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omments3.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comments4.xml" ContentType="application/vnd.openxmlformats-officedocument.spreadsheetml.comments+xml"/>
  <Override PartName="/xl/charts/chart3.xml" ContentType="application/vnd.openxmlformats-officedocument.drawingml.chart+xml"/>
  <Override PartName="/xl/drawings/drawing4.xml" ContentType="application/vnd.openxmlformats-officedocument.drawing+xml"/>
  <Override PartName="/xl/comments5.xml" ContentType="application/vnd.openxmlformats-officedocument.spreadsheetml.comments+xml"/>
  <Override PartName="/xl/charts/chart4.xml" ContentType="application/vnd.openxmlformats-officedocument.drawingml.chart+xml"/>
  <Override PartName="/xl/drawings/drawing5.xml" ContentType="application/vnd.openxmlformats-officedocument.drawing+xml"/>
  <Override PartName="/xl/comments6.xml" ContentType="application/vnd.openxmlformats-officedocument.spreadsheetml.comments+xml"/>
  <Override PartName="/xl/charts/chart5.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mattr\Desktop\Real Estate Investing\"/>
    </mc:Choice>
  </mc:AlternateContent>
  <xr:revisionPtr revIDLastSave="0" documentId="13_ncr:1_{7C83CE0A-A996-4069-A1AB-2A2DB5F8CF07}" xr6:coauthVersionLast="47" xr6:coauthVersionMax="47" xr10:uidLastSave="{00000000-0000-0000-0000-000000000000}"/>
  <bookViews>
    <workbookView xWindow="28680" yWindow="-120" windowWidth="29040" windowHeight="15720" tabRatio="852" firstSheet="1" activeTab="1" xr2:uid="{00000000-000D-0000-FFFF-FFFF00000000}"/>
  </bookViews>
  <sheets>
    <sheet name="Calculators" sheetId="4" state="hidden" r:id="rId1"/>
    <sheet name="STR Calculator" sheetId="5" r:id="rId2"/>
    <sheet name="Interest Rate Comparison" sheetId="6" state="hidden" r:id="rId3"/>
    <sheet name="STR 10 Year" sheetId="10" r:id="rId4"/>
    <sheet name="STR 7yr IRR Financing" sheetId="11" r:id="rId5"/>
    <sheet name="Amoritization Scenario 10% DP" sheetId="7" r:id="rId6"/>
    <sheet name="Amoritization Scenario 15% DP" sheetId="8" r:id="rId7"/>
    <sheet name="Amoritization Scenario 20% DP" sheetId="9" r:id="rId8"/>
  </sheets>
  <definedNames>
    <definedName name="If" localSheetId="3">#REF!</definedName>
    <definedName name="If">#REF!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EQzMbsSyhEDar8xT8tMeQgircnNrcVmfX+3nBtQ1Fk="/>
    </ext>
  </extLst>
</workbook>
</file>

<file path=xl/calcChain.xml><?xml version="1.0" encoding="utf-8"?>
<calcChain xmlns="http://schemas.openxmlformats.org/spreadsheetml/2006/main">
  <c r="B60" i="5" l="1"/>
  <c r="C44" i="5" s="1"/>
  <c r="B44" i="5" s="1"/>
  <c r="C35" i="5" l="1"/>
  <c r="I8" i="5"/>
  <c r="C23" i="10"/>
  <c r="C29" i="5"/>
  <c r="J22" i="10" s="1"/>
  <c r="C30" i="11"/>
  <c r="D30" i="11"/>
  <c r="E30" i="11"/>
  <c r="F30" i="11"/>
  <c r="G30" i="11"/>
  <c r="H30" i="11"/>
  <c r="D23" i="10"/>
  <c r="E23" i="10"/>
  <c r="F23" i="10"/>
  <c r="G23" i="10"/>
  <c r="H23" i="10"/>
  <c r="I23" i="10"/>
  <c r="J23" i="10"/>
  <c r="K23" i="10"/>
  <c r="B23" i="5"/>
  <c r="F28" i="11" l="1"/>
  <c r="G28" i="11"/>
  <c r="E28" i="11"/>
  <c r="C28" i="11"/>
  <c r="I22" i="10"/>
  <c r="D28" i="11"/>
  <c r="H22" i="10"/>
  <c r="G22" i="10"/>
  <c r="F22" i="10"/>
  <c r="E22" i="10"/>
  <c r="D22" i="10"/>
  <c r="B28" i="11"/>
  <c r="K22" i="10"/>
  <c r="C22" i="10"/>
  <c r="B22" i="10"/>
  <c r="H28" i="11"/>
  <c r="A1" i="11"/>
  <c r="B44" i="10"/>
  <c r="M11" i="5"/>
  <c r="N18" i="4"/>
  <c r="I13" i="4"/>
  <c r="I12" i="4"/>
  <c r="I11" i="4"/>
  <c r="C19" i="4"/>
  <c r="C18" i="4"/>
  <c r="C17" i="4"/>
  <c r="C16" i="4"/>
  <c r="C5" i="4"/>
  <c r="B48" i="11"/>
  <c r="B45" i="10"/>
  <c r="H9" i="11"/>
  <c r="C9" i="11"/>
  <c r="D9" i="11"/>
  <c r="E9" i="11"/>
  <c r="F9" i="11"/>
  <c r="G9" i="11"/>
  <c r="B9" i="11"/>
  <c r="B27" i="5"/>
  <c r="C27" i="5" s="1"/>
  <c r="A41" i="10"/>
  <c r="K43" i="10"/>
  <c r="J43" i="10"/>
  <c r="I43" i="10"/>
  <c r="H43" i="10"/>
  <c r="G43" i="10"/>
  <c r="F43" i="10"/>
  <c r="E43" i="10"/>
  <c r="D43" i="10"/>
  <c r="C43" i="10"/>
  <c r="A6" i="10"/>
  <c r="K5" i="10"/>
  <c r="J5" i="10"/>
  <c r="I5" i="10"/>
  <c r="H5" i="10"/>
  <c r="G5" i="10"/>
  <c r="F5" i="10"/>
  <c r="E5" i="10"/>
  <c r="D5" i="10"/>
  <c r="C5" i="10"/>
  <c r="AW348" i="9"/>
  <c r="AW349" i="9" s="1"/>
  <c r="AW350" i="9" s="1"/>
  <c r="AW351" i="9" s="1"/>
  <c r="AW352" i="9" s="1"/>
  <c r="AW353" i="9" s="1"/>
  <c r="AW354" i="9" s="1"/>
  <c r="AW355" i="9" s="1"/>
  <c r="AW356" i="9" s="1"/>
  <c r="AW357" i="9" s="1"/>
  <c r="AW358" i="9" s="1"/>
  <c r="AW359" i="9" s="1"/>
  <c r="AW360" i="9" s="1"/>
  <c r="AW361" i="9" s="1"/>
  <c r="AW362" i="9" s="1"/>
  <c r="AW363" i="9" s="1"/>
  <c r="AW364" i="9" s="1"/>
  <c r="AW365" i="9" s="1"/>
  <c r="AJ348" i="9"/>
  <c r="AJ349" i="9" s="1"/>
  <c r="AJ350" i="9" s="1"/>
  <c r="AJ351" i="9" s="1"/>
  <c r="AJ352" i="9" s="1"/>
  <c r="AJ353" i="9" s="1"/>
  <c r="AJ354" i="9" s="1"/>
  <c r="AJ355" i="9" s="1"/>
  <c r="AJ356" i="9" s="1"/>
  <c r="AJ357" i="9" s="1"/>
  <c r="AJ358" i="9" s="1"/>
  <c r="AJ359" i="9" s="1"/>
  <c r="AJ360" i="9" s="1"/>
  <c r="AJ361" i="9" s="1"/>
  <c r="AJ362" i="9" s="1"/>
  <c r="AJ363" i="9" s="1"/>
  <c r="AJ364" i="9" s="1"/>
  <c r="AJ365" i="9" s="1"/>
  <c r="AJ346" i="9"/>
  <c r="AJ347" i="9" s="1"/>
  <c r="BJ344" i="9"/>
  <c r="BJ345" i="9" s="1"/>
  <c r="BJ346" i="9" s="1"/>
  <c r="BJ347" i="9" s="1"/>
  <c r="BJ348" i="9" s="1"/>
  <c r="BJ349" i="9" s="1"/>
  <c r="BJ350" i="9" s="1"/>
  <c r="BJ351" i="9" s="1"/>
  <c r="BJ352" i="9" s="1"/>
  <c r="BJ353" i="9" s="1"/>
  <c r="BJ354" i="9" s="1"/>
  <c r="BJ355" i="9" s="1"/>
  <c r="BJ356" i="9" s="1"/>
  <c r="BJ357" i="9" s="1"/>
  <c r="BJ358" i="9" s="1"/>
  <c r="BJ359" i="9" s="1"/>
  <c r="BJ360" i="9" s="1"/>
  <c r="BJ361" i="9" s="1"/>
  <c r="BJ362" i="9" s="1"/>
  <c r="BJ363" i="9" s="1"/>
  <c r="BJ364" i="9" s="1"/>
  <c r="BJ365" i="9" s="1"/>
  <c r="AJ344" i="9"/>
  <c r="AJ345" i="9" s="1"/>
  <c r="BJ342" i="9"/>
  <c r="BJ343" i="9" s="1"/>
  <c r="AW342" i="9"/>
  <c r="AW343" i="9" s="1"/>
  <c r="AW344" i="9" s="1"/>
  <c r="AW345" i="9" s="1"/>
  <c r="AW346" i="9" s="1"/>
  <c r="AW347" i="9" s="1"/>
  <c r="BW341" i="9"/>
  <c r="BW342" i="9" s="1"/>
  <c r="BW343" i="9" s="1"/>
  <c r="BW344" i="9" s="1"/>
  <c r="BW345" i="9" s="1"/>
  <c r="BW346" i="9" s="1"/>
  <c r="BW347" i="9" s="1"/>
  <c r="BW348" i="9" s="1"/>
  <c r="BW349" i="9" s="1"/>
  <c r="BW350" i="9" s="1"/>
  <c r="BW351" i="9" s="1"/>
  <c r="BW352" i="9" s="1"/>
  <c r="BW353" i="9" s="1"/>
  <c r="BW354" i="9" s="1"/>
  <c r="BW355" i="9" s="1"/>
  <c r="BW356" i="9" s="1"/>
  <c r="BW357" i="9" s="1"/>
  <c r="BW358" i="9" s="1"/>
  <c r="BW359" i="9" s="1"/>
  <c r="BW360" i="9" s="1"/>
  <c r="BW361" i="9" s="1"/>
  <c r="BW362" i="9" s="1"/>
  <c r="BW363" i="9" s="1"/>
  <c r="BW364" i="9" s="1"/>
  <c r="BW365" i="9" s="1"/>
  <c r="BJ341" i="9"/>
  <c r="AW341" i="9"/>
  <c r="AJ341" i="9"/>
  <c r="AJ342" i="9" s="1"/>
  <c r="AJ343" i="9" s="1"/>
  <c r="W341" i="9"/>
  <c r="W342" i="9" s="1"/>
  <c r="W343" i="9" s="1"/>
  <c r="W344" i="9" s="1"/>
  <c r="W345" i="9" s="1"/>
  <c r="W346" i="9" s="1"/>
  <c r="W347" i="9" s="1"/>
  <c r="W348" i="9" s="1"/>
  <c r="W349" i="9" s="1"/>
  <c r="W350" i="9" s="1"/>
  <c r="W351" i="9" s="1"/>
  <c r="W352" i="9" s="1"/>
  <c r="W353" i="9" s="1"/>
  <c r="W354" i="9" s="1"/>
  <c r="W355" i="9" s="1"/>
  <c r="W356" i="9" s="1"/>
  <c r="W357" i="9" s="1"/>
  <c r="W358" i="9" s="1"/>
  <c r="W359" i="9" s="1"/>
  <c r="W360" i="9" s="1"/>
  <c r="W361" i="9" s="1"/>
  <c r="W362" i="9" s="1"/>
  <c r="W363" i="9" s="1"/>
  <c r="W364" i="9" s="1"/>
  <c r="W365" i="9" s="1"/>
  <c r="J341" i="9"/>
  <c r="J342" i="9" s="1"/>
  <c r="J343" i="9" s="1"/>
  <c r="J344" i="9" s="1"/>
  <c r="J345" i="9" s="1"/>
  <c r="J346" i="9" s="1"/>
  <c r="J347" i="9" s="1"/>
  <c r="J348" i="9" s="1"/>
  <c r="J349" i="9" s="1"/>
  <c r="J350" i="9" s="1"/>
  <c r="J351" i="9" s="1"/>
  <c r="J352" i="9" s="1"/>
  <c r="J353" i="9" s="1"/>
  <c r="J354" i="9" s="1"/>
  <c r="J355" i="9" s="1"/>
  <c r="J356" i="9" s="1"/>
  <c r="J357" i="9" s="1"/>
  <c r="J358" i="9" s="1"/>
  <c r="J359" i="9" s="1"/>
  <c r="J360" i="9" s="1"/>
  <c r="J361" i="9" s="1"/>
  <c r="J362" i="9" s="1"/>
  <c r="J363" i="9" s="1"/>
  <c r="J364" i="9" s="1"/>
  <c r="J365" i="9" s="1"/>
  <c r="A10" i="9"/>
  <c r="B8" i="9"/>
  <c r="B3" i="9"/>
  <c r="C3" i="9" s="1"/>
  <c r="L2" i="9"/>
  <c r="K2" i="9" s="1"/>
  <c r="BX1" i="9"/>
  <c r="CA1" i="9" s="1"/>
  <c r="BK1" i="9"/>
  <c r="F8" i="9" s="1"/>
  <c r="AX1" i="9"/>
  <c r="E8" i="9" s="1"/>
  <c r="AK1" i="9"/>
  <c r="D8" i="9" s="1"/>
  <c r="AA1" i="9"/>
  <c r="X1" i="9"/>
  <c r="C8" i="9" s="1"/>
  <c r="N1" i="9"/>
  <c r="K1" i="9"/>
  <c r="AJ365" i="8"/>
  <c r="BW343" i="8"/>
  <c r="BW344" i="8" s="1"/>
  <c r="BW345" i="8" s="1"/>
  <c r="BW346" i="8" s="1"/>
  <c r="BW347" i="8" s="1"/>
  <c r="BW348" i="8" s="1"/>
  <c r="BW349" i="8" s="1"/>
  <c r="BW350" i="8" s="1"/>
  <c r="BW351" i="8" s="1"/>
  <c r="BW352" i="8" s="1"/>
  <c r="BW353" i="8" s="1"/>
  <c r="BW354" i="8" s="1"/>
  <c r="BW355" i="8" s="1"/>
  <c r="BW356" i="8" s="1"/>
  <c r="BW357" i="8" s="1"/>
  <c r="BW358" i="8" s="1"/>
  <c r="BW359" i="8" s="1"/>
  <c r="BW360" i="8" s="1"/>
  <c r="BW361" i="8" s="1"/>
  <c r="BW362" i="8" s="1"/>
  <c r="BW363" i="8" s="1"/>
  <c r="BW364" i="8" s="1"/>
  <c r="BW365" i="8" s="1"/>
  <c r="BJ343" i="8"/>
  <c r="BJ344" i="8" s="1"/>
  <c r="BJ345" i="8" s="1"/>
  <c r="BJ346" i="8" s="1"/>
  <c r="BJ347" i="8" s="1"/>
  <c r="BJ348" i="8" s="1"/>
  <c r="BJ349" i="8" s="1"/>
  <c r="BJ350" i="8" s="1"/>
  <c r="BJ351" i="8" s="1"/>
  <c r="BJ352" i="8" s="1"/>
  <c r="BJ353" i="8" s="1"/>
  <c r="BJ354" i="8" s="1"/>
  <c r="BJ355" i="8" s="1"/>
  <c r="BJ356" i="8" s="1"/>
  <c r="BJ357" i="8" s="1"/>
  <c r="BJ358" i="8" s="1"/>
  <c r="BJ359" i="8" s="1"/>
  <c r="BJ360" i="8" s="1"/>
  <c r="BJ361" i="8" s="1"/>
  <c r="BJ362" i="8" s="1"/>
  <c r="BJ363" i="8" s="1"/>
  <c r="BJ364" i="8" s="1"/>
  <c r="BJ365" i="8" s="1"/>
  <c r="J342" i="8"/>
  <c r="J343" i="8" s="1"/>
  <c r="J344" i="8" s="1"/>
  <c r="J345" i="8" s="1"/>
  <c r="J346" i="8" s="1"/>
  <c r="J347" i="8" s="1"/>
  <c r="J348" i="8" s="1"/>
  <c r="J349" i="8" s="1"/>
  <c r="J350" i="8" s="1"/>
  <c r="J351" i="8" s="1"/>
  <c r="J352" i="8" s="1"/>
  <c r="J353" i="8" s="1"/>
  <c r="J354" i="8" s="1"/>
  <c r="J355" i="8" s="1"/>
  <c r="J356" i="8" s="1"/>
  <c r="J357" i="8" s="1"/>
  <c r="J358" i="8" s="1"/>
  <c r="J359" i="8" s="1"/>
  <c r="J360" i="8" s="1"/>
  <c r="J361" i="8" s="1"/>
  <c r="J362" i="8" s="1"/>
  <c r="J363" i="8" s="1"/>
  <c r="J364" i="8" s="1"/>
  <c r="J365" i="8" s="1"/>
  <c r="BW341" i="8"/>
  <c r="BW342" i="8" s="1"/>
  <c r="BJ341" i="8"/>
  <c r="BJ342" i="8" s="1"/>
  <c r="AW341" i="8"/>
  <c r="AW342" i="8" s="1"/>
  <c r="AW343" i="8" s="1"/>
  <c r="AW344" i="8" s="1"/>
  <c r="AW345" i="8" s="1"/>
  <c r="AW346" i="8" s="1"/>
  <c r="AW347" i="8" s="1"/>
  <c r="AW348" i="8" s="1"/>
  <c r="AW349" i="8" s="1"/>
  <c r="AW350" i="8" s="1"/>
  <c r="AW351" i="8" s="1"/>
  <c r="AW352" i="8" s="1"/>
  <c r="AW353" i="8" s="1"/>
  <c r="AW354" i="8" s="1"/>
  <c r="AW355" i="8" s="1"/>
  <c r="AW356" i="8" s="1"/>
  <c r="AW357" i="8" s="1"/>
  <c r="AW358" i="8" s="1"/>
  <c r="AW359" i="8" s="1"/>
  <c r="AW360" i="8" s="1"/>
  <c r="AW361" i="8" s="1"/>
  <c r="AW362" i="8" s="1"/>
  <c r="AW363" i="8" s="1"/>
  <c r="AW364" i="8" s="1"/>
  <c r="AW365" i="8" s="1"/>
  <c r="AJ341" i="8"/>
  <c r="AJ342" i="8" s="1"/>
  <c r="AJ343" i="8" s="1"/>
  <c r="AJ344" i="8" s="1"/>
  <c r="AJ345" i="8" s="1"/>
  <c r="AJ346" i="8" s="1"/>
  <c r="AJ347" i="8" s="1"/>
  <c r="AJ348" i="8" s="1"/>
  <c r="AJ349" i="8" s="1"/>
  <c r="AJ350" i="8" s="1"/>
  <c r="AJ351" i="8" s="1"/>
  <c r="AJ352" i="8" s="1"/>
  <c r="AJ353" i="8" s="1"/>
  <c r="AJ354" i="8" s="1"/>
  <c r="AJ355" i="8" s="1"/>
  <c r="AJ356" i="8" s="1"/>
  <c r="AJ357" i="8" s="1"/>
  <c r="AJ358" i="8" s="1"/>
  <c r="AJ359" i="8" s="1"/>
  <c r="AJ360" i="8" s="1"/>
  <c r="AJ361" i="8" s="1"/>
  <c r="AJ362" i="8" s="1"/>
  <c r="AJ363" i="8" s="1"/>
  <c r="AJ364" i="8" s="1"/>
  <c r="W341" i="8"/>
  <c r="W342" i="8" s="1"/>
  <c r="W343" i="8" s="1"/>
  <c r="W344" i="8" s="1"/>
  <c r="W345" i="8" s="1"/>
  <c r="W346" i="8" s="1"/>
  <c r="W347" i="8" s="1"/>
  <c r="W348" i="8" s="1"/>
  <c r="W349" i="8" s="1"/>
  <c r="W350" i="8" s="1"/>
  <c r="W351" i="8" s="1"/>
  <c r="W352" i="8" s="1"/>
  <c r="W353" i="8" s="1"/>
  <c r="W354" i="8" s="1"/>
  <c r="W355" i="8" s="1"/>
  <c r="W356" i="8" s="1"/>
  <c r="W357" i="8" s="1"/>
  <c r="W358" i="8" s="1"/>
  <c r="W359" i="8" s="1"/>
  <c r="W360" i="8" s="1"/>
  <c r="W361" i="8" s="1"/>
  <c r="W362" i="8" s="1"/>
  <c r="W363" i="8" s="1"/>
  <c r="W364" i="8" s="1"/>
  <c r="W365" i="8" s="1"/>
  <c r="J341" i="8"/>
  <c r="A10" i="8"/>
  <c r="A11" i="8" s="1"/>
  <c r="D8" i="8"/>
  <c r="C8" i="8"/>
  <c r="B8" i="8"/>
  <c r="B3" i="8"/>
  <c r="C3" i="8" s="1"/>
  <c r="L2" i="8"/>
  <c r="X2" i="8" s="1"/>
  <c r="AA2" i="8" s="1"/>
  <c r="BX1" i="8"/>
  <c r="BN1" i="8"/>
  <c r="BK1" i="8"/>
  <c r="F8" i="8" s="1"/>
  <c r="BA1" i="8"/>
  <c r="AX1" i="8"/>
  <c r="E8" i="8" s="1"/>
  <c r="AN1" i="8"/>
  <c r="AK1" i="8"/>
  <c r="AA1" i="8"/>
  <c r="X1" i="8"/>
  <c r="K1" i="8"/>
  <c r="N1" i="8" s="1"/>
  <c r="BW364" i="7"/>
  <c r="BW365" i="7" s="1"/>
  <c r="BW366" i="7" s="1"/>
  <c r="BW367" i="7" s="1"/>
  <c r="AJ357" i="7"/>
  <c r="AJ358" i="7" s="1"/>
  <c r="AJ359" i="7" s="1"/>
  <c r="AJ360" i="7" s="1"/>
  <c r="AJ361" i="7" s="1"/>
  <c r="AJ362" i="7" s="1"/>
  <c r="AJ363" i="7" s="1"/>
  <c r="AJ364" i="7" s="1"/>
  <c r="AJ365" i="7" s="1"/>
  <c r="AJ366" i="7" s="1"/>
  <c r="AJ367" i="7" s="1"/>
  <c r="AJ349" i="7"/>
  <c r="AJ350" i="7" s="1"/>
  <c r="AJ351" i="7" s="1"/>
  <c r="AJ352" i="7" s="1"/>
  <c r="AJ353" i="7" s="1"/>
  <c r="AJ354" i="7" s="1"/>
  <c r="AJ355" i="7" s="1"/>
  <c r="AJ356" i="7" s="1"/>
  <c r="BW348" i="7"/>
  <c r="BW349" i="7" s="1"/>
  <c r="BW350" i="7" s="1"/>
  <c r="BW351" i="7" s="1"/>
  <c r="BW352" i="7" s="1"/>
  <c r="BW353" i="7" s="1"/>
  <c r="BW354" i="7" s="1"/>
  <c r="BW355" i="7" s="1"/>
  <c r="BW356" i="7" s="1"/>
  <c r="BW357" i="7" s="1"/>
  <c r="BW358" i="7" s="1"/>
  <c r="BW359" i="7" s="1"/>
  <c r="BW360" i="7" s="1"/>
  <c r="BW361" i="7" s="1"/>
  <c r="BW362" i="7" s="1"/>
  <c r="BW363" i="7" s="1"/>
  <c r="AW348" i="7"/>
  <c r="AW349" i="7" s="1"/>
  <c r="AW350" i="7" s="1"/>
  <c r="AW351" i="7" s="1"/>
  <c r="AW352" i="7" s="1"/>
  <c r="AW353" i="7" s="1"/>
  <c r="AW354" i="7" s="1"/>
  <c r="AW355" i="7" s="1"/>
  <c r="AW356" i="7" s="1"/>
  <c r="AW357" i="7" s="1"/>
  <c r="AW358" i="7" s="1"/>
  <c r="AW359" i="7" s="1"/>
  <c r="AW360" i="7" s="1"/>
  <c r="AW361" i="7" s="1"/>
  <c r="AW362" i="7" s="1"/>
  <c r="AW363" i="7" s="1"/>
  <c r="AW364" i="7" s="1"/>
  <c r="AW365" i="7" s="1"/>
  <c r="AW366" i="7" s="1"/>
  <c r="AW367" i="7" s="1"/>
  <c r="J348" i="7"/>
  <c r="J349" i="7" s="1"/>
  <c r="J350" i="7" s="1"/>
  <c r="J351" i="7" s="1"/>
  <c r="J352" i="7" s="1"/>
  <c r="J353" i="7" s="1"/>
  <c r="J354" i="7" s="1"/>
  <c r="J355" i="7" s="1"/>
  <c r="J356" i="7" s="1"/>
  <c r="J357" i="7" s="1"/>
  <c r="J358" i="7" s="1"/>
  <c r="J359" i="7" s="1"/>
  <c r="J360" i="7" s="1"/>
  <c r="J361" i="7" s="1"/>
  <c r="J362" i="7" s="1"/>
  <c r="J363" i="7" s="1"/>
  <c r="J364" i="7" s="1"/>
  <c r="J365" i="7" s="1"/>
  <c r="J366" i="7" s="1"/>
  <c r="J367" i="7" s="1"/>
  <c r="BW346" i="7"/>
  <c r="BW347" i="7" s="1"/>
  <c r="BW344" i="7"/>
  <c r="BW345" i="7" s="1"/>
  <c r="BJ344" i="7"/>
  <c r="BJ345" i="7" s="1"/>
  <c r="BJ346" i="7" s="1"/>
  <c r="BJ347" i="7" s="1"/>
  <c r="BJ348" i="7" s="1"/>
  <c r="BJ349" i="7" s="1"/>
  <c r="BJ350" i="7" s="1"/>
  <c r="BJ351" i="7" s="1"/>
  <c r="BJ352" i="7" s="1"/>
  <c r="BJ353" i="7" s="1"/>
  <c r="BJ354" i="7" s="1"/>
  <c r="BJ355" i="7" s="1"/>
  <c r="BJ356" i="7" s="1"/>
  <c r="BJ357" i="7" s="1"/>
  <c r="BJ358" i="7" s="1"/>
  <c r="BJ359" i="7" s="1"/>
  <c r="BJ360" i="7" s="1"/>
  <c r="BJ361" i="7" s="1"/>
  <c r="BJ362" i="7" s="1"/>
  <c r="BJ363" i="7" s="1"/>
  <c r="BJ364" i="7" s="1"/>
  <c r="BJ365" i="7" s="1"/>
  <c r="BJ366" i="7" s="1"/>
  <c r="BJ367" i="7" s="1"/>
  <c r="AJ344" i="7"/>
  <c r="AJ345" i="7" s="1"/>
  <c r="AJ346" i="7" s="1"/>
  <c r="AJ347" i="7" s="1"/>
  <c r="AJ348" i="7" s="1"/>
  <c r="J344" i="7"/>
  <c r="J345" i="7" s="1"/>
  <c r="J346" i="7" s="1"/>
  <c r="J347" i="7" s="1"/>
  <c r="BW343" i="7"/>
  <c r="BJ343" i="7"/>
  <c r="AW343" i="7"/>
  <c r="AW344" i="7" s="1"/>
  <c r="AW345" i="7" s="1"/>
  <c r="AW346" i="7" s="1"/>
  <c r="AW347" i="7" s="1"/>
  <c r="AJ343" i="7"/>
  <c r="W343" i="7"/>
  <c r="W344" i="7" s="1"/>
  <c r="W345" i="7" s="1"/>
  <c r="W346" i="7" s="1"/>
  <c r="W347" i="7" s="1"/>
  <c r="W348" i="7" s="1"/>
  <c r="W349" i="7" s="1"/>
  <c r="W350" i="7" s="1"/>
  <c r="W351" i="7" s="1"/>
  <c r="W352" i="7" s="1"/>
  <c r="W353" i="7" s="1"/>
  <c r="W354" i="7" s="1"/>
  <c r="W355" i="7" s="1"/>
  <c r="W356" i="7" s="1"/>
  <c r="W357" i="7" s="1"/>
  <c r="W358" i="7" s="1"/>
  <c r="W359" i="7" s="1"/>
  <c r="W360" i="7" s="1"/>
  <c r="W361" i="7" s="1"/>
  <c r="W362" i="7" s="1"/>
  <c r="W363" i="7" s="1"/>
  <c r="W364" i="7" s="1"/>
  <c r="W365" i="7" s="1"/>
  <c r="W366" i="7" s="1"/>
  <c r="W367" i="7" s="1"/>
  <c r="J343" i="7"/>
  <c r="A12" i="7"/>
  <c r="E10" i="7"/>
  <c r="B10" i="7"/>
  <c r="B5" i="7"/>
  <c r="B7" i="7" s="1"/>
  <c r="Y8" i="7" s="1"/>
  <c r="L4" i="7"/>
  <c r="BX4" i="7" s="1"/>
  <c r="BX3" i="7"/>
  <c r="CA3" i="7" s="1"/>
  <c r="BK3" i="7"/>
  <c r="F10" i="7" s="1"/>
  <c r="AX3" i="7"/>
  <c r="BA3" i="7" s="1"/>
  <c r="AK3" i="7"/>
  <c r="D10" i="7" s="1"/>
  <c r="AA3" i="7"/>
  <c r="X3" i="7"/>
  <c r="C10" i="7" s="1"/>
  <c r="N3" i="7"/>
  <c r="K3" i="7"/>
  <c r="C15" i="6"/>
  <c r="A15" i="6"/>
  <c r="C14" i="6"/>
  <c r="A14" i="6"/>
  <c r="G13" i="6"/>
  <c r="C13" i="6"/>
  <c r="A13" i="6"/>
  <c r="G8" i="6"/>
  <c r="G7" i="6"/>
  <c r="G6" i="6"/>
  <c r="G5" i="6"/>
  <c r="G4" i="6"/>
  <c r="G3" i="6"/>
  <c r="A2" i="6"/>
  <c r="B14" i="6" s="1"/>
  <c r="D74" i="5"/>
  <c r="E74" i="5" s="1"/>
  <c r="D73" i="5"/>
  <c r="E73" i="5" s="1"/>
  <c r="D72" i="5"/>
  <c r="E72" i="5" s="1"/>
  <c r="D71" i="5"/>
  <c r="E71" i="5" s="1"/>
  <c r="D70" i="5"/>
  <c r="E70" i="5" s="1"/>
  <c r="D69" i="5"/>
  <c r="E69" i="5" s="1"/>
  <c r="D68" i="5"/>
  <c r="E68" i="5" s="1"/>
  <c r="D67" i="5"/>
  <c r="E67" i="5" s="1"/>
  <c r="D66" i="5"/>
  <c r="E66" i="5" s="1"/>
  <c r="D65" i="5"/>
  <c r="E65" i="5" s="1"/>
  <c r="D64" i="5"/>
  <c r="E64" i="5" s="1"/>
  <c r="B43" i="5"/>
  <c r="C43" i="5" s="1"/>
  <c r="C37" i="5"/>
  <c r="C36" i="5"/>
  <c r="F27" i="10" s="1"/>
  <c r="C34" i="5"/>
  <c r="B32" i="11" s="1"/>
  <c r="C33" i="5"/>
  <c r="C25" i="10" s="1"/>
  <c r="C32" i="5"/>
  <c r="C31" i="5"/>
  <c r="B23" i="10" s="1"/>
  <c r="C30" i="5"/>
  <c r="C27" i="11" s="1"/>
  <c r="C28" i="5"/>
  <c r="G20" i="10" s="1"/>
  <c r="C26" i="5"/>
  <c r="J28" i="5"/>
  <c r="C25" i="5"/>
  <c r="I17" i="10" s="1"/>
  <c r="C24" i="5"/>
  <c r="C22" i="5"/>
  <c r="D22" i="5" s="1"/>
  <c r="C21" i="5"/>
  <c r="B14" i="10" s="1"/>
  <c r="C20" i="5"/>
  <c r="F13" i="10" s="1"/>
  <c r="C19" i="5"/>
  <c r="C12" i="10" s="1"/>
  <c r="E18" i="5"/>
  <c r="D13" i="5"/>
  <c r="C11" i="5"/>
  <c r="B18" i="5" s="1"/>
  <c r="B7" i="5"/>
  <c r="M5" i="5"/>
  <c r="A3" i="5"/>
  <c r="D2" i="5" s="1"/>
  <c r="M15" i="4"/>
  <c r="N17" i="4" s="1"/>
  <c r="O17" i="4" s="1"/>
  <c r="B11" i="4"/>
  <c r="T10" i="4"/>
  <c r="T9" i="4"/>
  <c r="I9" i="4"/>
  <c r="H9" i="4"/>
  <c r="I14" i="4" s="1"/>
  <c r="B9" i="4"/>
  <c r="B10" i="4" s="1"/>
  <c r="C10" i="4" s="1"/>
  <c r="A9" i="4"/>
  <c r="A10" i="4" s="1"/>
  <c r="A11" i="4" s="1"/>
  <c r="A12" i="4" s="1"/>
  <c r="A13" i="4" s="1"/>
  <c r="A14" i="4" s="1"/>
  <c r="T8" i="4"/>
  <c r="I8" i="4"/>
  <c r="H8" i="4"/>
  <c r="B8" i="4"/>
  <c r="C8" i="4" s="1"/>
  <c r="T7" i="4"/>
  <c r="I7" i="4"/>
  <c r="G7" i="4"/>
  <c r="G8" i="4" s="1"/>
  <c r="G9" i="4" s="1"/>
  <c r="C7" i="4"/>
  <c r="T6" i="4"/>
  <c r="O6" i="4"/>
  <c r="I6" i="4"/>
  <c r="C6" i="4"/>
  <c r="T5" i="4"/>
  <c r="R5" i="4"/>
  <c r="I5" i="4"/>
  <c r="G5" i="4"/>
  <c r="G6" i="4" s="1"/>
  <c r="A5" i="4"/>
  <c r="A6" i="4" s="1"/>
  <c r="A7" i="4" s="1"/>
  <c r="A8" i="4" s="1"/>
  <c r="O5" i="10" l="1"/>
  <c r="N18" i="5"/>
  <c r="O18" i="5" s="1"/>
  <c r="BK2" i="8"/>
  <c r="BN2" i="8" s="1"/>
  <c r="C44" i="10"/>
  <c r="AK2" i="8"/>
  <c r="AN2" i="8" s="1"/>
  <c r="B32" i="5"/>
  <c r="D31" i="11"/>
  <c r="E31" i="11"/>
  <c r="H31" i="11"/>
  <c r="F31" i="11"/>
  <c r="G31" i="11"/>
  <c r="B31" i="11"/>
  <c r="C31" i="11"/>
  <c r="X4" i="7"/>
  <c r="AA4" i="7" s="1"/>
  <c r="Z8" i="7" s="1"/>
  <c r="Z9" i="7" s="1"/>
  <c r="AX2" i="8"/>
  <c r="BA2" i="8" s="1"/>
  <c r="BX2" i="8"/>
  <c r="K2" i="8"/>
  <c r="N2" i="8" s="1"/>
  <c r="D20" i="10"/>
  <c r="B26" i="11"/>
  <c r="C33" i="11"/>
  <c r="B33" i="11"/>
  <c r="H33" i="11"/>
  <c r="G33" i="11"/>
  <c r="F33" i="11"/>
  <c r="E33" i="11"/>
  <c r="D33" i="11"/>
  <c r="D26" i="11"/>
  <c r="C26" i="11"/>
  <c r="B22" i="11"/>
  <c r="C22" i="11" s="1"/>
  <c r="C20" i="10"/>
  <c r="H26" i="11"/>
  <c r="G26" i="11"/>
  <c r="F26" i="11"/>
  <c r="E26" i="11"/>
  <c r="C23" i="5"/>
  <c r="B23" i="11" s="1"/>
  <c r="B5" i="9"/>
  <c r="B6" i="9" s="1"/>
  <c r="I3" i="5"/>
  <c r="A37" i="10" s="1"/>
  <c r="C14" i="10"/>
  <c r="B25" i="10"/>
  <c r="C48" i="11"/>
  <c r="J17" i="10"/>
  <c r="I25" i="10"/>
  <c r="B17" i="10"/>
  <c r="E25" i="10"/>
  <c r="K17" i="10"/>
  <c r="H17" i="10"/>
  <c r="B27" i="10"/>
  <c r="G17" i="10"/>
  <c r="H27" i="10"/>
  <c r="F17" i="10"/>
  <c r="E27" i="10"/>
  <c r="C13" i="10"/>
  <c r="D27" i="10"/>
  <c r="D25" i="5"/>
  <c r="C27" i="10"/>
  <c r="K25" i="10"/>
  <c r="AK4" i="7"/>
  <c r="J25" i="10"/>
  <c r="F20" i="10"/>
  <c r="E13" i="10"/>
  <c r="X2" i="9"/>
  <c r="AA2" i="9" s="1"/>
  <c r="E20" i="10"/>
  <c r="D13" i="10"/>
  <c r="K12" i="10"/>
  <c r="B20" i="10"/>
  <c r="K27" i="10"/>
  <c r="H25" i="10"/>
  <c r="K13" i="10"/>
  <c r="H12" i="10"/>
  <c r="B5" i="8"/>
  <c r="Y6" i="8" s="1"/>
  <c r="AC6" i="8" s="1"/>
  <c r="AF6" i="8" s="1"/>
  <c r="I12" i="10"/>
  <c r="N2" i="9"/>
  <c r="K20" i="10"/>
  <c r="J27" i="10"/>
  <c r="G25" i="10"/>
  <c r="J13" i="10"/>
  <c r="G12" i="10"/>
  <c r="B15" i="6"/>
  <c r="J20" i="10"/>
  <c r="I27" i="10"/>
  <c r="F25" i="10"/>
  <c r="I13" i="10"/>
  <c r="F12" i="10"/>
  <c r="J12" i="10"/>
  <c r="I20" i="10"/>
  <c r="E12" i="10"/>
  <c r="AK2" i="9"/>
  <c r="B13" i="10"/>
  <c r="H13" i="10"/>
  <c r="H20" i="10"/>
  <c r="G27" i="10"/>
  <c r="D25" i="10"/>
  <c r="G13" i="10"/>
  <c r="D12" i="10"/>
  <c r="E17" i="10"/>
  <c r="D17" i="10"/>
  <c r="C17" i="10"/>
  <c r="K24" i="10"/>
  <c r="H24" i="10"/>
  <c r="G24" i="10"/>
  <c r="F24" i="10"/>
  <c r="E24" i="10"/>
  <c r="C5" i="7"/>
  <c r="D24" i="10"/>
  <c r="C24" i="10"/>
  <c r="B24" i="10"/>
  <c r="J24" i="10"/>
  <c r="I24" i="10"/>
  <c r="B31" i="5"/>
  <c r="C45" i="10"/>
  <c r="R6" i="4"/>
  <c r="R7" i="4" s="1"/>
  <c r="R8" i="4" s="1"/>
  <c r="R9" i="4" s="1"/>
  <c r="R10" i="4" s="1"/>
  <c r="B12" i="4"/>
  <c r="C11" i="4"/>
  <c r="E75" i="5"/>
  <c r="CA4" i="7"/>
  <c r="AC8" i="7"/>
  <c r="B8" i="5"/>
  <c r="H25" i="11"/>
  <c r="G25" i="11"/>
  <c r="F19" i="10"/>
  <c r="F25" i="11"/>
  <c r="C25" i="11"/>
  <c r="B25" i="11"/>
  <c r="K19" i="10"/>
  <c r="J19" i="10"/>
  <c r="I19" i="10"/>
  <c r="H19" i="10"/>
  <c r="E25" i="11"/>
  <c r="B19" i="10"/>
  <c r="D25" i="11"/>
  <c r="G19" i="10"/>
  <c r="E19" i="10"/>
  <c r="D19" i="10"/>
  <c r="C19" i="10"/>
  <c r="C9" i="4"/>
  <c r="C18" i="5"/>
  <c r="B11" i="10" s="1"/>
  <c r="C11" i="10" s="1"/>
  <c r="B27" i="11"/>
  <c r="H21" i="10"/>
  <c r="C21" i="10"/>
  <c r="B21" i="10"/>
  <c r="H27" i="11"/>
  <c r="G27" i="11"/>
  <c r="K21" i="10"/>
  <c r="E21" i="10"/>
  <c r="D21" i="10"/>
  <c r="G21" i="10"/>
  <c r="F21" i="10"/>
  <c r="F27" i="11"/>
  <c r="E27" i="11"/>
  <c r="D27" i="11"/>
  <c r="J21" i="10"/>
  <c r="I21" i="10"/>
  <c r="D43" i="11"/>
  <c r="B43" i="11"/>
  <c r="D38" i="10"/>
  <c r="H43" i="11"/>
  <c r="C38" i="10"/>
  <c r="G43" i="11"/>
  <c r="B38" i="10"/>
  <c r="F43" i="11"/>
  <c r="E43" i="11"/>
  <c r="C43" i="11"/>
  <c r="K38" i="10"/>
  <c r="F38" i="10"/>
  <c r="E38" i="10"/>
  <c r="J38" i="10"/>
  <c r="I38" i="10"/>
  <c r="H38" i="10"/>
  <c r="G38" i="10"/>
  <c r="B15" i="10"/>
  <c r="AY8" i="7"/>
  <c r="BL8" i="7"/>
  <c r="BY8" i="7"/>
  <c r="AL8" i="7"/>
  <c r="I22" i="5"/>
  <c r="C12" i="5"/>
  <c r="D12" i="5" s="1"/>
  <c r="B15" i="11" s="1"/>
  <c r="D11" i="5"/>
  <c r="AN3" i="7"/>
  <c r="B8" i="7"/>
  <c r="I16" i="10"/>
  <c r="C23" i="11"/>
  <c r="B16" i="10"/>
  <c r="F23" i="11"/>
  <c r="L8" i="7"/>
  <c r="A13" i="7"/>
  <c r="B21" i="11"/>
  <c r="E34" i="11"/>
  <c r="D34" i="11"/>
  <c r="C34" i="11"/>
  <c r="B28" i="10"/>
  <c r="B34" i="11"/>
  <c r="K28" i="10"/>
  <c r="J28" i="10"/>
  <c r="H34" i="11"/>
  <c r="I28" i="10"/>
  <c r="G34" i="11"/>
  <c r="H28" i="10"/>
  <c r="F34" i="11"/>
  <c r="G28" i="10"/>
  <c r="F28" i="10"/>
  <c r="E28" i="10"/>
  <c r="D28" i="10"/>
  <c r="C28" i="10"/>
  <c r="F2" i="6"/>
  <c r="F4" i="6" s="1"/>
  <c r="K4" i="7"/>
  <c r="N4" i="7" s="1"/>
  <c r="D21" i="5"/>
  <c r="D24" i="11"/>
  <c r="C24" i="11"/>
  <c r="B24" i="11"/>
  <c r="F18" i="10"/>
  <c r="K18" i="10"/>
  <c r="H24" i="11"/>
  <c r="J18" i="10"/>
  <c r="G24" i="11"/>
  <c r="I18" i="10"/>
  <c r="F24" i="11"/>
  <c r="H18" i="10"/>
  <c r="E24" i="11"/>
  <c r="G18" i="10"/>
  <c r="E18" i="10"/>
  <c r="D18" i="10"/>
  <c r="C18" i="10"/>
  <c r="B18" i="10"/>
  <c r="B13" i="6"/>
  <c r="B30" i="11"/>
  <c r="AX4" i="7"/>
  <c r="BA4" i="7" s="1"/>
  <c r="H20" i="11"/>
  <c r="G20" i="11"/>
  <c r="F20" i="11"/>
  <c r="E20" i="11"/>
  <c r="B20" i="11"/>
  <c r="B12" i="10"/>
  <c r="D20" i="11"/>
  <c r="C20" i="11"/>
  <c r="B29" i="11"/>
  <c r="C29" i="11" s="1"/>
  <c r="D29" i="11" s="1"/>
  <c r="E29" i="11" s="1"/>
  <c r="F29" i="11" s="1"/>
  <c r="G29" i="11" s="1"/>
  <c r="H29" i="11" s="1"/>
  <c r="C2" i="6"/>
  <c r="C4" i="6" s="1"/>
  <c r="BN3" i="7"/>
  <c r="BK4" i="7"/>
  <c r="D2" i="6"/>
  <c r="D6" i="6" s="1"/>
  <c r="G10" i="7"/>
  <c r="E2" i="6"/>
  <c r="E5" i="6" s="1"/>
  <c r="G8" i="8"/>
  <c r="CA1" i="8"/>
  <c r="A12" i="8"/>
  <c r="AL6" i="9"/>
  <c r="AN1" i="9"/>
  <c r="A11" i="9"/>
  <c r="BA1" i="9"/>
  <c r="AX2" i="9"/>
  <c r="BN1" i="9"/>
  <c r="BK2" i="9"/>
  <c r="G8" i="9"/>
  <c r="BX2" i="9"/>
  <c r="CA2" i="9" s="1"/>
  <c r="CA2" i="8" l="1"/>
  <c r="E16" i="10"/>
  <c r="H23" i="11"/>
  <c r="G23" i="11"/>
  <c r="AN2" i="9"/>
  <c r="BY6" i="9"/>
  <c r="CC6" i="9" s="1"/>
  <c r="B38" i="5"/>
  <c r="AN4" i="7"/>
  <c r="AM8" i="7" s="1"/>
  <c r="D23" i="11"/>
  <c r="D4" i="6"/>
  <c r="H4" i="6" s="1"/>
  <c r="D16" i="10"/>
  <c r="H16" i="10"/>
  <c r="J16" i="10"/>
  <c r="F16" i="10"/>
  <c r="K16" i="10"/>
  <c r="E23" i="11"/>
  <c r="C16" i="10"/>
  <c r="G16" i="10"/>
  <c r="L6" i="8"/>
  <c r="M341" i="8" s="1"/>
  <c r="AD6" i="8"/>
  <c r="C21" i="11"/>
  <c r="D21" i="11" s="1"/>
  <c r="BL6" i="9"/>
  <c r="BP6" i="9" s="1"/>
  <c r="D45" i="10"/>
  <c r="D14" i="10"/>
  <c r="B47" i="11"/>
  <c r="I18" i="5"/>
  <c r="C15" i="10"/>
  <c r="D15" i="10" s="1"/>
  <c r="E15" i="10" s="1"/>
  <c r="F15" i="10" s="1"/>
  <c r="G15" i="10" s="1"/>
  <c r="H15" i="10" s="1"/>
  <c r="I15" i="10" s="1"/>
  <c r="J15" i="10" s="1"/>
  <c r="K15" i="10" s="1"/>
  <c r="E47" i="11"/>
  <c r="D47" i="11"/>
  <c r="F47" i="11"/>
  <c r="D44" i="10"/>
  <c r="Z6" i="8"/>
  <c r="AA6" i="8" s="1"/>
  <c r="AG6" i="8" s="1"/>
  <c r="Y7" i="8" s="1"/>
  <c r="D22" i="11"/>
  <c r="D48" i="11"/>
  <c r="D43" i="5"/>
  <c r="H47" i="11"/>
  <c r="G47" i="11"/>
  <c r="C47" i="11"/>
  <c r="L6" i="9"/>
  <c r="M348" i="9" s="1"/>
  <c r="BY6" i="8"/>
  <c r="CC6" i="8" s="1"/>
  <c r="CD6" i="8" s="1"/>
  <c r="Y6" i="9"/>
  <c r="Z6" i="9" s="1"/>
  <c r="AY6" i="9"/>
  <c r="BC6" i="9" s="1"/>
  <c r="AL6" i="8"/>
  <c r="AM6" i="8" s="1"/>
  <c r="C8" i="6"/>
  <c r="BL6" i="8"/>
  <c r="E15" i="6"/>
  <c r="B6" i="8"/>
  <c r="BN4" i="7"/>
  <c r="BM8" i="7" s="1"/>
  <c r="AY6" i="8"/>
  <c r="C7" i="6"/>
  <c r="M32" i="8"/>
  <c r="AA8" i="7"/>
  <c r="AB8" i="7" s="1"/>
  <c r="B30" i="10"/>
  <c r="M366" i="7"/>
  <c r="M364" i="7"/>
  <c r="M362" i="7"/>
  <c r="M360" i="7"/>
  <c r="M358" i="7"/>
  <c r="M356" i="7"/>
  <c r="M354" i="7"/>
  <c r="M352" i="7"/>
  <c r="M350" i="7"/>
  <c r="M348" i="7"/>
  <c r="M363" i="7"/>
  <c r="M355" i="7"/>
  <c r="M347" i="7"/>
  <c r="M342" i="7"/>
  <c r="M341" i="7"/>
  <c r="M340" i="7"/>
  <c r="M339" i="7"/>
  <c r="M338" i="7"/>
  <c r="M337" i="7"/>
  <c r="M336" i="7"/>
  <c r="M335" i="7"/>
  <c r="M334" i="7"/>
  <c r="M333" i="7"/>
  <c r="M332" i="7"/>
  <c r="M331" i="7"/>
  <c r="M330" i="7"/>
  <c r="M329" i="7"/>
  <c r="M328" i="7"/>
  <c r="M327" i="7"/>
  <c r="M326" i="7"/>
  <c r="M325" i="7"/>
  <c r="M324" i="7"/>
  <c r="M323" i="7"/>
  <c r="M322" i="7"/>
  <c r="M321" i="7"/>
  <c r="M320" i="7"/>
  <c r="M319" i="7"/>
  <c r="M318" i="7"/>
  <c r="M317" i="7"/>
  <c r="M316" i="7"/>
  <c r="M315" i="7"/>
  <c r="M314" i="7"/>
  <c r="M313" i="7"/>
  <c r="M312" i="7"/>
  <c r="M311" i="7"/>
  <c r="M310" i="7"/>
  <c r="M309" i="7"/>
  <c r="M308" i="7"/>
  <c r="M307" i="7"/>
  <c r="M306" i="7"/>
  <c r="M305" i="7"/>
  <c r="M304" i="7"/>
  <c r="M303" i="7"/>
  <c r="M346" i="7"/>
  <c r="M345" i="7"/>
  <c r="M361" i="7"/>
  <c r="M353" i="7"/>
  <c r="M344" i="7"/>
  <c r="M343" i="7"/>
  <c r="M367" i="7"/>
  <c r="M359" i="7"/>
  <c r="M351" i="7"/>
  <c r="M293" i="7"/>
  <c r="M281" i="7"/>
  <c r="M227" i="7"/>
  <c r="M215" i="7"/>
  <c r="M294" i="7"/>
  <c r="M282" i="7"/>
  <c r="M274" i="7"/>
  <c r="M260" i="7"/>
  <c r="M254" i="7"/>
  <c r="M248" i="7"/>
  <c r="M242" i="7"/>
  <c r="M236" i="7"/>
  <c r="M230" i="7"/>
  <c r="M220" i="7"/>
  <c r="M302" i="7"/>
  <c r="M300" i="7"/>
  <c r="M298" i="7"/>
  <c r="M295" i="7"/>
  <c r="M283" i="7"/>
  <c r="M272" i="7"/>
  <c r="M268" i="7"/>
  <c r="M264" i="7"/>
  <c r="M225" i="7"/>
  <c r="M213" i="7"/>
  <c r="M357" i="7"/>
  <c r="M349" i="7"/>
  <c r="M296" i="7"/>
  <c r="M284" i="7"/>
  <c r="M259" i="7"/>
  <c r="M253" i="7"/>
  <c r="M247" i="7"/>
  <c r="M241" i="7"/>
  <c r="M235" i="7"/>
  <c r="M229" i="7"/>
  <c r="M218" i="7"/>
  <c r="M285" i="7"/>
  <c r="M223" i="7"/>
  <c r="M286" i="7"/>
  <c r="M273" i="7"/>
  <c r="M269" i="7"/>
  <c r="M265" i="7"/>
  <c r="M258" i="7"/>
  <c r="M252" i="7"/>
  <c r="M246" i="7"/>
  <c r="M240" i="7"/>
  <c r="M234" i="7"/>
  <c r="M228" i="7"/>
  <c r="M216" i="7"/>
  <c r="M287" i="7"/>
  <c r="M221" i="7"/>
  <c r="M288" i="7"/>
  <c r="M276" i="7"/>
  <c r="M257" i="7"/>
  <c r="M251" i="7"/>
  <c r="M245" i="7"/>
  <c r="M279" i="7"/>
  <c r="M203" i="7"/>
  <c r="M177" i="7"/>
  <c r="M175" i="7"/>
  <c r="M150" i="7"/>
  <c r="M138" i="7"/>
  <c r="M126" i="7"/>
  <c r="M114" i="7"/>
  <c r="M280" i="7"/>
  <c r="M249" i="7"/>
  <c r="M237" i="7"/>
  <c r="M202" i="7"/>
  <c r="M178" i="7"/>
  <c r="M172" i="7"/>
  <c r="M167" i="7"/>
  <c r="M161" i="7"/>
  <c r="M155" i="7"/>
  <c r="M143" i="7"/>
  <c r="M131" i="7"/>
  <c r="M119" i="7"/>
  <c r="M301" i="7"/>
  <c r="M289" i="7"/>
  <c r="M222" i="7"/>
  <c r="M201" i="7"/>
  <c r="M198" i="7"/>
  <c r="M196" i="7"/>
  <c r="M194" i="7"/>
  <c r="M192" i="7"/>
  <c r="M190" i="7"/>
  <c r="M188" i="7"/>
  <c r="M179" i="7"/>
  <c r="M148" i="7"/>
  <c r="M136" i="7"/>
  <c r="M124" i="7"/>
  <c r="M112" i="7"/>
  <c r="M290" i="7"/>
  <c r="M256" i="7"/>
  <c r="M238" i="7"/>
  <c r="M224" i="7"/>
  <c r="M214" i="7"/>
  <c r="M212" i="7"/>
  <c r="M200" i="7"/>
  <c r="M180" i="7"/>
  <c r="M166" i="7"/>
  <c r="M160" i="7"/>
  <c r="M154" i="7"/>
  <c r="M141" i="7"/>
  <c r="M129" i="7"/>
  <c r="M117" i="7"/>
  <c r="M107" i="7"/>
  <c r="M106" i="7"/>
  <c r="M105" i="7"/>
  <c r="M104" i="7"/>
  <c r="M103" i="7"/>
  <c r="M102" i="7"/>
  <c r="M101" i="7"/>
  <c r="M100" i="7"/>
  <c r="M99" i="7"/>
  <c r="M98" i="7"/>
  <c r="M97" i="7"/>
  <c r="M96" i="7"/>
  <c r="M95" i="7"/>
  <c r="M94" i="7"/>
  <c r="M93" i="7"/>
  <c r="M92" i="7"/>
  <c r="M91" i="7"/>
  <c r="M90" i="7"/>
  <c r="M89" i="7"/>
  <c r="M88" i="7"/>
  <c r="M87" i="7"/>
  <c r="M86" i="7"/>
  <c r="M85" i="7"/>
  <c r="M84" i="7"/>
  <c r="M83" i="7"/>
  <c r="M82" i="7"/>
  <c r="M81" i="7"/>
  <c r="M80" i="7"/>
  <c r="M79" i="7"/>
  <c r="M78" i="7"/>
  <c r="M77" i="7"/>
  <c r="M76" i="7"/>
  <c r="M75" i="7"/>
  <c r="M74" i="7"/>
  <c r="M73" i="7"/>
  <c r="M72" i="7"/>
  <c r="M71" i="7"/>
  <c r="M70" i="7"/>
  <c r="M69" i="7"/>
  <c r="M68" i="7"/>
  <c r="M67" i="7"/>
  <c r="M66" i="7"/>
  <c r="M65" i="7"/>
  <c r="M64" i="7"/>
  <c r="M63" i="7"/>
  <c r="M62" i="7"/>
  <c r="M61" i="7"/>
  <c r="M60" i="7"/>
  <c r="M291" i="7"/>
  <c r="M226" i="7"/>
  <c r="M211" i="7"/>
  <c r="M181" i="7"/>
  <c r="M173" i="7"/>
  <c r="M292" i="7"/>
  <c r="M261" i="7"/>
  <c r="M239" i="7"/>
  <c r="M210" i="7"/>
  <c r="M182" i="7"/>
  <c r="M165" i="7"/>
  <c r="M159" i="7"/>
  <c r="M153" i="7"/>
  <c r="M139" i="7"/>
  <c r="M127" i="7"/>
  <c r="M115" i="7"/>
  <c r="M297" i="7"/>
  <c r="M231" i="7"/>
  <c r="M209" i="7"/>
  <c r="M183" i="7"/>
  <c r="M144" i="7"/>
  <c r="M132" i="7"/>
  <c r="M120" i="7"/>
  <c r="M108" i="7"/>
  <c r="M299" i="7"/>
  <c r="M277" i="7"/>
  <c r="M270" i="7"/>
  <c r="M266" i="7"/>
  <c r="M233" i="7"/>
  <c r="M205" i="7"/>
  <c r="M187" i="7"/>
  <c r="M171" i="7"/>
  <c r="M140" i="7"/>
  <c r="M128" i="7"/>
  <c r="M116" i="7"/>
  <c r="M278" i="7"/>
  <c r="M275" i="7"/>
  <c r="M262" i="7"/>
  <c r="M244" i="7"/>
  <c r="M204" i="7"/>
  <c r="M176" i="7"/>
  <c r="M168" i="7"/>
  <c r="M162" i="7"/>
  <c r="M156" i="7"/>
  <c r="M145" i="7"/>
  <c r="M133" i="7"/>
  <c r="M121" i="7"/>
  <c r="M109" i="7"/>
  <c r="M184" i="7"/>
  <c r="M118" i="7"/>
  <c r="M34" i="7"/>
  <c r="M22" i="7"/>
  <c r="M232" i="7"/>
  <c r="M217" i="7"/>
  <c r="M207" i="7"/>
  <c r="M193" i="7"/>
  <c r="M163" i="7"/>
  <c r="M135" i="7"/>
  <c r="M39" i="7"/>
  <c r="M27" i="7"/>
  <c r="M15" i="7"/>
  <c r="M267" i="7"/>
  <c r="M255" i="7"/>
  <c r="M219" i="7"/>
  <c r="M146" i="7"/>
  <c r="M110" i="7"/>
  <c r="M32" i="7"/>
  <c r="M20" i="7"/>
  <c r="P8" i="7"/>
  <c r="M170" i="7"/>
  <c r="M152" i="7"/>
  <c r="M125" i="7"/>
  <c r="M37" i="7"/>
  <c r="M25" i="7"/>
  <c r="M13" i="7"/>
  <c r="M243" i="7"/>
  <c r="M199" i="7"/>
  <c r="M191" i="7"/>
  <c r="M185" i="7"/>
  <c r="M142" i="7"/>
  <c r="M30" i="7"/>
  <c r="M18" i="7"/>
  <c r="M56" i="7"/>
  <c r="M53" i="7"/>
  <c r="M49" i="7"/>
  <c r="M48" i="7"/>
  <c r="M47" i="7"/>
  <c r="M44" i="7"/>
  <c r="M43" i="7"/>
  <c r="M263" i="7"/>
  <c r="M157" i="7"/>
  <c r="M123" i="7"/>
  <c r="M35" i="7"/>
  <c r="M23" i="7"/>
  <c r="M11" i="7"/>
  <c r="M9" i="7"/>
  <c r="M8" i="7"/>
  <c r="M208" i="7"/>
  <c r="M59" i="7"/>
  <c r="M57" i="7"/>
  <c r="M55" i="7"/>
  <c r="M54" i="7"/>
  <c r="M51" i="7"/>
  <c r="M46" i="7"/>
  <c r="M42" i="7"/>
  <c r="M40" i="7"/>
  <c r="M16" i="7"/>
  <c r="M365" i="7"/>
  <c r="M174" i="7"/>
  <c r="M134" i="7"/>
  <c r="M58" i="7"/>
  <c r="M52" i="7"/>
  <c r="M50" i="7"/>
  <c r="M45" i="7"/>
  <c r="M41" i="7"/>
  <c r="M28" i="7"/>
  <c r="M197" i="7"/>
  <c r="M189" i="7"/>
  <c r="M164" i="7"/>
  <c r="M149" i="7"/>
  <c r="M195" i="7"/>
  <c r="M122" i="7"/>
  <c r="M36" i="7"/>
  <c r="M24" i="7"/>
  <c r="M12" i="7"/>
  <c r="M271" i="7"/>
  <c r="M158" i="7"/>
  <c r="M137" i="7"/>
  <c r="M29" i="7"/>
  <c r="M17" i="7"/>
  <c r="M10" i="7"/>
  <c r="M130" i="7"/>
  <c r="M21" i="7"/>
  <c r="M26" i="7"/>
  <c r="M206" i="7"/>
  <c r="M186" i="7"/>
  <c r="M31" i="7"/>
  <c r="M33" i="7"/>
  <c r="M38" i="7"/>
  <c r="M111" i="7"/>
  <c r="M151" i="7"/>
  <c r="M113" i="7"/>
  <c r="M169" i="7"/>
  <c r="M147" i="7"/>
  <c r="M14" i="7"/>
  <c r="M250" i="7"/>
  <c r="M19" i="7"/>
  <c r="BP8" i="7"/>
  <c r="C15" i="5"/>
  <c r="AZ8" i="7"/>
  <c r="BC8" i="7"/>
  <c r="E8" i="6"/>
  <c r="E3" i="6"/>
  <c r="B3" i="10"/>
  <c r="C3" i="10" s="1"/>
  <c r="B13" i="11"/>
  <c r="B14" i="11" s="1"/>
  <c r="P5" i="10"/>
  <c r="T3" i="4"/>
  <c r="A12" i="9"/>
  <c r="E6" i="6"/>
  <c r="I5" i="5"/>
  <c r="J5" i="5" s="1"/>
  <c r="I4" i="5"/>
  <c r="J4" i="5" s="1"/>
  <c r="I6" i="5"/>
  <c r="B41" i="5" s="1"/>
  <c r="Z10" i="7"/>
  <c r="C12" i="4"/>
  <c r="B13" i="4"/>
  <c r="D7" i="6"/>
  <c r="E14" i="6"/>
  <c r="J36" i="10"/>
  <c r="K36" i="10"/>
  <c r="I36" i="10"/>
  <c r="H36" i="10"/>
  <c r="G36" i="10"/>
  <c r="F36" i="10"/>
  <c r="E36" i="10"/>
  <c r="D36" i="10"/>
  <c r="C36" i="10"/>
  <c r="B36" i="10"/>
  <c r="B42" i="5"/>
  <c r="I10" i="5"/>
  <c r="I11" i="5"/>
  <c r="I12" i="5"/>
  <c r="J12" i="5" s="1"/>
  <c r="BN2" i="9"/>
  <c r="F5" i="6"/>
  <c r="C38" i="5"/>
  <c r="H2" i="6"/>
  <c r="D8" i="6"/>
  <c r="D3" i="6"/>
  <c r="D5" i="6"/>
  <c r="M266" i="9"/>
  <c r="F3" i="6"/>
  <c r="F6" i="6"/>
  <c r="F8" i="6"/>
  <c r="C6" i="6"/>
  <c r="H6" i="6" s="1"/>
  <c r="BA2" i="9"/>
  <c r="F7" i="6"/>
  <c r="A14" i="7"/>
  <c r="AM6" i="9"/>
  <c r="AP6" i="9"/>
  <c r="E7" i="6"/>
  <c r="B35" i="11"/>
  <c r="AP8" i="7"/>
  <c r="AF8" i="7"/>
  <c r="AD8" i="7"/>
  <c r="A13" i="8"/>
  <c r="E4" i="6"/>
  <c r="C3" i="6"/>
  <c r="C5" i="6"/>
  <c r="CC8" i="7"/>
  <c r="BZ8" i="7"/>
  <c r="M287" i="9" l="1"/>
  <c r="BZ6" i="9"/>
  <c r="M6" i="9"/>
  <c r="M19" i="9"/>
  <c r="M102" i="9"/>
  <c r="M130" i="9"/>
  <c r="M211" i="9"/>
  <c r="M238" i="9"/>
  <c r="CF6" i="8"/>
  <c r="M34" i="9"/>
  <c r="M141" i="9"/>
  <c r="M297" i="9"/>
  <c r="M86" i="9"/>
  <c r="M172" i="9"/>
  <c r="M313" i="9"/>
  <c r="M57" i="9"/>
  <c r="M221" i="9"/>
  <c r="M334" i="9"/>
  <c r="AB6" i="8"/>
  <c r="M65" i="9"/>
  <c r="M210" i="9"/>
  <c r="M352" i="9"/>
  <c r="AE6" i="8"/>
  <c r="AH6" i="8" s="1"/>
  <c r="M95" i="9"/>
  <c r="M235" i="9"/>
  <c r="M88" i="9"/>
  <c r="M79" i="9"/>
  <c r="M63" i="9"/>
  <c r="M209" i="9"/>
  <c r="M175" i="9"/>
  <c r="M226" i="9"/>
  <c r="M204" i="9"/>
  <c r="M288" i="9"/>
  <c r="M280" i="9"/>
  <c r="M311" i="9"/>
  <c r="M340" i="9"/>
  <c r="M17" i="9"/>
  <c r="M92" i="9"/>
  <c r="M136" i="9"/>
  <c r="M213" i="9"/>
  <c r="M319" i="9"/>
  <c r="M18" i="9"/>
  <c r="M41" i="9"/>
  <c r="M83" i="9"/>
  <c r="M97" i="9"/>
  <c r="M181" i="9"/>
  <c r="M229" i="9"/>
  <c r="M219" i="9"/>
  <c r="M248" i="9"/>
  <c r="M296" i="9"/>
  <c r="M321" i="9"/>
  <c r="M356" i="9"/>
  <c r="M354" i="9"/>
  <c r="M25" i="9"/>
  <c r="M31" i="9"/>
  <c r="M47" i="9"/>
  <c r="M132" i="9"/>
  <c r="M87" i="9"/>
  <c r="M171" i="9"/>
  <c r="M170" i="9"/>
  <c r="M207" i="9"/>
  <c r="M254" i="9"/>
  <c r="M279" i="9"/>
  <c r="M324" i="9"/>
  <c r="M350" i="9"/>
  <c r="M12" i="9"/>
  <c r="M70" i="9"/>
  <c r="M49" i="9"/>
  <c r="M107" i="9"/>
  <c r="M112" i="9"/>
  <c r="M139" i="9"/>
  <c r="M233" i="9"/>
  <c r="M187" i="9"/>
  <c r="M256" i="9"/>
  <c r="M270" i="9"/>
  <c r="M326" i="9"/>
  <c r="M359" i="9"/>
  <c r="M39" i="9"/>
  <c r="M164" i="9"/>
  <c r="M184" i="9"/>
  <c r="M246" i="9"/>
  <c r="M277" i="9"/>
  <c r="AC6" i="9"/>
  <c r="AA6" i="9" s="1"/>
  <c r="M10" i="9"/>
  <c r="M77" i="9"/>
  <c r="M55" i="9"/>
  <c r="M223" i="9"/>
  <c r="M205" i="9"/>
  <c r="M167" i="9"/>
  <c r="M215" i="9"/>
  <c r="M240" i="9"/>
  <c r="M262" i="9"/>
  <c r="M299" i="9"/>
  <c r="M332" i="9"/>
  <c r="M14" i="9"/>
  <c r="M105" i="9"/>
  <c r="M11" i="9"/>
  <c r="M103" i="9"/>
  <c r="M35" i="9"/>
  <c r="M157" i="9"/>
  <c r="M84" i="9"/>
  <c r="M40" i="9"/>
  <c r="M48" i="9"/>
  <c r="M56" i="9"/>
  <c r="M64" i="9"/>
  <c r="M106" i="9"/>
  <c r="M104" i="9"/>
  <c r="M90" i="9"/>
  <c r="M93" i="9"/>
  <c r="M91" i="9"/>
  <c r="M108" i="9"/>
  <c r="M126" i="9"/>
  <c r="M201" i="9"/>
  <c r="M148" i="9"/>
  <c r="M180" i="9"/>
  <c r="M129" i="9"/>
  <c r="M160" i="9"/>
  <c r="M220" i="9"/>
  <c r="M178" i="9"/>
  <c r="M218" i="9"/>
  <c r="M208" i="9"/>
  <c r="M216" i="9"/>
  <c r="M237" i="9"/>
  <c r="M243" i="9"/>
  <c r="M234" i="9"/>
  <c r="M247" i="9"/>
  <c r="M255" i="9"/>
  <c r="M263" i="9"/>
  <c r="M275" i="9"/>
  <c r="M289" i="9"/>
  <c r="M269" i="9"/>
  <c r="M295" i="9"/>
  <c r="M312" i="9"/>
  <c r="M320" i="9"/>
  <c r="M325" i="9"/>
  <c r="M333" i="9"/>
  <c r="M341" i="9"/>
  <c r="M355" i="9"/>
  <c r="M358" i="9"/>
  <c r="M23" i="9"/>
  <c r="M28" i="9"/>
  <c r="M68" i="9"/>
  <c r="M42" i="9"/>
  <c r="M66" i="9"/>
  <c r="M110" i="9"/>
  <c r="M111" i="9"/>
  <c r="M116" i="9"/>
  <c r="M214" i="9"/>
  <c r="M151" i="9"/>
  <c r="M168" i="9"/>
  <c r="M224" i="9"/>
  <c r="M222" i="9"/>
  <c r="M244" i="9"/>
  <c r="M292" i="9"/>
  <c r="M360" i="9"/>
  <c r="M22" i="9"/>
  <c r="M73" i="9"/>
  <c r="M133" i="9"/>
  <c r="M58" i="9"/>
  <c r="M109" i="9"/>
  <c r="M174" i="9"/>
  <c r="M99" i="9"/>
  <c r="M142" i="9"/>
  <c r="M137" i="9"/>
  <c r="M153" i="9"/>
  <c r="M179" i="9"/>
  <c r="M188" i="9"/>
  <c r="M267" i="9"/>
  <c r="M193" i="9"/>
  <c r="M278" i="9"/>
  <c r="M249" i="9"/>
  <c r="M257" i="9"/>
  <c r="M273" i="9"/>
  <c r="M298" i="9"/>
  <c r="M271" i="9"/>
  <c r="M305" i="9"/>
  <c r="M314" i="9"/>
  <c r="M322" i="9"/>
  <c r="M327" i="9"/>
  <c r="M335" i="9"/>
  <c r="M345" i="9"/>
  <c r="M357" i="9"/>
  <c r="M38" i="9"/>
  <c r="M9" i="9"/>
  <c r="M37" i="9"/>
  <c r="M32" i="9"/>
  <c r="M75" i="9"/>
  <c r="M78" i="9"/>
  <c r="M24" i="9"/>
  <c r="M43" i="9"/>
  <c r="M51" i="9"/>
  <c r="M59" i="9"/>
  <c r="M67" i="9"/>
  <c r="M113" i="9"/>
  <c r="M114" i="9"/>
  <c r="M82" i="9"/>
  <c r="M115" i="9"/>
  <c r="M158" i="9"/>
  <c r="M120" i="9"/>
  <c r="M154" i="9"/>
  <c r="M135" i="9"/>
  <c r="M149" i="9"/>
  <c r="M169" i="9"/>
  <c r="M165" i="9"/>
  <c r="M166" i="9"/>
  <c r="M177" i="9"/>
  <c r="M194" i="9"/>
  <c r="M227" i="9"/>
  <c r="M186" i="9"/>
  <c r="M225" i="9"/>
  <c r="M199" i="9"/>
  <c r="M239" i="9"/>
  <c r="M268" i="9"/>
  <c r="M250" i="9"/>
  <c r="M258" i="9"/>
  <c r="M283" i="9"/>
  <c r="M304" i="9"/>
  <c r="M302" i="9"/>
  <c r="M274" i="9"/>
  <c r="M307" i="9"/>
  <c r="M315" i="9"/>
  <c r="M351" i="9"/>
  <c r="M328" i="9"/>
  <c r="M336" i="9"/>
  <c r="M349" i="9"/>
  <c r="M342" i="9"/>
  <c r="M361" i="9"/>
  <c r="M308" i="9"/>
  <c r="M316" i="9"/>
  <c r="M343" i="9"/>
  <c r="M329" i="9"/>
  <c r="M337" i="9"/>
  <c r="M353" i="9"/>
  <c r="M344" i="9"/>
  <c r="M362" i="9"/>
  <c r="M7" i="9"/>
  <c r="M50" i="9"/>
  <c r="M26" i="9"/>
  <c r="M8" i="9"/>
  <c r="M98" i="9"/>
  <c r="M44" i="9"/>
  <c r="M60" i="9"/>
  <c r="M117" i="9"/>
  <c r="M94" i="9"/>
  <c r="M119" i="9"/>
  <c r="M162" i="9"/>
  <c r="M124" i="9"/>
  <c r="M131" i="9"/>
  <c r="M147" i="9"/>
  <c r="M128" i="9"/>
  <c r="M182" i="9"/>
  <c r="M176" i="9"/>
  <c r="M185" i="9"/>
  <c r="M200" i="9"/>
  <c r="M230" i="9"/>
  <c r="M192" i="9"/>
  <c r="M228" i="9"/>
  <c r="M294" i="9"/>
  <c r="M242" i="9"/>
  <c r="M264" i="9"/>
  <c r="M251" i="9"/>
  <c r="M259" i="9"/>
  <c r="M281" i="9"/>
  <c r="M282" i="9"/>
  <c r="M272" i="9"/>
  <c r="M286" i="9"/>
  <c r="M30" i="9"/>
  <c r="M33" i="9"/>
  <c r="M16" i="9"/>
  <c r="P6" i="9"/>
  <c r="M15" i="9"/>
  <c r="M100" i="9"/>
  <c r="M183" i="9"/>
  <c r="M89" i="9"/>
  <c r="M45" i="9"/>
  <c r="M53" i="9"/>
  <c r="M61" i="9"/>
  <c r="M134" i="9"/>
  <c r="M121" i="9"/>
  <c r="M122" i="9"/>
  <c r="M101" i="9"/>
  <c r="M123" i="9"/>
  <c r="M189" i="9"/>
  <c r="M81" i="9"/>
  <c r="M143" i="9"/>
  <c r="M159" i="9"/>
  <c r="M138" i="9"/>
  <c r="M140" i="9"/>
  <c r="M190" i="9"/>
  <c r="M161" i="9"/>
  <c r="M163" i="9"/>
  <c r="M202" i="9"/>
  <c r="M191" i="9"/>
  <c r="M198" i="9"/>
  <c r="M231" i="9"/>
  <c r="M236" i="9"/>
  <c r="M232" i="9"/>
  <c r="M285" i="9"/>
  <c r="M252" i="9"/>
  <c r="M260" i="9"/>
  <c r="M293" i="9"/>
  <c r="M301" i="9"/>
  <c r="M284" i="9"/>
  <c r="M290" i="9"/>
  <c r="M309" i="9"/>
  <c r="M317" i="9"/>
  <c r="M347" i="9"/>
  <c r="M330" i="9"/>
  <c r="M338" i="9"/>
  <c r="M364" i="9"/>
  <c r="M346" i="9"/>
  <c r="M363" i="9"/>
  <c r="M74" i="9"/>
  <c r="M71" i="9"/>
  <c r="M85" i="9"/>
  <c r="M36" i="9"/>
  <c r="M52" i="9"/>
  <c r="M96" i="9"/>
  <c r="M118" i="9"/>
  <c r="M276" i="9"/>
  <c r="M20" i="9"/>
  <c r="M76" i="9"/>
  <c r="M80" i="9"/>
  <c r="M13" i="9"/>
  <c r="M21" i="9"/>
  <c r="M27" i="9"/>
  <c r="M29" i="9"/>
  <c r="M72" i="9"/>
  <c r="M46" i="9"/>
  <c r="M54" i="9"/>
  <c r="M62" i="9"/>
  <c r="M69" i="9"/>
  <c r="M125" i="9"/>
  <c r="M144" i="9"/>
  <c r="M146" i="9"/>
  <c r="M156" i="9"/>
  <c r="M196" i="9"/>
  <c r="M145" i="9"/>
  <c r="M155" i="9"/>
  <c r="M127" i="9"/>
  <c r="M150" i="9"/>
  <c r="M152" i="9"/>
  <c r="M217" i="9"/>
  <c r="M173" i="9"/>
  <c r="M195" i="9"/>
  <c r="M206" i="9"/>
  <c r="M197" i="9"/>
  <c r="M212" i="9"/>
  <c r="M203" i="9"/>
  <c r="M265" i="9"/>
  <c r="M241" i="9"/>
  <c r="M245" i="9"/>
  <c r="M253" i="9"/>
  <c r="M261" i="9"/>
  <c r="M306" i="9"/>
  <c r="M303" i="9"/>
  <c r="M291" i="9"/>
  <c r="M300" i="9"/>
  <c r="M310" i="9"/>
  <c r="M318" i="9"/>
  <c r="M323" i="9"/>
  <c r="M331" i="9"/>
  <c r="M339" i="9"/>
  <c r="M365" i="9"/>
  <c r="M354" i="8"/>
  <c r="M153" i="8"/>
  <c r="M312" i="8"/>
  <c r="M215" i="8"/>
  <c r="M82" i="8"/>
  <c r="M131" i="8"/>
  <c r="M266" i="8"/>
  <c r="M31" i="8"/>
  <c r="Z7" i="8"/>
  <c r="Z8" i="8" s="1"/>
  <c r="Z9" i="8" s="1"/>
  <c r="B40" i="5"/>
  <c r="B45" i="5" s="1"/>
  <c r="C45" i="5" s="1"/>
  <c r="M11" i="8"/>
  <c r="M223" i="8"/>
  <c r="M253" i="8"/>
  <c r="M249" i="8"/>
  <c r="M318" i="8"/>
  <c r="M53" i="8"/>
  <c r="M43" i="8"/>
  <c r="M80" i="8"/>
  <c r="M140" i="8"/>
  <c r="M167" i="8"/>
  <c r="M335" i="8"/>
  <c r="M308" i="8"/>
  <c r="M199" i="8"/>
  <c r="M196" i="8"/>
  <c r="M136" i="8"/>
  <c r="M245" i="8"/>
  <c r="M303" i="8"/>
  <c r="C35" i="11"/>
  <c r="H8" i="6"/>
  <c r="I8" i="6" s="1"/>
  <c r="BM6" i="9"/>
  <c r="BN6" i="9" s="1"/>
  <c r="M186" i="8"/>
  <c r="G55" i="11"/>
  <c r="P6" i="8"/>
  <c r="Q6" i="8" s="1"/>
  <c r="M105" i="8"/>
  <c r="M237" i="8"/>
  <c r="M61" i="8"/>
  <c r="M296" i="8"/>
  <c r="M124" i="8"/>
  <c r="M355" i="8"/>
  <c r="M193" i="8"/>
  <c r="M101" i="8"/>
  <c r="M306" i="8"/>
  <c r="M134" i="8"/>
  <c r="M313" i="8"/>
  <c r="M233" i="8"/>
  <c r="M12" i="8"/>
  <c r="M328" i="8"/>
  <c r="M214" i="8"/>
  <c r="M104" i="8"/>
  <c r="M129" i="8"/>
  <c r="M291" i="8"/>
  <c r="M119" i="8"/>
  <c r="M139" i="8"/>
  <c r="M254" i="8"/>
  <c r="M112" i="8"/>
  <c r="M323" i="8"/>
  <c r="M163" i="8"/>
  <c r="M111" i="8"/>
  <c r="M217" i="8"/>
  <c r="M15" i="8"/>
  <c r="M225" i="8"/>
  <c r="M29" i="8"/>
  <c r="M284" i="8"/>
  <c r="M183" i="8"/>
  <c r="M360" i="8"/>
  <c r="M219" i="8"/>
  <c r="M75" i="8"/>
  <c r="M294" i="8"/>
  <c r="M122" i="8"/>
  <c r="M7" i="8"/>
  <c r="M337" i="8"/>
  <c r="M187" i="8"/>
  <c r="M316" i="8"/>
  <c r="M138" i="8"/>
  <c r="M91" i="8"/>
  <c r="M110" i="8"/>
  <c r="M279" i="8"/>
  <c r="M149" i="8"/>
  <c r="M94" i="8"/>
  <c r="M242" i="8"/>
  <c r="M98" i="8"/>
  <c r="M311" i="8"/>
  <c r="M190" i="8"/>
  <c r="M361" i="8"/>
  <c r="M74" i="8"/>
  <c r="M128" i="8"/>
  <c r="M85" i="8"/>
  <c r="M359" i="8"/>
  <c r="M201" i="8"/>
  <c r="M22" i="8"/>
  <c r="M272" i="8"/>
  <c r="M51" i="8"/>
  <c r="M331" i="8"/>
  <c r="M173" i="8"/>
  <c r="M9" i="8"/>
  <c r="M282" i="8"/>
  <c r="M168" i="8"/>
  <c r="M351" i="8"/>
  <c r="M185" i="8"/>
  <c r="M52" i="8"/>
  <c r="M304" i="8"/>
  <c r="M132" i="8"/>
  <c r="M348" i="8"/>
  <c r="M114" i="8"/>
  <c r="M267" i="8"/>
  <c r="M44" i="8"/>
  <c r="M230" i="8"/>
  <c r="M144" i="8"/>
  <c r="M299" i="8"/>
  <c r="M127" i="8"/>
  <c r="M334" i="8"/>
  <c r="M54" i="8"/>
  <c r="M252" i="8"/>
  <c r="M300" i="8"/>
  <c r="M18" i="8"/>
  <c r="M364" i="8"/>
  <c r="M158" i="8"/>
  <c r="M83" i="8"/>
  <c r="M260" i="8"/>
  <c r="M26" i="8"/>
  <c r="M319" i="8"/>
  <c r="M146" i="8"/>
  <c r="M113" i="8"/>
  <c r="M270" i="8"/>
  <c r="M47" i="8"/>
  <c r="M356" i="8"/>
  <c r="M174" i="8"/>
  <c r="M65" i="8"/>
  <c r="M292" i="8"/>
  <c r="M120" i="8"/>
  <c r="M325" i="8"/>
  <c r="M156" i="8"/>
  <c r="M255" i="8"/>
  <c r="M145" i="8"/>
  <c r="M30" i="8"/>
  <c r="M346" i="8"/>
  <c r="M81" i="8"/>
  <c r="M287" i="8"/>
  <c r="M115" i="8"/>
  <c r="M322" i="8"/>
  <c r="M34" i="8"/>
  <c r="M108" i="8"/>
  <c r="M20" i="8"/>
  <c r="M333" i="8"/>
  <c r="M188" i="8"/>
  <c r="M33" i="8"/>
  <c r="M248" i="8"/>
  <c r="M76" i="8"/>
  <c r="M307" i="8"/>
  <c r="M135" i="8"/>
  <c r="M60" i="8"/>
  <c r="M258" i="8"/>
  <c r="M207" i="8"/>
  <c r="M329" i="8"/>
  <c r="M220" i="8"/>
  <c r="M70" i="8"/>
  <c r="M280" i="8"/>
  <c r="M157" i="8"/>
  <c r="M301" i="8"/>
  <c r="M37" i="8"/>
  <c r="M243" i="8"/>
  <c r="M160" i="8"/>
  <c r="M345" i="8"/>
  <c r="M142" i="8"/>
  <c r="M106" i="8"/>
  <c r="M275" i="8"/>
  <c r="M96" i="8"/>
  <c r="M310" i="8"/>
  <c r="M58" i="8"/>
  <c r="M57" i="8"/>
  <c r="M321" i="8"/>
  <c r="M155" i="8"/>
  <c r="M62" i="8"/>
  <c r="M236" i="8"/>
  <c r="M49" i="8"/>
  <c r="M295" i="8"/>
  <c r="M123" i="8"/>
  <c r="M117" i="8"/>
  <c r="M246" i="8"/>
  <c r="M56" i="8"/>
  <c r="M317" i="8"/>
  <c r="M171" i="8"/>
  <c r="M209" i="8"/>
  <c r="M268" i="8"/>
  <c r="M45" i="8"/>
  <c r="M289" i="8"/>
  <c r="M231" i="8"/>
  <c r="M180" i="8"/>
  <c r="M350" i="8"/>
  <c r="M141" i="8"/>
  <c r="M169" i="8"/>
  <c r="M263" i="8"/>
  <c r="M40" i="8"/>
  <c r="M286" i="8"/>
  <c r="M27" i="8"/>
  <c r="M150" i="8"/>
  <c r="M71" i="8"/>
  <c r="M309" i="8"/>
  <c r="M179" i="8"/>
  <c r="M78" i="8"/>
  <c r="M224" i="8"/>
  <c r="M17" i="8"/>
  <c r="M283" i="8"/>
  <c r="M178" i="8"/>
  <c r="M234" i="8"/>
  <c r="M24" i="8"/>
  <c r="M305" i="8"/>
  <c r="M133" i="8"/>
  <c r="M343" i="8"/>
  <c r="M256" i="8"/>
  <c r="M182" i="8"/>
  <c r="M277" i="8"/>
  <c r="M164" i="8"/>
  <c r="M338" i="8"/>
  <c r="M100" i="8"/>
  <c r="M326" i="8"/>
  <c r="M172" i="8"/>
  <c r="M6" i="8"/>
  <c r="M251" i="8"/>
  <c r="M86" i="8"/>
  <c r="M274" i="8"/>
  <c r="M204" i="8"/>
  <c r="M21" i="8"/>
  <c r="M297" i="8"/>
  <c r="M125" i="8"/>
  <c r="M357" i="8"/>
  <c r="M197" i="8"/>
  <c r="M10" i="8"/>
  <c r="M271" i="8"/>
  <c r="M48" i="8"/>
  <c r="M109" i="8"/>
  <c r="M222" i="8"/>
  <c r="M203" i="8"/>
  <c r="M293" i="8"/>
  <c r="M121" i="8"/>
  <c r="M42" i="8"/>
  <c r="M244" i="8"/>
  <c r="M19" i="8"/>
  <c r="M265" i="8"/>
  <c r="M347" i="8"/>
  <c r="M148" i="8"/>
  <c r="M151" i="8"/>
  <c r="M314" i="8"/>
  <c r="M202" i="8"/>
  <c r="M210" i="8"/>
  <c r="M239" i="8"/>
  <c r="M66" i="8"/>
  <c r="M226" i="8"/>
  <c r="M35" i="8"/>
  <c r="M23" i="8"/>
  <c r="M285" i="8"/>
  <c r="M211" i="8"/>
  <c r="M362" i="8"/>
  <c r="M154" i="8"/>
  <c r="M79" i="8"/>
  <c r="M259" i="8"/>
  <c r="M221" i="8"/>
  <c r="M353" i="8"/>
  <c r="M189" i="8"/>
  <c r="M64" i="8"/>
  <c r="M281" i="8"/>
  <c r="M161" i="8"/>
  <c r="M232" i="8"/>
  <c r="M216" i="8"/>
  <c r="M241" i="8"/>
  <c r="M352" i="8"/>
  <c r="M147" i="8"/>
  <c r="M28" i="8"/>
  <c r="M302" i="8"/>
  <c r="M130" i="8"/>
  <c r="M92" i="8"/>
  <c r="M227" i="8"/>
  <c r="M59" i="8"/>
  <c r="M205" i="8"/>
  <c r="M99" i="8"/>
  <c r="M14" i="8"/>
  <c r="M67" i="8"/>
  <c r="M273" i="8"/>
  <c r="M63" i="8"/>
  <c r="M332" i="8"/>
  <c r="M184" i="8"/>
  <c r="M103" i="8"/>
  <c r="M247" i="8"/>
  <c r="M68" i="8"/>
  <c r="M358" i="8"/>
  <c r="M213" i="8"/>
  <c r="M69" i="8"/>
  <c r="M269" i="8"/>
  <c r="M46" i="8"/>
  <c r="M88" i="8"/>
  <c r="M342" i="8"/>
  <c r="M170" i="8"/>
  <c r="M229" i="8"/>
  <c r="M327" i="8"/>
  <c r="M208" i="8"/>
  <c r="M181" i="8"/>
  <c r="M290" i="8"/>
  <c r="M118" i="8"/>
  <c r="M363" i="8"/>
  <c r="M212" i="8"/>
  <c r="M95" i="8"/>
  <c r="M192" i="8"/>
  <c r="M55" i="8"/>
  <c r="M25" i="8"/>
  <c r="M261" i="8"/>
  <c r="M38" i="8"/>
  <c r="M320" i="8"/>
  <c r="M152" i="8"/>
  <c r="M198" i="8"/>
  <c r="M235" i="8"/>
  <c r="M36" i="8"/>
  <c r="M330" i="8"/>
  <c r="M344" i="8"/>
  <c r="M13" i="8"/>
  <c r="M257" i="8"/>
  <c r="M191" i="8"/>
  <c r="M349" i="8"/>
  <c r="M176" i="8"/>
  <c r="M195" i="8"/>
  <c r="M137" i="8"/>
  <c r="M315" i="8"/>
  <c r="M206" i="8"/>
  <c r="M102" i="8"/>
  <c r="M278" i="8"/>
  <c r="M143" i="8"/>
  <c r="M340" i="8"/>
  <c r="M166" i="8"/>
  <c r="M16" i="8"/>
  <c r="M159" i="8"/>
  <c r="M50" i="8"/>
  <c r="M97" i="8"/>
  <c r="M339" i="8"/>
  <c r="M162" i="8"/>
  <c r="M87" i="8"/>
  <c r="M336" i="8"/>
  <c r="M107" i="8"/>
  <c r="M41" i="8"/>
  <c r="M200" i="8"/>
  <c r="C30" i="10"/>
  <c r="M165" i="8"/>
  <c r="M324" i="8"/>
  <c r="M90" i="8"/>
  <c r="M298" i="8"/>
  <c r="M126" i="8"/>
  <c r="M276" i="8"/>
  <c r="M93" i="8"/>
  <c r="M264" i="8"/>
  <c r="M240" i="8"/>
  <c r="M177" i="8"/>
  <c r="M262" i="8"/>
  <c r="M39" i="8"/>
  <c r="M365" i="8"/>
  <c r="M89" i="8"/>
  <c r="M116" i="8"/>
  <c r="M77" i="8"/>
  <c r="M250" i="8"/>
  <c r="M84" i="8"/>
  <c r="M218" i="8"/>
  <c r="M238" i="8"/>
  <c r="M73" i="8"/>
  <c r="M72" i="8"/>
  <c r="M288" i="8"/>
  <c r="M8" i="8"/>
  <c r="M194" i="8"/>
  <c r="M228" i="8"/>
  <c r="M175" i="8"/>
  <c r="E21" i="11"/>
  <c r="F21" i="11" s="1"/>
  <c r="G21" i="11" s="1"/>
  <c r="H21" i="11" s="1"/>
  <c r="D35" i="11"/>
  <c r="D30" i="10"/>
  <c r="H3" i="6"/>
  <c r="I3" i="6" s="1"/>
  <c r="BZ6" i="8"/>
  <c r="E44" i="10"/>
  <c r="F14" i="10" s="1"/>
  <c r="F30" i="10" s="1"/>
  <c r="E14" i="10"/>
  <c r="E30" i="10" s="1"/>
  <c r="E45" i="10"/>
  <c r="H7" i="6"/>
  <c r="I7" i="6" s="1"/>
  <c r="E22" i="11"/>
  <c r="E48" i="11"/>
  <c r="C42" i="5"/>
  <c r="E41" i="11" s="1"/>
  <c r="BP6" i="8"/>
  <c r="BM6" i="8"/>
  <c r="AZ6" i="9"/>
  <c r="BA6" i="9" s="1"/>
  <c r="AG8" i="7"/>
  <c r="Y9" i="7" s="1"/>
  <c r="AC9" i="7" s="1"/>
  <c r="AF9" i="7" s="1"/>
  <c r="AE8" i="7"/>
  <c r="AH8" i="7" s="1"/>
  <c r="AP6" i="8"/>
  <c r="AQ6" i="8" s="1"/>
  <c r="H5" i="6"/>
  <c r="I5" i="6" s="1"/>
  <c r="AZ6" i="8"/>
  <c r="BC6" i="8"/>
  <c r="AM9" i="7"/>
  <c r="AN8" i="7"/>
  <c r="AS8" i="7"/>
  <c r="AQ8" i="7"/>
  <c r="AM7" i="9"/>
  <c r="AN6" i="9"/>
  <c r="BQ6" i="9"/>
  <c r="BS6" i="9"/>
  <c r="N8" i="7"/>
  <c r="CA8" i="7"/>
  <c r="BZ9" i="7"/>
  <c r="Z7" i="9"/>
  <c r="Z11" i="7"/>
  <c r="D15" i="5"/>
  <c r="C40" i="5" s="1"/>
  <c r="E42" i="5" s="1"/>
  <c r="A15" i="7"/>
  <c r="B14" i="4"/>
  <c r="C13" i="4"/>
  <c r="CD8" i="7"/>
  <c r="CF8" i="7"/>
  <c r="CA6" i="9"/>
  <c r="BZ7" i="9"/>
  <c r="Q8" i="7"/>
  <c r="S8" i="7"/>
  <c r="CD6" i="9"/>
  <c r="CF6" i="9"/>
  <c r="A13" i="9"/>
  <c r="BQ8" i="7"/>
  <c r="BS8" i="7"/>
  <c r="I6" i="6"/>
  <c r="I4" i="6"/>
  <c r="H14" i="6" s="1"/>
  <c r="AC7" i="8"/>
  <c r="BN8" i="7"/>
  <c r="BM9" i="7"/>
  <c r="I27" i="5"/>
  <c r="J6" i="5"/>
  <c r="B16" i="11"/>
  <c r="B37" i="11" s="1"/>
  <c r="B40" i="11" s="1"/>
  <c r="C13" i="11"/>
  <c r="C15" i="11" s="1"/>
  <c r="BF6" i="9"/>
  <c r="BD6" i="9"/>
  <c r="F11" i="10"/>
  <c r="E11" i="10"/>
  <c r="D11" i="10"/>
  <c r="I11" i="10"/>
  <c r="H11" i="10"/>
  <c r="K11" i="10"/>
  <c r="J11" i="10"/>
  <c r="G11" i="10"/>
  <c r="B4" i="10"/>
  <c r="C6" i="10"/>
  <c r="C8" i="10" s="1"/>
  <c r="B6" i="10"/>
  <c r="B8" i="10" s="1"/>
  <c r="B32" i="10" s="1"/>
  <c r="BF8" i="7"/>
  <c r="BD8" i="7"/>
  <c r="AM7" i="8"/>
  <c r="A14" i="8"/>
  <c r="AS6" i="9"/>
  <c r="AQ6" i="9"/>
  <c r="BA8" i="7"/>
  <c r="AZ9" i="7"/>
  <c r="N6" i="9" l="1"/>
  <c r="AD6" i="9"/>
  <c r="AF6" i="9"/>
  <c r="R6" i="9"/>
  <c r="O6" i="9"/>
  <c r="Q6" i="9"/>
  <c r="S6" i="9"/>
  <c r="BM7" i="9"/>
  <c r="BM8" i="9" s="1"/>
  <c r="AZ7" i="9"/>
  <c r="AZ8" i="9" s="1"/>
  <c r="T6" i="9"/>
  <c r="L7" i="9" s="1"/>
  <c r="P7" i="9" s="1"/>
  <c r="Q7" i="9" s="1"/>
  <c r="B33" i="10"/>
  <c r="N6" i="8"/>
  <c r="O6" i="8" s="1"/>
  <c r="S6" i="8"/>
  <c r="C32" i="10"/>
  <c r="C33" i="10" s="1"/>
  <c r="E40" i="5"/>
  <c r="E35" i="11"/>
  <c r="M14" i="6"/>
  <c r="F12" i="6"/>
  <c r="D14" i="6"/>
  <c r="D13" i="6"/>
  <c r="D15" i="6"/>
  <c r="AN6" i="8"/>
  <c r="AO6" i="8" s="1"/>
  <c r="CA6" i="8"/>
  <c r="BZ7" i="8"/>
  <c r="BZ8" i="8" s="1"/>
  <c r="BZ9" i="8" s="1"/>
  <c r="AS6" i="8"/>
  <c r="F45" i="10"/>
  <c r="H15" i="6"/>
  <c r="M15" i="6" s="1"/>
  <c r="F44" i="10"/>
  <c r="G14" i="10" s="1"/>
  <c r="G30" i="10" s="1"/>
  <c r="F48" i="11"/>
  <c r="F22" i="11"/>
  <c r="F35" i="11" s="1"/>
  <c r="H41" i="11"/>
  <c r="G41" i="11"/>
  <c r="I23" i="5"/>
  <c r="D41" i="11"/>
  <c r="C41" i="11"/>
  <c r="B41" i="11"/>
  <c r="F41" i="11"/>
  <c r="BN6" i="8"/>
  <c r="BM7" i="8"/>
  <c r="BM8" i="8" s="1"/>
  <c r="BM9" i="8" s="1"/>
  <c r="BS6" i="8"/>
  <c r="BQ6" i="8"/>
  <c r="BD6" i="8"/>
  <c r="BF6" i="8"/>
  <c r="AZ7" i="8"/>
  <c r="AZ8" i="8" s="1"/>
  <c r="AZ9" i="8" s="1"/>
  <c r="BA6" i="8"/>
  <c r="D41" i="5"/>
  <c r="C41" i="5"/>
  <c r="D37" i="10" s="1"/>
  <c r="I28" i="5"/>
  <c r="BM10" i="7"/>
  <c r="J12" i="6"/>
  <c r="H12" i="6"/>
  <c r="D12" i="6"/>
  <c r="AE6" i="9"/>
  <c r="AB6" i="9"/>
  <c r="AG6" i="9"/>
  <c r="Y7" i="9" s="1"/>
  <c r="BZ10" i="7"/>
  <c r="BO8" i="7"/>
  <c r="BR8" i="7"/>
  <c r="BT8" i="7"/>
  <c r="BL9" i="7" s="1"/>
  <c r="A14" i="9"/>
  <c r="Z8" i="9"/>
  <c r="CB8" i="7"/>
  <c r="CE8" i="7"/>
  <c r="CG8" i="7"/>
  <c r="BY9" i="7" s="1"/>
  <c r="Z10" i="8"/>
  <c r="BZ8" i="9"/>
  <c r="R8" i="7"/>
  <c r="O8" i="7"/>
  <c r="T8" i="7"/>
  <c r="L9" i="7" s="1"/>
  <c r="CB6" i="9"/>
  <c r="CE6" i="9"/>
  <c r="CG6" i="9"/>
  <c r="BY7" i="9" s="1"/>
  <c r="AR8" i="7"/>
  <c r="AO8" i="7"/>
  <c r="AT8" i="7"/>
  <c r="AL9" i="7" s="1"/>
  <c r="Z12" i="7"/>
  <c r="AM10" i="7"/>
  <c r="BB6" i="9"/>
  <c r="BE6" i="9"/>
  <c r="BG6" i="9"/>
  <c r="AY7" i="9" s="1"/>
  <c r="AM8" i="8"/>
  <c r="C14" i="11"/>
  <c r="C16" i="11"/>
  <c r="D13" i="11"/>
  <c r="C14" i="4"/>
  <c r="AR6" i="9"/>
  <c r="AO6" i="9"/>
  <c r="AT6" i="9"/>
  <c r="AL7" i="9" s="1"/>
  <c r="AD9" i="7"/>
  <c r="AA9" i="7"/>
  <c r="AZ10" i="7"/>
  <c r="C4" i="10"/>
  <c r="D3" i="10"/>
  <c r="D6" i="10" s="1"/>
  <c r="AM8" i="9"/>
  <c r="AD7" i="8"/>
  <c r="AF7" i="8"/>
  <c r="AA7" i="8"/>
  <c r="BE8" i="7"/>
  <c r="BB8" i="7"/>
  <c r="BG8" i="7"/>
  <c r="AY9" i="7" s="1"/>
  <c r="A15" i="8"/>
  <c r="A16" i="7"/>
  <c r="BO6" i="9"/>
  <c r="BR6" i="9"/>
  <c r="BT6" i="9"/>
  <c r="BL7" i="9" s="1"/>
  <c r="U6" i="9" l="1"/>
  <c r="T6" i="8"/>
  <c r="L7" i="8" s="1"/>
  <c r="P7" i="8" s="1"/>
  <c r="N7" i="8" s="1"/>
  <c r="O7" i="8" s="1"/>
  <c r="R6" i="8"/>
  <c r="U6" i="8" s="1"/>
  <c r="N7" i="9"/>
  <c r="O7" i="9" s="1"/>
  <c r="S7" i="9"/>
  <c r="G45" i="10"/>
  <c r="G44" i="10"/>
  <c r="H14" i="10" s="1"/>
  <c r="H30" i="10" s="1"/>
  <c r="F15" i="6"/>
  <c r="G15" i="6" s="1"/>
  <c r="I15" i="6" s="1"/>
  <c r="C37" i="11"/>
  <c r="C40" i="11" s="1"/>
  <c r="AT6" i="8"/>
  <c r="AL7" i="8" s="1"/>
  <c r="AP7" i="8" s="1"/>
  <c r="AR6" i="8"/>
  <c r="AU6" i="8" s="1"/>
  <c r="CB6" i="8"/>
  <c r="CG6" i="8"/>
  <c r="BY7" i="8" s="1"/>
  <c r="CC7" i="8" s="1"/>
  <c r="CF7" i="8" s="1"/>
  <c r="CE6" i="8"/>
  <c r="CH6" i="8" s="1"/>
  <c r="F14" i="6"/>
  <c r="G14" i="6" s="1"/>
  <c r="I14" i="6" s="1"/>
  <c r="G48" i="11"/>
  <c r="G22" i="11"/>
  <c r="G35" i="11" s="1"/>
  <c r="BO6" i="8"/>
  <c r="BT6" i="8"/>
  <c r="BL7" i="8" s="1"/>
  <c r="BP7" i="8" s="1"/>
  <c r="BS7" i="8" s="1"/>
  <c r="BR6" i="8"/>
  <c r="BU6" i="8" s="1"/>
  <c r="BG6" i="8"/>
  <c r="AY7" i="8" s="1"/>
  <c r="BC7" i="8" s="1"/>
  <c r="BD7" i="8" s="1"/>
  <c r="BB6" i="8"/>
  <c r="BE6" i="8"/>
  <c r="BH6" i="8" s="1"/>
  <c r="P9" i="7"/>
  <c r="AM11" i="7"/>
  <c r="BC7" i="9"/>
  <c r="A16" i="8"/>
  <c r="AZ11" i="7"/>
  <c r="D14" i="11"/>
  <c r="E13" i="11"/>
  <c r="D15" i="11"/>
  <c r="D16" i="11" s="1"/>
  <c r="D37" i="11" s="1"/>
  <c r="D40" i="11" s="1"/>
  <c r="AU8" i="7"/>
  <c r="AH6" i="9"/>
  <c r="CC9" i="7"/>
  <c r="CH8" i="7"/>
  <c r="BM9" i="9"/>
  <c r="AB9" i="7"/>
  <c r="AE9" i="7"/>
  <c r="AG9" i="7"/>
  <c r="Y10" i="7" s="1"/>
  <c r="AB7" i="8"/>
  <c r="AG7" i="8"/>
  <c r="Y8" i="8" s="1"/>
  <c r="AE7" i="8"/>
  <c r="Z11" i="8"/>
  <c r="A17" i="7"/>
  <c r="AU6" i="9"/>
  <c r="AZ9" i="9"/>
  <c r="BH6" i="9"/>
  <c r="Z13" i="7"/>
  <c r="CC7" i="9"/>
  <c r="BP7" i="9"/>
  <c r="AM9" i="9"/>
  <c r="CH6" i="9"/>
  <c r="I15" i="5"/>
  <c r="H42" i="11"/>
  <c r="G42" i="11"/>
  <c r="K37" i="10"/>
  <c r="F42" i="11"/>
  <c r="J37" i="10"/>
  <c r="I37" i="10"/>
  <c r="H37" i="10"/>
  <c r="C37" i="10"/>
  <c r="C39" i="10" s="1"/>
  <c r="B37" i="10"/>
  <c r="E37" i="10"/>
  <c r="E42" i="11"/>
  <c r="D42" i="11"/>
  <c r="C42" i="11"/>
  <c r="G37" i="10"/>
  <c r="B42" i="11"/>
  <c r="B46" i="11" s="1"/>
  <c r="F37" i="10"/>
  <c r="BZ10" i="8"/>
  <c r="Z9" i="9"/>
  <c r="BZ11" i="7"/>
  <c r="U8" i="7"/>
  <c r="BZ9" i="9"/>
  <c r="A15" i="9"/>
  <c r="AP7" i="9"/>
  <c r="BU6" i="9"/>
  <c r="BC9" i="7"/>
  <c r="D4" i="10"/>
  <c r="E3" i="10"/>
  <c r="E6" i="10" s="1"/>
  <c r="D8" i="10"/>
  <c r="D32" i="10" s="1"/>
  <c r="D33" i="10" s="1"/>
  <c r="AM9" i="8"/>
  <c r="AP9" i="7"/>
  <c r="BP9" i="7"/>
  <c r="AC7" i="9"/>
  <c r="BH8" i="7"/>
  <c r="AZ10" i="8"/>
  <c r="BM10" i="8"/>
  <c r="BU8" i="7"/>
  <c r="BM11" i="7"/>
  <c r="CA7" i="8" l="1"/>
  <c r="CG7" i="8" s="1"/>
  <c r="BY8" i="8" s="1"/>
  <c r="M7" i="5"/>
  <c r="N20" i="5"/>
  <c r="O20" i="5" s="1"/>
  <c r="S7" i="8"/>
  <c r="Q7" i="8"/>
  <c r="T7" i="8"/>
  <c r="L8" i="8" s="1"/>
  <c r="P8" i="8" s="1"/>
  <c r="R7" i="8"/>
  <c r="CD7" i="8"/>
  <c r="BQ7" i="8"/>
  <c r="H44" i="10"/>
  <c r="I14" i="10" s="1"/>
  <c r="I30" i="10" s="1"/>
  <c r="H45" i="10"/>
  <c r="R7" i="9"/>
  <c r="U7" i="9" s="1"/>
  <c r="T7" i="9"/>
  <c r="L8" i="9" s="1"/>
  <c r="P8" i="9" s="1"/>
  <c r="Q8" i="9" s="1"/>
  <c r="BN7" i="8"/>
  <c r="BT7" i="8" s="1"/>
  <c r="BL8" i="8" s="1"/>
  <c r="B39" i="10"/>
  <c r="I16" i="5"/>
  <c r="I19" i="5"/>
  <c r="C46" i="11"/>
  <c r="H48" i="11"/>
  <c r="G54" i="11" s="1"/>
  <c r="H22" i="11"/>
  <c r="H35" i="11" s="1"/>
  <c r="D44" i="11"/>
  <c r="D49" i="11" s="1"/>
  <c r="D50" i="11" s="1"/>
  <c r="C44" i="11"/>
  <c r="C49" i="11" s="1"/>
  <c r="B44" i="11"/>
  <c r="BA7" i="8"/>
  <c r="BB7" i="8" s="1"/>
  <c r="BF7" i="8"/>
  <c r="C47" i="10"/>
  <c r="C40" i="10"/>
  <c r="O7" i="10"/>
  <c r="P7" i="10" s="1"/>
  <c r="C41" i="10"/>
  <c r="C42" i="10"/>
  <c r="D39" i="10"/>
  <c r="BD7" i="9"/>
  <c r="BF7" i="9"/>
  <c r="BA7" i="9"/>
  <c r="Z12" i="8"/>
  <c r="CD9" i="7"/>
  <c r="CA9" i="7"/>
  <c r="CF9" i="7"/>
  <c r="BQ7" i="9"/>
  <c r="BN7" i="9"/>
  <c r="BS7" i="9"/>
  <c r="AD7" i="9"/>
  <c r="AA7" i="9"/>
  <c r="AF7" i="9"/>
  <c r="AZ10" i="9"/>
  <c r="AH7" i="8"/>
  <c r="A16" i="9"/>
  <c r="BZ10" i="9"/>
  <c r="BZ12" i="7"/>
  <c r="AC8" i="8"/>
  <c r="AM10" i="8"/>
  <c r="AM12" i="7"/>
  <c r="AZ11" i="8"/>
  <c r="E4" i="10"/>
  <c r="E8" i="10"/>
  <c r="E32" i="10" s="1"/>
  <c r="E33" i="10" s="1"/>
  <c r="F3" i="10"/>
  <c r="F6" i="10" s="1"/>
  <c r="A18" i="7"/>
  <c r="AC10" i="7"/>
  <c r="AQ7" i="8"/>
  <c r="AN7" i="8"/>
  <c r="AS7" i="8"/>
  <c r="CB7" i="8"/>
  <c r="AM10" i="9"/>
  <c r="AH9" i="7"/>
  <c r="E14" i="11"/>
  <c r="F13" i="11"/>
  <c r="E15" i="11"/>
  <c r="E16" i="11" s="1"/>
  <c r="E37" i="11" s="1"/>
  <c r="E40" i="11" s="1"/>
  <c r="E44" i="11" s="1"/>
  <c r="A17" i="8"/>
  <c r="I45" i="10"/>
  <c r="AQ7" i="9"/>
  <c r="AS7" i="9"/>
  <c r="AN7" i="9"/>
  <c r="BM11" i="8"/>
  <c r="BZ11" i="8"/>
  <c r="D46" i="11"/>
  <c r="Q9" i="7"/>
  <c r="N9" i="7"/>
  <c r="S9" i="7"/>
  <c r="Z14" i="7"/>
  <c r="BQ9" i="7"/>
  <c r="BS9" i="7"/>
  <c r="BN9" i="7"/>
  <c r="Z10" i="9"/>
  <c r="BM12" i="7"/>
  <c r="AQ9" i="7"/>
  <c r="AS9" i="7"/>
  <c r="AN9" i="7"/>
  <c r="BD9" i="7"/>
  <c r="BA9" i="7"/>
  <c r="BF9" i="7"/>
  <c r="CD7" i="9"/>
  <c r="CA7" i="9"/>
  <c r="CF7" i="9"/>
  <c r="BM10" i="9"/>
  <c r="AZ12" i="7"/>
  <c r="CE7" i="8" l="1"/>
  <c r="BO7" i="8"/>
  <c r="U7" i="8"/>
  <c r="M8" i="5"/>
  <c r="N21" i="5"/>
  <c r="O21" i="5" s="1"/>
  <c r="B42" i="10"/>
  <c r="N19" i="5"/>
  <c r="S8" i="9"/>
  <c r="BR7" i="8"/>
  <c r="BU7" i="8" s="1"/>
  <c r="I44" i="10"/>
  <c r="J45" i="10" s="1"/>
  <c r="N8" i="9"/>
  <c r="O8" i="9" s="1"/>
  <c r="B47" i="10"/>
  <c r="B48" i="10" s="1"/>
  <c r="B41" i="10"/>
  <c r="M6" i="5"/>
  <c r="B40" i="10"/>
  <c r="O6" i="10"/>
  <c r="P6" i="10" s="1"/>
  <c r="B51" i="11"/>
  <c r="B52" i="11" s="1"/>
  <c r="B49" i="11"/>
  <c r="B50" i="11" s="1"/>
  <c r="BE7" i="8"/>
  <c r="BH7" i="8" s="1"/>
  <c r="BG7" i="8"/>
  <c r="AY8" i="8" s="1"/>
  <c r="BC8" i="8" s="1"/>
  <c r="C48" i="10"/>
  <c r="C51" i="11"/>
  <c r="C52" i="11" s="1"/>
  <c r="C50" i="11"/>
  <c r="E46" i="11"/>
  <c r="E49" i="11"/>
  <c r="E50" i="11" s="1"/>
  <c r="E39" i="10"/>
  <c r="B45" i="11"/>
  <c r="BZ12" i="8"/>
  <c r="AZ12" i="8"/>
  <c r="BP8" i="8"/>
  <c r="BM12" i="8"/>
  <c r="AB7" i="9"/>
  <c r="AE7" i="9"/>
  <c r="AG7" i="9"/>
  <c r="Y8" i="9" s="1"/>
  <c r="BO9" i="7"/>
  <c r="BR9" i="7"/>
  <c r="BT9" i="7"/>
  <c r="BL10" i="7" s="1"/>
  <c r="AD8" i="8"/>
  <c r="AA8" i="8"/>
  <c r="AF8" i="8"/>
  <c r="AO9" i="7"/>
  <c r="AT9" i="7"/>
  <c r="AL10" i="7" s="1"/>
  <c r="AR9" i="7"/>
  <c r="Q8" i="8"/>
  <c r="N8" i="8"/>
  <c r="S8" i="8"/>
  <c r="D40" i="10"/>
  <c r="D47" i="10"/>
  <c r="D48" i="10" s="1"/>
  <c r="O8" i="10"/>
  <c r="P8" i="10" s="1"/>
  <c r="D41" i="10"/>
  <c r="D42" i="10"/>
  <c r="AM11" i="8"/>
  <c r="BB7" i="9"/>
  <c r="BG7" i="9"/>
  <c r="AY8" i="9" s="1"/>
  <c r="BE7" i="9"/>
  <c r="CC8" i="8"/>
  <c r="Z13" i="8"/>
  <c r="AD10" i="7"/>
  <c r="AA10" i="7"/>
  <c r="AF10" i="7"/>
  <c r="AZ11" i="9"/>
  <c r="BZ11" i="9"/>
  <c r="AO7" i="8"/>
  <c r="AR7" i="8"/>
  <c r="AT7" i="8"/>
  <c r="AL8" i="8" s="1"/>
  <c r="BM11" i="9"/>
  <c r="Z15" i="7"/>
  <c r="F8" i="10"/>
  <c r="F32" i="10" s="1"/>
  <c r="F33" i="10" s="1"/>
  <c r="F4" i="10"/>
  <c r="G3" i="10"/>
  <c r="G6" i="10" s="1"/>
  <c r="BO7" i="9"/>
  <c r="BT7" i="9"/>
  <c r="BL8" i="9" s="1"/>
  <c r="BR7" i="9"/>
  <c r="AO7" i="9"/>
  <c r="AR7" i="9"/>
  <c r="AT7" i="9"/>
  <c r="AL8" i="9" s="1"/>
  <c r="BB9" i="7"/>
  <c r="BG9" i="7"/>
  <c r="AY10" i="7" s="1"/>
  <c r="BE9" i="7"/>
  <c r="AM13" i="7"/>
  <c r="C45" i="11"/>
  <c r="F14" i="11"/>
  <c r="G13" i="11"/>
  <c r="F15" i="11"/>
  <c r="F16" i="11" s="1"/>
  <c r="F37" i="11" s="1"/>
  <c r="F40" i="11" s="1"/>
  <c r="F44" i="11" s="1"/>
  <c r="O9" i="7"/>
  <c r="T9" i="7"/>
  <c r="L10" i="7" s="1"/>
  <c r="R9" i="7"/>
  <c r="AM11" i="9"/>
  <c r="A17" i="9"/>
  <c r="BZ13" i="7"/>
  <c r="Z11" i="9"/>
  <c r="A19" i="7"/>
  <c r="A18" i="8"/>
  <c r="AZ13" i="7"/>
  <c r="CB7" i="9"/>
  <c r="CG7" i="9"/>
  <c r="BY8" i="9" s="1"/>
  <c r="CE7" i="9"/>
  <c r="BM13" i="7"/>
  <c r="D51" i="11"/>
  <c r="D52" i="11" s="1"/>
  <c r="D45" i="11"/>
  <c r="CH7" i="8"/>
  <c r="CB9" i="7"/>
  <c r="CG9" i="7"/>
  <c r="BY10" i="7" s="1"/>
  <c r="CE9" i="7"/>
  <c r="J44" i="10" l="1"/>
  <c r="K45" i="10" s="1"/>
  <c r="J14" i="10"/>
  <c r="J30" i="10" s="1"/>
  <c r="O19" i="5"/>
  <c r="M9" i="5"/>
  <c r="N22" i="5"/>
  <c r="O22" i="5" s="1"/>
  <c r="R8" i="9"/>
  <c r="U8" i="9" s="1"/>
  <c r="T8" i="9"/>
  <c r="L9" i="9" s="1"/>
  <c r="P9" i="9" s="1"/>
  <c r="K44" i="10"/>
  <c r="L51" i="10" s="1"/>
  <c r="F39" i="10"/>
  <c r="F46" i="11"/>
  <c r="F49" i="11"/>
  <c r="F50" i="11" s="1"/>
  <c r="BC8" i="9"/>
  <c r="O8" i="8"/>
  <c r="T8" i="8"/>
  <c r="L9" i="8" s="1"/>
  <c r="R8" i="8"/>
  <c r="BC10" i="7"/>
  <c r="BD8" i="8"/>
  <c r="BA8" i="8"/>
  <c r="BF8" i="8"/>
  <c r="Z12" i="9"/>
  <c r="BU7" i="9"/>
  <c r="CD8" i="8"/>
  <c r="CA8" i="8"/>
  <c r="CF8" i="8"/>
  <c r="AB8" i="8"/>
  <c r="AG8" i="8"/>
  <c r="Y9" i="8" s="1"/>
  <c r="AE8" i="8"/>
  <c r="AU7" i="8"/>
  <c r="BZ14" i="7"/>
  <c r="AM14" i="7"/>
  <c r="BP8" i="9"/>
  <c r="BM12" i="9"/>
  <c r="BH7" i="9"/>
  <c r="AP8" i="8"/>
  <c r="G15" i="11"/>
  <c r="G16" i="11" s="1"/>
  <c r="G37" i="11" s="1"/>
  <c r="G40" i="11" s="1"/>
  <c r="G44" i="11" s="1"/>
  <c r="G14" i="11"/>
  <c r="H13" i="11"/>
  <c r="AC8" i="9"/>
  <c r="A19" i="8"/>
  <c r="CH7" i="9"/>
  <c r="BP10" i="7"/>
  <c r="H3" i="10"/>
  <c r="H6" i="10" s="1"/>
  <c r="G8" i="10"/>
  <c r="G32" i="10" s="1"/>
  <c r="G33" i="10" s="1"/>
  <c r="G4" i="10"/>
  <c r="BQ8" i="8"/>
  <c r="BN8" i="8"/>
  <c r="BS8" i="8"/>
  <c r="E47" i="10"/>
  <c r="E48" i="10" s="1"/>
  <c r="E41" i="10"/>
  <c r="E40" i="10"/>
  <c r="O9" i="10"/>
  <c r="E42" i="10"/>
  <c r="BZ13" i="8"/>
  <c r="BH9" i="7"/>
  <c r="AM12" i="8"/>
  <c r="CC8" i="9"/>
  <c r="AP8" i="9"/>
  <c r="P10" i="7"/>
  <c r="AU7" i="9"/>
  <c r="Z14" i="8"/>
  <c r="AP10" i="7"/>
  <c r="BM13" i="8"/>
  <c r="A18" i="9"/>
  <c r="AB10" i="7"/>
  <c r="AE10" i="7"/>
  <c r="AG10" i="7"/>
  <c r="Y11" i="7" s="1"/>
  <c r="AU9" i="7"/>
  <c r="CH9" i="7"/>
  <c r="AZ14" i="7"/>
  <c r="A20" i="7"/>
  <c r="Z16" i="7"/>
  <c r="AZ13" i="8"/>
  <c r="E51" i="11"/>
  <c r="E52" i="11" s="1"/>
  <c r="E45" i="11"/>
  <c r="BU9" i="7"/>
  <c r="AM12" i="9"/>
  <c r="AH7" i="9"/>
  <c r="U9" i="7"/>
  <c r="BZ12" i="9"/>
  <c r="CC10" i="7"/>
  <c r="BM14" i="7"/>
  <c r="AZ12" i="9"/>
  <c r="K14" i="10" l="1"/>
  <c r="K30" i="10" s="1"/>
  <c r="M10" i="5"/>
  <c r="M4" i="5" s="1"/>
  <c r="N23" i="5"/>
  <c r="G39" i="10"/>
  <c r="N24" i="5" s="1"/>
  <c r="O24" i="5" s="1"/>
  <c r="Z13" i="9"/>
  <c r="AM13" i="9"/>
  <c r="AH10" i="7"/>
  <c r="BM14" i="8"/>
  <c r="CD8" i="9"/>
  <c r="CA8" i="9"/>
  <c r="CF8" i="9"/>
  <c r="A20" i="8"/>
  <c r="BD10" i="7"/>
  <c r="BA10" i="7"/>
  <c r="BF10" i="7"/>
  <c r="AQ8" i="8"/>
  <c r="AN8" i="8"/>
  <c r="AS8" i="8"/>
  <c r="U8" i="8"/>
  <c r="BM13" i="9"/>
  <c r="AC9" i="8"/>
  <c r="BB8" i="8"/>
  <c r="BE8" i="8"/>
  <c r="BG8" i="8"/>
  <c r="AY9" i="8" s="1"/>
  <c r="F51" i="11"/>
  <c r="F52" i="11" s="1"/>
  <c r="F45" i="11"/>
  <c r="AQ10" i="7"/>
  <c r="AN10" i="7"/>
  <c r="AS10" i="7"/>
  <c r="Z15" i="8"/>
  <c r="H8" i="10"/>
  <c r="H32" i="10" s="1"/>
  <c r="H33" i="10" s="1"/>
  <c r="H4" i="10"/>
  <c r="I3" i="10"/>
  <c r="I6" i="10" s="1"/>
  <c r="BM15" i="7"/>
  <c r="A19" i="9"/>
  <c r="P9" i="10"/>
  <c r="AH8" i="8"/>
  <c r="BD8" i="9"/>
  <c r="BA8" i="9"/>
  <c r="BF8" i="9"/>
  <c r="CD10" i="7"/>
  <c r="CA10" i="7"/>
  <c r="CF10" i="7"/>
  <c r="Q10" i="7"/>
  <c r="N10" i="7"/>
  <c r="S10" i="7"/>
  <c r="BQ8" i="9"/>
  <c r="BN8" i="9"/>
  <c r="BS8" i="9"/>
  <c r="BQ10" i="7"/>
  <c r="BN10" i="7"/>
  <c r="BS10" i="7"/>
  <c r="AM13" i="8"/>
  <c r="AD8" i="9"/>
  <c r="AA8" i="9"/>
  <c r="AF8" i="9"/>
  <c r="A21" i="7"/>
  <c r="P9" i="8"/>
  <c r="BZ15" i="7"/>
  <c r="BZ13" i="9"/>
  <c r="AZ15" i="7"/>
  <c r="H15" i="11"/>
  <c r="H16" i="11" s="1"/>
  <c r="H37" i="11" s="1"/>
  <c r="H40" i="11" s="1"/>
  <c r="H44" i="11" s="1"/>
  <c r="H51" i="11" s="1"/>
  <c r="H52" i="11" s="1"/>
  <c r="H14" i="11"/>
  <c r="F47" i="10"/>
  <c r="F48" i="10" s="1"/>
  <c r="F42" i="10"/>
  <c r="F40" i="10"/>
  <c r="F41" i="10"/>
  <c r="O10" i="10"/>
  <c r="AZ13" i="9"/>
  <c r="Q9" i="9"/>
  <c r="N9" i="9"/>
  <c r="S9" i="9"/>
  <c r="AM15" i="7"/>
  <c r="AZ14" i="8"/>
  <c r="G46" i="11"/>
  <c r="G49" i="11"/>
  <c r="G50" i="11" s="1"/>
  <c r="Z17" i="7"/>
  <c r="AC11" i="7"/>
  <c r="AQ8" i="9"/>
  <c r="AN8" i="9"/>
  <c r="AS8" i="9"/>
  <c r="BZ14" i="8"/>
  <c r="BO8" i="8"/>
  <c r="BT8" i="8"/>
  <c r="BL9" i="8" s="1"/>
  <c r="BR8" i="8"/>
  <c r="CB8" i="8"/>
  <c r="CG8" i="8"/>
  <c r="BY9" i="8" s="1"/>
  <c r="CE8" i="8"/>
  <c r="O23" i="5" l="1"/>
  <c r="P10" i="10"/>
  <c r="H39" i="10"/>
  <c r="N25" i="5" s="1"/>
  <c r="O25" i="5" s="1"/>
  <c r="H46" i="11"/>
  <c r="H49" i="11"/>
  <c r="H50" i="11" s="1"/>
  <c r="G53" i="11" s="1"/>
  <c r="BB8" i="9"/>
  <c r="BG8" i="9"/>
  <c r="AY9" i="9" s="1"/>
  <c r="BE8" i="9"/>
  <c r="CC9" i="8"/>
  <c r="BZ16" i="7"/>
  <c r="AM14" i="8"/>
  <c r="AO10" i="7"/>
  <c r="AT10" i="7"/>
  <c r="AL11" i="7" s="1"/>
  <c r="AR10" i="7"/>
  <c r="BB10" i="7"/>
  <c r="BG10" i="7"/>
  <c r="AY11" i="7" s="1"/>
  <c r="BE10" i="7"/>
  <c r="BM15" i="8"/>
  <c r="AM16" i="7"/>
  <c r="AD11" i="7"/>
  <c r="AA11" i="7"/>
  <c r="AF11" i="7"/>
  <c r="BC9" i="8"/>
  <c r="AM14" i="9"/>
  <c r="BO10" i="7"/>
  <c r="BR10" i="7"/>
  <c r="BT10" i="7"/>
  <c r="BL11" i="7" s="1"/>
  <c r="O9" i="9"/>
  <c r="T9" i="9"/>
  <c r="L10" i="9" s="1"/>
  <c r="R9" i="9"/>
  <c r="BU8" i="8"/>
  <c r="BO8" i="9"/>
  <c r="BR8" i="9"/>
  <c r="BT8" i="9"/>
  <c r="BL9" i="9" s="1"/>
  <c r="I8" i="10"/>
  <c r="I32" i="10" s="1"/>
  <c r="I33" i="10" s="1"/>
  <c r="I4" i="10"/>
  <c r="J3" i="10"/>
  <c r="J6" i="10" s="1"/>
  <c r="BH8" i="8"/>
  <c r="A22" i="7"/>
  <c r="AD9" i="8"/>
  <c r="AA9" i="8"/>
  <c r="AF9" i="8"/>
  <c r="Z14" i="9"/>
  <c r="BM16" i="7"/>
  <c r="Z18" i="7"/>
  <c r="AZ14" i="9"/>
  <c r="BP9" i="8"/>
  <c r="G45" i="11"/>
  <c r="G51" i="11"/>
  <c r="G52" i="11" s="1"/>
  <c r="AB8" i="9"/>
  <c r="AG8" i="9"/>
  <c r="Y9" i="9" s="1"/>
  <c r="AE8" i="9"/>
  <c r="O10" i="7"/>
  <c r="R10" i="7"/>
  <c r="T10" i="7"/>
  <c r="L11" i="7" s="1"/>
  <c r="AO8" i="8"/>
  <c r="AT8" i="8"/>
  <c r="AL9" i="8" s="1"/>
  <c r="AR8" i="8"/>
  <c r="A21" i="8"/>
  <c r="BZ15" i="8"/>
  <c r="AZ16" i="7"/>
  <c r="AZ15" i="8"/>
  <c r="Q9" i="8"/>
  <c r="N9" i="8"/>
  <c r="S9" i="8"/>
  <c r="A20" i="9"/>
  <c r="Z16" i="8"/>
  <c r="BM14" i="9"/>
  <c r="CB8" i="9"/>
  <c r="CE8" i="9"/>
  <c r="CG8" i="9"/>
  <c r="BY9" i="9" s="1"/>
  <c r="CH8" i="8"/>
  <c r="AO8" i="9"/>
  <c r="AT8" i="9"/>
  <c r="AL9" i="9" s="1"/>
  <c r="AR8" i="9"/>
  <c r="BZ14" i="9"/>
  <c r="CB10" i="7"/>
  <c r="CE10" i="7"/>
  <c r="CG10" i="7"/>
  <c r="BY11" i="7" s="1"/>
  <c r="G47" i="10"/>
  <c r="G48" i="10" s="1"/>
  <c r="G40" i="10"/>
  <c r="G41" i="10"/>
  <c r="O11" i="10"/>
  <c r="P11" i="10" s="1"/>
  <c r="G42" i="10"/>
  <c r="BZ15" i="9" l="1"/>
  <c r="AP9" i="9"/>
  <c r="AZ16" i="8"/>
  <c r="Z15" i="9"/>
  <c r="BU8" i="9"/>
  <c r="AM15" i="8"/>
  <c r="BD9" i="8"/>
  <c r="BA9" i="8"/>
  <c r="BF9" i="8"/>
  <c r="BM16" i="8"/>
  <c r="AZ17" i="7"/>
  <c r="AU8" i="8"/>
  <c r="BQ9" i="8"/>
  <c r="BN9" i="8"/>
  <c r="BS9" i="8"/>
  <c r="BH10" i="7"/>
  <c r="BZ17" i="7"/>
  <c r="AP9" i="8"/>
  <c r="BC11" i="7"/>
  <c r="CD9" i="8"/>
  <c r="CA9" i="8"/>
  <c r="CF9" i="8"/>
  <c r="AZ15" i="9"/>
  <c r="AB9" i="8"/>
  <c r="AG9" i="8"/>
  <c r="Y10" i="8" s="1"/>
  <c r="AE9" i="8"/>
  <c r="U9" i="9"/>
  <c r="BZ16" i="8"/>
  <c r="P11" i="7"/>
  <c r="P10" i="9"/>
  <c r="BH8" i="9"/>
  <c r="BC9" i="9"/>
  <c r="U10" i="7"/>
  <c r="CH10" i="7"/>
  <c r="CC9" i="9"/>
  <c r="A21" i="9"/>
  <c r="J8" i="10"/>
  <c r="J32" i="10" s="1"/>
  <c r="J33" i="10" s="1"/>
  <c r="J4" i="10"/>
  <c r="K3" i="10"/>
  <c r="K6" i="10" s="1"/>
  <c r="BP11" i="7"/>
  <c r="Z19" i="7"/>
  <c r="BU10" i="7"/>
  <c r="AB11" i="7"/>
  <c r="AE11" i="7"/>
  <c r="AG11" i="7"/>
  <c r="Y12" i="7" s="1"/>
  <c r="AU10" i="7"/>
  <c r="H45" i="11"/>
  <c r="CH8" i="9"/>
  <c r="AH8" i="9"/>
  <c r="O9" i="8"/>
  <c r="T9" i="8"/>
  <c r="L10" i="8" s="1"/>
  <c r="R9" i="8"/>
  <c r="AC9" i="9"/>
  <c r="I39" i="10"/>
  <c r="N26" i="5" s="1"/>
  <c r="O26" i="5" s="1"/>
  <c r="AP11" i="7"/>
  <c r="CC11" i="7"/>
  <c r="A23" i="7"/>
  <c r="AM15" i="9"/>
  <c r="AM17" i="7"/>
  <c r="H47" i="10"/>
  <c r="H48" i="10" s="1"/>
  <c r="H40" i="10"/>
  <c r="H41" i="10"/>
  <c r="H42" i="10"/>
  <c r="O12" i="10"/>
  <c r="P12" i="10" s="1"/>
  <c r="BM15" i="9"/>
  <c r="AU8" i="9"/>
  <c r="Z17" i="8"/>
  <c r="A22" i="8"/>
  <c r="BM17" i="7"/>
  <c r="BP9" i="9"/>
  <c r="Z18" i="8" l="1"/>
  <c r="K8" i="10"/>
  <c r="K32" i="10" s="1"/>
  <c r="K33" i="10" s="1"/>
  <c r="K4" i="10"/>
  <c r="U9" i="8"/>
  <c r="AC12" i="7"/>
  <c r="BZ17" i="8"/>
  <c r="BD11" i="7"/>
  <c r="BA11" i="7"/>
  <c r="BF11" i="7"/>
  <c r="BQ9" i="9"/>
  <c r="BN9" i="9"/>
  <c r="BS9" i="9"/>
  <c r="P10" i="8"/>
  <c r="AH11" i="7"/>
  <c r="J39" i="10"/>
  <c r="N27" i="5" s="1"/>
  <c r="Q10" i="9"/>
  <c r="N10" i="9"/>
  <c r="S10" i="9"/>
  <c r="A24" i="7"/>
  <c r="Z16" i="9"/>
  <c r="AZ18" i="7"/>
  <c r="CD11" i="7"/>
  <c r="CA11" i="7"/>
  <c r="CF11" i="7"/>
  <c r="AH9" i="8"/>
  <c r="AQ9" i="8"/>
  <c r="AN9" i="8"/>
  <c r="AS9" i="8"/>
  <c r="BM18" i="7"/>
  <c r="AM18" i="7"/>
  <c r="AQ11" i="7"/>
  <c r="AN11" i="7"/>
  <c r="AS11" i="7"/>
  <c r="Z20" i="7"/>
  <c r="A22" i="9"/>
  <c r="BD9" i="9"/>
  <c r="BA9" i="9"/>
  <c r="BF9" i="9"/>
  <c r="AC10" i="8"/>
  <c r="BZ18" i="7"/>
  <c r="AZ17" i="8"/>
  <c r="BM17" i="8"/>
  <c r="AQ9" i="9"/>
  <c r="AN9" i="9"/>
  <c r="AS9" i="9"/>
  <c r="BM16" i="9"/>
  <c r="I47" i="10"/>
  <c r="I48" i="10" s="1"/>
  <c r="I40" i="10"/>
  <c r="I41" i="10"/>
  <c r="I42" i="10"/>
  <c r="O13" i="10"/>
  <c r="P13" i="10" s="1"/>
  <c r="AZ16" i="9"/>
  <c r="BB9" i="8"/>
  <c r="BE9" i="8"/>
  <c r="BG9" i="8"/>
  <c r="AY10" i="8" s="1"/>
  <c r="AM16" i="9"/>
  <c r="BQ11" i="7"/>
  <c r="BN11" i="7"/>
  <c r="BS11" i="7"/>
  <c r="BZ16" i="9"/>
  <c r="A23" i="8"/>
  <c r="AD9" i="9"/>
  <c r="AA9" i="9"/>
  <c r="AF9" i="9"/>
  <c r="CD9" i="9"/>
  <c r="CA9" i="9"/>
  <c r="CF9" i="9"/>
  <c r="Q11" i="7"/>
  <c r="N11" i="7"/>
  <c r="S11" i="7"/>
  <c r="CB9" i="8"/>
  <c r="CE9" i="8"/>
  <c r="CG9" i="8"/>
  <c r="BY10" i="8" s="1"/>
  <c r="BO9" i="8"/>
  <c r="BR9" i="8"/>
  <c r="BT9" i="8"/>
  <c r="BL10" i="8" s="1"/>
  <c r="AM16" i="8"/>
  <c r="O27" i="5" l="1"/>
  <c r="K39" i="10"/>
  <c r="BM19" i="7"/>
  <c r="AM17" i="9"/>
  <c r="BZ18" i="8"/>
  <c r="AO9" i="8"/>
  <c r="AT9" i="8"/>
  <c r="AL10" i="8" s="1"/>
  <c r="AR9" i="8"/>
  <c r="AD12" i="7"/>
  <c r="AA12" i="7"/>
  <c r="AF12" i="7"/>
  <c r="AZ18" i="8"/>
  <c r="BO11" i="7"/>
  <c r="BT11" i="7"/>
  <c r="BL12" i="7" s="1"/>
  <c r="BR11" i="7"/>
  <c r="BM17" i="9"/>
  <c r="BZ19" i="7"/>
  <c r="Q10" i="8"/>
  <c r="N10" i="8"/>
  <c r="S10" i="8"/>
  <c r="A25" i="7"/>
  <c r="BO9" i="9"/>
  <c r="BT9" i="9"/>
  <c r="BL10" i="9" s="1"/>
  <c r="BR9" i="9"/>
  <c r="AZ17" i="9"/>
  <c r="BB9" i="9"/>
  <c r="BE9" i="9"/>
  <c r="BG9" i="9"/>
  <c r="AY10" i="9" s="1"/>
  <c r="AO11" i="7"/>
  <c r="AT11" i="7"/>
  <c r="AL12" i="7" s="1"/>
  <c r="AR11" i="7"/>
  <c r="AO9" i="9"/>
  <c r="AT9" i="9"/>
  <c r="AL10" i="9" s="1"/>
  <c r="AR9" i="9"/>
  <c r="BC10" i="8"/>
  <c r="O11" i="7"/>
  <c r="T11" i="7"/>
  <c r="L12" i="7" s="1"/>
  <c r="R11" i="7"/>
  <c r="AD10" i="8"/>
  <c r="AA10" i="8"/>
  <c r="AF10" i="8"/>
  <c r="Z21" i="7"/>
  <c r="CB9" i="9"/>
  <c r="CG9" i="9"/>
  <c r="BY10" i="9" s="1"/>
  <c r="CE9" i="9"/>
  <c r="AM17" i="8"/>
  <c r="CB11" i="7"/>
  <c r="CG11" i="7"/>
  <c r="BY12" i="7" s="1"/>
  <c r="CE11" i="7"/>
  <c r="BP10" i="8"/>
  <c r="BU9" i="8"/>
  <c r="AB9" i="9"/>
  <c r="AE9" i="9"/>
  <c r="AG9" i="9"/>
  <c r="Y10" i="9" s="1"/>
  <c r="A23" i="9"/>
  <c r="AM19" i="7"/>
  <c r="AZ19" i="7"/>
  <c r="O10" i="9"/>
  <c r="R10" i="9"/>
  <c r="T10" i="9"/>
  <c r="L11" i="9" s="1"/>
  <c r="BB11" i="7"/>
  <c r="BE11" i="7"/>
  <c r="BG11" i="7"/>
  <c r="AY12" i="7" s="1"/>
  <c r="Z19" i="8"/>
  <c r="CH9" i="8"/>
  <c r="BH9" i="8"/>
  <c r="BZ17" i="9"/>
  <c r="CC10" i="8"/>
  <c r="A24" i="8"/>
  <c r="BM18" i="8"/>
  <c r="Z17" i="9"/>
  <c r="J41" i="10"/>
  <c r="J42" i="10"/>
  <c r="O14" i="10"/>
  <c r="P14" i="10" s="1"/>
  <c r="J47" i="10"/>
  <c r="J48" i="10" s="1"/>
  <c r="J40" i="10"/>
  <c r="Z18" i="9" l="1"/>
  <c r="P12" i="7"/>
  <c r="BZ20" i="7"/>
  <c r="AZ20" i="7"/>
  <c r="AH9" i="9"/>
  <c r="CH9" i="9"/>
  <c r="BC10" i="9"/>
  <c r="AP10" i="8"/>
  <c r="BM18" i="9"/>
  <c r="AC10" i="9"/>
  <c r="CC10" i="9"/>
  <c r="Z22" i="7"/>
  <c r="BU11" i="7"/>
  <c r="BZ19" i="8"/>
  <c r="BD10" i="8"/>
  <c r="BA10" i="8"/>
  <c r="BF10" i="8"/>
  <c r="BP12" i="7"/>
  <c r="AU9" i="8"/>
  <c r="AM20" i="7"/>
  <c r="BQ10" i="8"/>
  <c r="BN10" i="8"/>
  <c r="BS10" i="8"/>
  <c r="AU9" i="9"/>
  <c r="AZ18" i="9"/>
  <c r="CH11" i="7"/>
  <c r="AB10" i="8"/>
  <c r="AE10" i="8"/>
  <c r="AG10" i="8"/>
  <c r="Y11" i="8" s="1"/>
  <c r="AP10" i="9"/>
  <c r="BU9" i="9"/>
  <c r="AM18" i="9"/>
  <c r="BP10" i="9"/>
  <c r="O10" i="8"/>
  <c r="R10" i="8"/>
  <c r="T10" i="8"/>
  <c r="L11" i="8" s="1"/>
  <c r="AZ19" i="8"/>
  <c r="BM19" i="8"/>
  <c r="A25" i="8"/>
  <c r="CC12" i="7"/>
  <c r="Z20" i="8"/>
  <c r="P11" i="9"/>
  <c r="BM20" i="7"/>
  <c r="CD10" i="8"/>
  <c r="CA10" i="8"/>
  <c r="CF10" i="8"/>
  <c r="BC12" i="7"/>
  <c r="U10" i="9"/>
  <c r="A24" i="9"/>
  <c r="AU11" i="7"/>
  <c r="AB12" i="7"/>
  <c r="AG12" i="7"/>
  <c r="Y13" i="7" s="1"/>
  <c r="AE12" i="7"/>
  <c r="K41" i="10"/>
  <c r="L41" i="10" s="1"/>
  <c r="K42" i="10"/>
  <c r="K47" i="10"/>
  <c r="K48" i="10" s="1"/>
  <c r="K40" i="10"/>
  <c r="L39" i="10"/>
  <c r="BZ18" i="9"/>
  <c r="BH9" i="9"/>
  <c r="BH11" i="7"/>
  <c r="AM18" i="8"/>
  <c r="U11" i="7"/>
  <c r="AP12" i="7"/>
  <c r="A26" i="7"/>
  <c r="AM19" i="9" l="1"/>
  <c r="BM21" i="7"/>
  <c r="BQ12" i="7"/>
  <c r="BN12" i="7"/>
  <c r="BS12" i="7"/>
  <c r="Q11" i="9"/>
  <c r="N11" i="9"/>
  <c r="S11" i="9"/>
  <c r="BM20" i="8"/>
  <c r="BB10" i="8"/>
  <c r="BE10" i="8"/>
  <c r="BG10" i="8"/>
  <c r="AY11" i="8" s="1"/>
  <c r="AD10" i="9"/>
  <c r="AA10" i="9"/>
  <c r="AF10" i="9"/>
  <c r="AZ21" i="7"/>
  <c r="A26" i="8"/>
  <c r="AH12" i="7"/>
  <c r="Z21" i="8"/>
  <c r="AC13" i="7"/>
  <c r="AZ20" i="8"/>
  <c r="BM19" i="9"/>
  <c r="AQ10" i="9"/>
  <c r="AN10" i="9"/>
  <c r="AS10" i="9"/>
  <c r="BO10" i="8"/>
  <c r="BT10" i="8"/>
  <c r="BL11" i="8" s="1"/>
  <c r="BR10" i="8"/>
  <c r="BZ20" i="8"/>
  <c r="BZ21" i="7"/>
  <c r="AZ19" i="9"/>
  <c r="CD10" i="9"/>
  <c r="CA10" i="9"/>
  <c r="CF10" i="9"/>
  <c r="A27" i="7"/>
  <c r="CD12" i="7"/>
  <c r="CA12" i="7"/>
  <c r="CF12" i="7"/>
  <c r="BZ19" i="9"/>
  <c r="AQ10" i="8"/>
  <c r="AN10" i="8"/>
  <c r="AS10" i="8"/>
  <c r="Q12" i="7"/>
  <c r="N12" i="7"/>
  <c r="S12" i="7"/>
  <c r="AM19" i="8"/>
  <c r="BD12" i="7"/>
  <c r="BA12" i="7"/>
  <c r="BF12" i="7"/>
  <c r="P11" i="8"/>
  <c r="AC11" i="8"/>
  <c r="AQ12" i="7"/>
  <c r="AN12" i="7"/>
  <c r="AS12" i="7"/>
  <c r="U10" i="8"/>
  <c r="AH10" i="8"/>
  <c r="AM21" i="7"/>
  <c r="A25" i="9"/>
  <c r="CB10" i="8"/>
  <c r="CG10" i="8"/>
  <c r="BY11" i="8" s="1"/>
  <c r="CE10" i="8"/>
  <c r="BQ10" i="9"/>
  <c r="BN10" i="9"/>
  <c r="BS10" i="9"/>
  <c r="Z23" i="7"/>
  <c r="BD10" i="9"/>
  <c r="BA10" i="9"/>
  <c r="BF10" i="9"/>
  <c r="Z19" i="9"/>
  <c r="A26" i="9" l="1"/>
  <c r="AD11" i="8"/>
  <c r="AA11" i="8"/>
  <c r="AF11" i="8"/>
  <c r="BZ21" i="8"/>
  <c r="O11" i="9"/>
  <c r="T11" i="9"/>
  <c r="L12" i="9" s="1"/>
  <c r="R11" i="9"/>
  <c r="BU10" i="8"/>
  <c r="AD13" i="7"/>
  <c r="AA13" i="7"/>
  <c r="AF13" i="7"/>
  <c r="AZ22" i="7"/>
  <c r="AB10" i="9"/>
  <c r="AG10" i="9"/>
  <c r="Y11" i="9" s="1"/>
  <c r="AE10" i="9"/>
  <c r="CH10" i="8"/>
  <c r="CB10" i="9"/>
  <c r="CG10" i="9"/>
  <c r="BY11" i="9" s="1"/>
  <c r="CE10" i="9"/>
  <c r="Z20" i="9"/>
  <c r="Q11" i="8"/>
  <c r="N11" i="8"/>
  <c r="S11" i="8"/>
  <c r="Z22" i="8"/>
  <c r="BB10" i="9"/>
  <c r="BG10" i="9"/>
  <c r="AY11" i="9" s="1"/>
  <c r="BE10" i="9"/>
  <c r="BB12" i="7"/>
  <c r="BG12" i="7"/>
  <c r="AY13" i="7" s="1"/>
  <c r="BE12" i="7"/>
  <c r="AO10" i="9"/>
  <c r="AR10" i="9"/>
  <c r="AT10" i="9"/>
  <c r="AL11" i="9" s="1"/>
  <c r="BC11" i="8"/>
  <c r="BM20" i="9"/>
  <c r="BH10" i="8"/>
  <c r="BO12" i="7"/>
  <c r="BR12" i="7"/>
  <c r="BT12" i="7"/>
  <c r="BL13" i="7" s="1"/>
  <c r="AM20" i="8"/>
  <c r="A28" i="7"/>
  <c r="AZ20" i="9"/>
  <c r="AO10" i="8"/>
  <c r="AT10" i="8"/>
  <c r="AL11" i="8" s="1"/>
  <c r="AR10" i="8"/>
  <c r="AM22" i="7"/>
  <c r="BP11" i="8"/>
  <c r="BM22" i="7"/>
  <c r="BZ20" i="9"/>
  <c r="CC11" i="8"/>
  <c r="Z24" i="7"/>
  <c r="AO12" i="7"/>
  <c r="AR12" i="7"/>
  <c r="AT12" i="7"/>
  <c r="AL13" i="7" s="1"/>
  <c r="O12" i="7"/>
  <c r="R12" i="7"/>
  <c r="T12" i="7"/>
  <c r="L13" i="7" s="1"/>
  <c r="BZ22" i="7"/>
  <c r="BM21" i="8"/>
  <c r="CB12" i="7"/>
  <c r="CG12" i="7"/>
  <c r="BY13" i="7" s="1"/>
  <c r="CE12" i="7"/>
  <c r="A27" i="8"/>
  <c r="BO10" i="9"/>
  <c r="BR10" i="9"/>
  <c r="BT10" i="9"/>
  <c r="BL11" i="9" s="1"/>
  <c r="AZ21" i="8"/>
  <c r="AM20" i="9"/>
  <c r="BZ23" i="7" l="1"/>
  <c r="AM23" i="7"/>
  <c r="A29" i="7"/>
  <c r="AU10" i="8"/>
  <c r="AM21" i="8"/>
  <c r="BM21" i="9"/>
  <c r="BH10" i="9"/>
  <c r="CH10" i="9"/>
  <c r="AB11" i="8"/>
  <c r="AE11" i="8"/>
  <c r="AG11" i="8"/>
  <c r="Y12" i="8" s="1"/>
  <c r="CC11" i="9"/>
  <c r="AB13" i="7"/>
  <c r="AE13" i="7"/>
  <c r="AG13" i="7"/>
  <c r="Y14" i="7" s="1"/>
  <c r="BM23" i="7"/>
  <c r="BC11" i="9"/>
  <c r="U12" i="7"/>
  <c r="AP13" i="7"/>
  <c r="BP13" i="7"/>
  <c r="Z23" i="8"/>
  <c r="A27" i="9"/>
  <c r="BZ21" i="9"/>
  <c r="AZ21" i="9"/>
  <c r="AM21" i="9"/>
  <c r="A28" i="8"/>
  <c r="AU12" i="7"/>
  <c r="BU12" i="7"/>
  <c r="BD11" i="8"/>
  <c r="BA11" i="8"/>
  <c r="BF11" i="8"/>
  <c r="U11" i="9"/>
  <c r="CH12" i="7"/>
  <c r="AP11" i="9"/>
  <c r="P12" i="9"/>
  <c r="AP11" i="8"/>
  <c r="AZ22" i="8"/>
  <c r="AU10" i="9"/>
  <c r="O11" i="8"/>
  <c r="R11" i="8"/>
  <c r="T11" i="8"/>
  <c r="L12" i="8" s="1"/>
  <c r="AH10" i="9"/>
  <c r="AC11" i="9"/>
  <c r="BZ22" i="8"/>
  <c r="CD11" i="8"/>
  <c r="CA11" i="8"/>
  <c r="CF11" i="8"/>
  <c r="P13" i="7"/>
  <c r="BU10" i="9"/>
  <c r="BM22" i="8"/>
  <c r="Z25" i="7"/>
  <c r="BQ11" i="8"/>
  <c r="BN11" i="8"/>
  <c r="BS11" i="8"/>
  <c r="BH12" i="7"/>
  <c r="Z21" i="9"/>
  <c r="CC13" i="7"/>
  <c r="BP11" i="9"/>
  <c r="BC13" i="7"/>
  <c r="AZ23" i="7"/>
  <c r="Z22" i="9" l="1"/>
  <c r="BZ22" i="9"/>
  <c r="AZ24" i="7"/>
  <c r="AM22" i="9"/>
  <c r="U11" i="8"/>
  <c r="Q13" i="7"/>
  <c r="N13" i="7"/>
  <c r="S13" i="7"/>
  <c r="CB11" i="8"/>
  <c r="CG11" i="8"/>
  <c r="BY12" i="8" s="1"/>
  <c r="CE11" i="8"/>
  <c r="P12" i="8"/>
  <c r="Q12" i="9"/>
  <c r="N12" i="9"/>
  <c r="S12" i="9"/>
  <c r="Z24" i="8"/>
  <c r="BM24" i="7"/>
  <c r="AZ22" i="9"/>
  <c r="BQ13" i="7"/>
  <c r="BN13" i="7"/>
  <c r="BS13" i="7"/>
  <c r="AC14" i="7"/>
  <c r="A30" i="7"/>
  <c r="AH13" i="7"/>
  <c r="AQ11" i="9"/>
  <c r="AN11" i="9"/>
  <c r="AS11" i="9"/>
  <c r="AQ13" i="7"/>
  <c r="AN13" i="7"/>
  <c r="AS13" i="7"/>
  <c r="BO11" i="8"/>
  <c r="BT11" i="8"/>
  <c r="BL12" i="8" s="1"/>
  <c r="BR11" i="8"/>
  <c r="CD11" i="9"/>
  <c r="CA11" i="9"/>
  <c r="CF11" i="9"/>
  <c r="BM22" i="9"/>
  <c r="BD13" i="7"/>
  <c r="BA13" i="7"/>
  <c r="BF13" i="7"/>
  <c r="BZ23" i="8"/>
  <c r="A29" i="8"/>
  <c r="AM24" i="7"/>
  <c r="AZ23" i="8"/>
  <c r="A28" i="9"/>
  <c r="BD11" i="9"/>
  <c r="BA11" i="9"/>
  <c r="BF11" i="9"/>
  <c r="AM22" i="8"/>
  <c r="AD11" i="9"/>
  <c r="AA11" i="9"/>
  <c r="AF11" i="9"/>
  <c r="AC12" i="8"/>
  <c r="BQ11" i="9"/>
  <c r="BN11" i="9"/>
  <c r="BS11" i="9"/>
  <c r="Z26" i="7"/>
  <c r="CD13" i="7"/>
  <c r="CA13" i="7"/>
  <c r="CF13" i="7"/>
  <c r="BM23" i="8"/>
  <c r="AQ11" i="8"/>
  <c r="AN11" i="8"/>
  <c r="AS11" i="8"/>
  <c r="BB11" i="8"/>
  <c r="BE11" i="8"/>
  <c r="BG11" i="8"/>
  <c r="AY12" i="8" s="1"/>
  <c r="AH11" i="8"/>
  <c r="BZ24" i="7"/>
  <c r="O13" i="7" l="1"/>
  <c r="R13" i="7"/>
  <c r="T13" i="7"/>
  <c r="L14" i="7" s="1"/>
  <c r="A30" i="8"/>
  <c r="BB13" i="7"/>
  <c r="BG13" i="7"/>
  <c r="AY14" i="7" s="1"/>
  <c r="BE13" i="7"/>
  <c r="AO13" i="7"/>
  <c r="AR13" i="7"/>
  <c r="AT13" i="7"/>
  <c r="AL14" i="7" s="1"/>
  <c r="AB11" i="9"/>
  <c r="AG11" i="9"/>
  <c r="Y12" i="9" s="1"/>
  <c r="AE11" i="9"/>
  <c r="Z25" i="8"/>
  <c r="BM23" i="9"/>
  <c r="AM23" i="9"/>
  <c r="AM23" i="8"/>
  <c r="A29" i="9"/>
  <c r="AO11" i="9"/>
  <c r="AT11" i="9"/>
  <c r="AL12" i="9" s="1"/>
  <c r="AR11" i="9"/>
  <c r="BM24" i="8"/>
  <c r="O12" i="9"/>
  <c r="T12" i="9"/>
  <c r="L13" i="9" s="1"/>
  <c r="R12" i="9"/>
  <c r="Z27" i="7"/>
  <c r="BC12" i="8"/>
  <c r="CB11" i="9"/>
  <c r="CG11" i="9"/>
  <c r="BY12" i="9" s="1"/>
  <c r="CE11" i="9"/>
  <c r="A31" i="7"/>
  <c r="BZ24" i="8"/>
  <c r="BO13" i="7"/>
  <c r="BR13" i="7"/>
  <c r="BT13" i="7"/>
  <c r="BL14" i="7" s="1"/>
  <c r="Q12" i="8"/>
  <c r="N12" i="8"/>
  <c r="S12" i="8"/>
  <c r="AZ25" i="7"/>
  <c r="BZ25" i="7"/>
  <c r="CB13" i="7"/>
  <c r="CE13" i="7"/>
  <c r="CG13" i="7"/>
  <c r="BY14" i="7" s="1"/>
  <c r="BO11" i="9"/>
  <c r="BT11" i="9"/>
  <c r="BL12" i="9" s="1"/>
  <c r="BR11" i="9"/>
  <c r="CH11" i="8"/>
  <c r="BH11" i="8"/>
  <c r="BU11" i="8"/>
  <c r="CC12" i="8"/>
  <c r="BZ23" i="9"/>
  <c r="AD14" i="7"/>
  <c r="AA14" i="7"/>
  <c r="AF14" i="7"/>
  <c r="AZ24" i="8"/>
  <c r="AO11" i="8"/>
  <c r="AR11" i="8"/>
  <c r="AT11" i="8"/>
  <c r="AL12" i="8" s="1"/>
  <c r="BP12" i="8"/>
  <c r="AZ23" i="9"/>
  <c r="Z23" i="9"/>
  <c r="AD12" i="8"/>
  <c r="AA12" i="8"/>
  <c r="AF12" i="8"/>
  <c r="BB11" i="9"/>
  <c r="BG11" i="9"/>
  <c r="AY12" i="9" s="1"/>
  <c r="BE11" i="9"/>
  <c r="AM25" i="7"/>
  <c r="BM25" i="7"/>
  <c r="AP12" i="8" l="1"/>
  <c r="AZ26" i="7"/>
  <c r="Z28" i="7"/>
  <c r="Z26" i="8"/>
  <c r="AB12" i="8"/>
  <c r="AG12" i="8"/>
  <c r="Y13" i="8" s="1"/>
  <c r="AE12" i="8"/>
  <c r="AU11" i="8"/>
  <c r="CD12" i="8"/>
  <c r="CA12" i="8"/>
  <c r="CF12" i="8"/>
  <c r="U12" i="9"/>
  <c r="BP12" i="9"/>
  <c r="BP14" i="7"/>
  <c r="AP14" i="7"/>
  <c r="A31" i="8"/>
  <c r="AH11" i="9"/>
  <c r="AC12" i="9"/>
  <c r="AU13" i="7"/>
  <c r="Z24" i="9"/>
  <c r="AZ25" i="8"/>
  <c r="O12" i="8"/>
  <c r="T12" i="8"/>
  <c r="L13" i="8" s="1"/>
  <c r="R12" i="8"/>
  <c r="BU11" i="9"/>
  <c r="BM25" i="8"/>
  <c r="CH11" i="9"/>
  <c r="CC14" i="7"/>
  <c r="CC12" i="9"/>
  <c r="AP12" i="9"/>
  <c r="P14" i="7"/>
  <c r="AB14" i="7"/>
  <c r="AE14" i="7"/>
  <c r="AG14" i="7"/>
  <c r="Y15" i="7" s="1"/>
  <c r="AM24" i="9"/>
  <c r="BH13" i="7"/>
  <c r="U13" i="7"/>
  <c r="P13" i="9"/>
  <c r="A32" i="7"/>
  <c r="BM26" i="7"/>
  <c r="AZ24" i="9"/>
  <c r="BU13" i="7"/>
  <c r="AU11" i="9"/>
  <c r="BQ12" i="8"/>
  <c r="BN12" i="8"/>
  <c r="BS12" i="8"/>
  <c r="CH13" i="7"/>
  <c r="BH11" i="9"/>
  <c r="BZ25" i="8"/>
  <c r="BD12" i="8"/>
  <c r="BA12" i="8"/>
  <c r="BF12" i="8"/>
  <c r="BC14" i="7"/>
  <c r="AM24" i="8"/>
  <c r="AM26" i="7"/>
  <c r="BC12" i="9"/>
  <c r="BZ24" i="9"/>
  <c r="BZ26" i="7"/>
  <c r="A30" i="9"/>
  <c r="BM24" i="9"/>
  <c r="AH12" i="8" l="1"/>
  <c r="AQ12" i="9"/>
  <c r="AN12" i="9"/>
  <c r="AS12" i="9"/>
  <c r="U12" i="8"/>
  <c r="BQ14" i="7"/>
  <c r="BN14" i="7"/>
  <c r="BS14" i="7"/>
  <c r="AM27" i="7"/>
  <c r="BM27" i="7"/>
  <c r="P13" i="8"/>
  <c r="AC13" i="8"/>
  <c r="BO12" i="8"/>
  <c r="BT12" i="8"/>
  <c r="BL13" i="8" s="1"/>
  <c r="BR12" i="8"/>
  <c r="AZ26" i="8"/>
  <c r="Z27" i="8"/>
  <c r="Z29" i="7"/>
  <c r="CD12" i="9"/>
  <c r="CA12" i="9"/>
  <c r="CF12" i="9"/>
  <c r="A32" i="8"/>
  <c r="BQ12" i="9"/>
  <c r="BN12" i="9"/>
  <c r="BS12" i="9"/>
  <c r="BZ27" i="7"/>
  <c r="A33" i="7"/>
  <c r="AM25" i="9"/>
  <c r="BZ25" i="9"/>
  <c r="BM25" i="9"/>
  <c r="CB12" i="8"/>
  <c r="CE12" i="8"/>
  <c r="CG12" i="8"/>
  <c r="BY13" i="8" s="1"/>
  <c r="AZ27" i="7"/>
  <c r="AM25" i="8"/>
  <c r="BD14" i="7"/>
  <c r="BA14" i="7"/>
  <c r="BF14" i="7"/>
  <c r="BB12" i="8"/>
  <c r="BG12" i="8"/>
  <c r="AY13" i="8" s="1"/>
  <c r="BE12" i="8"/>
  <c r="AQ14" i="7"/>
  <c r="AN14" i="7"/>
  <c r="AS14" i="7"/>
  <c r="Z25" i="9"/>
  <c r="AD12" i="9"/>
  <c r="AA12" i="9"/>
  <c r="AF12" i="9"/>
  <c r="A31" i="9"/>
  <c r="Q13" i="9"/>
  <c r="N13" i="9"/>
  <c r="S13" i="9"/>
  <c r="AQ12" i="8"/>
  <c r="AN12" i="8"/>
  <c r="AS12" i="8"/>
  <c r="AC15" i="7"/>
  <c r="CD14" i="7"/>
  <c r="CA14" i="7"/>
  <c r="CF14" i="7"/>
  <c r="AH14" i="7"/>
  <c r="BZ26" i="8"/>
  <c r="BM26" i="8"/>
  <c r="AZ25" i="9"/>
  <c r="Q14" i="7"/>
  <c r="N14" i="7"/>
  <c r="S14" i="7"/>
  <c r="BD12" i="9"/>
  <c r="BA12" i="9"/>
  <c r="BF12" i="9"/>
  <c r="AM28" i="7" l="1"/>
  <c r="AB12" i="9"/>
  <c r="AG12" i="9"/>
  <c r="Y13" i="9" s="1"/>
  <c r="AE12" i="9"/>
  <c r="A34" i="7"/>
  <c r="BU12" i="8"/>
  <c r="BO14" i="7"/>
  <c r="BT14" i="7"/>
  <c r="BL15" i="7" s="1"/>
  <c r="BR14" i="7"/>
  <c r="AD15" i="7"/>
  <c r="AA15" i="7"/>
  <c r="AF15" i="7"/>
  <c r="BB12" i="9"/>
  <c r="BE12" i="9"/>
  <c r="BG12" i="9"/>
  <c r="AY13" i="9" s="1"/>
  <c r="BZ28" i="7"/>
  <c r="BP13" i="8"/>
  <c r="BB14" i="7"/>
  <c r="BG14" i="7"/>
  <c r="AY15" i="7" s="1"/>
  <c r="BE14" i="7"/>
  <c r="A33" i="8"/>
  <c r="AM26" i="8"/>
  <c r="O14" i="7"/>
  <c r="T14" i="7"/>
  <c r="L15" i="7" s="1"/>
  <c r="R14" i="7"/>
  <c r="Z26" i="9"/>
  <c r="AZ28" i="7"/>
  <c r="BZ26" i="9"/>
  <c r="AD13" i="8"/>
  <c r="AA13" i="8"/>
  <c r="AF13" i="8"/>
  <c r="AM26" i="9"/>
  <c r="CB12" i="9"/>
  <c r="CG12" i="9"/>
  <c r="BY13" i="9" s="1"/>
  <c r="CE12" i="9"/>
  <c r="AO14" i="7"/>
  <c r="AT14" i="7"/>
  <c r="AL15" i="7" s="1"/>
  <c r="AR14" i="7"/>
  <c r="CC13" i="8"/>
  <c r="AO12" i="9"/>
  <c r="AR12" i="9"/>
  <c r="AT12" i="9"/>
  <c r="AL13" i="9" s="1"/>
  <c r="AZ27" i="8"/>
  <c r="A32" i="9"/>
  <c r="Q13" i="8"/>
  <c r="N13" i="8"/>
  <c r="S13" i="8"/>
  <c r="BO12" i="9"/>
  <c r="BR12" i="9"/>
  <c r="BT12" i="9"/>
  <c r="BL13" i="9" s="1"/>
  <c r="BH12" i="8"/>
  <c r="Z30" i="7"/>
  <c r="BM28" i="7"/>
  <c r="BZ27" i="8"/>
  <c r="AO12" i="8"/>
  <c r="AR12" i="8"/>
  <c r="AT12" i="8"/>
  <c r="AL13" i="8" s="1"/>
  <c r="BM26" i="9"/>
  <c r="O13" i="9"/>
  <c r="T13" i="9"/>
  <c r="L14" i="9" s="1"/>
  <c r="R13" i="9"/>
  <c r="AZ26" i="9"/>
  <c r="CB14" i="7"/>
  <c r="CE14" i="7"/>
  <c r="CG14" i="7"/>
  <c r="BY15" i="7" s="1"/>
  <c r="CH12" i="8"/>
  <c r="BM27" i="8"/>
  <c r="BC13" i="8"/>
  <c r="Z28" i="8"/>
  <c r="AP13" i="8" l="1"/>
  <c r="BP13" i="9"/>
  <c r="A33" i="9"/>
  <c r="AP15" i="7"/>
  <c r="U14" i="7"/>
  <c r="BZ29" i="7"/>
  <c r="P15" i="7"/>
  <c r="BC13" i="9"/>
  <c r="A35" i="7"/>
  <c r="BH12" i="9"/>
  <c r="O13" i="8"/>
  <c r="T13" i="8"/>
  <c r="L14" i="8" s="1"/>
  <c r="R13" i="8"/>
  <c r="AZ28" i="8"/>
  <c r="CH12" i="9"/>
  <c r="AM27" i="8"/>
  <c r="BH14" i="7"/>
  <c r="AP13" i="9"/>
  <c r="CC13" i="9"/>
  <c r="BC15" i="7"/>
  <c r="AB15" i="7"/>
  <c r="AG15" i="7"/>
  <c r="Y16" i="7" s="1"/>
  <c r="AE15" i="7"/>
  <c r="CC15" i="7"/>
  <c r="BZ27" i="9"/>
  <c r="BU14" i="7"/>
  <c r="AH12" i="9"/>
  <c r="AU12" i="8"/>
  <c r="BU12" i="9"/>
  <c r="CH14" i="7"/>
  <c r="AB13" i="8"/>
  <c r="AE13" i="8"/>
  <c r="AG13" i="8"/>
  <c r="Y14" i="8" s="1"/>
  <c r="BM29" i="7"/>
  <c r="P14" i="9"/>
  <c r="Z31" i="7"/>
  <c r="AM27" i="9"/>
  <c r="A34" i="8"/>
  <c r="BP15" i="7"/>
  <c r="AC13" i="9"/>
  <c r="BZ28" i="8"/>
  <c r="AZ29" i="7"/>
  <c r="AU12" i="9"/>
  <c r="U13" i="9"/>
  <c r="BD13" i="8"/>
  <c r="BA13" i="8"/>
  <c r="BF13" i="8"/>
  <c r="BM27" i="9"/>
  <c r="CD13" i="8"/>
  <c r="CA13" i="8"/>
  <c r="CF13" i="8"/>
  <c r="BQ13" i="8"/>
  <c r="BN13" i="8"/>
  <c r="BS13" i="8"/>
  <c r="AM29" i="7"/>
  <c r="Z29" i="8"/>
  <c r="AZ27" i="9"/>
  <c r="BM28" i="8"/>
  <c r="AU14" i="7"/>
  <c r="Z27" i="9"/>
  <c r="BZ29" i="8" l="1"/>
  <c r="U13" i="8"/>
  <c r="A36" i="7"/>
  <c r="AQ15" i="7"/>
  <c r="AN15" i="7"/>
  <c r="AS15" i="7"/>
  <c r="AH13" i="8"/>
  <c r="AQ13" i="9"/>
  <c r="AN13" i="9"/>
  <c r="AS13" i="9"/>
  <c r="P14" i="8"/>
  <c r="BD13" i="9"/>
  <c r="BA13" i="9"/>
  <c r="BF13" i="9"/>
  <c r="BB13" i="8"/>
  <c r="BG13" i="8"/>
  <c r="AY14" i="8" s="1"/>
  <c r="BE13" i="8"/>
  <c r="BQ15" i="7"/>
  <c r="BN15" i="7"/>
  <c r="BS15" i="7"/>
  <c r="AD13" i="9"/>
  <c r="AA13" i="9"/>
  <c r="AF13" i="9"/>
  <c r="Z32" i="7"/>
  <c r="Q15" i="7"/>
  <c r="N15" i="7"/>
  <c r="S15" i="7"/>
  <c r="AC16" i="7"/>
  <c r="AM28" i="8"/>
  <c r="A35" i="8"/>
  <c r="AZ28" i="9"/>
  <c r="AM28" i="9"/>
  <c r="BM28" i="9"/>
  <c r="BZ28" i="9"/>
  <c r="Z28" i="9"/>
  <c r="Q14" i="9"/>
  <c r="N14" i="9"/>
  <c r="S14" i="9"/>
  <c r="A34" i="9"/>
  <c r="AC14" i="8"/>
  <c r="CD15" i="7"/>
  <c r="CA15" i="7"/>
  <c r="CF15" i="7"/>
  <c r="AH15" i="7"/>
  <c r="AM30" i="7"/>
  <c r="BD15" i="7"/>
  <c r="BA15" i="7"/>
  <c r="BF15" i="7"/>
  <c r="BQ13" i="9"/>
  <c r="BN13" i="9"/>
  <c r="BS13" i="9"/>
  <c r="Z30" i="8"/>
  <c r="BZ30" i="7"/>
  <c r="BO13" i="8"/>
  <c r="BR13" i="8"/>
  <c r="BT13" i="8"/>
  <c r="BL14" i="8" s="1"/>
  <c r="CD13" i="9"/>
  <c r="CA13" i="9"/>
  <c r="CF13" i="9"/>
  <c r="AQ13" i="8"/>
  <c r="AN13" i="8"/>
  <c r="AS13" i="8"/>
  <c r="BM30" i="7"/>
  <c r="BM29" i="8"/>
  <c r="CB13" i="8"/>
  <c r="CE13" i="8"/>
  <c r="CG13" i="8"/>
  <c r="BY14" i="8" s="1"/>
  <c r="AZ30" i="7"/>
  <c r="AZ29" i="8"/>
  <c r="BB13" i="9" l="1"/>
  <c r="BE13" i="9"/>
  <c r="BG13" i="9"/>
  <c r="AY14" i="9" s="1"/>
  <c r="A35" i="9"/>
  <c r="Q14" i="8"/>
  <c r="N14" i="8"/>
  <c r="S14" i="8"/>
  <c r="BM31" i="7"/>
  <c r="AD14" i="8"/>
  <c r="AA14" i="8"/>
  <c r="AF14" i="8"/>
  <c r="Z31" i="8"/>
  <c r="AM31" i="7"/>
  <c r="AB13" i="9"/>
  <c r="AE13" i="9"/>
  <c r="AG13" i="9"/>
  <c r="Y14" i="9" s="1"/>
  <c r="BU13" i="8"/>
  <c r="AO13" i="8"/>
  <c r="AT13" i="8"/>
  <c r="AL14" i="8" s="1"/>
  <c r="AR13" i="8"/>
  <c r="AZ31" i="7"/>
  <c r="BM29" i="9"/>
  <c r="AO13" i="9"/>
  <c r="AR13" i="9"/>
  <c r="AT13" i="9"/>
  <c r="AL14" i="9" s="1"/>
  <c r="A37" i="7"/>
  <c r="AZ30" i="8"/>
  <c r="BB15" i="7"/>
  <c r="BE15" i="7"/>
  <c r="BG15" i="7"/>
  <c r="AY16" i="7" s="1"/>
  <c r="CC14" i="8"/>
  <c r="AM29" i="8"/>
  <c r="BO15" i="7"/>
  <c r="BT15" i="7"/>
  <c r="BL16" i="7" s="1"/>
  <c r="BR15" i="7"/>
  <c r="Z29" i="9"/>
  <c r="CH13" i="8"/>
  <c r="AM29" i="9"/>
  <c r="AD16" i="7"/>
  <c r="AA16" i="7"/>
  <c r="AF16" i="7"/>
  <c r="CB15" i="7"/>
  <c r="CG15" i="7"/>
  <c r="BY16" i="7" s="1"/>
  <c r="CE15" i="7"/>
  <c r="BH13" i="8"/>
  <c r="BZ29" i="9"/>
  <c r="CB13" i="9"/>
  <c r="CG13" i="9"/>
  <c r="BY14" i="9" s="1"/>
  <c r="CE13" i="9"/>
  <c r="BM30" i="8"/>
  <c r="AZ29" i="9"/>
  <c r="BC14" i="8"/>
  <c r="Z33" i="7"/>
  <c r="BZ31" i="7"/>
  <c r="BP14" i="8"/>
  <c r="BO13" i="9"/>
  <c r="BT13" i="9"/>
  <c r="BL14" i="9" s="1"/>
  <c r="BR13" i="9"/>
  <c r="O14" i="9"/>
  <c r="R14" i="9"/>
  <c r="T14" i="9"/>
  <c r="L15" i="9" s="1"/>
  <c r="A36" i="8"/>
  <c r="O15" i="7"/>
  <c r="R15" i="7"/>
  <c r="T15" i="7"/>
  <c r="L16" i="7" s="1"/>
  <c r="AO15" i="7"/>
  <c r="AT15" i="7"/>
  <c r="AL16" i="7" s="1"/>
  <c r="AR15" i="7"/>
  <c r="BZ30" i="8"/>
  <c r="A37" i="8" l="1"/>
  <c r="BQ14" i="8"/>
  <c r="BN14" i="8"/>
  <c r="BS14" i="8"/>
  <c r="CH15" i="7"/>
  <c r="AZ32" i="7"/>
  <c r="Z32" i="8"/>
  <c r="BZ32" i="7"/>
  <c r="AP14" i="8"/>
  <c r="BM31" i="8"/>
  <c r="Z30" i="9"/>
  <c r="AB14" i="8"/>
  <c r="AE14" i="8"/>
  <c r="AG14" i="8"/>
  <c r="Y15" i="8" s="1"/>
  <c r="AU13" i="8"/>
  <c r="BZ31" i="8"/>
  <c r="Z34" i="7"/>
  <c r="AB16" i="7"/>
  <c r="AG16" i="7"/>
  <c r="Y17" i="7" s="1"/>
  <c r="AE16" i="7"/>
  <c r="BU15" i="7"/>
  <c r="BC16" i="7"/>
  <c r="A36" i="9"/>
  <c r="CC16" i="7"/>
  <c r="AU15" i="7"/>
  <c r="BP16" i="7"/>
  <c r="P15" i="9"/>
  <c r="AM30" i="9"/>
  <c r="AC14" i="9"/>
  <c r="BM32" i="7"/>
  <c r="BC14" i="9"/>
  <c r="CD14" i="8"/>
  <c r="CA14" i="8"/>
  <c r="CF14" i="8"/>
  <c r="CC14" i="9"/>
  <c r="U14" i="9"/>
  <c r="AM30" i="8"/>
  <c r="AH13" i="9"/>
  <c r="BH13" i="9"/>
  <c r="P16" i="7"/>
  <c r="O14" i="8"/>
  <c r="R14" i="8"/>
  <c r="T14" i="8"/>
  <c r="L15" i="8" s="1"/>
  <c r="BH15" i="7"/>
  <c r="AZ31" i="8"/>
  <c r="BZ30" i="9"/>
  <c r="BM30" i="9"/>
  <c r="CH13" i="9"/>
  <c r="AP14" i="9"/>
  <c r="AP16" i="7"/>
  <c r="AU13" i="9"/>
  <c r="BD14" i="8"/>
  <c r="BA14" i="8"/>
  <c r="BF14" i="8"/>
  <c r="U15" i="7"/>
  <c r="BU13" i="9"/>
  <c r="BP14" i="9"/>
  <c r="AZ30" i="9"/>
  <c r="A38" i="7"/>
  <c r="AM32" i="7"/>
  <c r="Z35" i="7" l="1"/>
  <c r="Q15" i="9"/>
  <c r="N15" i="9"/>
  <c r="S15" i="9"/>
  <c r="BM31" i="9"/>
  <c r="P15" i="8"/>
  <c r="A37" i="9"/>
  <c r="A39" i="7"/>
  <c r="BB14" i="8"/>
  <c r="BG14" i="8"/>
  <c r="AY15" i="8" s="1"/>
  <c r="BE14" i="8"/>
  <c r="U14" i="8"/>
  <c r="AM31" i="9"/>
  <c r="BM32" i="8"/>
  <c r="BZ32" i="8"/>
  <c r="AQ14" i="8"/>
  <c r="AN14" i="8"/>
  <c r="AS14" i="8"/>
  <c r="BO14" i="8"/>
  <c r="BR14" i="8"/>
  <c r="BT14" i="8"/>
  <c r="BL15" i="8" s="1"/>
  <c r="BQ16" i="7"/>
  <c r="BN16" i="7"/>
  <c r="BS16" i="7"/>
  <c r="BD16" i="7"/>
  <c r="BA16" i="7"/>
  <c r="BF16" i="7"/>
  <c r="Q16" i="7"/>
  <c r="N16" i="7"/>
  <c r="S16" i="7"/>
  <c r="AM33" i="7"/>
  <c r="AQ14" i="9"/>
  <c r="AN14" i="9"/>
  <c r="AS14" i="9"/>
  <c r="BZ31" i="9"/>
  <c r="AC15" i="8"/>
  <c r="BZ33" i="7"/>
  <c r="AZ31" i="9"/>
  <c r="AQ16" i="7"/>
  <c r="AN16" i="7"/>
  <c r="AS16" i="7"/>
  <c r="AZ32" i="8"/>
  <c r="AH14" i="8"/>
  <c r="Z33" i="8"/>
  <c r="BM33" i="7"/>
  <c r="CD14" i="9"/>
  <c r="CA14" i="9"/>
  <c r="CF14" i="9"/>
  <c r="CB14" i="8"/>
  <c r="CE14" i="8"/>
  <c r="CG14" i="8"/>
  <c r="BY15" i="8" s="1"/>
  <c r="CD16" i="7"/>
  <c r="CA16" i="7"/>
  <c r="CF16" i="7"/>
  <c r="AH16" i="7"/>
  <c r="AZ33" i="7"/>
  <c r="BQ14" i="9"/>
  <c r="BN14" i="9"/>
  <c r="BS14" i="9"/>
  <c r="BD14" i="9"/>
  <c r="BA14" i="9"/>
  <c r="BF14" i="9"/>
  <c r="AM31" i="8"/>
  <c r="AD14" i="9"/>
  <c r="AA14" i="9"/>
  <c r="AF14" i="9"/>
  <c r="AC17" i="7"/>
  <c r="Z31" i="9"/>
  <c r="A38" i="8"/>
  <c r="CH14" i="8" l="1"/>
  <c r="AZ33" i="8"/>
  <c r="BO16" i="7"/>
  <c r="BT16" i="7"/>
  <c r="BL17" i="7" s="1"/>
  <c r="BR16" i="7"/>
  <c r="A40" i="7"/>
  <c r="A38" i="9"/>
  <c r="BP15" i="8"/>
  <c r="BU14" i="8"/>
  <c r="AZ32" i="9"/>
  <c r="BM33" i="8"/>
  <c r="BM32" i="9"/>
  <c r="Q15" i="8"/>
  <c r="N15" i="8"/>
  <c r="S15" i="8"/>
  <c r="AZ34" i="7"/>
  <c r="BM34" i="7"/>
  <c r="AB14" i="9"/>
  <c r="AE14" i="9"/>
  <c r="AG14" i="9"/>
  <c r="Y15" i="9" s="1"/>
  <c r="AM32" i="8"/>
  <c r="O16" i="7"/>
  <c r="R16" i="7"/>
  <c r="T16" i="7"/>
  <c r="L17" i="7" s="1"/>
  <c r="BB14" i="9"/>
  <c r="BE14" i="9"/>
  <c r="BG14" i="9"/>
  <c r="AY15" i="9" s="1"/>
  <c r="BZ34" i="7"/>
  <c r="Z34" i="8"/>
  <c r="O15" i="9"/>
  <c r="T15" i="9"/>
  <c r="L16" i="9" s="1"/>
  <c r="R15" i="9"/>
  <c r="AO14" i="9"/>
  <c r="AT14" i="9"/>
  <c r="AL15" i="9" s="1"/>
  <c r="AR14" i="9"/>
  <c r="AO16" i="7"/>
  <c r="AT16" i="7"/>
  <c r="AL17" i="7" s="1"/>
  <c r="AR16" i="7"/>
  <c r="AM34" i="7"/>
  <c r="AM32" i="9"/>
  <c r="CB16" i="7"/>
  <c r="CG16" i="7"/>
  <c r="BY17" i="7" s="1"/>
  <c r="CE16" i="7"/>
  <c r="AD15" i="8"/>
  <c r="AA15" i="8"/>
  <c r="AF15" i="8"/>
  <c r="BB16" i="7"/>
  <c r="BE16" i="7"/>
  <c r="BG16" i="7"/>
  <c r="AY17" i="7" s="1"/>
  <c r="AO14" i="8"/>
  <c r="AR14" i="8"/>
  <c r="AT14" i="8"/>
  <c r="AL15" i="8" s="1"/>
  <c r="BH14" i="8"/>
  <c r="CB14" i="9"/>
  <c r="CE14" i="9"/>
  <c r="CG14" i="9"/>
  <c r="BY15" i="9" s="1"/>
  <c r="Z32" i="9"/>
  <c r="BO14" i="9"/>
  <c r="BR14" i="9"/>
  <c r="BT14" i="9"/>
  <c r="BL15" i="9" s="1"/>
  <c r="BZ32" i="9"/>
  <c r="BC15" i="8"/>
  <c r="Z36" i="7"/>
  <c r="BZ33" i="8"/>
  <c r="AD17" i="7"/>
  <c r="AA17" i="7"/>
  <c r="AF17" i="7"/>
  <c r="CC15" i="8"/>
  <c r="AB15" i="8" l="1"/>
  <c r="AE15" i="8"/>
  <c r="AG15" i="8"/>
  <c r="Y16" i="8" s="1"/>
  <c r="BZ35" i="7"/>
  <c r="CH14" i="9"/>
  <c r="BH16" i="7"/>
  <c r="AM35" i="7"/>
  <c r="Z35" i="8"/>
  <c r="O15" i="8"/>
  <c r="R15" i="8"/>
  <c r="T15" i="8"/>
  <c r="L16" i="8" s="1"/>
  <c r="AP17" i="7"/>
  <c r="BD15" i="8"/>
  <c r="BA15" i="8"/>
  <c r="BF15" i="8"/>
  <c r="AU16" i="7"/>
  <c r="BU16" i="7"/>
  <c r="AZ34" i="8"/>
  <c r="AU14" i="9"/>
  <c r="BP17" i="7"/>
  <c r="CH16" i="7"/>
  <c r="CC17" i="7"/>
  <c r="BP15" i="9"/>
  <c r="BQ15" i="8"/>
  <c r="BN15" i="8"/>
  <c r="BS15" i="8"/>
  <c r="AM33" i="8"/>
  <c r="AP15" i="9"/>
  <c r="BM35" i="7"/>
  <c r="BM34" i="8"/>
  <c r="BU14" i="9"/>
  <c r="AP15" i="8"/>
  <c r="P16" i="9"/>
  <c r="P17" i="7"/>
  <c r="U16" i="7"/>
  <c r="AZ35" i="7"/>
  <c r="AZ33" i="9"/>
  <c r="Z37" i="7"/>
  <c r="CC15" i="9"/>
  <c r="AC15" i="9"/>
  <c r="BC15" i="9"/>
  <c r="BZ33" i="9"/>
  <c r="BM33" i="9"/>
  <c r="U15" i="9"/>
  <c r="AU14" i="8"/>
  <c r="AH14" i="9"/>
  <c r="BH14" i="9"/>
  <c r="CD15" i="8"/>
  <c r="CA15" i="8"/>
  <c r="CF15" i="8"/>
  <c r="AB17" i="7"/>
  <c r="AE17" i="7"/>
  <c r="AG17" i="7"/>
  <c r="Y18" i="7" s="1"/>
  <c r="AM33" i="9"/>
  <c r="Z33" i="9"/>
  <c r="BZ34" i="8"/>
  <c r="BC17" i="7"/>
  <c r="CD15" i="9" l="1"/>
  <c r="CA15" i="9"/>
  <c r="CF15" i="9"/>
  <c r="AQ15" i="9"/>
  <c r="AN15" i="9"/>
  <c r="AS15" i="9"/>
  <c r="BQ17" i="7"/>
  <c r="BN17" i="7"/>
  <c r="BS17" i="7"/>
  <c r="AH17" i="7"/>
  <c r="AD15" i="9"/>
  <c r="AA15" i="9"/>
  <c r="AF15" i="9"/>
  <c r="Q16" i="9"/>
  <c r="N16" i="9"/>
  <c r="S16" i="9"/>
  <c r="BD17" i="7"/>
  <c r="BA17" i="7"/>
  <c r="BF17" i="7"/>
  <c r="AM34" i="8"/>
  <c r="Z38" i="7"/>
  <c r="AZ34" i="9"/>
  <c r="P16" i="8"/>
  <c r="AQ15" i="8"/>
  <c r="AN15" i="8"/>
  <c r="AS15" i="8"/>
  <c r="BM34" i="9"/>
  <c r="AZ35" i="8"/>
  <c r="BQ15" i="9"/>
  <c r="BN15" i="9"/>
  <c r="BS15" i="9"/>
  <c r="U15" i="8"/>
  <c r="BO15" i="8"/>
  <c r="BR15" i="8"/>
  <c r="BT15" i="8"/>
  <c r="BL16" i="8" s="1"/>
  <c r="BB15" i="8"/>
  <c r="BE15" i="8"/>
  <c r="BG15" i="8"/>
  <c r="AY16" i="8" s="1"/>
  <c r="BZ36" i="7"/>
  <c r="AZ36" i="7"/>
  <c r="BM35" i="8"/>
  <c r="CD17" i="7"/>
  <c r="CA17" i="7"/>
  <c r="CF17" i="7"/>
  <c r="AC16" i="8"/>
  <c r="CB15" i="8"/>
  <c r="CG15" i="8"/>
  <c r="BY16" i="8" s="1"/>
  <c r="CE15" i="8"/>
  <c r="BZ35" i="8"/>
  <c r="BZ34" i="9"/>
  <c r="AM34" i="9"/>
  <c r="BD15" i="9"/>
  <c r="BA15" i="9"/>
  <c r="BF15" i="9"/>
  <c r="Z36" i="8"/>
  <c r="AH15" i="8"/>
  <c r="Z34" i="9"/>
  <c r="AC18" i="7"/>
  <c r="Q17" i="7"/>
  <c r="N17" i="7"/>
  <c r="S17" i="7"/>
  <c r="BM36" i="7"/>
  <c r="AQ17" i="7"/>
  <c r="AN17" i="7"/>
  <c r="AS17" i="7"/>
  <c r="AM36" i="7"/>
  <c r="BB15" i="9" l="1"/>
  <c r="BG15" i="9"/>
  <c r="AY16" i="9" s="1"/>
  <c r="BE15" i="9"/>
  <c r="Z39" i="7"/>
  <c r="AM37" i="7"/>
  <c r="BC16" i="8"/>
  <c r="AD18" i="7"/>
  <c r="AA18" i="7"/>
  <c r="AF18" i="7"/>
  <c r="AD16" i="8"/>
  <c r="AA16" i="8"/>
  <c r="AF16" i="8"/>
  <c r="BH15" i="8"/>
  <c r="CB17" i="7"/>
  <c r="CG17" i="7"/>
  <c r="BY18" i="7" s="1"/>
  <c r="CE17" i="7"/>
  <c r="BU15" i="8"/>
  <c r="BM35" i="9"/>
  <c r="BO17" i="7"/>
  <c r="BT17" i="7"/>
  <c r="BL18" i="7" s="1"/>
  <c r="BR17" i="7"/>
  <c r="AO17" i="7"/>
  <c r="AT17" i="7"/>
  <c r="AL18" i="7" s="1"/>
  <c r="AR17" i="7"/>
  <c r="AZ36" i="8"/>
  <c r="BB17" i="7"/>
  <c r="BG17" i="7"/>
  <c r="AY18" i="7" s="1"/>
  <c r="BE17" i="7"/>
  <c r="AO15" i="8"/>
  <c r="AT15" i="8"/>
  <c r="AL16" i="8" s="1"/>
  <c r="AR15" i="8"/>
  <c r="O17" i="7"/>
  <c r="T17" i="7"/>
  <c r="L18" i="7" s="1"/>
  <c r="R17" i="7"/>
  <c r="BZ36" i="8"/>
  <c r="AO15" i="9"/>
  <c r="AT15" i="9"/>
  <c r="AL16" i="9" s="1"/>
  <c r="AR15" i="9"/>
  <c r="Z35" i="9"/>
  <c r="BP16" i="8"/>
  <c r="BZ35" i="9"/>
  <c r="Q16" i="8"/>
  <c r="N16" i="8"/>
  <c r="S16" i="8"/>
  <c r="O16" i="9"/>
  <c r="R16" i="9"/>
  <c r="T16" i="9"/>
  <c r="L17" i="9" s="1"/>
  <c r="AM35" i="9"/>
  <c r="BM37" i="7"/>
  <c r="CH15" i="8"/>
  <c r="AZ37" i="7"/>
  <c r="AM35" i="8"/>
  <c r="BM36" i="8"/>
  <c r="Z37" i="8"/>
  <c r="CC16" i="8"/>
  <c r="BZ37" i="7"/>
  <c r="AZ35" i="9"/>
  <c r="CB15" i="9"/>
  <c r="CG15" i="9"/>
  <c r="BY16" i="9" s="1"/>
  <c r="CE15" i="9"/>
  <c r="BO15" i="9"/>
  <c r="BR15" i="9"/>
  <c r="BT15" i="9"/>
  <c r="BL16" i="9" s="1"/>
  <c r="AB15" i="9"/>
  <c r="AG15" i="9"/>
  <c r="Y16" i="9" s="1"/>
  <c r="AE15" i="9"/>
  <c r="AM36" i="8" l="1"/>
  <c r="Z36" i="9"/>
  <c r="CC16" i="9"/>
  <c r="O16" i="8"/>
  <c r="T16" i="8"/>
  <c r="L17" i="8" s="1"/>
  <c r="R16" i="8"/>
  <c r="AB18" i="7"/>
  <c r="AE18" i="7"/>
  <c r="AG18" i="7"/>
  <c r="Y19" i="7" s="1"/>
  <c r="CC18" i="7"/>
  <c r="AP18" i="7"/>
  <c r="AH15" i="9"/>
  <c r="BZ37" i="8"/>
  <c r="AZ37" i="8"/>
  <c r="BD16" i="8"/>
  <c r="BA16" i="8"/>
  <c r="BF16" i="8"/>
  <c r="CH17" i="7"/>
  <c r="BQ16" i="8"/>
  <c r="BN16" i="8"/>
  <c r="BS16" i="8"/>
  <c r="AU15" i="8"/>
  <c r="AM38" i="7"/>
  <c r="BM37" i="8"/>
  <c r="BM38" i="7"/>
  <c r="BP16" i="9"/>
  <c r="BU17" i="7"/>
  <c r="BZ36" i="9"/>
  <c r="BU15" i="9"/>
  <c r="BP18" i="7"/>
  <c r="AZ38" i="7"/>
  <c r="P17" i="9"/>
  <c r="AU15" i="9"/>
  <c r="Z40" i="7"/>
  <c r="P18" i="7"/>
  <c r="AU17" i="7"/>
  <c r="AP16" i="8"/>
  <c r="BZ38" i="7"/>
  <c r="AM36" i="9"/>
  <c r="CD16" i="8"/>
  <c r="CA16" i="8"/>
  <c r="CF16" i="8"/>
  <c r="U16" i="9"/>
  <c r="AP16" i="9"/>
  <c r="BH17" i="7"/>
  <c r="AB16" i="8"/>
  <c r="AE16" i="8"/>
  <c r="AG16" i="8"/>
  <c r="Y17" i="8" s="1"/>
  <c r="BH15" i="9"/>
  <c r="AC16" i="9"/>
  <c r="U17" i="7"/>
  <c r="AZ36" i="9"/>
  <c r="BC16" i="9"/>
  <c r="Z38" i="8"/>
  <c r="BC18" i="7"/>
  <c r="CH15" i="9"/>
  <c r="BM36" i="9"/>
  <c r="BD16" i="9" l="1"/>
  <c r="BA16" i="9"/>
  <c r="BF16" i="9"/>
  <c r="Z41" i="7"/>
  <c r="AM39" i="7"/>
  <c r="AZ38" i="8"/>
  <c r="AC19" i="7"/>
  <c r="BZ38" i="8"/>
  <c r="AH18" i="7"/>
  <c r="AZ37" i="9"/>
  <c r="BO16" i="8"/>
  <c r="BT16" i="8"/>
  <c r="BL17" i="8" s="1"/>
  <c r="BR16" i="8"/>
  <c r="P17" i="8"/>
  <c r="AD16" i="9"/>
  <c r="AA16" i="9"/>
  <c r="AF16" i="9"/>
  <c r="Q17" i="9"/>
  <c r="N17" i="9"/>
  <c r="S17" i="9"/>
  <c r="BQ16" i="9"/>
  <c r="BN16" i="9"/>
  <c r="BS16" i="9"/>
  <c r="CD16" i="9"/>
  <c r="CA16" i="9"/>
  <c r="CF16" i="9"/>
  <c r="BZ37" i="9"/>
  <c r="AQ16" i="8"/>
  <c r="AN16" i="8"/>
  <c r="AS16" i="8"/>
  <c r="BM37" i="9"/>
  <c r="AQ16" i="9"/>
  <c r="AN16" i="9"/>
  <c r="AS16" i="9"/>
  <c r="BZ39" i="7"/>
  <c r="AQ18" i="7"/>
  <c r="AN18" i="7"/>
  <c r="AS18" i="7"/>
  <c r="AM37" i="9"/>
  <c r="Z37" i="9"/>
  <c r="AZ39" i="7"/>
  <c r="BM39" i="7"/>
  <c r="CB16" i="8"/>
  <c r="CE16" i="8"/>
  <c r="CG16" i="8"/>
  <c r="BY17" i="8" s="1"/>
  <c r="BM38" i="8"/>
  <c r="AM37" i="8"/>
  <c r="U16" i="8"/>
  <c r="BD18" i="7"/>
  <c r="BA18" i="7"/>
  <c r="BF18" i="7"/>
  <c r="BQ18" i="7"/>
  <c r="BN18" i="7"/>
  <c r="BS18" i="7"/>
  <c r="BB16" i="8"/>
  <c r="BG16" i="8"/>
  <c r="AY17" i="8" s="1"/>
  <c r="BE16" i="8"/>
  <c r="AC17" i="8"/>
  <c r="Z39" i="8"/>
  <c r="AH16" i="8"/>
  <c r="Q18" i="7"/>
  <c r="N18" i="7"/>
  <c r="S18" i="7"/>
  <c r="CD18" i="7"/>
  <c r="CA18" i="7"/>
  <c r="CF18" i="7"/>
  <c r="O17" i="9" l="1"/>
  <c r="R17" i="9"/>
  <c r="T17" i="9"/>
  <c r="L18" i="9" s="1"/>
  <c r="CB18" i="7"/>
  <c r="CG18" i="7"/>
  <c r="BY19" i="7" s="1"/>
  <c r="CE18" i="7"/>
  <c r="BC17" i="8"/>
  <c r="BM39" i="8"/>
  <c r="AM38" i="9"/>
  <c r="BM38" i="9"/>
  <c r="AZ39" i="8"/>
  <c r="B9" i="9"/>
  <c r="BU16" i="8"/>
  <c r="AB16" i="9"/>
  <c r="AG16" i="9"/>
  <c r="Y17" i="9" s="1"/>
  <c r="AE16" i="9"/>
  <c r="AZ38" i="9"/>
  <c r="Z42" i="7"/>
  <c r="CC17" i="8"/>
  <c r="AO16" i="8"/>
  <c r="AT16" i="8"/>
  <c r="AL17" i="8" s="1"/>
  <c r="AR16" i="8"/>
  <c r="BP17" i="8"/>
  <c r="O18" i="7"/>
  <c r="T18" i="7"/>
  <c r="L19" i="7" s="1"/>
  <c r="R18" i="7"/>
  <c r="BB18" i="7"/>
  <c r="BG18" i="7"/>
  <c r="AY19" i="7" s="1"/>
  <c r="BE18" i="7"/>
  <c r="BZ40" i="7"/>
  <c r="BZ38" i="9"/>
  <c r="AO18" i="7"/>
  <c r="AR18" i="7"/>
  <c r="AT18" i="7"/>
  <c r="AL19" i="7" s="1"/>
  <c r="AZ40" i="7"/>
  <c r="CH16" i="8"/>
  <c r="BM40" i="7"/>
  <c r="Z40" i="8"/>
  <c r="CB16" i="9"/>
  <c r="CE16" i="9"/>
  <c r="CG16" i="9"/>
  <c r="BY17" i="9" s="1"/>
  <c r="Q17" i="8"/>
  <c r="N17" i="8"/>
  <c r="S17" i="8"/>
  <c r="BZ39" i="8"/>
  <c r="AM40" i="7"/>
  <c r="BO18" i="7"/>
  <c r="BT18" i="7"/>
  <c r="BL19" i="7" s="1"/>
  <c r="BR18" i="7"/>
  <c r="AD19" i="7"/>
  <c r="AA19" i="7"/>
  <c r="AF19" i="7"/>
  <c r="BB16" i="9"/>
  <c r="BE16" i="9"/>
  <c r="BG16" i="9"/>
  <c r="AY17" i="9" s="1"/>
  <c r="Z38" i="9"/>
  <c r="AO16" i="9"/>
  <c r="AR16" i="9"/>
  <c r="AT16" i="9"/>
  <c r="AL17" i="9" s="1"/>
  <c r="AD17" i="8"/>
  <c r="AA17" i="8"/>
  <c r="AF17" i="8"/>
  <c r="BH16" i="8"/>
  <c r="AM38" i="8"/>
  <c r="BO16" i="9"/>
  <c r="BR16" i="9"/>
  <c r="BT16" i="9"/>
  <c r="BL17" i="9" s="1"/>
  <c r="AM39" i="9" l="1"/>
  <c r="AP17" i="9"/>
  <c r="O17" i="8"/>
  <c r="R17" i="8"/>
  <c r="T17" i="8"/>
  <c r="L18" i="8" s="1"/>
  <c r="CC17" i="9"/>
  <c r="BZ39" i="9"/>
  <c r="AP17" i="8"/>
  <c r="BD17" i="8"/>
  <c r="BA17" i="8"/>
  <c r="BF17" i="8"/>
  <c r="BZ41" i="7"/>
  <c r="CD17" i="8"/>
  <c r="CA17" i="8"/>
  <c r="CF17" i="8"/>
  <c r="CH18" i="7"/>
  <c r="BQ17" i="8"/>
  <c r="BN17" i="8"/>
  <c r="BS17" i="8"/>
  <c r="AC17" i="9"/>
  <c r="BP17" i="9"/>
  <c r="AU16" i="9"/>
  <c r="BU18" i="7"/>
  <c r="CH16" i="9"/>
  <c r="CC19" i="7"/>
  <c r="Z43" i="7"/>
  <c r="B9" i="8"/>
  <c r="BM40" i="8"/>
  <c r="BU16" i="9"/>
  <c r="AM39" i="8"/>
  <c r="BC17" i="9"/>
  <c r="BH18" i="7"/>
  <c r="Z41" i="8"/>
  <c r="AM41" i="7"/>
  <c r="AZ40" i="8"/>
  <c r="P18" i="9"/>
  <c r="BC19" i="7"/>
  <c r="AZ41" i="7"/>
  <c r="U18" i="7"/>
  <c r="AZ39" i="9"/>
  <c r="BM39" i="9"/>
  <c r="U17" i="9"/>
  <c r="AU16" i="8"/>
  <c r="BP19" i="7"/>
  <c r="Z39" i="9"/>
  <c r="C9" i="8"/>
  <c r="AB19" i="7"/>
  <c r="AG19" i="7"/>
  <c r="Y20" i="7" s="1"/>
  <c r="AE19" i="7"/>
  <c r="B46" i="10" s="1"/>
  <c r="B49" i="10" s="1"/>
  <c r="BM41" i="7"/>
  <c r="AP19" i="7"/>
  <c r="P19" i="7"/>
  <c r="BH16" i="9"/>
  <c r="C11" i="7"/>
  <c r="AB17" i="8"/>
  <c r="AG17" i="8"/>
  <c r="Y18" i="8" s="1"/>
  <c r="AE17" i="8"/>
  <c r="BZ40" i="8"/>
  <c r="AU18" i="7"/>
  <c r="AH16" i="9"/>
  <c r="BM41" i="8" l="1"/>
  <c r="G9" i="8"/>
  <c r="CB17" i="8"/>
  <c r="CG17" i="8"/>
  <c r="BY18" i="8" s="1"/>
  <c r="CE17" i="8"/>
  <c r="CD17" i="9"/>
  <c r="CA17" i="9"/>
  <c r="CF17" i="9"/>
  <c r="AZ42" i="7"/>
  <c r="U17" i="8"/>
  <c r="BQ17" i="9"/>
  <c r="BN17" i="9"/>
  <c r="BS17" i="9"/>
  <c r="E9" i="8"/>
  <c r="AD17" i="9"/>
  <c r="AA17" i="9"/>
  <c r="AF17" i="9"/>
  <c r="BB17" i="8"/>
  <c r="BE17" i="8"/>
  <c r="BG17" i="8"/>
  <c r="AY18" i="8" s="1"/>
  <c r="Q19" i="7"/>
  <c r="N19" i="7"/>
  <c r="S19" i="7"/>
  <c r="AQ19" i="7"/>
  <c r="AN19" i="7"/>
  <c r="AS19" i="7"/>
  <c r="D11" i="7" s="1"/>
  <c r="BZ42" i="7"/>
  <c r="BM42" i="7"/>
  <c r="AH17" i="8"/>
  <c r="CD19" i="7"/>
  <c r="CA19" i="7"/>
  <c r="CF19" i="7"/>
  <c r="AC18" i="8"/>
  <c r="AC20" i="7"/>
  <c r="BM40" i="9"/>
  <c r="F9" i="8"/>
  <c r="AZ41" i="8"/>
  <c r="BO17" i="8"/>
  <c r="BR17" i="8"/>
  <c r="BT17" i="8"/>
  <c r="BL18" i="8" s="1"/>
  <c r="AQ17" i="9"/>
  <c r="AN17" i="9"/>
  <c r="AS17" i="9"/>
  <c r="AQ17" i="8"/>
  <c r="AN17" i="8"/>
  <c r="AS17" i="8"/>
  <c r="P18" i="8"/>
  <c r="Z44" i="7"/>
  <c r="BD19" i="7"/>
  <c r="BA19" i="7"/>
  <c r="BF19" i="7"/>
  <c r="AM40" i="8"/>
  <c r="AH19" i="7"/>
  <c r="AZ40" i="9"/>
  <c r="AM42" i="7"/>
  <c r="AM40" i="9"/>
  <c r="BQ19" i="7"/>
  <c r="BN19" i="7"/>
  <c r="BS19" i="7"/>
  <c r="BD17" i="9"/>
  <c r="BA17" i="9"/>
  <c r="BF17" i="9"/>
  <c r="BZ41" i="8"/>
  <c r="Q18" i="9"/>
  <c r="N18" i="9"/>
  <c r="S18" i="9"/>
  <c r="Z40" i="9"/>
  <c r="Z42" i="8"/>
  <c r="BZ40" i="9"/>
  <c r="B50" i="10" l="1"/>
  <c r="AM41" i="9"/>
  <c r="BB19" i="7"/>
  <c r="BG19" i="7"/>
  <c r="AY20" i="7" s="1"/>
  <c r="BE19" i="7"/>
  <c r="BP18" i="8"/>
  <c r="BU17" i="8"/>
  <c r="AD20" i="7"/>
  <c r="AA20" i="7"/>
  <c r="AF20" i="7"/>
  <c r="C9" i="9"/>
  <c r="AZ43" i="7"/>
  <c r="AB17" i="9"/>
  <c r="AG17" i="9"/>
  <c r="Y18" i="9" s="1"/>
  <c r="AE17" i="9"/>
  <c r="Z45" i="7"/>
  <c r="AZ41" i="9"/>
  <c r="CB19" i="7"/>
  <c r="CE19" i="7"/>
  <c r="CG19" i="7"/>
  <c r="BY20" i="7" s="1"/>
  <c r="O19" i="7"/>
  <c r="T19" i="7"/>
  <c r="L20" i="7" s="1"/>
  <c r="R19" i="7"/>
  <c r="CH17" i="8"/>
  <c r="CB17" i="9"/>
  <c r="CE17" i="9"/>
  <c r="CG17" i="9"/>
  <c r="BY18" i="9" s="1"/>
  <c r="CC18" i="8"/>
  <c r="F9" i="9"/>
  <c r="B53" i="10"/>
  <c r="B55" i="10"/>
  <c r="BO17" i="9"/>
  <c r="BR17" i="9"/>
  <c r="BT17" i="9"/>
  <c r="BL18" i="9" s="1"/>
  <c r="G9" i="9"/>
  <c r="D9" i="9"/>
  <c r="BM43" i="7"/>
  <c r="AD18" i="8"/>
  <c r="AA18" i="8"/>
  <c r="AF18" i="8"/>
  <c r="B11" i="7"/>
  <c r="E9" i="9"/>
  <c r="AO17" i="8"/>
  <c r="AT17" i="8"/>
  <c r="AL18" i="8" s="1"/>
  <c r="AR17" i="8"/>
  <c r="AZ42" i="8"/>
  <c r="Z43" i="8"/>
  <c r="AO17" i="9"/>
  <c r="AT17" i="9"/>
  <c r="AL18" i="9" s="1"/>
  <c r="AR17" i="9"/>
  <c r="BC18" i="8"/>
  <c r="O18" i="9"/>
  <c r="T18" i="9"/>
  <c r="L19" i="9" s="1"/>
  <c r="R18" i="9"/>
  <c r="AO19" i="7"/>
  <c r="AT19" i="7"/>
  <c r="AL20" i="7" s="1"/>
  <c r="AR19" i="7"/>
  <c r="AM43" i="7"/>
  <c r="Q18" i="8"/>
  <c r="N18" i="8"/>
  <c r="S18" i="8"/>
  <c r="G11" i="7"/>
  <c r="BZ42" i="8"/>
  <c r="D9" i="8"/>
  <c r="BB17" i="9"/>
  <c r="BE17" i="9"/>
  <c r="BG17" i="9"/>
  <c r="AY18" i="9" s="1"/>
  <c r="BZ41" i="9"/>
  <c r="F11" i="7"/>
  <c r="AM41" i="8"/>
  <c r="BO19" i="7"/>
  <c r="BT19" i="7"/>
  <c r="BL20" i="7" s="1"/>
  <c r="BR19" i="7"/>
  <c r="Z41" i="9"/>
  <c r="E11" i="7"/>
  <c r="BM41" i="9"/>
  <c r="BZ43" i="7"/>
  <c r="BH17" i="8"/>
  <c r="BM42" i="8"/>
  <c r="AB20" i="7" l="1"/>
  <c r="AE20" i="7"/>
  <c r="AG20" i="7"/>
  <c r="Y21" i="7" s="1"/>
  <c r="CH17" i="9"/>
  <c r="BZ44" i="7"/>
  <c r="U18" i="9"/>
  <c r="BM44" i="7"/>
  <c r="Z46" i="7"/>
  <c r="AP20" i="7"/>
  <c r="BM42" i="9"/>
  <c r="U19" i="7"/>
  <c r="AZ43" i="8"/>
  <c r="BZ42" i="9"/>
  <c r="BD18" i="8"/>
  <c r="BA18" i="8"/>
  <c r="BF18" i="8"/>
  <c r="P20" i="7"/>
  <c r="O18" i="8"/>
  <c r="R18" i="8"/>
  <c r="T18" i="8"/>
  <c r="L19" i="8" s="1"/>
  <c r="AU17" i="9"/>
  <c r="AZ44" i="7"/>
  <c r="BQ18" i="8"/>
  <c r="BN18" i="8"/>
  <c r="BS18" i="8"/>
  <c r="BZ43" i="8"/>
  <c r="AU17" i="8"/>
  <c r="AP18" i="9"/>
  <c r="CC20" i="7"/>
  <c r="BH19" i="7"/>
  <c r="CH19" i="7"/>
  <c r="BC20" i="7"/>
  <c r="AM42" i="8"/>
  <c r="AH17" i="9"/>
  <c r="Z42" i="9"/>
  <c r="BC18" i="9"/>
  <c r="BU19" i="7"/>
  <c r="BH17" i="9"/>
  <c r="AM44" i="7"/>
  <c r="Z44" i="8"/>
  <c r="BU17" i="9"/>
  <c r="P19" i="9"/>
  <c r="AC18" i="9"/>
  <c r="AP18" i="8"/>
  <c r="BP18" i="9"/>
  <c r="BM43" i="8"/>
  <c r="BP20" i="7"/>
  <c r="AU19" i="7"/>
  <c r="CD18" i="8"/>
  <c r="CA18" i="8"/>
  <c r="CF18" i="8"/>
  <c r="AZ42" i="9"/>
  <c r="AM42" i="9"/>
  <c r="AB18" i="8"/>
  <c r="AE18" i="8"/>
  <c r="AG18" i="8"/>
  <c r="Y19" i="8" s="1"/>
  <c r="CC18" i="9"/>
  <c r="CD18" i="9" l="1"/>
  <c r="CA18" i="9"/>
  <c r="CF18" i="9"/>
  <c r="AD18" i="9"/>
  <c r="AA18" i="9"/>
  <c r="AF18" i="9"/>
  <c r="BD18" i="9"/>
  <c r="BA18" i="9"/>
  <c r="BF18" i="9"/>
  <c r="BO18" i="8"/>
  <c r="BR18" i="8"/>
  <c r="BT18" i="8"/>
  <c r="BL19" i="8" s="1"/>
  <c r="AZ44" i="8"/>
  <c r="BM45" i="7"/>
  <c r="AC19" i="8"/>
  <c r="Q19" i="9"/>
  <c r="N19" i="9"/>
  <c r="S19" i="9"/>
  <c r="BZ45" i="7"/>
  <c r="AZ45" i="7"/>
  <c r="P19" i="8"/>
  <c r="BB18" i="8"/>
  <c r="BG18" i="8"/>
  <c r="AY19" i="8" s="1"/>
  <c r="BE18" i="8"/>
  <c r="BM43" i="9"/>
  <c r="Z43" i="9"/>
  <c r="Q20" i="7"/>
  <c r="N20" i="7"/>
  <c r="S20" i="7"/>
  <c r="AM43" i="9"/>
  <c r="Z45" i="8"/>
  <c r="BM44" i="8"/>
  <c r="AH18" i="8"/>
  <c r="BQ20" i="7"/>
  <c r="BN20" i="7"/>
  <c r="BS20" i="7"/>
  <c r="CD20" i="7"/>
  <c r="CA20" i="7"/>
  <c r="CF20" i="7"/>
  <c r="AQ18" i="9"/>
  <c r="AN18" i="9"/>
  <c r="AS18" i="9"/>
  <c r="AM43" i="8"/>
  <c r="BQ18" i="9"/>
  <c r="BN18" i="9"/>
  <c r="BS18" i="9"/>
  <c r="BD20" i="7"/>
  <c r="BA20" i="7"/>
  <c r="BF20" i="7"/>
  <c r="AQ20" i="7"/>
  <c r="AN20" i="7"/>
  <c r="AS20" i="7"/>
  <c r="AC21" i="7"/>
  <c r="AM45" i="7"/>
  <c r="U18" i="8"/>
  <c r="AQ18" i="8"/>
  <c r="AN18" i="8"/>
  <c r="AS18" i="8"/>
  <c r="CB18" i="8"/>
  <c r="CG18" i="8"/>
  <c r="BY19" i="8" s="1"/>
  <c r="CE18" i="8"/>
  <c r="Z47" i="7"/>
  <c r="AH20" i="7"/>
  <c r="AZ43" i="9"/>
  <c r="BZ44" i="8"/>
  <c r="BZ43" i="9"/>
  <c r="BM44" i="9" l="1"/>
  <c r="BU18" i="8"/>
  <c r="CH18" i="8"/>
  <c r="BM45" i="8"/>
  <c r="BH18" i="8"/>
  <c r="AO20" i="7"/>
  <c r="AT20" i="7"/>
  <c r="AL21" i="7" s="1"/>
  <c r="AR20" i="7"/>
  <c r="O19" i="9"/>
  <c r="R19" i="9"/>
  <c r="T19" i="9"/>
  <c r="L20" i="9" s="1"/>
  <c r="AO18" i="8"/>
  <c r="AT18" i="8"/>
  <c r="AL19" i="8" s="1"/>
  <c r="AR18" i="8"/>
  <c r="CB20" i="7"/>
  <c r="CE20" i="7"/>
  <c r="CG20" i="7"/>
  <c r="BY21" i="7" s="1"/>
  <c r="Q19" i="8"/>
  <c r="N19" i="8"/>
  <c r="S19" i="8"/>
  <c r="AD21" i="7"/>
  <c r="AA21" i="7"/>
  <c r="AF21" i="7"/>
  <c r="AO18" i="9"/>
  <c r="AT18" i="9"/>
  <c r="AL19" i="9" s="1"/>
  <c r="AR18" i="9"/>
  <c r="Z46" i="8"/>
  <c r="BZ45" i="8"/>
  <c r="AZ44" i="9"/>
  <c r="BB20" i="7"/>
  <c r="BG20" i="7"/>
  <c r="AY21" i="7" s="1"/>
  <c r="BE20" i="7"/>
  <c r="AD19" i="8"/>
  <c r="AA19" i="8"/>
  <c r="AF19" i="8"/>
  <c r="CC19" i="8"/>
  <c r="AM44" i="9"/>
  <c r="O20" i="7"/>
  <c r="T20" i="7"/>
  <c r="L21" i="7" s="1"/>
  <c r="R20" i="7"/>
  <c r="BM46" i="7"/>
  <c r="AB18" i="9"/>
  <c r="AG18" i="9"/>
  <c r="Y19" i="9" s="1"/>
  <c r="AE18" i="9"/>
  <c r="BO20" i="7"/>
  <c r="BT20" i="7"/>
  <c r="BL21" i="7" s="1"/>
  <c r="BR20" i="7"/>
  <c r="AZ46" i="7"/>
  <c r="BO18" i="9"/>
  <c r="BT18" i="9"/>
  <c r="BL19" i="9" s="1"/>
  <c r="BR18" i="9"/>
  <c r="Z44" i="9"/>
  <c r="BZ46" i="7"/>
  <c r="BZ44" i="9"/>
  <c r="AZ45" i="8"/>
  <c r="CB18" i="9"/>
  <c r="CG18" i="9"/>
  <c r="BY19" i="9" s="1"/>
  <c r="CE18" i="9"/>
  <c r="BC19" i="8"/>
  <c r="BB18" i="9"/>
  <c r="BG18" i="9"/>
  <c r="AY19" i="9" s="1"/>
  <c r="BE18" i="9"/>
  <c r="Z48" i="7"/>
  <c r="AM46" i="7"/>
  <c r="AM44" i="8"/>
  <c r="BP19" i="8"/>
  <c r="Z49" i="7" l="1"/>
  <c r="BC19" i="9"/>
  <c r="BH20" i="7"/>
  <c r="AU18" i="8"/>
  <c r="BQ19" i="8"/>
  <c r="BN19" i="8"/>
  <c r="BS19" i="8"/>
  <c r="AZ47" i="7"/>
  <c r="BC21" i="7"/>
  <c r="AP19" i="8"/>
  <c r="BM46" i="8"/>
  <c r="AM45" i="9"/>
  <c r="BZ45" i="9"/>
  <c r="BP21" i="7"/>
  <c r="AZ45" i="9"/>
  <c r="AB21" i="7"/>
  <c r="AE21" i="7"/>
  <c r="AG21" i="7"/>
  <c r="Y22" i="7" s="1"/>
  <c r="P20" i="9"/>
  <c r="AM45" i="8"/>
  <c r="U19" i="9"/>
  <c r="CH18" i="9"/>
  <c r="BZ47" i="7"/>
  <c r="AH18" i="9"/>
  <c r="CD19" i="8"/>
  <c r="CA19" i="8"/>
  <c r="CF19" i="8"/>
  <c r="CC19" i="9"/>
  <c r="AC19" i="9"/>
  <c r="BZ46" i="8"/>
  <c r="O19" i="8"/>
  <c r="T19" i="8"/>
  <c r="L20" i="8" s="1"/>
  <c r="R19" i="8"/>
  <c r="AU20" i="7"/>
  <c r="BD19" i="8"/>
  <c r="BA19" i="8"/>
  <c r="BF19" i="8"/>
  <c r="AM47" i="7"/>
  <c r="Z45" i="9"/>
  <c r="Z47" i="8"/>
  <c r="AP21" i="7"/>
  <c r="BM47" i="7"/>
  <c r="CC21" i="7"/>
  <c r="BU20" i="7"/>
  <c r="AZ46" i="8"/>
  <c r="BU18" i="9"/>
  <c r="AB19" i="8"/>
  <c r="AE19" i="8"/>
  <c r="AG19" i="8"/>
  <c r="Y20" i="8" s="1"/>
  <c r="AU18" i="9"/>
  <c r="CH20" i="7"/>
  <c r="BP19" i="9"/>
  <c r="U20" i="7"/>
  <c r="AP19" i="9"/>
  <c r="BH18" i="9"/>
  <c r="P21" i="7"/>
  <c r="BM45" i="9"/>
  <c r="BQ19" i="9" l="1"/>
  <c r="BN19" i="9"/>
  <c r="BS19" i="9"/>
  <c r="AZ47" i="8"/>
  <c r="CB19" i="8"/>
  <c r="CG19" i="8"/>
  <c r="BY20" i="8" s="1"/>
  <c r="CE19" i="8"/>
  <c r="Q20" i="9"/>
  <c r="N20" i="9"/>
  <c r="S20" i="9"/>
  <c r="BZ47" i="8"/>
  <c r="Z48" i="8"/>
  <c r="U19" i="8"/>
  <c r="AC22" i="7"/>
  <c r="AQ19" i="8"/>
  <c r="AN19" i="8"/>
  <c r="AS19" i="8"/>
  <c r="AZ46" i="9"/>
  <c r="BD21" i="7"/>
  <c r="BA21" i="7"/>
  <c r="BF21" i="7"/>
  <c r="BM47" i="8"/>
  <c r="BZ48" i="7"/>
  <c r="AC20" i="8"/>
  <c r="AM48" i="7"/>
  <c r="AD19" i="9"/>
  <c r="AA19" i="9"/>
  <c r="AF19" i="9"/>
  <c r="AH19" i="8"/>
  <c r="BQ21" i="7"/>
  <c r="BN21" i="7"/>
  <c r="BS21" i="7"/>
  <c r="AZ48" i="7"/>
  <c r="BD19" i="9"/>
  <c r="BA19" i="9"/>
  <c r="BF19" i="9"/>
  <c r="P20" i="8"/>
  <c r="Z46" i="9"/>
  <c r="AQ19" i="9"/>
  <c r="AN19" i="9"/>
  <c r="AS19" i="9"/>
  <c r="BB19" i="8"/>
  <c r="BE19" i="8"/>
  <c r="BG19" i="8"/>
  <c r="AY20" i="8" s="1"/>
  <c r="AM46" i="8"/>
  <c r="BZ46" i="9"/>
  <c r="BO19" i="8"/>
  <c r="BR19" i="8"/>
  <c r="BT19" i="8"/>
  <c r="BL20" i="8" s="1"/>
  <c r="Z50" i="7"/>
  <c r="BM46" i="9"/>
  <c r="AH21" i="7"/>
  <c r="Q21" i="7"/>
  <c r="N21" i="7"/>
  <c r="S21" i="7"/>
  <c r="CD21" i="7"/>
  <c r="CA21" i="7"/>
  <c r="CF21" i="7"/>
  <c r="BM48" i="7"/>
  <c r="CD19" i="9"/>
  <c r="CA19" i="9"/>
  <c r="CF19" i="9"/>
  <c r="AQ21" i="7"/>
  <c r="AN21" i="7"/>
  <c r="AS21" i="7"/>
  <c r="AM46" i="9"/>
  <c r="BZ48" i="8" l="1"/>
  <c r="AO19" i="9"/>
  <c r="AT19" i="9"/>
  <c r="AL20" i="9" s="1"/>
  <c r="AR19" i="9"/>
  <c r="BO21" i="7"/>
  <c r="BT21" i="7"/>
  <c r="BL22" i="7" s="1"/>
  <c r="BR21" i="7"/>
  <c r="BZ49" i="7"/>
  <c r="O20" i="9"/>
  <c r="R20" i="9"/>
  <c r="T20" i="9"/>
  <c r="L21" i="9" s="1"/>
  <c r="AM47" i="8"/>
  <c r="Z47" i="9"/>
  <c r="BM48" i="8"/>
  <c r="AO19" i="8"/>
  <c r="AT19" i="8"/>
  <c r="AL20" i="8" s="1"/>
  <c r="AR19" i="8"/>
  <c r="CH19" i="8"/>
  <c r="CC20" i="8"/>
  <c r="AO21" i="7"/>
  <c r="AR21" i="7"/>
  <c r="AT21" i="7"/>
  <c r="AL22" i="7" s="1"/>
  <c r="AD22" i="7"/>
  <c r="AA22" i="7"/>
  <c r="AF22" i="7"/>
  <c r="BM47" i="9"/>
  <c r="AB19" i="9"/>
  <c r="AG19" i="9"/>
  <c r="Y20" i="9" s="1"/>
  <c r="AE19" i="9"/>
  <c r="AZ48" i="8"/>
  <c r="BZ47" i="9"/>
  <c r="CB19" i="9"/>
  <c r="CE19" i="9"/>
  <c r="CG19" i="9"/>
  <c r="BY20" i="9" s="1"/>
  <c r="Q20" i="8"/>
  <c r="N20" i="8"/>
  <c r="S20" i="8"/>
  <c r="BM49" i="7"/>
  <c r="Z51" i="7"/>
  <c r="BC20" i="8"/>
  <c r="BB21" i="7"/>
  <c r="BE21" i="7"/>
  <c r="BG21" i="7"/>
  <c r="AY22" i="7" s="1"/>
  <c r="Z49" i="8"/>
  <c r="O21" i="7"/>
  <c r="R21" i="7"/>
  <c r="T21" i="7"/>
  <c r="L22" i="7" s="1"/>
  <c r="BB19" i="9"/>
  <c r="BE19" i="9"/>
  <c r="BG19" i="9"/>
  <c r="AY20" i="9" s="1"/>
  <c r="BP20" i="8"/>
  <c r="BH19" i="8"/>
  <c r="AM49" i="7"/>
  <c r="BO19" i="9"/>
  <c r="BR19" i="9"/>
  <c r="BT19" i="9"/>
  <c r="BL20" i="9" s="1"/>
  <c r="AM47" i="9"/>
  <c r="CB21" i="7"/>
  <c r="CG21" i="7"/>
  <c r="BY22" i="7" s="1"/>
  <c r="CE21" i="7"/>
  <c r="BU19" i="8"/>
  <c r="AZ49" i="7"/>
  <c r="AD20" i="8"/>
  <c r="AA20" i="8"/>
  <c r="AF20" i="8"/>
  <c r="AZ47" i="9"/>
  <c r="BQ20" i="8" l="1"/>
  <c r="BN20" i="8"/>
  <c r="BS20" i="8"/>
  <c r="BZ50" i="7"/>
  <c r="BC20" i="9"/>
  <c r="BH21" i="7"/>
  <c r="AB20" i="8"/>
  <c r="AG20" i="8"/>
  <c r="Y21" i="8" s="1"/>
  <c r="AE20" i="8"/>
  <c r="CC20" i="9"/>
  <c r="AM48" i="8"/>
  <c r="AU19" i="9"/>
  <c r="BD20" i="8"/>
  <c r="BA20" i="8"/>
  <c r="BF20" i="8"/>
  <c r="CH19" i="9"/>
  <c r="BM48" i="9"/>
  <c r="AP20" i="9"/>
  <c r="AM48" i="9"/>
  <c r="BU21" i="7"/>
  <c r="BH19" i="9"/>
  <c r="BC22" i="7"/>
  <c r="AU21" i="7"/>
  <c r="BP20" i="9"/>
  <c r="BU19" i="9"/>
  <c r="CD20" i="8"/>
  <c r="CA20" i="8"/>
  <c r="CF20" i="8"/>
  <c r="P21" i="9"/>
  <c r="AB22" i="7"/>
  <c r="AG22" i="7"/>
  <c r="Y23" i="7" s="1"/>
  <c r="AE22" i="7"/>
  <c r="U20" i="9"/>
  <c r="AP22" i="7"/>
  <c r="BM49" i="8"/>
  <c r="O20" i="8"/>
  <c r="T20" i="8"/>
  <c r="L21" i="8" s="1"/>
  <c r="R20" i="8"/>
  <c r="BP22" i="7"/>
  <c r="AM50" i="7"/>
  <c r="U21" i="7"/>
  <c r="Z52" i="7"/>
  <c r="BZ48" i="9"/>
  <c r="AH19" i="9"/>
  <c r="BM50" i="7"/>
  <c r="AZ49" i="8"/>
  <c r="AU19" i="8"/>
  <c r="AZ48" i="9"/>
  <c r="Z50" i="8"/>
  <c r="AC20" i="9"/>
  <c r="Z48" i="9"/>
  <c r="AZ50" i="7"/>
  <c r="P22" i="7"/>
  <c r="CH21" i="7"/>
  <c r="CC22" i="7"/>
  <c r="AP20" i="8"/>
  <c r="BZ49" i="8"/>
  <c r="AH20" i="8" l="1"/>
  <c r="BB20" i="8"/>
  <c r="BE20" i="8"/>
  <c r="BG20" i="8"/>
  <c r="AY21" i="8" s="1"/>
  <c r="AZ51" i="7"/>
  <c r="BZ49" i="9"/>
  <c r="CB20" i="8"/>
  <c r="CE20" i="8"/>
  <c r="CG20" i="8"/>
  <c r="BY21" i="8" s="1"/>
  <c r="AC21" i="8"/>
  <c r="AQ22" i="7"/>
  <c r="AN22" i="7"/>
  <c r="AS22" i="7"/>
  <c r="BD20" i="9"/>
  <c r="BA20" i="9"/>
  <c r="BF20" i="9"/>
  <c r="AM49" i="9"/>
  <c r="CD22" i="7"/>
  <c r="CA22" i="7"/>
  <c r="CF22" i="7"/>
  <c r="BQ20" i="9"/>
  <c r="BN20" i="9"/>
  <c r="BS20" i="9"/>
  <c r="AM49" i="8"/>
  <c r="BM50" i="8"/>
  <c r="AD20" i="9"/>
  <c r="AA20" i="9"/>
  <c r="AF20" i="9"/>
  <c r="AH22" i="7"/>
  <c r="BZ51" i="7"/>
  <c r="AQ20" i="8"/>
  <c r="AN20" i="8"/>
  <c r="AS20" i="8"/>
  <c r="Z49" i="9"/>
  <c r="AM51" i="7"/>
  <c r="BM51" i="7"/>
  <c r="BQ22" i="7"/>
  <c r="BN22" i="7"/>
  <c r="BS22" i="7"/>
  <c r="AC23" i="7"/>
  <c r="AQ20" i="9"/>
  <c r="AN20" i="9"/>
  <c r="AS20" i="9"/>
  <c r="AZ50" i="8"/>
  <c r="Z51" i="8"/>
  <c r="CD20" i="9"/>
  <c r="CA20" i="9"/>
  <c r="CF20" i="9"/>
  <c r="BZ50" i="8"/>
  <c r="Z53" i="7"/>
  <c r="Q22" i="7"/>
  <c r="N22" i="7"/>
  <c r="S22" i="7"/>
  <c r="U20" i="8"/>
  <c r="Q21" i="9"/>
  <c r="N21" i="9"/>
  <c r="S21" i="9"/>
  <c r="BM49" i="9"/>
  <c r="BO20" i="8"/>
  <c r="BT20" i="8"/>
  <c r="BL21" i="8" s="1"/>
  <c r="BR20" i="8"/>
  <c r="AZ49" i="9"/>
  <c r="P21" i="8"/>
  <c r="BD22" i="7"/>
  <c r="BA22" i="7"/>
  <c r="BF22" i="7"/>
  <c r="BB20" i="9" l="1"/>
  <c r="BG20" i="9"/>
  <c r="AY21" i="9" s="1"/>
  <c r="BE20" i="9"/>
  <c r="CH20" i="8"/>
  <c r="BZ52" i="7"/>
  <c r="AM50" i="8"/>
  <c r="BO20" i="9"/>
  <c r="BR20" i="9"/>
  <c r="BT20" i="9"/>
  <c r="BL21" i="9" s="1"/>
  <c r="BO22" i="7"/>
  <c r="BT22" i="7"/>
  <c r="BL23" i="7" s="1"/>
  <c r="BR22" i="7"/>
  <c r="AZ52" i="7"/>
  <c r="AB20" i="9"/>
  <c r="AE20" i="9"/>
  <c r="AG20" i="9"/>
  <c r="Y21" i="9" s="1"/>
  <c r="BC21" i="8"/>
  <c r="BB22" i="7"/>
  <c r="BG22" i="7"/>
  <c r="AY23" i="7" s="1"/>
  <c r="BE22" i="7"/>
  <c r="AZ50" i="9"/>
  <c r="BM52" i="7"/>
  <c r="O22" i="7"/>
  <c r="T22" i="7"/>
  <c r="L23" i="7" s="1"/>
  <c r="R22" i="7"/>
  <c r="BU20" i="8"/>
  <c r="CB22" i="7"/>
  <c r="CG22" i="7"/>
  <c r="BY23" i="7" s="1"/>
  <c r="CE22" i="7"/>
  <c r="BH20" i="8"/>
  <c r="CB20" i="9"/>
  <c r="CE20" i="9"/>
  <c r="CG20" i="9"/>
  <c r="BY21" i="9" s="1"/>
  <c r="BP21" i="8"/>
  <c r="AZ51" i="8"/>
  <c r="Z54" i="7"/>
  <c r="AM52" i="7"/>
  <c r="Z50" i="9"/>
  <c r="AM50" i="9"/>
  <c r="AD21" i="8"/>
  <c r="AA21" i="8"/>
  <c r="AF21" i="8"/>
  <c r="Q21" i="8"/>
  <c r="N21" i="8"/>
  <c r="S21" i="8"/>
  <c r="BZ50" i="9"/>
  <c r="Z52" i="8"/>
  <c r="AO20" i="9"/>
  <c r="AR20" i="9"/>
  <c r="AT20" i="9"/>
  <c r="AL21" i="9" s="1"/>
  <c r="BM50" i="9"/>
  <c r="BZ51" i="8"/>
  <c r="O21" i="9"/>
  <c r="T21" i="9"/>
  <c r="L22" i="9" s="1"/>
  <c r="R21" i="9"/>
  <c r="BM51" i="8"/>
  <c r="AO22" i="7"/>
  <c r="AT22" i="7"/>
  <c r="AL23" i="7" s="1"/>
  <c r="AR22" i="7"/>
  <c r="AD23" i="7"/>
  <c r="AA23" i="7"/>
  <c r="AF23" i="7"/>
  <c r="AO20" i="8"/>
  <c r="AT20" i="8"/>
  <c r="AL21" i="8" s="1"/>
  <c r="AR20" i="8"/>
  <c r="CC21" i="8"/>
  <c r="BZ52" i="8" l="1"/>
  <c r="AM53" i="7"/>
  <c r="AZ51" i="9"/>
  <c r="AC21" i="9"/>
  <c r="BP21" i="9"/>
  <c r="AH20" i="9"/>
  <c r="BU20" i="9"/>
  <c r="BM51" i="9"/>
  <c r="CD21" i="8"/>
  <c r="CA21" i="8"/>
  <c r="CF21" i="8"/>
  <c r="CH22" i="7"/>
  <c r="AP21" i="9"/>
  <c r="Z55" i="7"/>
  <c r="AU20" i="9"/>
  <c r="AM51" i="9"/>
  <c r="BC23" i="7"/>
  <c r="AM51" i="8"/>
  <c r="AZ52" i="8"/>
  <c r="AZ53" i="7"/>
  <c r="BZ53" i="7"/>
  <c r="AU22" i="7"/>
  <c r="BM52" i="8"/>
  <c r="Z53" i="8"/>
  <c r="AP23" i="7"/>
  <c r="CC23" i="7"/>
  <c r="AP21" i="8"/>
  <c r="U21" i="9"/>
  <c r="BQ21" i="8"/>
  <c r="BN21" i="8"/>
  <c r="BS21" i="8"/>
  <c r="U22" i="7"/>
  <c r="BD21" i="8"/>
  <c r="BA21" i="8"/>
  <c r="BF21" i="8"/>
  <c r="AB21" i="8"/>
  <c r="AE21" i="8"/>
  <c r="AG21" i="8"/>
  <c r="Y22" i="8" s="1"/>
  <c r="AB23" i="7"/>
  <c r="AE23" i="7"/>
  <c r="AG23" i="7"/>
  <c r="Y24" i="7" s="1"/>
  <c r="P22" i="9"/>
  <c r="Z51" i="9"/>
  <c r="P23" i="7"/>
  <c r="BU22" i="7"/>
  <c r="BZ51" i="9"/>
  <c r="CC21" i="9"/>
  <c r="BP23" i="7"/>
  <c r="BH20" i="9"/>
  <c r="BH22" i="7"/>
  <c r="AU20" i="8"/>
  <c r="BC21" i="9"/>
  <c r="CH20" i="9"/>
  <c r="BM53" i="7"/>
  <c r="O21" i="8"/>
  <c r="T21" i="8"/>
  <c r="L22" i="8" s="1"/>
  <c r="R21" i="8"/>
  <c r="AQ23" i="7" l="1"/>
  <c r="AN23" i="7"/>
  <c r="AS23" i="7"/>
  <c r="AQ21" i="9"/>
  <c r="AN21" i="9"/>
  <c r="AS21" i="9"/>
  <c r="AH23" i="7"/>
  <c r="AZ53" i="8"/>
  <c r="AM52" i="8"/>
  <c r="BO21" i="8"/>
  <c r="BT21" i="8"/>
  <c r="BL22" i="8" s="1"/>
  <c r="BR21" i="8"/>
  <c r="CB21" i="8"/>
  <c r="CE21" i="8"/>
  <c r="CG21" i="8"/>
  <c r="BY22" i="8" s="1"/>
  <c r="AD21" i="9"/>
  <c r="AA21" i="9"/>
  <c r="AF21" i="9"/>
  <c r="BD23" i="7"/>
  <c r="BA23" i="7"/>
  <c r="BF23" i="7"/>
  <c r="BM54" i="7"/>
  <c r="AM52" i="9"/>
  <c r="AZ52" i="9"/>
  <c r="AC24" i="7"/>
  <c r="P22" i="8"/>
  <c r="BZ52" i="9"/>
  <c r="U21" i="8"/>
  <c r="Z54" i="8"/>
  <c r="BQ21" i="9"/>
  <c r="BN21" i="9"/>
  <c r="BS21" i="9"/>
  <c r="AC22" i="8"/>
  <c r="Z52" i="9"/>
  <c r="BZ54" i="7"/>
  <c r="BM52" i="9"/>
  <c r="BM53" i="8"/>
  <c r="Q23" i="7"/>
  <c r="N23" i="7"/>
  <c r="S23" i="7"/>
  <c r="AM54" i="7"/>
  <c r="AH21" i="8"/>
  <c r="BQ23" i="7"/>
  <c r="BN23" i="7"/>
  <c r="BS23" i="7"/>
  <c r="BB21" i="8"/>
  <c r="BG21" i="8"/>
  <c r="AY22" i="8" s="1"/>
  <c r="BE21" i="8"/>
  <c r="BZ53" i="8"/>
  <c r="AQ21" i="8"/>
  <c r="AN21" i="8"/>
  <c r="AS21" i="8"/>
  <c r="CD21" i="9"/>
  <c r="CA21" i="9"/>
  <c r="CF21" i="9"/>
  <c r="BD21" i="9"/>
  <c r="BA21" i="9"/>
  <c r="BF21" i="9"/>
  <c r="Q22" i="9"/>
  <c r="N22" i="9"/>
  <c r="S22" i="9"/>
  <c r="CD23" i="7"/>
  <c r="CA23" i="7"/>
  <c r="CF23" i="7"/>
  <c r="AZ54" i="7"/>
  <c r="Z56" i="7"/>
  <c r="BO23" i="7" l="1"/>
  <c r="BT23" i="7"/>
  <c r="BL24" i="7" s="1"/>
  <c r="BR23" i="7"/>
  <c r="BM53" i="9"/>
  <c r="AZ54" i="8"/>
  <c r="BZ53" i="9"/>
  <c r="AB21" i="9"/>
  <c r="AE21" i="9"/>
  <c r="AG21" i="9"/>
  <c r="Y22" i="9" s="1"/>
  <c r="CB23" i="7"/>
  <c r="CG23" i="7"/>
  <c r="BY24" i="7" s="1"/>
  <c r="CE23" i="7"/>
  <c r="AM55" i="7"/>
  <c r="CC22" i="8"/>
  <c r="BB23" i="7"/>
  <c r="BG23" i="7"/>
  <c r="AY24" i="7" s="1"/>
  <c r="BE23" i="7"/>
  <c r="CH21" i="8"/>
  <c r="AO21" i="9"/>
  <c r="AR21" i="9"/>
  <c r="AT21" i="9"/>
  <c r="AL22" i="9" s="1"/>
  <c r="AM53" i="9"/>
  <c r="AZ55" i="7"/>
  <c r="O22" i="9"/>
  <c r="T22" i="9"/>
  <c r="L23" i="9" s="1"/>
  <c r="R22" i="9"/>
  <c r="BZ54" i="8"/>
  <c r="O23" i="7"/>
  <c r="R23" i="7"/>
  <c r="T23" i="7"/>
  <c r="L24" i="7" s="1"/>
  <c r="AD22" i="8"/>
  <c r="AA22" i="8"/>
  <c r="AF22" i="8"/>
  <c r="BU21" i="8"/>
  <c r="CB21" i="9"/>
  <c r="CG21" i="9"/>
  <c r="BY22" i="9" s="1"/>
  <c r="CE21" i="9"/>
  <c r="BZ55" i="7"/>
  <c r="Z53" i="9"/>
  <c r="BO21" i="9"/>
  <c r="BR21" i="9"/>
  <c r="BT21" i="9"/>
  <c r="BL22" i="9" s="1"/>
  <c r="AD24" i="7"/>
  <c r="AA24" i="7"/>
  <c r="AF24" i="7"/>
  <c r="BP22" i="8"/>
  <c r="AO23" i="7"/>
  <c r="AT23" i="7"/>
  <c r="AL24" i="7" s="1"/>
  <c r="AR23" i="7"/>
  <c r="AO21" i="8"/>
  <c r="AT21" i="8"/>
  <c r="AL22" i="8" s="1"/>
  <c r="AR21" i="8"/>
  <c r="Q22" i="8"/>
  <c r="N22" i="8"/>
  <c r="S22" i="8"/>
  <c r="BB21" i="9"/>
  <c r="BG21" i="9"/>
  <c r="AY22" i="9" s="1"/>
  <c r="BE21" i="9"/>
  <c r="BM54" i="8"/>
  <c r="Z57" i="7"/>
  <c r="BM55" i="7"/>
  <c r="BH21" i="8"/>
  <c r="BC22" i="8"/>
  <c r="Z55" i="8"/>
  <c r="AZ53" i="9"/>
  <c r="AM53" i="8"/>
  <c r="BZ54" i="9" l="1"/>
  <c r="AB24" i="7"/>
  <c r="AG24" i="7"/>
  <c r="Y25" i="7" s="1"/>
  <c r="AE24" i="7"/>
  <c r="AZ55" i="8"/>
  <c r="P24" i="7"/>
  <c r="AM54" i="9"/>
  <c r="O22" i="8"/>
  <c r="T22" i="8"/>
  <c r="L23" i="8" s="1"/>
  <c r="R22" i="8"/>
  <c r="BZ56" i="7"/>
  <c r="U23" i="7"/>
  <c r="CD22" i="8"/>
  <c r="CA22" i="8"/>
  <c r="CF22" i="8"/>
  <c r="AU21" i="9"/>
  <c r="BZ55" i="8"/>
  <c r="AM56" i="7"/>
  <c r="AU21" i="8"/>
  <c r="AZ54" i="9"/>
  <c r="BP22" i="9"/>
  <c r="BU21" i="9"/>
  <c r="U22" i="9"/>
  <c r="CH23" i="7"/>
  <c r="AP22" i="8"/>
  <c r="AU23" i="7"/>
  <c r="P23" i="9"/>
  <c r="CC24" i="7"/>
  <c r="BH23" i="7"/>
  <c r="BM54" i="9"/>
  <c r="CH21" i="9"/>
  <c r="CC22" i="9"/>
  <c r="Z58" i="7"/>
  <c r="BC24" i="7"/>
  <c r="AC22" i="9"/>
  <c r="BU23" i="7"/>
  <c r="BM56" i="7"/>
  <c r="AH21" i="9"/>
  <c r="BP24" i="7"/>
  <c r="Z56" i="8"/>
  <c r="AP24" i="7"/>
  <c r="BD22" i="8"/>
  <c r="BA22" i="8"/>
  <c r="BF22" i="8"/>
  <c r="BH21" i="9"/>
  <c r="BQ22" i="8"/>
  <c r="BN22" i="8"/>
  <c r="BS22" i="8"/>
  <c r="BC22" i="9"/>
  <c r="Z54" i="9"/>
  <c r="AB22" i="8"/>
  <c r="AG22" i="8"/>
  <c r="Y23" i="8" s="1"/>
  <c r="AE22" i="8"/>
  <c r="AM54" i="8"/>
  <c r="AP22" i="9"/>
  <c r="BM55" i="8"/>
  <c r="AZ56" i="7"/>
  <c r="AM55" i="9" l="1"/>
  <c r="BM57" i="7"/>
  <c r="AQ22" i="8"/>
  <c r="AN22" i="8"/>
  <c r="AS22" i="8"/>
  <c r="Z55" i="9"/>
  <c r="BM55" i="9"/>
  <c r="BZ57" i="7"/>
  <c r="AZ56" i="8"/>
  <c r="AQ24" i="7"/>
  <c r="AN24" i="7"/>
  <c r="AS24" i="7"/>
  <c r="AH24" i="7"/>
  <c r="AD22" i="9"/>
  <c r="AA22" i="9"/>
  <c r="AF22" i="9"/>
  <c r="AM57" i="7"/>
  <c r="AC25" i="7"/>
  <c r="AC23" i="8"/>
  <c r="Q24" i="7"/>
  <c r="N24" i="7"/>
  <c r="S24" i="7"/>
  <c r="BO22" i="8"/>
  <c r="BT22" i="8"/>
  <c r="BL23" i="8" s="1"/>
  <c r="BR22" i="8"/>
  <c r="BQ24" i="7"/>
  <c r="BN24" i="7"/>
  <c r="BS24" i="7"/>
  <c r="Z59" i="7"/>
  <c r="Q23" i="9"/>
  <c r="N23" i="9"/>
  <c r="S23" i="9"/>
  <c r="BQ22" i="9"/>
  <c r="BN22" i="9"/>
  <c r="BS22" i="9"/>
  <c r="BZ56" i="8"/>
  <c r="U22" i="8"/>
  <c r="AH22" i="8"/>
  <c r="BB22" i="8"/>
  <c r="BG22" i="8"/>
  <c r="AY23" i="8" s="1"/>
  <c r="BE22" i="8"/>
  <c r="CB22" i="8"/>
  <c r="CE22" i="8"/>
  <c r="CG22" i="8"/>
  <c r="BY23" i="8" s="1"/>
  <c r="AZ57" i="7"/>
  <c r="Z57" i="8"/>
  <c r="CD24" i="7"/>
  <c r="CA24" i="7"/>
  <c r="CF24" i="7"/>
  <c r="BD24" i="7"/>
  <c r="BA24" i="7"/>
  <c r="BF24" i="7"/>
  <c r="AQ22" i="9"/>
  <c r="AN22" i="9"/>
  <c r="AS22" i="9"/>
  <c r="P23" i="8"/>
  <c r="BD22" i="9"/>
  <c r="BA22" i="9"/>
  <c r="BF22" i="9"/>
  <c r="BM56" i="8"/>
  <c r="AM55" i="8"/>
  <c r="CD22" i="9"/>
  <c r="CA22" i="9"/>
  <c r="CF22" i="9"/>
  <c r="AZ55" i="9"/>
  <c r="BZ55" i="9"/>
  <c r="AD25" i="7" l="1"/>
  <c r="AA25" i="7"/>
  <c r="AF25" i="7"/>
  <c r="Z58" i="8"/>
  <c r="AZ56" i="9"/>
  <c r="Q23" i="8"/>
  <c r="N23" i="8"/>
  <c r="S23" i="8"/>
  <c r="BO24" i="7"/>
  <c r="BT24" i="7"/>
  <c r="BL25" i="7" s="1"/>
  <c r="BR24" i="7"/>
  <c r="AO24" i="7"/>
  <c r="AR24" i="7"/>
  <c r="AT24" i="7"/>
  <c r="AL25" i="7" s="1"/>
  <c r="AM58" i="7"/>
  <c r="BO22" i="9"/>
  <c r="BT22" i="9"/>
  <c r="BL23" i="9" s="1"/>
  <c r="BR22" i="9"/>
  <c r="AO22" i="8"/>
  <c r="AT22" i="8"/>
  <c r="AL23" i="8" s="1"/>
  <c r="AR22" i="8"/>
  <c r="AB22" i="9"/>
  <c r="AG22" i="9"/>
  <c r="Y23" i="9" s="1"/>
  <c r="AE22" i="9"/>
  <c r="BZ57" i="8"/>
  <c r="BU22" i="8"/>
  <c r="BB24" i="7"/>
  <c r="BG24" i="7"/>
  <c r="AY25" i="7" s="1"/>
  <c r="BE24" i="7"/>
  <c r="BM58" i="7"/>
  <c r="BM56" i="9"/>
  <c r="BZ56" i="9"/>
  <c r="AZ57" i="8"/>
  <c r="CB22" i="9"/>
  <c r="CG22" i="9"/>
  <c r="BY23" i="9" s="1"/>
  <c r="CE22" i="9"/>
  <c r="CH22" i="8"/>
  <c r="AM56" i="8"/>
  <c r="AD23" i="8"/>
  <c r="AA23" i="8"/>
  <c r="AF23" i="8"/>
  <c r="Z56" i="9"/>
  <c r="AZ58" i="7"/>
  <c r="CC23" i="8"/>
  <c r="BZ58" i="7"/>
  <c r="O24" i="7"/>
  <c r="T24" i="7"/>
  <c r="L25" i="7" s="1"/>
  <c r="R24" i="7"/>
  <c r="Z60" i="7"/>
  <c r="AM56" i="9"/>
  <c r="AO22" i="9"/>
  <c r="AR22" i="9"/>
  <c r="AT22" i="9"/>
  <c r="AL23" i="9" s="1"/>
  <c r="BP23" i="8"/>
  <c r="BH22" i="8"/>
  <c r="BC23" i="8"/>
  <c r="O23" i="9"/>
  <c r="R23" i="9"/>
  <c r="T23" i="9"/>
  <c r="L24" i="9" s="1"/>
  <c r="BM57" i="8"/>
  <c r="CB24" i="7"/>
  <c r="CG24" i="7"/>
  <c r="BY25" i="7" s="1"/>
  <c r="CE24" i="7"/>
  <c r="BB22" i="9"/>
  <c r="BE22" i="9"/>
  <c r="BG22" i="9"/>
  <c r="AY23" i="9" s="1"/>
  <c r="CD23" i="8" l="1"/>
  <c r="CA23" i="8"/>
  <c r="CF23" i="8"/>
  <c r="BM57" i="9"/>
  <c r="BC23" i="9"/>
  <c r="BD23" i="8"/>
  <c r="BA23" i="8"/>
  <c r="BF23" i="8"/>
  <c r="AM57" i="9"/>
  <c r="O23" i="8"/>
  <c r="T23" i="8"/>
  <c r="L24" i="8" s="1"/>
  <c r="R23" i="8"/>
  <c r="AZ59" i="7"/>
  <c r="AM59" i="7"/>
  <c r="AC23" i="9"/>
  <c r="CC25" i="7"/>
  <c r="BH24" i="7"/>
  <c r="AP25" i="7"/>
  <c r="Z59" i="8"/>
  <c r="BH22" i="9"/>
  <c r="CC23" i="9"/>
  <c r="BC25" i="7"/>
  <c r="AU22" i="8"/>
  <c r="AU24" i="7"/>
  <c r="BQ23" i="8"/>
  <c r="BN23" i="8"/>
  <c r="BS23" i="8"/>
  <c r="P25" i="7"/>
  <c r="AZ58" i="8"/>
  <c r="AP23" i="8"/>
  <c r="BM59" i="7"/>
  <c r="CH24" i="7"/>
  <c r="Z57" i="9"/>
  <c r="CH22" i="9"/>
  <c r="AH22" i="9"/>
  <c r="AP23" i="9"/>
  <c r="AM57" i="8"/>
  <c r="BU24" i="7"/>
  <c r="AB25" i="7"/>
  <c r="AE25" i="7"/>
  <c r="AG25" i="7"/>
  <c r="Y26" i="7" s="1"/>
  <c r="AZ57" i="9"/>
  <c r="Z61" i="7"/>
  <c r="U24" i="7"/>
  <c r="AB23" i="8"/>
  <c r="AG23" i="8"/>
  <c r="Y24" i="8" s="1"/>
  <c r="AE23" i="8"/>
  <c r="BM58" i="8"/>
  <c r="P24" i="9"/>
  <c r="U23" i="9"/>
  <c r="AU22" i="9"/>
  <c r="BZ59" i="7"/>
  <c r="BZ57" i="9"/>
  <c r="BU22" i="9"/>
  <c r="BP25" i="7"/>
  <c r="BZ58" i="8"/>
  <c r="BP23" i="9"/>
  <c r="Z62" i="7" l="1"/>
  <c r="BZ60" i="7"/>
  <c r="BM60" i="7"/>
  <c r="BO23" i="8"/>
  <c r="BR23" i="8"/>
  <c r="BT23" i="8"/>
  <c r="BL24" i="8" s="1"/>
  <c r="AD23" i="9"/>
  <c r="AA23" i="9"/>
  <c r="AF23" i="9"/>
  <c r="AM58" i="8"/>
  <c r="AZ60" i="7"/>
  <c r="AQ23" i="8"/>
  <c r="AN23" i="8"/>
  <c r="AS23" i="8"/>
  <c r="BD25" i="7"/>
  <c r="BA25" i="7"/>
  <c r="BF25" i="7"/>
  <c r="AQ25" i="7"/>
  <c r="AN25" i="7"/>
  <c r="AS25" i="7"/>
  <c r="U23" i="8"/>
  <c r="AC26" i="7"/>
  <c r="AZ59" i="8"/>
  <c r="P24" i="8"/>
  <c r="BQ23" i="9"/>
  <c r="BN23" i="9"/>
  <c r="BS23" i="9"/>
  <c r="AQ23" i="9"/>
  <c r="AN23" i="9"/>
  <c r="AS23" i="9"/>
  <c r="AM60" i="7"/>
  <c r="BD23" i="9"/>
  <c r="BA23" i="9"/>
  <c r="BF23" i="9"/>
  <c r="AZ58" i="9"/>
  <c r="AH25" i="7"/>
  <c r="Z58" i="9"/>
  <c r="BM58" i="9"/>
  <c r="BZ59" i="8"/>
  <c r="BM59" i="8"/>
  <c r="BQ25" i="7"/>
  <c r="BN25" i="7"/>
  <c r="BS25" i="7"/>
  <c r="Q24" i="9"/>
  <c r="N24" i="9"/>
  <c r="S24" i="9"/>
  <c r="AH23" i="8"/>
  <c r="Q25" i="7"/>
  <c r="N25" i="7"/>
  <c r="S25" i="7"/>
  <c r="CD23" i="9"/>
  <c r="CA23" i="9"/>
  <c r="CF23" i="9"/>
  <c r="CD25" i="7"/>
  <c r="CA25" i="7"/>
  <c r="CF25" i="7"/>
  <c r="CB23" i="8"/>
  <c r="CE23" i="8"/>
  <c r="CG23" i="8"/>
  <c r="BY24" i="8" s="1"/>
  <c r="BB23" i="8"/>
  <c r="BE23" i="8"/>
  <c r="BG23" i="8"/>
  <c r="AY24" i="8" s="1"/>
  <c r="Z60" i="8"/>
  <c r="BZ58" i="9"/>
  <c r="AC24" i="8"/>
  <c r="AM58" i="9"/>
  <c r="Q24" i="8" l="1"/>
  <c r="N24" i="8"/>
  <c r="S24" i="8"/>
  <c r="CC24" i="8"/>
  <c r="CH23" i="8"/>
  <c r="BB23" i="9"/>
  <c r="BE23" i="9"/>
  <c r="BG23" i="9"/>
  <c r="AY24" i="9" s="1"/>
  <c r="AO23" i="8"/>
  <c r="AT23" i="8"/>
  <c r="AL24" i="8" s="1"/>
  <c r="AR23" i="8"/>
  <c r="AM61" i="7"/>
  <c r="BU23" i="8"/>
  <c r="BM59" i="9"/>
  <c r="AZ61" i="7"/>
  <c r="BO25" i="7"/>
  <c r="BR25" i="7"/>
  <c r="BT25" i="7"/>
  <c r="BL26" i="7" s="1"/>
  <c r="AO23" i="9"/>
  <c r="AR23" i="9"/>
  <c r="AT23" i="9"/>
  <c r="AL24" i="9" s="1"/>
  <c r="BM61" i="7"/>
  <c r="CB25" i="7"/>
  <c r="CG25" i="7"/>
  <c r="BY26" i="7" s="1"/>
  <c r="CE25" i="7"/>
  <c r="BZ59" i="9"/>
  <c r="Z59" i="9"/>
  <c r="CB23" i="9"/>
  <c r="CG23" i="9"/>
  <c r="BY24" i="9" s="1"/>
  <c r="CE23" i="9"/>
  <c r="AD26" i="7"/>
  <c r="AA26" i="7"/>
  <c r="AF26" i="7"/>
  <c r="Z61" i="8"/>
  <c r="AO25" i="7"/>
  <c r="AR25" i="7"/>
  <c r="AT25" i="7"/>
  <c r="AL26" i="7" s="1"/>
  <c r="AM59" i="8"/>
  <c r="BZ61" i="7"/>
  <c r="O24" i="9"/>
  <c r="R24" i="9"/>
  <c r="T24" i="9"/>
  <c r="L25" i="9" s="1"/>
  <c r="BO23" i="9"/>
  <c r="BR23" i="9"/>
  <c r="BT23" i="9"/>
  <c r="BL24" i="9" s="1"/>
  <c r="O25" i="7"/>
  <c r="T25" i="7"/>
  <c r="L26" i="7" s="1"/>
  <c r="R25" i="7"/>
  <c r="BM60" i="8"/>
  <c r="AZ59" i="9"/>
  <c r="AB23" i="9"/>
  <c r="AE23" i="9"/>
  <c r="AG23" i="9"/>
  <c r="Y24" i="9" s="1"/>
  <c r="Z63" i="7"/>
  <c r="AZ60" i="8"/>
  <c r="BP24" i="8"/>
  <c r="AD24" i="8"/>
  <c r="AA24" i="8"/>
  <c r="AF24" i="8"/>
  <c r="BC24" i="8"/>
  <c r="BH23" i="8"/>
  <c r="AM59" i="9"/>
  <c r="BZ60" i="8"/>
  <c r="BB25" i="7"/>
  <c r="BE25" i="7"/>
  <c r="BG25" i="7"/>
  <c r="AY26" i="7" s="1"/>
  <c r="AZ60" i="9" l="1"/>
  <c r="AU23" i="8"/>
  <c r="BP26" i="7"/>
  <c r="AM62" i="7"/>
  <c r="BH23" i="9"/>
  <c r="P25" i="9"/>
  <c r="BC26" i="7"/>
  <c r="AB24" i="8"/>
  <c r="AG24" i="8"/>
  <c r="Y25" i="8" s="1"/>
  <c r="AE24" i="8"/>
  <c r="BU25" i="7"/>
  <c r="Z62" i="8"/>
  <c r="CC26" i="7"/>
  <c r="BM61" i="8"/>
  <c r="AM60" i="9"/>
  <c r="BQ24" i="8"/>
  <c r="BN24" i="8"/>
  <c r="BS24" i="8"/>
  <c r="AZ62" i="7"/>
  <c r="BM60" i="9"/>
  <c r="CD24" i="8"/>
  <c r="CA24" i="8"/>
  <c r="CF24" i="8"/>
  <c r="BZ61" i="8"/>
  <c r="AB26" i="7"/>
  <c r="AE26" i="7"/>
  <c r="AG26" i="7"/>
  <c r="Y27" i="7" s="1"/>
  <c r="U25" i="7"/>
  <c r="P26" i="7"/>
  <c r="BZ62" i="7"/>
  <c r="AM60" i="8"/>
  <c r="CH23" i="9"/>
  <c r="BM62" i="7"/>
  <c r="BH25" i="7"/>
  <c r="U24" i="9"/>
  <c r="AP24" i="9"/>
  <c r="CH25" i="7"/>
  <c r="AZ61" i="8"/>
  <c r="Z64" i="7"/>
  <c r="BD24" i="8"/>
  <c r="BA24" i="8"/>
  <c r="BF24" i="8"/>
  <c r="AC24" i="9"/>
  <c r="BP24" i="9"/>
  <c r="AP26" i="7"/>
  <c r="AU23" i="9"/>
  <c r="O24" i="8"/>
  <c r="T24" i="8"/>
  <c r="L25" i="8" s="1"/>
  <c r="R24" i="8"/>
  <c r="BZ60" i="9"/>
  <c r="AP24" i="8"/>
  <c r="CC24" i="9"/>
  <c r="AH23" i="9"/>
  <c r="BU23" i="9"/>
  <c r="AU25" i="7"/>
  <c r="Z60" i="9"/>
  <c r="BC24" i="9"/>
  <c r="AQ26" i="7" l="1"/>
  <c r="AN26" i="7"/>
  <c r="AS26" i="7"/>
  <c r="CD24" i="9"/>
  <c r="CA24" i="9"/>
  <c r="CF24" i="9"/>
  <c r="AZ63" i="7"/>
  <c r="CD26" i="7"/>
  <c r="CA26" i="7"/>
  <c r="CF26" i="7"/>
  <c r="AZ62" i="8"/>
  <c r="Z63" i="8"/>
  <c r="AM63" i="7"/>
  <c r="AH26" i="7"/>
  <c r="BD24" i="9"/>
  <c r="BA24" i="9"/>
  <c r="BF24" i="9"/>
  <c r="BZ62" i="8"/>
  <c r="BO24" i="8"/>
  <c r="BR24" i="8"/>
  <c r="BT24" i="8"/>
  <c r="BL25" i="8" s="1"/>
  <c r="AQ24" i="9"/>
  <c r="AN24" i="9"/>
  <c r="AS24" i="9"/>
  <c r="AM61" i="9"/>
  <c r="AH24" i="8"/>
  <c r="BQ26" i="7"/>
  <c r="BN26" i="7"/>
  <c r="BS26" i="7"/>
  <c r="U24" i="8"/>
  <c r="BB24" i="8"/>
  <c r="BG24" i="8"/>
  <c r="AY25" i="8" s="1"/>
  <c r="BE24" i="8"/>
  <c r="AM61" i="8"/>
  <c r="BZ63" i="7"/>
  <c r="CB24" i="8"/>
  <c r="CE24" i="8"/>
  <c r="CG24" i="8"/>
  <c r="BY25" i="8" s="1"/>
  <c r="AC25" i="8"/>
  <c r="BQ24" i="9"/>
  <c r="BN24" i="9"/>
  <c r="BS24" i="9"/>
  <c r="AC27" i="7"/>
  <c r="BM63" i="7"/>
  <c r="AQ24" i="8"/>
  <c r="AN24" i="8"/>
  <c r="AS24" i="8"/>
  <c r="Z61" i="9"/>
  <c r="AD24" i="9"/>
  <c r="AA24" i="9"/>
  <c r="AF24" i="9"/>
  <c r="BZ61" i="9"/>
  <c r="P25" i="8"/>
  <c r="Z65" i="7"/>
  <c r="Q26" i="7"/>
  <c r="N26" i="7"/>
  <c r="S26" i="7"/>
  <c r="BM62" i="8"/>
  <c r="BM61" i="9"/>
  <c r="BD26" i="7"/>
  <c r="BA26" i="7"/>
  <c r="BF26" i="7"/>
  <c r="AZ61" i="9"/>
  <c r="Q25" i="9"/>
  <c r="N25" i="9"/>
  <c r="S25" i="9"/>
  <c r="BZ62" i="9" l="1"/>
  <c r="BZ64" i="7"/>
  <c r="AZ63" i="8"/>
  <c r="CB26" i="7"/>
  <c r="CE26" i="7"/>
  <c r="CG26" i="7"/>
  <c r="BY27" i="7" s="1"/>
  <c r="O25" i="9"/>
  <c r="R25" i="9"/>
  <c r="T25" i="9"/>
  <c r="L26" i="9" s="1"/>
  <c r="AM62" i="8"/>
  <c r="AM62" i="9"/>
  <c r="AZ64" i="7"/>
  <c r="BO24" i="9"/>
  <c r="BR24" i="9"/>
  <c r="BT24" i="9"/>
  <c r="BL25" i="9" s="1"/>
  <c r="BC25" i="8"/>
  <c r="BM63" i="8"/>
  <c r="AD27" i="7"/>
  <c r="AA27" i="7"/>
  <c r="AF27" i="7"/>
  <c r="Z62" i="9"/>
  <c r="AD25" i="8"/>
  <c r="AA25" i="8"/>
  <c r="AF25" i="8"/>
  <c r="AO24" i="9"/>
  <c r="AR24" i="9"/>
  <c r="AT24" i="9"/>
  <c r="AL25" i="9" s="1"/>
  <c r="BH24" i="8"/>
  <c r="AM64" i="7"/>
  <c r="CB24" i="9"/>
  <c r="CE24" i="9"/>
  <c r="CG24" i="9"/>
  <c r="BY25" i="9" s="1"/>
  <c r="BM62" i="9"/>
  <c r="BB24" i="9"/>
  <c r="BE24" i="9"/>
  <c r="BG24" i="9"/>
  <c r="AY25" i="9" s="1"/>
  <c r="AB24" i="9"/>
  <c r="AG24" i="9"/>
  <c r="Y25" i="9" s="1"/>
  <c r="AE24" i="9"/>
  <c r="CC25" i="8"/>
  <c r="BP25" i="8"/>
  <c r="BB26" i="7"/>
  <c r="BG26" i="7"/>
  <c r="AY27" i="7" s="1"/>
  <c r="BE26" i="7"/>
  <c r="Z66" i="7"/>
  <c r="CH24" i="8"/>
  <c r="BO26" i="7"/>
  <c r="BR26" i="7"/>
  <c r="BT26" i="7"/>
  <c r="BL27" i="7" s="1"/>
  <c r="BU24" i="8"/>
  <c r="Z64" i="8"/>
  <c r="AO24" i="8"/>
  <c r="AR24" i="8"/>
  <c r="AT24" i="8"/>
  <c r="AL25" i="8" s="1"/>
  <c r="AO26" i="7"/>
  <c r="AR26" i="7"/>
  <c r="AT26" i="7"/>
  <c r="AL27" i="7" s="1"/>
  <c r="AZ62" i="9"/>
  <c r="O26" i="7"/>
  <c r="T26" i="7"/>
  <c r="L27" i="7" s="1"/>
  <c r="R26" i="7"/>
  <c r="Q25" i="8"/>
  <c r="N25" i="8"/>
  <c r="S25" i="8"/>
  <c r="BM64" i="7"/>
  <c r="BZ63" i="8"/>
  <c r="AP27" i="7" l="1"/>
  <c r="BP27" i="7"/>
  <c r="U26" i="7"/>
  <c r="BH26" i="7"/>
  <c r="Z63" i="9"/>
  <c r="BU24" i="9"/>
  <c r="BZ64" i="8"/>
  <c r="P27" i="7"/>
  <c r="Z65" i="8"/>
  <c r="BC27" i="7"/>
  <c r="AH24" i="9"/>
  <c r="AM65" i="7"/>
  <c r="CC27" i="7"/>
  <c r="AB27" i="7"/>
  <c r="AE27" i="7"/>
  <c r="AG27" i="7"/>
  <c r="Y28" i="7" s="1"/>
  <c r="O25" i="8"/>
  <c r="R25" i="8"/>
  <c r="T25" i="8"/>
  <c r="L26" i="8" s="1"/>
  <c r="BU26" i="7"/>
  <c r="BH24" i="9"/>
  <c r="AP25" i="9"/>
  <c r="AM63" i="9"/>
  <c r="AZ64" i="8"/>
  <c r="AZ63" i="9"/>
  <c r="BQ25" i="8"/>
  <c r="BN25" i="8"/>
  <c r="BS25" i="8"/>
  <c r="AU24" i="9"/>
  <c r="BM64" i="8"/>
  <c r="BZ65" i="7"/>
  <c r="BM63" i="9"/>
  <c r="AM63" i="8"/>
  <c r="CH26" i="7"/>
  <c r="BC25" i="9"/>
  <c r="AP25" i="8"/>
  <c r="AU24" i="8"/>
  <c r="CC25" i="9"/>
  <c r="AB25" i="8"/>
  <c r="AG25" i="8"/>
  <c r="Y26" i="8" s="1"/>
  <c r="AE25" i="8"/>
  <c r="BD25" i="8"/>
  <c r="BA25" i="8"/>
  <c r="BF25" i="8"/>
  <c r="P26" i="9"/>
  <c r="AC25" i="9"/>
  <c r="AZ65" i="7"/>
  <c r="BM65" i="7"/>
  <c r="AU26" i="7"/>
  <c r="CD25" i="8"/>
  <c r="CA25" i="8"/>
  <c r="CF25" i="8"/>
  <c r="Z67" i="7"/>
  <c r="CH24" i="9"/>
  <c r="BP25" i="9"/>
  <c r="U25" i="9"/>
  <c r="BZ63" i="9"/>
  <c r="CB25" i="8" l="1"/>
  <c r="CE25" i="8"/>
  <c r="CG25" i="8"/>
  <c r="BY26" i="8" s="1"/>
  <c r="Q26" i="9"/>
  <c r="N26" i="9"/>
  <c r="S26" i="9"/>
  <c r="AQ25" i="8"/>
  <c r="AN25" i="8"/>
  <c r="AS25" i="8"/>
  <c r="AZ64" i="9"/>
  <c r="P26" i="8"/>
  <c r="AM66" i="7"/>
  <c r="AH25" i="8"/>
  <c r="AM64" i="9"/>
  <c r="AC26" i="8"/>
  <c r="BD25" i="9"/>
  <c r="BA25" i="9"/>
  <c r="BF25" i="9"/>
  <c r="BM65" i="8"/>
  <c r="Z66" i="8"/>
  <c r="AQ25" i="9"/>
  <c r="AN25" i="9"/>
  <c r="AS25" i="9"/>
  <c r="AH27" i="7"/>
  <c r="Q27" i="7"/>
  <c r="N27" i="7"/>
  <c r="S27" i="7"/>
  <c r="BQ27" i="7"/>
  <c r="BN27" i="7"/>
  <c r="BS27" i="7"/>
  <c r="Z64" i="9"/>
  <c r="BZ66" i="7"/>
  <c r="BD27" i="7"/>
  <c r="BA27" i="7"/>
  <c r="BF27" i="7"/>
  <c r="BQ25" i="9"/>
  <c r="BN25" i="9"/>
  <c r="BS25" i="9"/>
  <c r="BZ64" i="9"/>
  <c r="BB25" i="8"/>
  <c r="BE25" i="8"/>
  <c r="BG25" i="8"/>
  <c r="AY26" i="8" s="1"/>
  <c r="AZ66" i="7"/>
  <c r="AD25" i="9"/>
  <c r="AA25" i="9"/>
  <c r="AF25" i="9"/>
  <c r="BO25" i="8"/>
  <c r="BT25" i="8"/>
  <c r="BL26" i="8" s="1"/>
  <c r="BR25" i="8"/>
  <c r="CD27" i="7"/>
  <c r="CA27" i="7"/>
  <c r="CF27" i="7"/>
  <c r="BZ65" i="8"/>
  <c r="BM64" i="9"/>
  <c r="U25" i="8"/>
  <c r="AZ65" i="8"/>
  <c r="BM66" i="7"/>
  <c r="AC28" i="7"/>
  <c r="CD25" i="9"/>
  <c r="CA25" i="9"/>
  <c r="CF25" i="9"/>
  <c r="Z68" i="7"/>
  <c r="AM64" i="8"/>
  <c r="AQ27" i="7"/>
  <c r="AN27" i="7"/>
  <c r="AS27" i="7"/>
  <c r="Z67" i="8" l="1"/>
  <c r="AM65" i="9"/>
  <c r="AZ65" i="9"/>
  <c r="AO27" i="7"/>
  <c r="AT27" i="7"/>
  <c r="AL28" i="7" s="1"/>
  <c r="AR27" i="7"/>
  <c r="BM67" i="7"/>
  <c r="BU25" i="8"/>
  <c r="BZ65" i="9"/>
  <c r="AZ66" i="8"/>
  <c r="BP26" i="8"/>
  <c r="AO25" i="8"/>
  <c r="AR25" i="8"/>
  <c r="AT25" i="8"/>
  <c r="AL26" i="8" s="1"/>
  <c r="BB25" i="9"/>
  <c r="BG25" i="9"/>
  <c r="AY26" i="9" s="1"/>
  <c r="BE25" i="9"/>
  <c r="O27" i="7"/>
  <c r="T27" i="7"/>
  <c r="L28" i="7" s="1"/>
  <c r="R27" i="7"/>
  <c r="O26" i="9"/>
  <c r="R26" i="9"/>
  <c r="T26" i="9"/>
  <c r="L27" i="9" s="1"/>
  <c r="AM65" i="8"/>
  <c r="AB25" i="9"/>
  <c r="AG25" i="9"/>
  <c r="Y26" i="9" s="1"/>
  <c r="AE25" i="9"/>
  <c r="BM65" i="9"/>
  <c r="AZ67" i="7"/>
  <c r="BB27" i="7"/>
  <c r="BE27" i="7"/>
  <c r="BG27" i="7"/>
  <c r="AY28" i="7" s="1"/>
  <c r="AD26" i="8"/>
  <c r="AA26" i="8"/>
  <c r="AF26" i="8"/>
  <c r="BO27" i="7"/>
  <c r="BT27" i="7"/>
  <c r="BL28" i="7" s="1"/>
  <c r="BR27" i="7"/>
  <c r="BM66" i="8"/>
  <c r="Z69" i="7"/>
  <c r="CB25" i="9"/>
  <c r="CG25" i="9"/>
  <c r="BY26" i="9" s="1"/>
  <c r="CE25" i="9"/>
  <c r="BC26" i="8"/>
  <c r="CC26" i="8"/>
  <c r="BO25" i="9"/>
  <c r="BT25" i="9"/>
  <c r="BL26" i="9" s="1"/>
  <c r="BR25" i="9"/>
  <c r="BZ66" i="8"/>
  <c r="AM67" i="7"/>
  <c r="AD28" i="7"/>
  <c r="AA28" i="7"/>
  <c r="AF28" i="7"/>
  <c r="BH25" i="8"/>
  <c r="CB27" i="7"/>
  <c r="CG27" i="7"/>
  <c r="BY28" i="7" s="1"/>
  <c r="CE27" i="7"/>
  <c r="BZ67" i="7"/>
  <c r="AO25" i="9"/>
  <c r="AT25" i="9"/>
  <c r="AL26" i="9" s="1"/>
  <c r="AR25" i="9"/>
  <c r="Q26" i="8"/>
  <c r="N26" i="8"/>
  <c r="S26" i="8"/>
  <c r="CH25" i="8"/>
  <c r="Z65" i="9"/>
  <c r="AU25" i="8" l="1"/>
  <c r="AP26" i="9"/>
  <c r="BU27" i="7"/>
  <c r="BM66" i="9"/>
  <c r="Z66" i="9"/>
  <c r="AP26" i="8"/>
  <c r="BM68" i="7"/>
  <c r="P28" i="7"/>
  <c r="BQ26" i="8"/>
  <c r="BN26" i="8"/>
  <c r="BS26" i="8"/>
  <c r="AP28" i="7"/>
  <c r="BC28" i="7"/>
  <c r="AZ66" i="9"/>
  <c r="AB28" i="7"/>
  <c r="AE28" i="7"/>
  <c r="AG28" i="7"/>
  <c r="Y29" i="7" s="1"/>
  <c r="AH25" i="9"/>
  <c r="AB26" i="8"/>
  <c r="AG26" i="8"/>
  <c r="Y27" i="8" s="1"/>
  <c r="AE26" i="8"/>
  <c r="BU25" i="9"/>
  <c r="Z70" i="7"/>
  <c r="BH27" i="7"/>
  <c r="AM66" i="8"/>
  <c r="AM68" i="7"/>
  <c r="U27" i="7"/>
  <c r="CC28" i="7"/>
  <c r="AZ67" i="8"/>
  <c r="AM66" i="9"/>
  <c r="BP28" i="7"/>
  <c r="AC26" i="9"/>
  <c r="BZ67" i="8"/>
  <c r="O26" i="8"/>
  <c r="T26" i="8"/>
  <c r="L27" i="8" s="1"/>
  <c r="R26" i="8"/>
  <c r="BZ68" i="7"/>
  <c r="BD26" i="8"/>
  <c r="BA26" i="8"/>
  <c r="BF26" i="8"/>
  <c r="AU27" i="7"/>
  <c r="CH27" i="7"/>
  <c r="CC26" i="9"/>
  <c r="CD26" i="8"/>
  <c r="CA26" i="8"/>
  <c r="CF26" i="8"/>
  <c r="BM67" i="8"/>
  <c r="AZ68" i="7"/>
  <c r="P27" i="9"/>
  <c r="BH25" i="9"/>
  <c r="BZ66" i="9"/>
  <c r="Z68" i="8"/>
  <c r="CH25" i="9"/>
  <c r="BP26" i="9"/>
  <c r="AU25" i="9"/>
  <c r="U26" i="9"/>
  <c r="BC26" i="9"/>
  <c r="U26" i="8" l="1"/>
  <c r="BO26" i="8"/>
  <c r="BT26" i="8"/>
  <c r="BL27" i="8" s="1"/>
  <c r="BR26" i="8"/>
  <c r="BD26" i="9"/>
  <c r="BA26" i="9"/>
  <c r="BF26" i="9"/>
  <c r="Q28" i="7"/>
  <c r="N28" i="7"/>
  <c r="S28" i="7"/>
  <c r="BQ28" i="7"/>
  <c r="BN28" i="7"/>
  <c r="BS28" i="7"/>
  <c r="AC27" i="8"/>
  <c r="Z67" i="9"/>
  <c r="P27" i="8"/>
  <c r="Z69" i="8"/>
  <c r="CB26" i="8"/>
  <c r="CG26" i="8"/>
  <c r="BY27" i="8" s="1"/>
  <c r="CE26" i="8"/>
  <c r="BZ69" i="7"/>
  <c r="AM67" i="9"/>
  <c r="Q27" i="9"/>
  <c r="N27" i="9"/>
  <c r="S27" i="9"/>
  <c r="AD26" i="9"/>
  <c r="AA26" i="9"/>
  <c r="AF26" i="9"/>
  <c r="AZ67" i="9"/>
  <c r="AQ26" i="9"/>
  <c r="AN26" i="9"/>
  <c r="AS26" i="9"/>
  <c r="CD26" i="9"/>
  <c r="CA26" i="9"/>
  <c r="CF26" i="9"/>
  <c r="AH28" i="7"/>
  <c r="BD28" i="7"/>
  <c r="BA28" i="7"/>
  <c r="BF28" i="7"/>
  <c r="AQ26" i="8"/>
  <c r="AN26" i="8"/>
  <c r="AS26" i="8"/>
  <c r="BZ67" i="9"/>
  <c r="AZ68" i="8"/>
  <c r="BB26" i="8"/>
  <c r="BE26" i="8"/>
  <c r="BG26" i="8"/>
  <c r="AY27" i="8" s="1"/>
  <c r="CD28" i="7"/>
  <c r="CA28" i="7"/>
  <c r="CF28" i="7"/>
  <c r="AM69" i="7"/>
  <c r="AM67" i="8"/>
  <c r="BM67" i="9"/>
  <c r="AC29" i="7"/>
  <c r="BZ68" i="8"/>
  <c r="BM69" i="7"/>
  <c r="AZ69" i="7"/>
  <c r="Z71" i="7"/>
  <c r="BQ26" i="9"/>
  <c r="BN26" i="9"/>
  <c r="BS26" i="9"/>
  <c r="BM68" i="8"/>
  <c r="AH26" i="8"/>
  <c r="AQ28" i="7"/>
  <c r="AN28" i="7"/>
  <c r="AS28" i="7"/>
  <c r="Z72" i="7" l="1"/>
  <c r="O27" i="9"/>
  <c r="T27" i="9"/>
  <c r="L28" i="9" s="1"/>
  <c r="R27" i="9"/>
  <c r="Q27" i="8"/>
  <c r="N27" i="8"/>
  <c r="S27" i="8"/>
  <c r="AO28" i="7"/>
  <c r="AT28" i="7"/>
  <c r="AL29" i="7" s="1"/>
  <c r="AR28" i="7"/>
  <c r="BZ68" i="9"/>
  <c r="BB26" i="9"/>
  <c r="BE26" i="9"/>
  <c r="BG26" i="9"/>
  <c r="AY27" i="9" s="1"/>
  <c r="BM68" i="9"/>
  <c r="AZ70" i="7"/>
  <c r="AM70" i="7"/>
  <c r="AO26" i="9"/>
  <c r="AT26" i="9"/>
  <c r="AL27" i="9" s="1"/>
  <c r="AR26" i="9"/>
  <c r="Z70" i="8"/>
  <c r="AZ69" i="8"/>
  <c r="CB26" i="9"/>
  <c r="CE26" i="9"/>
  <c r="CG26" i="9"/>
  <c r="BY27" i="9" s="1"/>
  <c r="AO26" i="8"/>
  <c r="AR26" i="8"/>
  <c r="AT26" i="8"/>
  <c r="AL27" i="8" s="1"/>
  <c r="BZ70" i="7"/>
  <c r="AD27" i="8"/>
  <c r="AA27" i="8"/>
  <c r="AF27" i="8"/>
  <c r="BU26" i="8"/>
  <c r="BM69" i="8"/>
  <c r="AZ68" i="9"/>
  <c r="BP27" i="8"/>
  <c r="AM68" i="8"/>
  <c r="AM68" i="9"/>
  <c r="CH26" i="8"/>
  <c r="BO26" i="9"/>
  <c r="BR26" i="9"/>
  <c r="BT26" i="9"/>
  <c r="BL27" i="9" s="1"/>
  <c r="BC27" i="8"/>
  <c r="BB28" i="7"/>
  <c r="BG28" i="7"/>
  <c r="AY29" i="7" s="1"/>
  <c r="BE28" i="7"/>
  <c r="CC27" i="8"/>
  <c r="BO28" i="7"/>
  <c r="BT28" i="7"/>
  <c r="BL29" i="7" s="1"/>
  <c r="BR28" i="7"/>
  <c r="O28" i="7"/>
  <c r="T28" i="7"/>
  <c r="L29" i="7" s="1"/>
  <c r="R28" i="7"/>
  <c r="BM70" i="7"/>
  <c r="Z68" i="9"/>
  <c r="CB28" i="7"/>
  <c r="CG28" i="7"/>
  <c r="BY29" i="7" s="1"/>
  <c r="CE28" i="7"/>
  <c r="BZ69" i="8"/>
  <c r="AD29" i="7"/>
  <c r="AA29" i="7"/>
  <c r="AF29" i="7"/>
  <c r="BH26" i="8"/>
  <c r="AB26" i="9"/>
  <c r="AG26" i="9"/>
  <c r="Y27" i="9" s="1"/>
  <c r="AE26" i="9"/>
  <c r="BZ70" i="8" l="1"/>
  <c r="BP29" i="7"/>
  <c r="AB27" i="8"/>
  <c r="AG27" i="8"/>
  <c r="Y28" i="8" s="1"/>
  <c r="AE27" i="8"/>
  <c r="AZ70" i="8"/>
  <c r="AH26" i="9"/>
  <c r="CH28" i="7"/>
  <c r="BQ27" i="8"/>
  <c r="BN27" i="8"/>
  <c r="BS27" i="8"/>
  <c r="CC29" i="7"/>
  <c r="BM69" i="9"/>
  <c r="BC27" i="9"/>
  <c r="AZ69" i="9"/>
  <c r="Z69" i="9"/>
  <c r="AP27" i="8"/>
  <c r="BH26" i="9"/>
  <c r="O27" i="8"/>
  <c r="R27" i="8"/>
  <c r="T27" i="8"/>
  <c r="L28" i="8" s="1"/>
  <c r="BH28" i="7"/>
  <c r="BM70" i="8"/>
  <c r="AU26" i="8"/>
  <c r="AU26" i="9"/>
  <c r="BC29" i="7"/>
  <c r="AP27" i="9"/>
  <c r="BZ69" i="9"/>
  <c r="U27" i="9"/>
  <c r="P28" i="9"/>
  <c r="U28" i="7"/>
  <c r="BD27" i="8"/>
  <c r="BA27" i="8"/>
  <c r="BF27" i="8"/>
  <c r="CC27" i="9"/>
  <c r="AU28" i="7"/>
  <c r="BZ71" i="7"/>
  <c r="P29" i="7"/>
  <c r="AM69" i="9"/>
  <c r="CH26" i="9"/>
  <c r="AP29" i="7"/>
  <c r="Z73" i="7"/>
  <c r="AC27" i="9"/>
  <c r="BP27" i="9"/>
  <c r="AM69" i="8"/>
  <c r="AM71" i="7"/>
  <c r="CD27" i="8"/>
  <c r="CA27" i="8"/>
  <c r="CF27" i="8"/>
  <c r="Z71" i="8"/>
  <c r="BM71" i="7"/>
  <c r="AB29" i="7"/>
  <c r="AE29" i="7"/>
  <c r="AG29" i="7"/>
  <c r="Y30" i="7" s="1"/>
  <c r="BU28" i="7"/>
  <c r="BU26" i="9"/>
  <c r="AZ71" i="7"/>
  <c r="P28" i="8" l="1"/>
  <c r="BQ27" i="9"/>
  <c r="BN27" i="9"/>
  <c r="BS27" i="9"/>
  <c r="Q29" i="7"/>
  <c r="N29" i="7"/>
  <c r="S29" i="7"/>
  <c r="U27" i="8"/>
  <c r="BD27" i="9"/>
  <c r="BA27" i="9"/>
  <c r="BF27" i="9"/>
  <c r="BM70" i="9"/>
  <c r="AH29" i="7"/>
  <c r="AZ71" i="8"/>
  <c r="BM72" i="7"/>
  <c r="AQ27" i="8"/>
  <c r="AN27" i="8"/>
  <c r="AS27" i="8"/>
  <c r="AH27" i="8"/>
  <c r="Z74" i="7"/>
  <c r="AC28" i="8"/>
  <c r="CB27" i="8"/>
  <c r="CE27" i="8"/>
  <c r="CG27" i="8"/>
  <c r="BY28" i="8" s="1"/>
  <c r="BO27" i="8"/>
  <c r="BR27" i="8"/>
  <c r="BT27" i="8"/>
  <c r="BL28" i="8" s="1"/>
  <c r="AM70" i="8"/>
  <c r="AD27" i="9"/>
  <c r="AA27" i="9"/>
  <c r="AF27" i="9"/>
  <c r="BD29" i="7"/>
  <c r="BA29" i="7"/>
  <c r="BF29" i="7"/>
  <c r="AQ29" i="7"/>
  <c r="AN29" i="7"/>
  <c r="AS29" i="7"/>
  <c r="BZ70" i="9"/>
  <c r="Z70" i="9"/>
  <c r="BQ29" i="7"/>
  <c r="BN29" i="7"/>
  <c r="BS29" i="7"/>
  <c r="Z72" i="8"/>
  <c r="AM72" i="7"/>
  <c r="AQ27" i="9"/>
  <c r="AN27" i="9"/>
  <c r="AS27" i="9"/>
  <c r="BM71" i="8"/>
  <c r="AZ70" i="9"/>
  <c r="Q28" i="9"/>
  <c r="N28" i="9"/>
  <c r="S28" i="9"/>
  <c r="AZ72" i="7"/>
  <c r="CD29" i="7"/>
  <c r="CA29" i="7"/>
  <c r="CF29" i="7"/>
  <c r="BZ72" i="7"/>
  <c r="CD27" i="9"/>
  <c r="CA27" i="9"/>
  <c r="CF27" i="9"/>
  <c r="AC30" i="7"/>
  <c r="AM70" i="9"/>
  <c r="BB27" i="8"/>
  <c r="BG27" i="8"/>
  <c r="AY28" i="8" s="1"/>
  <c r="BE27" i="8"/>
  <c r="BZ71" i="8"/>
  <c r="BB27" i="9" l="1"/>
  <c r="BE27" i="9"/>
  <c r="BG27" i="9"/>
  <c r="AY28" i="9" s="1"/>
  <c r="BM73" i="7"/>
  <c r="BZ73" i="7"/>
  <c r="AD28" i="8"/>
  <c r="AA28" i="8"/>
  <c r="AF28" i="8"/>
  <c r="BZ72" i="8"/>
  <c r="AB27" i="9"/>
  <c r="AG27" i="9"/>
  <c r="Y28" i="9" s="1"/>
  <c r="AE27" i="9"/>
  <c r="BH27" i="8"/>
  <c r="BM72" i="8"/>
  <c r="Z71" i="9"/>
  <c r="AZ72" i="8"/>
  <c r="CB29" i="7"/>
  <c r="CE29" i="7"/>
  <c r="CG29" i="7"/>
  <c r="BY30" i="7" s="1"/>
  <c r="AO27" i="9"/>
  <c r="AT27" i="9"/>
  <c r="AL28" i="9" s="1"/>
  <c r="AR27" i="9"/>
  <c r="BZ71" i="9"/>
  <c r="Z75" i="7"/>
  <c r="O29" i="7"/>
  <c r="R29" i="7"/>
  <c r="T29" i="7"/>
  <c r="L30" i="7" s="1"/>
  <c r="AM73" i="7"/>
  <c r="BP28" i="8"/>
  <c r="AD30" i="7"/>
  <c r="AA30" i="7"/>
  <c r="AF30" i="7"/>
  <c r="BU27" i="8"/>
  <c r="BO27" i="9"/>
  <c r="BR27" i="9"/>
  <c r="BT27" i="9"/>
  <c r="BL28" i="9" s="1"/>
  <c r="AZ73" i="7"/>
  <c r="O28" i="9"/>
  <c r="T28" i="9"/>
  <c r="L29" i="9" s="1"/>
  <c r="R28" i="9"/>
  <c r="Z73" i="8"/>
  <c r="BB29" i="7"/>
  <c r="BE29" i="7"/>
  <c r="BG29" i="7"/>
  <c r="AY30" i="7" s="1"/>
  <c r="AO29" i="7"/>
  <c r="AT29" i="7"/>
  <c r="AL30" i="7" s="1"/>
  <c r="AR29" i="7"/>
  <c r="CC28" i="8"/>
  <c r="AO27" i="8"/>
  <c r="AR27" i="8"/>
  <c r="AT27" i="8"/>
  <c r="AL28" i="8" s="1"/>
  <c r="BM71" i="9"/>
  <c r="Q28" i="8"/>
  <c r="N28" i="8"/>
  <c r="S28" i="8"/>
  <c r="BC28" i="8"/>
  <c r="AM71" i="9"/>
  <c r="AM71" i="8"/>
  <c r="CB27" i="9"/>
  <c r="CE27" i="9"/>
  <c r="CG27" i="9"/>
  <c r="BY28" i="9" s="1"/>
  <c r="AZ71" i="9"/>
  <c r="BO29" i="7"/>
  <c r="BR29" i="7"/>
  <c r="BT29" i="7"/>
  <c r="BL30" i="7" s="1"/>
  <c r="CH27" i="8"/>
  <c r="BH29" i="7" l="1"/>
  <c r="P30" i="7"/>
  <c r="AU27" i="9"/>
  <c r="BZ73" i="8"/>
  <c r="CC30" i="7"/>
  <c r="BM73" i="8"/>
  <c r="BZ74" i="7"/>
  <c r="AU27" i="8"/>
  <c r="BP30" i="7"/>
  <c r="Z74" i="8"/>
  <c r="AP28" i="9"/>
  <c r="AM72" i="8"/>
  <c r="AB28" i="8"/>
  <c r="AE28" i="8"/>
  <c r="AG28" i="8"/>
  <c r="Y29" i="8" s="1"/>
  <c r="U28" i="9"/>
  <c r="AU29" i="7"/>
  <c r="AP30" i="7"/>
  <c r="BQ28" i="8"/>
  <c r="BN28" i="8"/>
  <c r="BS28" i="8"/>
  <c r="AZ73" i="8"/>
  <c r="BM74" i="7"/>
  <c r="BD28" i="8"/>
  <c r="BA28" i="8"/>
  <c r="BF28" i="8"/>
  <c r="AZ72" i="9"/>
  <c r="BP28" i="9"/>
  <c r="AH27" i="9"/>
  <c r="BC28" i="9"/>
  <c r="U29" i="7"/>
  <c r="CD28" i="8"/>
  <c r="CA28" i="8"/>
  <c r="CF28" i="8"/>
  <c r="BU27" i="9"/>
  <c r="AC28" i="9"/>
  <c r="BH27" i="9"/>
  <c r="AP28" i="8"/>
  <c r="Z72" i="9"/>
  <c r="AM72" i="9"/>
  <c r="P29" i="9"/>
  <c r="AB30" i="7"/>
  <c r="AE30" i="7"/>
  <c r="AG30" i="7"/>
  <c r="Y31" i="7" s="1"/>
  <c r="CH29" i="7"/>
  <c r="BU29" i="7"/>
  <c r="AZ74" i="7"/>
  <c r="O28" i="8"/>
  <c r="T28" i="8"/>
  <c r="L29" i="8" s="1"/>
  <c r="R28" i="8"/>
  <c r="AM74" i="7"/>
  <c r="CC28" i="9"/>
  <c r="Z76" i="7"/>
  <c r="CH27" i="9"/>
  <c r="BM72" i="9"/>
  <c r="BC30" i="7"/>
  <c r="BZ72" i="9"/>
  <c r="CD28" i="9" l="1"/>
  <c r="CA28" i="9"/>
  <c r="CF28" i="9"/>
  <c r="AH30" i="7"/>
  <c r="Q29" i="9"/>
  <c r="N29" i="9"/>
  <c r="S29" i="9"/>
  <c r="BM73" i="9"/>
  <c r="AQ28" i="8"/>
  <c r="AN28" i="8"/>
  <c r="AS28" i="8"/>
  <c r="BB28" i="8"/>
  <c r="BE28" i="8"/>
  <c r="BG28" i="8"/>
  <c r="AY29" i="8" s="1"/>
  <c r="AQ28" i="9"/>
  <c r="AN28" i="9"/>
  <c r="AS28" i="9"/>
  <c r="AC31" i="7"/>
  <c r="BD28" i="9"/>
  <c r="BA28" i="9"/>
  <c r="BF28" i="9"/>
  <c r="BM74" i="8"/>
  <c r="AM75" i="7"/>
  <c r="BZ73" i="9"/>
  <c r="AD28" i="9"/>
  <c r="AA28" i="9"/>
  <c r="AF28" i="9"/>
  <c r="Z75" i="8"/>
  <c r="CD30" i="7"/>
  <c r="CA30" i="7"/>
  <c r="CF30" i="7"/>
  <c r="BQ30" i="7"/>
  <c r="BN30" i="7"/>
  <c r="BS30" i="7"/>
  <c r="BZ74" i="8"/>
  <c r="P29" i="8"/>
  <c r="BM75" i="7"/>
  <c r="AC29" i="8"/>
  <c r="AZ74" i="8"/>
  <c r="Z73" i="9"/>
  <c r="CB28" i="8"/>
  <c r="CG28" i="8"/>
  <c r="BY29" i="8" s="1"/>
  <c r="CE28" i="8"/>
  <c r="BQ28" i="9"/>
  <c r="BN28" i="9"/>
  <c r="BS28" i="9"/>
  <c r="AZ73" i="9"/>
  <c r="BO28" i="8"/>
  <c r="BT28" i="8"/>
  <c r="BL29" i="8" s="1"/>
  <c r="BR28" i="8"/>
  <c r="Q30" i="7"/>
  <c r="N30" i="7"/>
  <c r="S30" i="7"/>
  <c r="AH28" i="8"/>
  <c r="AZ75" i="7"/>
  <c r="Z77" i="7"/>
  <c r="AM73" i="8"/>
  <c r="BZ75" i="7"/>
  <c r="BD30" i="7"/>
  <c r="BA30" i="7"/>
  <c r="BF30" i="7"/>
  <c r="U28" i="8"/>
  <c r="AM73" i="9"/>
  <c r="AQ30" i="7"/>
  <c r="AN30" i="7"/>
  <c r="AS30" i="7"/>
  <c r="Q29" i="8" l="1"/>
  <c r="N29" i="8"/>
  <c r="S29" i="8"/>
  <c r="AO30" i="7"/>
  <c r="AR30" i="7"/>
  <c r="AT30" i="7"/>
  <c r="AL31" i="7" s="1"/>
  <c r="BZ76" i="7"/>
  <c r="BU28" i="8"/>
  <c r="Z74" i="9"/>
  <c r="AO28" i="8"/>
  <c r="AT28" i="8"/>
  <c r="AL29" i="8" s="1"/>
  <c r="AR28" i="8"/>
  <c r="AD31" i="7"/>
  <c r="AA31" i="7"/>
  <c r="AF31" i="7"/>
  <c r="O29" i="9"/>
  <c r="T29" i="9"/>
  <c r="L30" i="9" s="1"/>
  <c r="R29" i="9"/>
  <c r="Z76" i="8"/>
  <c r="BZ75" i="8"/>
  <c r="AO28" i="9"/>
  <c r="AR28" i="9"/>
  <c r="AT28" i="9"/>
  <c r="AL29" i="9" s="1"/>
  <c r="BZ74" i="9"/>
  <c r="BP29" i="8"/>
  <c r="AM74" i="9"/>
  <c r="AD29" i="8"/>
  <c r="AA29" i="8"/>
  <c r="AF29" i="8"/>
  <c r="BO30" i="7"/>
  <c r="BR30" i="7"/>
  <c r="BT30" i="7"/>
  <c r="BL31" i="7" s="1"/>
  <c r="BC29" i="8"/>
  <c r="BB28" i="9"/>
  <c r="BE28" i="9"/>
  <c r="BG28" i="9"/>
  <c r="AY29" i="9" s="1"/>
  <c r="AM74" i="8"/>
  <c r="AZ75" i="8"/>
  <c r="B10" i="9"/>
  <c r="AZ76" i="7"/>
  <c r="BO28" i="9"/>
  <c r="BT28" i="9"/>
  <c r="BL29" i="9" s="1"/>
  <c r="BR28" i="9"/>
  <c r="BM76" i="7"/>
  <c r="AM76" i="7"/>
  <c r="BH28" i="8"/>
  <c r="AB28" i="9"/>
  <c r="AE28" i="9"/>
  <c r="AG28" i="9"/>
  <c r="Y29" i="9" s="1"/>
  <c r="BB30" i="7"/>
  <c r="BE30" i="7"/>
  <c r="BG30" i="7"/>
  <c r="AY31" i="7" s="1"/>
  <c r="O30" i="7"/>
  <c r="R30" i="7"/>
  <c r="T30" i="7"/>
  <c r="L31" i="7" s="1"/>
  <c r="CC29" i="8"/>
  <c r="CB28" i="9"/>
  <c r="CE28" i="9"/>
  <c r="CG28" i="9"/>
  <c r="BY29" i="9" s="1"/>
  <c r="Z78" i="7"/>
  <c r="AZ74" i="9"/>
  <c r="BM74" i="9"/>
  <c r="CH28" i="8"/>
  <c r="CB30" i="7"/>
  <c r="CE30" i="7"/>
  <c r="CG30" i="7"/>
  <c r="BY31" i="7" s="1"/>
  <c r="BM75" i="8"/>
  <c r="BZ76" i="8" l="1"/>
  <c r="C12" i="7"/>
  <c r="Z75" i="9"/>
  <c r="U30" i="7"/>
  <c r="CC31" i="7"/>
  <c r="AB31" i="7"/>
  <c r="AE31" i="7"/>
  <c r="C46" i="10" s="1"/>
  <c r="AG31" i="7"/>
  <c r="Y32" i="7" s="1"/>
  <c r="BZ77" i="7"/>
  <c r="AM75" i="8"/>
  <c r="BH30" i="7"/>
  <c r="BC29" i="9"/>
  <c r="AM75" i="9"/>
  <c r="CD29" i="8"/>
  <c r="CA29" i="8"/>
  <c r="CF29" i="8"/>
  <c r="BM75" i="9"/>
  <c r="AU28" i="9"/>
  <c r="BU28" i="9"/>
  <c r="BH28" i="9"/>
  <c r="Z77" i="8"/>
  <c r="AU28" i="8"/>
  <c r="AP31" i="7"/>
  <c r="BM76" i="8"/>
  <c r="AB29" i="8"/>
  <c r="AE29" i="8"/>
  <c r="AG29" i="8"/>
  <c r="Y30" i="8" s="1"/>
  <c r="BC31" i="7"/>
  <c r="CC29" i="9"/>
  <c r="BQ29" i="8"/>
  <c r="BN29" i="8"/>
  <c r="BS29" i="8"/>
  <c r="AP29" i="8"/>
  <c r="AU30" i="7"/>
  <c r="AM77" i="7"/>
  <c r="C10" i="8"/>
  <c r="AZ75" i="9"/>
  <c r="Z79" i="7"/>
  <c r="CH28" i="9"/>
  <c r="AH28" i="9"/>
  <c r="BD29" i="8"/>
  <c r="BA29" i="8"/>
  <c r="BF29" i="8"/>
  <c r="U29" i="9"/>
  <c r="AP29" i="9"/>
  <c r="P31" i="7"/>
  <c r="AZ76" i="8"/>
  <c r="CH30" i="7"/>
  <c r="BM77" i="7"/>
  <c r="AC29" i="9"/>
  <c r="BP29" i="9"/>
  <c r="BZ75" i="9"/>
  <c r="P30" i="9"/>
  <c r="B10" i="8"/>
  <c r="AZ77" i="7"/>
  <c r="BP31" i="7"/>
  <c r="O29" i="8"/>
  <c r="R29" i="8"/>
  <c r="T29" i="8"/>
  <c r="L30" i="8" s="1"/>
  <c r="BU30" i="7"/>
  <c r="BZ76" i="9" l="1"/>
  <c r="AH29" i="8"/>
  <c r="AH31" i="7"/>
  <c r="C49" i="10"/>
  <c r="AM76" i="9"/>
  <c r="Q30" i="9"/>
  <c r="N30" i="9"/>
  <c r="S30" i="9"/>
  <c r="AZ77" i="8"/>
  <c r="AQ29" i="8"/>
  <c r="AN29" i="8"/>
  <c r="AS29" i="8"/>
  <c r="U29" i="8"/>
  <c r="AQ29" i="9"/>
  <c r="AN29" i="9"/>
  <c r="AS29" i="9"/>
  <c r="BO29" i="8"/>
  <c r="BT29" i="8"/>
  <c r="BL30" i="8" s="1"/>
  <c r="BR29" i="8"/>
  <c r="BD29" i="9"/>
  <c r="BA29" i="9"/>
  <c r="BF29" i="9"/>
  <c r="P30" i="8"/>
  <c r="AQ31" i="7"/>
  <c r="AN31" i="7"/>
  <c r="AS31" i="7"/>
  <c r="BM76" i="9"/>
  <c r="Z76" i="9"/>
  <c r="Z80" i="7"/>
  <c r="F10" i="8"/>
  <c r="BQ29" i="9"/>
  <c r="BN29" i="9"/>
  <c r="BS29" i="9"/>
  <c r="CD29" i="9"/>
  <c r="CA29" i="9"/>
  <c r="CF29" i="9"/>
  <c r="BM77" i="8"/>
  <c r="BQ31" i="7"/>
  <c r="BN31" i="7"/>
  <c r="BS31" i="7"/>
  <c r="BM78" i="7"/>
  <c r="E10" i="8"/>
  <c r="BZ78" i="7"/>
  <c r="AM76" i="8"/>
  <c r="AZ78" i="7"/>
  <c r="BB29" i="8"/>
  <c r="BG29" i="8"/>
  <c r="AY30" i="8" s="1"/>
  <c r="BE29" i="8"/>
  <c r="BD31" i="7"/>
  <c r="BA31" i="7"/>
  <c r="BF31" i="7"/>
  <c r="Z78" i="8"/>
  <c r="G10" i="8"/>
  <c r="CD31" i="7"/>
  <c r="CA31" i="7"/>
  <c r="CF31" i="7"/>
  <c r="Q31" i="7"/>
  <c r="N31" i="7"/>
  <c r="S31" i="7"/>
  <c r="AZ76" i="9"/>
  <c r="AD29" i="9"/>
  <c r="AA29" i="9"/>
  <c r="AF29" i="9"/>
  <c r="AM78" i="7"/>
  <c r="AC30" i="8"/>
  <c r="CB29" i="8"/>
  <c r="CE29" i="8"/>
  <c r="CG29" i="8"/>
  <c r="BY30" i="8" s="1"/>
  <c r="AC32" i="7"/>
  <c r="BZ77" i="8"/>
  <c r="CB31" i="7" l="1"/>
  <c r="CG31" i="7"/>
  <c r="BY32" i="7" s="1"/>
  <c r="CE31" i="7"/>
  <c r="CH29" i="8"/>
  <c r="B12" i="7"/>
  <c r="AO29" i="9"/>
  <c r="AT29" i="9"/>
  <c r="AL30" i="9" s="1"/>
  <c r="AR29" i="9"/>
  <c r="AM77" i="9"/>
  <c r="G12" i="7"/>
  <c r="Z81" i="7"/>
  <c r="D10" i="8"/>
  <c r="AM79" i="7"/>
  <c r="AZ79" i="7"/>
  <c r="Z77" i="9"/>
  <c r="E10" i="9"/>
  <c r="AO29" i="8"/>
  <c r="AR29" i="8"/>
  <c r="AT29" i="8"/>
  <c r="AL30" i="8" s="1"/>
  <c r="BC30" i="8"/>
  <c r="BM78" i="8"/>
  <c r="BB29" i="9"/>
  <c r="BG29" i="9"/>
  <c r="AY30" i="9" s="1"/>
  <c r="BE29" i="9"/>
  <c r="F12" i="7"/>
  <c r="BH29" i="8"/>
  <c r="AD30" i="8"/>
  <c r="AA30" i="8"/>
  <c r="AF30" i="8"/>
  <c r="AB29" i="9"/>
  <c r="AG29" i="9"/>
  <c r="Y30" i="9" s="1"/>
  <c r="AE29" i="9"/>
  <c r="CB29" i="9"/>
  <c r="CE29" i="9"/>
  <c r="CG29" i="9"/>
  <c r="BY30" i="9" s="1"/>
  <c r="BU29" i="8"/>
  <c r="AZ78" i="8"/>
  <c r="BM79" i="7"/>
  <c r="Q30" i="8"/>
  <c r="N30" i="8"/>
  <c r="S30" i="8"/>
  <c r="BZ78" i="8"/>
  <c r="Z79" i="8"/>
  <c r="BZ79" i="7"/>
  <c r="D12" i="7"/>
  <c r="BP30" i="8"/>
  <c r="C50" i="10"/>
  <c r="C53" i="10"/>
  <c r="C55" i="10"/>
  <c r="BO31" i="7"/>
  <c r="BT31" i="7"/>
  <c r="BL32" i="7" s="1"/>
  <c r="BR31" i="7"/>
  <c r="AD32" i="7"/>
  <c r="AA32" i="7"/>
  <c r="AF32" i="7"/>
  <c r="E12" i="7"/>
  <c r="F10" i="9"/>
  <c r="AO31" i="7"/>
  <c r="AT31" i="7"/>
  <c r="AL32" i="7" s="1"/>
  <c r="AR31" i="7"/>
  <c r="O30" i="9"/>
  <c r="R30" i="9"/>
  <c r="T30" i="9"/>
  <c r="L31" i="9" s="1"/>
  <c r="O31" i="7"/>
  <c r="T31" i="7"/>
  <c r="L32" i="7" s="1"/>
  <c r="R31" i="7"/>
  <c r="C10" i="9"/>
  <c r="AM77" i="8"/>
  <c r="G10" i="9"/>
  <c r="BM77" i="9"/>
  <c r="AZ77" i="9"/>
  <c r="CC30" i="8"/>
  <c r="BB31" i="7"/>
  <c r="BG31" i="7"/>
  <c r="AY32" i="7" s="1"/>
  <c r="BE31" i="7"/>
  <c r="BO29" i="9"/>
  <c r="BT29" i="9"/>
  <c r="BL30" i="9" s="1"/>
  <c r="BR29" i="9"/>
  <c r="D10" i="9"/>
  <c r="BZ77" i="9"/>
  <c r="BZ80" i="7" l="1"/>
  <c r="AB30" i="8"/>
  <c r="AE30" i="8"/>
  <c r="AG30" i="8"/>
  <c r="Y31" i="8" s="1"/>
  <c r="BM79" i="8"/>
  <c r="BP32" i="7"/>
  <c r="AM80" i="7"/>
  <c r="AU29" i="9"/>
  <c r="AZ79" i="8"/>
  <c r="CC30" i="9"/>
  <c r="CH29" i="9"/>
  <c r="BD30" i="8"/>
  <c r="BA30" i="8"/>
  <c r="BF30" i="8"/>
  <c r="BU29" i="9"/>
  <c r="BP30" i="9"/>
  <c r="AP32" i="7"/>
  <c r="AP30" i="8"/>
  <c r="BZ79" i="8"/>
  <c r="AU29" i="8"/>
  <c r="BH31" i="7"/>
  <c r="AM78" i="8"/>
  <c r="BC32" i="7"/>
  <c r="AH29" i="9"/>
  <c r="BH29" i="9"/>
  <c r="Z78" i="9"/>
  <c r="BM78" i="9"/>
  <c r="U30" i="9"/>
  <c r="BU31" i="7"/>
  <c r="AU31" i="7"/>
  <c r="Z82" i="7"/>
  <c r="O30" i="8"/>
  <c r="R30" i="8"/>
  <c r="T30" i="8"/>
  <c r="L31" i="8" s="1"/>
  <c r="CD30" i="8"/>
  <c r="CA30" i="8"/>
  <c r="CF30" i="8"/>
  <c r="P32" i="7"/>
  <c r="BQ30" i="8"/>
  <c r="BN30" i="8"/>
  <c r="BS30" i="8"/>
  <c r="BM80" i="7"/>
  <c r="AC30" i="9"/>
  <c r="BC30" i="9"/>
  <c r="CH31" i="7"/>
  <c r="AP30" i="9"/>
  <c r="Z80" i="8"/>
  <c r="AZ78" i="9"/>
  <c r="AB32" i="7"/>
  <c r="AG32" i="7"/>
  <c r="Y33" i="7" s="1"/>
  <c r="AE32" i="7"/>
  <c r="CC32" i="7"/>
  <c r="U31" i="7"/>
  <c r="BZ78" i="9"/>
  <c r="P31" i="9"/>
  <c r="AZ80" i="7"/>
  <c r="AM78" i="9"/>
  <c r="AQ32" i="7" l="1"/>
  <c r="AN32" i="7"/>
  <c r="AS32" i="7"/>
  <c r="AQ30" i="8"/>
  <c r="AN30" i="8"/>
  <c r="AS30" i="8"/>
  <c r="BQ32" i="7"/>
  <c r="BN32" i="7"/>
  <c r="BS32" i="7"/>
  <c r="AH32" i="7"/>
  <c r="AZ81" i="7"/>
  <c r="AC33" i="7"/>
  <c r="Q32" i="7"/>
  <c r="N32" i="7"/>
  <c r="S32" i="7"/>
  <c r="AD30" i="9"/>
  <c r="AA30" i="9"/>
  <c r="AF30" i="9"/>
  <c r="BM79" i="9"/>
  <c r="BQ30" i="9"/>
  <c r="BN30" i="9"/>
  <c r="BS30" i="9"/>
  <c r="AC31" i="8"/>
  <c r="P31" i="8"/>
  <c r="AM79" i="8"/>
  <c r="CD30" i="9"/>
  <c r="CA30" i="9"/>
  <c r="CF30" i="9"/>
  <c r="AH30" i="8"/>
  <c r="BM80" i="8"/>
  <c r="Q31" i="9"/>
  <c r="N31" i="9"/>
  <c r="S31" i="9"/>
  <c r="Z81" i="8"/>
  <c r="BZ79" i="9"/>
  <c r="BM81" i="7"/>
  <c r="U30" i="8"/>
  <c r="AZ80" i="8"/>
  <c r="BD30" i="9"/>
  <c r="BA30" i="9"/>
  <c r="BF30" i="9"/>
  <c r="AZ79" i="9"/>
  <c r="AQ30" i="9"/>
  <c r="AN30" i="9"/>
  <c r="AS30" i="9"/>
  <c r="Z79" i="9"/>
  <c r="CB30" i="8"/>
  <c r="CG30" i="8"/>
  <c r="BY31" i="8" s="1"/>
  <c r="CE30" i="8"/>
  <c r="Z83" i="7"/>
  <c r="BO30" i="8"/>
  <c r="BT30" i="8"/>
  <c r="BL31" i="8" s="1"/>
  <c r="BR30" i="8"/>
  <c r="BZ80" i="8"/>
  <c r="BB30" i="8"/>
  <c r="BE30" i="8"/>
  <c r="BG30" i="8"/>
  <c r="AY31" i="8" s="1"/>
  <c r="BD32" i="7"/>
  <c r="BA32" i="7"/>
  <c r="BF32" i="7"/>
  <c r="CD32" i="7"/>
  <c r="CA32" i="7"/>
  <c r="CF32" i="7"/>
  <c r="AM79" i="9"/>
  <c r="AM81" i="7"/>
  <c r="BZ81" i="7"/>
  <c r="BB30" i="9" l="1"/>
  <c r="BE30" i="9"/>
  <c r="BG30" i="9"/>
  <c r="AY31" i="9" s="1"/>
  <c r="BM82" i="7"/>
  <c r="BM80" i="9"/>
  <c r="CB30" i="9"/>
  <c r="CG30" i="9"/>
  <c r="BY31" i="9" s="1"/>
  <c r="CE30" i="9"/>
  <c r="AM80" i="9"/>
  <c r="BZ81" i="8"/>
  <c r="Z80" i="9"/>
  <c r="AB30" i="9"/>
  <c r="AG30" i="9"/>
  <c r="Y31" i="9" s="1"/>
  <c r="AE30" i="9"/>
  <c r="BO32" i="7"/>
  <c r="BT32" i="7"/>
  <c r="BL33" i="7" s="1"/>
  <c r="BR32" i="7"/>
  <c r="CB32" i="7"/>
  <c r="CG32" i="7"/>
  <c r="BY33" i="7" s="1"/>
  <c r="CE32" i="7"/>
  <c r="BP31" i="8"/>
  <c r="O31" i="9"/>
  <c r="T31" i="9"/>
  <c r="L32" i="9" s="1"/>
  <c r="R31" i="9"/>
  <c r="Q31" i="8"/>
  <c r="N31" i="8"/>
  <c r="S31" i="8"/>
  <c r="O32" i="7"/>
  <c r="R32" i="7"/>
  <c r="T32" i="7"/>
  <c r="L33" i="7" s="1"/>
  <c r="AO30" i="8"/>
  <c r="AR30" i="8"/>
  <c r="AT30" i="8"/>
  <c r="AL31" i="8" s="1"/>
  <c r="AM82" i="7"/>
  <c r="BZ80" i="9"/>
  <c r="Z82" i="8"/>
  <c r="BU30" i="8"/>
  <c r="AO30" i="9"/>
  <c r="AT30" i="9"/>
  <c r="AL31" i="9" s="1"/>
  <c r="AR30" i="9"/>
  <c r="Z84" i="7"/>
  <c r="AD31" i="8"/>
  <c r="AA31" i="8"/>
  <c r="AF31" i="8"/>
  <c r="AD33" i="7"/>
  <c r="AA33" i="7"/>
  <c r="AF33" i="7"/>
  <c r="BH30" i="8"/>
  <c r="AZ82" i="7"/>
  <c r="AZ81" i="8"/>
  <c r="AM80" i="8"/>
  <c r="BB32" i="7"/>
  <c r="BE32" i="7"/>
  <c r="BG32" i="7"/>
  <c r="AY33" i="7" s="1"/>
  <c r="CH30" i="8"/>
  <c r="AO32" i="7"/>
  <c r="AR32" i="7"/>
  <c r="AT32" i="7"/>
  <c r="AL33" i="7" s="1"/>
  <c r="AZ80" i="9"/>
  <c r="BM81" i="8"/>
  <c r="BZ82" i="7"/>
  <c r="BC31" i="8"/>
  <c r="CC31" i="8"/>
  <c r="BO30" i="9"/>
  <c r="BR30" i="9"/>
  <c r="BT30" i="9"/>
  <c r="BL31" i="9" s="1"/>
  <c r="P33" i="7" l="1"/>
  <c r="AC31" i="9"/>
  <c r="CC31" i="9"/>
  <c r="AZ81" i="9"/>
  <c r="BP31" i="9"/>
  <c r="U32" i="7"/>
  <c r="Z81" i="9"/>
  <c r="Z83" i="8"/>
  <c r="O31" i="8"/>
  <c r="R31" i="8"/>
  <c r="T31" i="8"/>
  <c r="L32" i="8" s="1"/>
  <c r="AP33" i="7"/>
  <c r="CD31" i="8"/>
  <c r="CA31" i="8"/>
  <c r="CF31" i="8"/>
  <c r="AU32" i="7"/>
  <c r="AM81" i="8"/>
  <c r="CH32" i="7"/>
  <c r="BM83" i="7"/>
  <c r="BQ31" i="8"/>
  <c r="BN31" i="8"/>
  <c r="BS31" i="8"/>
  <c r="BD31" i="8"/>
  <c r="BA31" i="8"/>
  <c r="BF31" i="8"/>
  <c r="AB31" i="8"/>
  <c r="AE31" i="8"/>
  <c r="AG31" i="8"/>
  <c r="Y32" i="8" s="1"/>
  <c r="BZ81" i="9"/>
  <c r="U31" i="9"/>
  <c r="CC33" i="7"/>
  <c r="BC31" i="9"/>
  <c r="BU30" i="9"/>
  <c r="BM81" i="9"/>
  <c r="AB33" i="7"/>
  <c r="AG33" i="7"/>
  <c r="Y34" i="7" s="1"/>
  <c r="AE33" i="7"/>
  <c r="AZ82" i="8"/>
  <c r="Z85" i="7"/>
  <c r="AM83" i="7"/>
  <c r="BU32" i="7"/>
  <c r="BZ82" i="8"/>
  <c r="BH30" i="9"/>
  <c r="AP31" i="8"/>
  <c r="BP33" i="7"/>
  <c r="AM81" i="9"/>
  <c r="P32" i="9"/>
  <c r="BZ83" i="7"/>
  <c r="BC33" i="7"/>
  <c r="AZ83" i="7"/>
  <c r="BH32" i="7"/>
  <c r="AU30" i="9"/>
  <c r="AU30" i="8"/>
  <c r="BM82" i="8"/>
  <c r="AP31" i="9"/>
  <c r="AH30" i="9"/>
  <c r="CH30" i="9"/>
  <c r="BM82" i="9" l="1"/>
  <c r="AC32" i="8"/>
  <c r="U31" i="8"/>
  <c r="BQ31" i="9"/>
  <c r="BN31" i="9"/>
  <c r="BS31" i="9"/>
  <c r="AH31" i="8"/>
  <c r="Q32" i="9"/>
  <c r="N32" i="9"/>
  <c r="S32" i="9"/>
  <c r="Z84" i="8"/>
  <c r="AZ82" i="9"/>
  <c r="BD31" i="9"/>
  <c r="BA31" i="9"/>
  <c r="BF31" i="9"/>
  <c r="BZ84" i="7"/>
  <c r="AM82" i="9"/>
  <c r="Z82" i="9"/>
  <c r="CD31" i="9"/>
  <c r="CA31" i="9"/>
  <c r="CF31" i="9"/>
  <c r="BM83" i="8"/>
  <c r="AM84" i="7"/>
  <c r="BB31" i="8"/>
  <c r="BG31" i="8"/>
  <c r="AY32" i="8" s="1"/>
  <c r="BE31" i="8"/>
  <c r="AZ84" i="7"/>
  <c r="CD33" i="7"/>
  <c r="CA33" i="7"/>
  <c r="CF33" i="7"/>
  <c r="BO31" i="8"/>
  <c r="BT31" i="8"/>
  <c r="BL32" i="8" s="1"/>
  <c r="BR31" i="8"/>
  <c r="CB31" i="8"/>
  <c r="CE31" i="8"/>
  <c r="CG31" i="8"/>
  <c r="BY32" i="8" s="1"/>
  <c r="BQ33" i="7"/>
  <c r="BN33" i="7"/>
  <c r="BS33" i="7"/>
  <c r="Z86" i="7"/>
  <c r="AQ31" i="8"/>
  <c r="AN31" i="8"/>
  <c r="AS31" i="8"/>
  <c r="AZ83" i="8"/>
  <c r="BD33" i="7"/>
  <c r="BA33" i="7"/>
  <c r="BF33" i="7"/>
  <c r="AH33" i="7"/>
  <c r="AQ33" i="7"/>
  <c r="AN33" i="7"/>
  <c r="AS33" i="7"/>
  <c r="AD31" i="9"/>
  <c r="AA31" i="9"/>
  <c r="AF31" i="9"/>
  <c r="AM82" i="8"/>
  <c r="AQ31" i="9"/>
  <c r="AN31" i="9"/>
  <c r="AS31" i="9"/>
  <c r="AC34" i="7"/>
  <c r="BM84" i="7"/>
  <c r="Q33" i="7"/>
  <c r="N33" i="7"/>
  <c r="S33" i="7"/>
  <c r="BZ83" i="8"/>
  <c r="BZ82" i="9"/>
  <c r="P32" i="8"/>
  <c r="BZ85" i="7" l="1"/>
  <c r="BM84" i="8"/>
  <c r="BB31" i="9"/>
  <c r="BE31" i="9"/>
  <c r="BG31" i="9"/>
  <c r="AY32" i="9" s="1"/>
  <c r="BO31" i="9"/>
  <c r="BR31" i="9"/>
  <c r="BT31" i="9"/>
  <c r="BL32" i="9" s="1"/>
  <c r="AM85" i="7"/>
  <c r="AO31" i="9"/>
  <c r="AR31" i="9"/>
  <c r="AT31" i="9"/>
  <c r="AL32" i="9" s="1"/>
  <c r="AZ85" i="7"/>
  <c r="BB33" i="7"/>
  <c r="BG33" i="7"/>
  <c r="AY34" i="7" s="1"/>
  <c r="BE33" i="7"/>
  <c r="AO33" i="7"/>
  <c r="AT33" i="7"/>
  <c r="AL34" i="7" s="1"/>
  <c r="AR33" i="7"/>
  <c r="Q32" i="8"/>
  <c r="N32" i="8"/>
  <c r="S32" i="8"/>
  <c r="CB33" i="7"/>
  <c r="CG33" i="7"/>
  <c r="BY34" i="7" s="1"/>
  <c r="CE33" i="7"/>
  <c r="CH31" i="8"/>
  <c r="AZ83" i="9"/>
  <c r="Z87" i="7"/>
  <c r="AD34" i="7"/>
  <c r="AA34" i="7"/>
  <c r="AF34" i="7"/>
  <c r="BO33" i="7"/>
  <c r="BT33" i="7"/>
  <c r="BL34" i="7" s="1"/>
  <c r="BR33" i="7"/>
  <c r="AZ84" i="8"/>
  <c r="Z83" i="9"/>
  <c r="Z85" i="8"/>
  <c r="AD32" i="8"/>
  <c r="AA32" i="8"/>
  <c r="AF32" i="8"/>
  <c r="AB31" i="9"/>
  <c r="AE31" i="9"/>
  <c r="AG31" i="9"/>
  <c r="Y32" i="9" s="1"/>
  <c r="BU31" i="8"/>
  <c r="BH31" i="8"/>
  <c r="BZ83" i="9"/>
  <c r="CB31" i="9"/>
  <c r="CG31" i="9"/>
  <c r="BY32" i="9" s="1"/>
  <c r="CE31" i="9"/>
  <c r="AO31" i="8"/>
  <c r="AT31" i="8"/>
  <c r="AL32" i="8" s="1"/>
  <c r="AR31" i="8"/>
  <c r="BP32" i="8"/>
  <c r="BC32" i="8"/>
  <c r="BZ84" i="8"/>
  <c r="CC32" i="8"/>
  <c r="AM83" i="8"/>
  <c r="O33" i="7"/>
  <c r="T33" i="7"/>
  <c r="L34" i="7" s="1"/>
  <c r="R33" i="7"/>
  <c r="BM85" i="7"/>
  <c r="AM83" i="9"/>
  <c r="O32" i="9"/>
  <c r="R32" i="9"/>
  <c r="T32" i="9"/>
  <c r="L33" i="9" s="1"/>
  <c r="BM83" i="9"/>
  <c r="AP32" i="8" l="1"/>
  <c r="U33" i="7"/>
  <c r="BD32" i="8"/>
  <c r="BA32" i="8"/>
  <c r="BF32" i="8"/>
  <c r="AB34" i="7"/>
  <c r="AE34" i="7"/>
  <c r="AG34" i="7"/>
  <c r="Y35" i="7" s="1"/>
  <c r="BM84" i="9"/>
  <c r="P34" i="7"/>
  <c r="Z86" i="8"/>
  <c r="BP32" i="9"/>
  <c r="AZ84" i="9"/>
  <c r="O32" i="8"/>
  <c r="T32" i="8"/>
  <c r="L33" i="8" s="1"/>
  <c r="R32" i="8"/>
  <c r="BC34" i="7"/>
  <c r="BC32" i="9"/>
  <c r="BU31" i="9"/>
  <c r="P33" i="9"/>
  <c r="AC32" i="9"/>
  <c r="BH31" i="9"/>
  <c r="U32" i="9"/>
  <c r="AM84" i="8"/>
  <c r="AU31" i="8"/>
  <c r="AZ85" i="8"/>
  <c r="CD32" i="8"/>
  <c r="CA32" i="8"/>
  <c r="CF32" i="8"/>
  <c r="AH31" i="9"/>
  <c r="AU33" i="7"/>
  <c r="AZ86" i="7"/>
  <c r="BH33" i="7"/>
  <c r="BU33" i="7"/>
  <c r="AP34" i="7"/>
  <c r="AP32" i="9"/>
  <c r="BM85" i="8"/>
  <c r="Z88" i="7"/>
  <c r="Z84" i="9"/>
  <c r="AM84" i="9"/>
  <c r="CH31" i="9"/>
  <c r="BZ85" i="8"/>
  <c r="CC32" i="9"/>
  <c r="BP34" i="7"/>
  <c r="AU31" i="9"/>
  <c r="AB32" i="8"/>
  <c r="AG32" i="8"/>
  <c r="Y33" i="8" s="1"/>
  <c r="AE32" i="8"/>
  <c r="CH33" i="7"/>
  <c r="BZ86" i="7"/>
  <c r="BQ32" i="8"/>
  <c r="BN32" i="8"/>
  <c r="BS32" i="8"/>
  <c r="BM86" i="7"/>
  <c r="BZ84" i="9"/>
  <c r="CC34" i="7"/>
  <c r="AM86" i="7"/>
  <c r="AM85" i="9" l="1"/>
  <c r="AQ34" i="7"/>
  <c r="AN34" i="7"/>
  <c r="AS34" i="7"/>
  <c r="CB32" i="8"/>
  <c r="CG32" i="8"/>
  <c r="BY33" i="8" s="1"/>
  <c r="CE32" i="8"/>
  <c r="BO32" i="8"/>
  <c r="BR32" i="8"/>
  <c r="BT32" i="8"/>
  <c r="BL33" i="8" s="1"/>
  <c r="AD32" i="9"/>
  <c r="AA32" i="9"/>
  <c r="AF32" i="9"/>
  <c r="AZ85" i="9"/>
  <c r="BM85" i="9"/>
  <c r="AC35" i="7"/>
  <c r="BQ34" i="7"/>
  <c r="BN34" i="7"/>
  <c r="BS34" i="7"/>
  <c r="BQ32" i="9"/>
  <c r="BN32" i="9"/>
  <c r="BS32" i="9"/>
  <c r="AZ87" i="7"/>
  <c r="BZ87" i="7"/>
  <c r="BD32" i="9"/>
  <c r="BA32" i="9"/>
  <c r="BF32" i="9"/>
  <c r="BB32" i="8"/>
  <c r="BG32" i="8"/>
  <c r="AY33" i="8" s="1"/>
  <c r="BE32" i="8"/>
  <c r="AM87" i="7"/>
  <c r="AM85" i="8"/>
  <c r="Q33" i="9"/>
  <c r="N33" i="9"/>
  <c r="S33" i="9"/>
  <c r="BZ86" i="8"/>
  <c r="Z87" i="8"/>
  <c r="Z85" i="9"/>
  <c r="AH34" i="7"/>
  <c r="CD34" i="7"/>
  <c r="CA34" i="7"/>
  <c r="CF34" i="7"/>
  <c r="Z89" i="7"/>
  <c r="BM86" i="8"/>
  <c r="BZ85" i="9"/>
  <c r="AH32" i="8"/>
  <c r="AQ32" i="9"/>
  <c r="AN32" i="9"/>
  <c r="AS32" i="9"/>
  <c r="BD34" i="7"/>
  <c r="BA34" i="7"/>
  <c r="BF34" i="7"/>
  <c r="AZ86" i="8"/>
  <c r="AC33" i="8"/>
  <c r="U32" i="8"/>
  <c r="Q34" i="7"/>
  <c r="N34" i="7"/>
  <c r="S34" i="7"/>
  <c r="AQ32" i="8"/>
  <c r="AN32" i="8"/>
  <c r="AS32" i="8"/>
  <c r="CD32" i="9"/>
  <c r="CA32" i="9"/>
  <c r="CF32" i="9"/>
  <c r="BM87" i="7"/>
  <c r="P33" i="8"/>
  <c r="BP33" i="8" l="1"/>
  <c r="O33" i="9"/>
  <c r="T33" i="9"/>
  <c r="L34" i="9" s="1"/>
  <c r="R33" i="9"/>
  <c r="CB34" i="7"/>
  <c r="CG34" i="7"/>
  <c r="BY35" i="7" s="1"/>
  <c r="CE34" i="7"/>
  <c r="BB32" i="9"/>
  <c r="BE32" i="9"/>
  <c r="BG32" i="9"/>
  <c r="AY33" i="9" s="1"/>
  <c r="BO34" i="7"/>
  <c r="BT34" i="7"/>
  <c r="BL35" i="7" s="1"/>
  <c r="BR34" i="7"/>
  <c r="BU32" i="8"/>
  <c r="BM88" i="7"/>
  <c r="CC33" i="8"/>
  <c r="AD33" i="8"/>
  <c r="AA33" i="8"/>
  <c r="AF33" i="8"/>
  <c r="CB32" i="9"/>
  <c r="CE32" i="9"/>
  <c r="CG32" i="9"/>
  <c r="BY33" i="9" s="1"/>
  <c r="BM87" i="8"/>
  <c r="BH32" i="8"/>
  <c r="CH32" i="8"/>
  <c r="BC33" i="8"/>
  <c r="AO34" i="7"/>
  <c r="AT34" i="7"/>
  <c r="AL35" i="7" s="1"/>
  <c r="AR34" i="7"/>
  <c r="AM86" i="8"/>
  <c r="AM88" i="7"/>
  <c r="BM86" i="9"/>
  <c r="AZ86" i="9"/>
  <c r="AD35" i="7"/>
  <c r="AA35" i="7"/>
  <c r="AF35" i="7"/>
  <c r="Z86" i="9"/>
  <c r="AZ87" i="8"/>
  <c r="AO32" i="8"/>
  <c r="AT32" i="8"/>
  <c r="AL33" i="8" s="1"/>
  <c r="AR32" i="8"/>
  <c r="AM86" i="9"/>
  <c r="BB34" i="7"/>
  <c r="BG34" i="7"/>
  <c r="AY35" i="7" s="1"/>
  <c r="BE34" i="7"/>
  <c r="BZ87" i="8"/>
  <c r="BO32" i="9"/>
  <c r="BR32" i="9"/>
  <c r="BT32" i="9"/>
  <c r="BL33" i="9" s="1"/>
  <c r="AB32" i="9"/>
  <c r="AE32" i="9"/>
  <c r="AG32" i="9"/>
  <c r="Y33" i="9" s="1"/>
  <c r="BZ86" i="9"/>
  <c r="BZ88" i="7"/>
  <c r="Z88" i="8"/>
  <c r="AZ88" i="7"/>
  <c r="Q33" i="8"/>
  <c r="N33" i="8"/>
  <c r="S33" i="8"/>
  <c r="O34" i="7"/>
  <c r="T34" i="7"/>
  <c r="L35" i="7" s="1"/>
  <c r="R34" i="7"/>
  <c r="AO32" i="9"/>
  <c r="AT32" i="9"/>
  <c r="AL33" i="9" s="1"/>
  <c r="AR32" i="9"/>
  <c r="Z90" i="7"/>
  <c r="AZ89" i="7" l="1"/>
  <c r="AC33" i="9"/>
  <c r="AU32" i="8"/>
  <c r="O33" i="8"/>
  <c r="T33" i="8"/>
  <c r="L34" i="8" s="1"/>
  <c r="R33" i="8"/>
  <c r="BP33" i="9"/>
  <c r="AM87" i="9"/>
  <c r="AM89" i="7"/>
  <c r="CD33" i="8"/>
  <c r="CA33" i="8"/>
  <c r="CF33" i="8"/>
  <c r="CH34" i="7"/>
  <c r="CC35" i="7"/>
  <c r="Z91" i="7"/>
  <c r="BM89" i="7"/>
  <c r="BU32" i="9"/>
  <c r="AZ88" i="8"/>
  <c r="AU32" i="9"/>
  <c r="AM87" i="8"/>
  <c r="U33" i="9"/>
  <c r="P34" i="9"/>
  <c r="Z89" i="8"/>
  <c r="Z87" i="9"/>
  <c r="AP33" i="9"/>
  <c r="AU34" i="7"/>
  <c r="BZ88" i="8"/>
  <c r="AB35" i="7"/>
  <c r="AG35" i="7"/>
  <c r="Y36" i="7" s="1"/>
  <c r="AE35" i="7"/>
  <c r="AP35" i="7"/>
  <c r="U34" i="7"/>
  <c r="BZ87" i="9"/>
  <c r="CC33" i="9"/>
  <c r="BU34" i="7"/>
  <c r="BM88" i="8"/>
  <c r="BZ89" i="7"/>
  <c r="P35" i="7"/>
  <c r="CH32" i="9"/>
  <c r="BP35" i="7"/>
  <c r="BQ33" i="8"/>
  <c r="BN33" i="8"/>
  <c r="BS33" i="8"/>
  <c r="BD33" i="8"/>
  <c r="BA33" i="8"/>
  <c r="BF33" i="8"/>
  <c r="BC35" i="7"/>
  <c r="AP33" i="8"/>
  <c r="BM87" i="9"/>
  <c r="BC33" i="9"/>
  <c r="BH34" i="7"/>
  <c r="AZ87" i="9"/>
  <c r="AH32" i="9"/>
  <c r="AB33" i="8"/>
  <c r="AG33" i="8"/>
  <c r="Y34" i="8" s="1"/>
  <c r="AE33" i="8"/>
  <c r="BH32" i="9"/>
  <c r="BM89" i="8" l="1"/>
  <c r="AQ33" i="9"/>
  <c r="AN33" i="9"/>
  <c r="AS33" i="9"/>
  <c r="BQ33" i="9"/>
  <c r="BN33" i="9"/>
  <c r="BS33" i="9"/>
  <c r="BD33" i="9"/>
  <c r="BA33" i="9"/>
  <c r="BF33" i="9"/>
  <c r="AH35" i="7"/>
  <c r="U33" i="8"/>
  <c r="BM88" i="9"/>
  <c r="AC36" i="7"/>
  <c r="CB33" i="8"/>
  <c r="CE33" i="8"/>
  <c r="CG33" i="8"/>
  <c r="BY34" i="8" s="1"/>
  <c r="Q34" i="9"/>
  <c r="N34" i="9"/>
  <c r="S34" i="9"/>
  <c r="AQ33" i="8"/>
  <c r="AN33" i="8"/>
  <c r="AS33" i="8"/>
  <c r="BM90" i="7"/>
  <c r="BZ89" i="8"/>
  <c r="AM90" i="7"/>
  <c r="AQ35" i="7"/>
  <c r="AN35" i="7"/>
  <c r="AS35" i="7"/>
  <c r="CD35" i="7"/>
  <c r="CA35" i="7"/>
  <c r="CF35" i="7"/>
  <c r="Z88" i="9"/>
  <c r="AZ89" i="8"/>
  <c r="P34" i="8"/>
  <c r="AH33" i="8"/>
  <c r="AC34" i="8"/>
  <c r="BD35" i="7"/>
  <c r="BA35" i="7"/>
  <c r="BF35" i="7"/>
  <c r="Q35" i="7"/>
  <c r="N35" i="7"/>
  <c r="S35" i="7"/>
  <c r="AD33" i="9"/>
  <c r="AA33" i="9"/>
  <c r="AF33" i="9"/>
  <c r="BO33" i="8"/>
  <c r="BT33" i="8"/>
  <c r="BL34" i="8" s="1"/>
  <c r="BR33" i="8"/>
  <c r="BQ35" i="7"/>
  <c r="BN35" i="7"/>
  <c r="BS35" i="7"/>
  <c r="Z90" i="8"/>
  <c r="CD33" i="9"/>
  <c r="CA33" i="9"/>
  <c r="CF33" i="9"/>
  <c r="AZ88" i="9"/>
  <c r="BZ88" i="9"/>
  <c r="AM88" i="9"/>
  <c r="AZ90" i="7"/>
  <c r="BB33" i="8"/>
  <c r="BG33" i="8"/>
  <c r="AY34" i="8" s="1"/>
  <c r="BE33" i="8"/>
  <c r="BZ90" i="7"/>
  <c r="AM88" i="8"/>
  <c r="Z92" i="7"/>
  <c r="BU33" i="8" l="1"/>
  <c r="BZ90" i="8"/>
  <c r="CC34" i="8"/>
  <c r="AM89" i="8"/>
  <c r="AZ89" i="9"/>
  <c r="AD36" i="7"/>
  <c r="AA36" i="7"/>
  <c r="AF36" i="7"/>
  <c r="BO33" i="9"/>
  <c r="BR33" i="9"/>
  <c r="BT33" i="9"/>
  <c r="BL34" i="9" s="1"/>
  <c r="BP34" i="8"/>
  <c r="BB35" i="7"/>
  <c r="BG35" i="7"/>
  <c r="AY36" i="7" s="1"/>
  <c r="BE35" i="7"/>
  <c r="BC34" i="8"/>
  <c r="CB33" i="9"/>
  <c r="CG33" i="9"/>
  <c r="BY34" i="9" s="1"/>
  <c r="CE33" i="9"/>
  <c r="AO35" i="7"/>
  <c r="AR35" i="7"/>
  <c r="AT35" i="7"/>
  <c r="AL36" i="7" s="1"/>
  <c r="BM89" i="9"/>
  <c r="BB33" i="9"/>
  <c r="BE33" i="9"/>
  <c r="BG33" i="9"/>
  <c r="AY34" i="9" s="1"/>
  <c r="AO33" i="9"/>
  <c r="AT33" i="9"/>
  <c r="AL34" i="9" s="1"/>
  <c r="AR33" i="9"/>
  <c r="CB35" i="7"/>
  <c r="CE35" i="7"/>
  <c r="CG35" i="7"/>
  <c r="BY36" i="7" s="1"/>
  <c r="BH33" i="8"/>
  <c r="BM91" i="7"/>
  <c r="Z91" i="8"/>
  <c r="Q34" i="8"/>
  <c r="N34" i="8"/>
  <c r="S34" i="8"/>
  <c r="AM91" i="7"/>
  <c r="BZ89" i="9"/>
  <c r="CH33" i="8"/>
  <c r="AB33" i="9"/>
  <c r="AE33" i="9"/>
  <c r="AG33" i="9"/>
  <c r="Y34" i="9" s="1"/>
  <c r="AD34" i="8"/>
  <c r="AA34" i="8"/>
  <c r="AF34" i="8"/>
  <c r="AO33" i="8"/>
  <c r="AT33" i="8"/>
  <c r="AL34" i="8" s="1"/>
  <c r="AR33" i="8"/>
  <c r="BM90" i="8"/>
  <c r="Z89" i="9"/>
  <c r="BZ91" i="7"/>
  <c r="AZ91" i="7"/>
  <c r="Z93" i="7"/>
  <c r="AM89" i="9"/>
  <c r="BO35" i="7"/>
  <c r="BT35" i="7"/>
  <c r="BL36" i="7" s="1"/>
  <c r="BR35" i="7"/>
  <c r="O35" i="7"/>
  <c r="T35" i="7"/>
  <c r="L36" i="7" s="1"/>
  <c r="R35" i="7"/>
  <c r="AZ90" i="8"/>
  <c r="O34" i="9"/>
  <c r="R34" i="9"/>
  <c r="T34" i="9"/>
  <c r="L35" i="9" s="1"/>
  <c r="Z92" i="8" l="1"/>
  <c r="AC34" i="9"/>
  <c r="AM90" i="9"/>
  <c r="AU33" i="9"/>
  <c r="P35" i="9"/>
  <c r="AH33" i="9"/>
  <c r="AP34" i="9"/>
  <c r="CH33" i="9"/>
  <c r="BP34" i="9"/>
  <c r="BH33" i="9"/>
  <c r="BD34" i="8"/>
  <c r="BA34" i="8"/>
  <c r="BF34" i="8"/>
  <c r="BU33" i="9"/>
  <c r="Z94" i="7"/>
  <c r="AZ91" i="8"/>
  <c r="AB36" i="7"/>
  <c r="AE36" i="7"/>
  <c r="AG36" i="7"/>
  <c r="Y37" i="7" s="1"/>
  <c r="CD34" i="8"/>
  <c r="CA34" i="8"/>
  <c r="CF34" i="8"/>
  <c r="BM90" i="9"/>
  <c r="BH35" i="7"/>
  <c r="BZ91" i="8"/>
  <c r="AU33" i="8"/>
  <c r="BM92" i="7"/>
  <c r="Z90" i="9"/>
  <c r="BC36" i="7"/>
  <c r="AZ90" i="9"/>
  <c r="U34" i="9"/>
  <c r="CC34" i="9"/>
  <c r="AZ92" i="7"/>
  <c r="AP34" i="8"/>
  <c r="P36" i="7"/>
  <c r="BZ90" i="9"/>
  <c r="BZ92" i="7"/>
  <c r="AM92" i="7"/>
  <c r="BU35" i="7"/>
  <c r="BP36" i="7"/>
  <c r="AB34" i="8"/>
  <c r="AG34" i="8"/>
  <c r="Y35" i="8" s="1"/>
  <c r="AE34" i="8"/>
  <c r="CH35" i="7"/>
  <c r="AP36" i="7"/>
  <c r="BC34" i="9"/>
  <c r="U35" i="7"/>
  <c r="CC36" i="7"/>
  <c r="BM91" i="8"/>
  <c r="O34" i="8"/>
  <c r="R34" i="8"/>
  <c r="T34" i="8"/>
  <c r="L35" i="8" s="1"/>
  <c r="AU35" i="7"/>
  <c r="BQ34" i="8"/>
  <c r="BN34" i="8"/>
  <c r="BS34" i="8"/>
  <c r="AM90" i="8"/>
  <c r="BZ91" i="9" l="1"/>
  <c r="BM91" i="9"/>
  <c r="BM92" i="8"/>
  <c r="BZ93" i="7"/>
  <c r="AZ92" i="8"/>
  <c r="Q35" i="9"/>
  <c r="N35" i="9"/>
  <c r="S35" i="9"/>
  <c r="CD36" i="7"/>
  <c r="CA36" i="7"/>
  <c r="CF36" i="7"/>
  <c r="Z95" i="7"/>
  <c r="BD36" i="7"/>
  <c r="BA36" i="7"/>
  <c r="BF36" i="7"/>
  <c r="AZ91" i="9"/>
  <c r="AH34" i="8"/>
  <c r="BO34" i="8"/>
  <c r="BR34" i="8"/>
  <c r="BT34" i="8"/>
  <c r="BL35" i="8" s="1"/>
  <c r="AQ34" i="8"/>
  <c r="AN34" i="8"/>
  <c r="AS34" i="8"/>
  <c r="AM91" i="9"/>
  <c r="BQ36" i="7"/>
  <c r="BN36" i="7"/>
  <c r="BS36" i="7"/>
  <c r="Z91" i="9"/>
  <c r="BD34" i="9"/>
  <c r="BA34" i="9"/>
  <c r="BF34" i="9"/>
  <c r="AZ93" i="7"/>
  <c r="BB34" i="8"/>
  <c r="BE34" i="8"/>
  <c r="BG34" i="8"/>
  <c r="AY35" i="8" s="1"/>
  <c r="AM91" i="8"/>
  <c r="AC37" i="7"/>
  <c r="P35" i="8"/>
  <c r="AM93" i="7"/>
  <c r="AH36" i="7"/>
  <c r="AQ34" i="9"/>
  <c r="AN34" i="9"/>
  <c r="AS34" i="9"/>
  <c r="AD34" i="9"/>
  <c r="AA34" i="9"/>
  <c r="AF34" i="9"/>
  <c r="AC35" i="8"/>
  <c r="Q36" i="7"/>
  <c r="N36" i="7"/>
  <c r="S36" i="7"/>
  <c r="CB34" i="8"/>
  <c r="CE34" i="8"/>
  <c r="CG34" i="8"/>
  <c r="BY35" i="8" s="1"/>
  <c r="U34" i="8"/>
  <c r="CD34" i="9"/>
  <c r="CA34" i="9"/>
  <c r="CF34" i="9"/>
  <c r="Z93" i="8"/>
  <c r="BQ34" i="9"/>
  <c r="BN34" i="9"/>
  <c r="BS34" i="9"/>
  <c r="BM93" i="7"/>
  <c r="AQ36" i="7"/>
  <c r="AN36" i="7"/>
  <c r="AS36" i="7"/>
  <c r="BZ92" i="8"/>
  <c r="AZ94" i="7" l="1"/>
  <c r="BB34" i="9"/>
  <c r="BG34" i="9"/>
  <c r="AY35" i="9" s="1"/>
  <c r="BE34" i="9"/>
  <c r="Z96" i="7"/>
  <c r="BP35" i="8"/>
  <c r="BZ94" i="7"/>
  <c r="BZ93" i="8"/>
  <c r="BM94" i="7"/>
  <c r="BU34" i="8"/>
  <c r="CB36" i="7"/>
  <c r="CG36" i="7"/>
  <c r="BY37" i="7" s="1"/>
  <c r="CE36" i="7"/>
  <c r="BM93" i="8"/>
  <c r="CB34" i="9"/>
  <c r="CG34" i="9"/>
  <c r="BY35" i="9" s="1"/>
  <c r="CE34" i="9"/>
  <c r="AM94" i="7"/>
  <c r="BB36" i="7"/>
  <c r="BG36" i="7"/>
  <c r="AY37" i="7" s="1"/>
  <c r="BE36" i="7"/>
  <c r="Z92" i="9"/>
  <c r="AB34" i="9"/>
  <c r="AE34" i="9"/>
  <c r="AG34" i="9"/>
  <c r="Y35" i="9" s="1"/>
  <c r="BM92" i="9"/>
  <c r="AO36" i="7"/>
  <c r="AR36" i="7"/>
  <c r="AT36" i="7"/>
  <c r="AL37" i="7" s="1"/>
  <c r="Q35" i="8"/>
  <c r="N35" i="8"/>
  <c r="S35" i="8"/>
  <c r="CC35" i="8"/>
  <c r="AD37" i="7"/>
  <c r="AA37" i="7"/>
  <c r="AF37" i="7"/>
  <c r="AM92" i="8"/>
  <c r="BO36" i="7"/>
  <c r="BR36" i="7"/>
  <c r="BT36" i="7"/>
  <c r="BL37" i="7" s="1"/>
  <c r="O35" i="9"/>
  <c r="T35" i="9"/>
  <c r="L36" i="9" s="1"/>
  <c r="R35" i="9"/>
  <c r="BO34" i="9"/>
  <c r="BT34" i="9"/>
  <c r="BL35" i="9" s="1"/>
  <c r="BR34" i="9"/>
  <c r="BC35" i="8"/>
  <c r="O36" i="7"/>
  <c r="T36" i="7"/>
  <c r="L37" i="7" s="1"/>
  <c r="R36" i="7"/>
  <c r="BH34" i="8"/>
  <c r="AM92" i="9"/>
  <c r="AZ92" i="9"/>
  <c r="BZ92" i="9"/>
  <c r="AD35" i="8"/>
  <c r="AA35" i="8"/>
  <c r="AF35" i="8"/>
  <c r="AO34" i="8"/>
  <c r="AR34" i="8"/>
  <c r="AT34" i="8"/>
  <c r="AL35" i="8" s="1"/>
  <c r="AZ93" i="8"/>
  <c r="CH34" i="8"/>
  <c r="AO34" i="9"/>
  <c r="AR34" i="9"/>
  <c r="AT34" i="9"/>
  <c r="AL35" i="9" s="1"/>
  <c r="Z94" i="8"/>
  <c r="BU34" i="9" l="1"/>
  <c r="AM95" i="7"/>
  <c r="BM95" i="7"/>
  <c r="Z97" i="7"/>
  <c r="AZ94" i="8"/>
  <c r="BP35" i="9"/>
  <c r="AB37" i="7"/>
  <c r="AE37" i="7"/>
  <c r="AG37" i="7"/>
  <c r="Y38" i="7" s="1"/>
  <c r="BH34" i="9"/>
  <c r="BM94" i="8"/>
  <c r="BZ94" i="8"/>
  <c r="BC35" i="9"/>
  <c r="Z95" i="8"/>
  <c r="CD35" i="8"/>
  <c r="CA35" i="8"/>
  <c r="CF35" i="8"/>
  <c r="CC35" i="9"/>
  <c r="AP35" i="9"/>
  <c r="O35" i="8"/>
  <c r="T35" i="8"/>
  <c r="L36" i="8" s="1"/>
  <c r="R35" i="8"/>
  <c r="AZ95" i="7"/>
  <c r="AZ93" i="9"/>
  <c r="AP35" i="8"/>
  <c r="CH34" i="9"/>
  <c r="AC35" i="9"/>
  <c r="Z93" i="9"/>
  <c r="CH36" i="7"/>
  <c r="BZ95" i="7"/>
  <c r="AH34" i="9"/>
  <c r="CC37" i="7"/>
  <c r="AU34" i="8"/>
  <c r="AM93" i="9"/>
  <c r="U35" i="9"/>
  <c r="P36" i="9"/>
  <c r="U36" i="7"/>
  <c r="BU36" i="7"/>
  <c r="AB35" i="8"/>
  <c r="AE35" i="8"/>
  <c r="AG35" i="8"/>
  <c r="Y36" i="8" s="1"/>
  <c r="AU36" i="7"/>
  <c r="BH36" i="7"/>
  <c r="AU34" i="9"/>
  <c r="BP37" i="7"/>
  <c r="BC37" i="7"/>
  <c r="BQ35" i="8"/>
  <c r="BN35" i="8"/>
  <c r="BS35" i="8"/>
  <c r="P37" i="7"/>
  <c r="AP37" i="7"/>
  <c r="AM93" i="8"/>
  <c r="BZ93" i="9"/>
  <c r="BD35" i="8"/>
  <c r="BA35" i="8"/>
  <c r="BF35" i="8"/>
  <c r="BM93" i="9"/>
  <c r="AQ37" i="7" l="1"/>
  <c r="AN37" i="7"/>
  <c r="AS37" i="7"/>
  <c r="BQ37" i="7"/>
  <c r="BN37" i="7"/>
  <c r="BS37" i="7"/>
  <c r="CD37" i="7"/>
  <c r="CA37" i="7"/>
  <c r="CF37" i="7"/>
  <c r="AD35" i="9"/>
  <c r="AA35" i="9"/>
  <c r="AF35" i="9"/>
  <c r="BD35" i="9"/>
  <c r="BA35" i="9"/>
  <c r="BF35" i="9"/>
  <c r="BQ35" i="9"/>
  <c r="BN35" i="9"/>
  <c r="BS35" i="9"/>
  <c r="AZ95" i="8"/>
  <c r="BM94" i="9"/>
  <c r="Q36" i="9"/>
  <c r="N36" i="9"/>
  <c r="S36" i="9"/>
  <c r="AQ35" i="9"/>
  <c r="AN35" i="9"/>
  <c r="AS35" i="9"/>
  <c r="BM95" i="8"/>
  <c r="Z98" i="7"/>
  <c r="BZ95" i="8"/>
  <c r="AQ35" i="8"/>
  <c r="AN35" i="8"/>
  <c r="AS35" i="8"/>
  <c r="AZ94" i="9"/>
  <c r="CD35" i="9"/>
  <c r="CA35" i="9"/>
  <c r="CF35" i="9"/>
  <c r="BM96" i="7"/>
  <c r="BB35" i="8"/>
  <c r="BG35" i="8"/>
  <c r="AY36" i="8" s="1"/>
  <c r="BE35" i="8"/>
  <c r="AC36" i="8"/>
  <c r="AM96" i="7"/>
  <c r="AH35" i="8"/>
  <c r="CB35" i="8"/>
  <c r="CE35" i="8"/>
  <c r="CG35" i="8"/>
  <c r="BY36" i="8" s="1"/>
  <c r="AC38" i="7"/>
  <c r="BZ96" i="7"/>
  <c r="BZ94" i="9"/>
  <c r="BD37" i="7"/>
  <c r="BA37" i="7"/>
  <c r="BF37" i="7"/>
  <c r="AZ96" i="7"/>
  <c r="AH37" i="7"/>
  <c r="Q37" i="7"/>
  <c r="N37" i="7"/>
  <c r="S37" i="7"/>
  <c r="BO35" i="8"/>
  <c r="BR35" i="8"/>
  <c r="BT35" i="8"/>
  <c r="BL36" i="8" s="1"/>
  <c r="AM94" i="9"/>
  <c r="AM94" i="8"/>
  <c r="U35" i="8"/>
  <c r="Z96" i="8"/>
  <c r="Z94" i="9"/>
  <c r="P36" i="8"/>
  <c r="BU35" i="8" l="1"/>
  <c r="AB35" i="9"/>
  <c r="AE35" i="9"/>
  <c r="AG35" i="9"/>
  <c r="Y36" i="9" s="1"/>
  <c r="AD36" i="8"/>
  <c r="AA36" i="8"/>
  <c r="AF36" i="8"/>
  <c r="BM96" i="8"/>
  <c r="BZ95" i="9"/>
  <c r="CB37" i="7"/>
  <c r="CE37" i="7"/>
  <c r="CG37" i="7"/>
  <c r="BY38" i="7" s="1"/>
  <c r="BH35" i="8"/>
  <c r="BC36" i="8"/>
  <c r="AO35" i="9"/>
  <c r="AR35" i="9"/>
  <c r="AT35" i="9"/>
  <c r="AL36" i="9" s="1"/>
  <c r="Z95" i="9"/>
  <c r="Z99" i="7"/>
  <c r="O37" i="7"/>
  <c r="T37" i="7"/>
  <c r="L38" i="7" s="1"/>
  <c r="R37" i="7"/>
  <c r="AZ96" i="8"/>
  <c r="CC36" i="8"/>
  <c r="CH35" i="8"/>
  <c r="BO35" i="9"/>
  <c r="BT35" i="9"/>
  <c r="BL36" i="9" s="1"/>
  <c r="BR35" i="9"/>
  <c r="BO37" i="7"/>
  <c r="BR37" i="7"/>
  <c r="BT37" i="7"/>
  <c r="BL38" i="7" s="1"/>
  <c r="BZ97" i="7"/>
  <c r="Z97" i="8"/>
  <c r="AD38" i="7"/>
  <c r="AA38" i="7"/>
  <c r="AF38" i="7"/>
  <c r="AZ97" i="7"/>
  <c r="AM95" i="9"/>
  <c r="AO35" i="8"/>
  <c r="AR35" i="8"/>
  <c r="AT35" i="8"/>
  <c r="AL36" i="8" s="1"/>
  <c r="O36" i="9"/>
  <c r="R36" i="9"/>
  <c r="T36" i="9"/>
  <c r="L37" i="9" s="1"/>
  <c r="AM95" i="8"/>
  <c r="BM97" i="7"/>
  <c r="BB37" i="7"/>
  <c r="BG37" i="7"/>
  <c r="AY38" i="7" s="1"/>
  <c r="BE37" i="7"/>
  <c r="BB35" i="9"/>
  <c r="BE35" i="9"/>
  <c r="BG35" i="9"/>
  <c r="AY36" i="9" s="1"/>
  <c r="AO37" i="7"/>
  <c r="AR37" i="7"/>
  <c r="AT37" i="7"/>
  <c r="AL38" i="7" s="1"/>
  <c r="Q36" i="8"/>
  <c r="N36" i="8"/>
  <c r="S36" i="8"/>
  <c r="AZ95" i="9"/>
  <c r="BP36" i="8"/>
  <c r="AM97" i="7"/>
  <c r="CB35" i="9"/>
  <c r="CG35" i="9"/>
  <c r="BY36" i="9" s="1"/>
  <c r="CE35" i="9"/>
  <c r="BZ96" i="8"/>
  <c r="BM95" i="9"/>
  <c r="BM97" i="8" l="1"/>
  <c r="BP36" i="9"/>
  <c r="Z100" i="7"/>
  <c r="BM96" i="9"/>
  <c r="CD36" i="8"/>
  <c r="CA36" i="8"/>
  <c r="CF36" i="8"/>
  <c r="CC38" i="7"/>
  <c r="AP36" i="9"/>
  <c r="CH37" i="7"/>
  <c r="AC36" i="9"/>
  <c r="U36" i="9"/>
  <c r="AZ96" i="9"/>
  <c r="Z96" i="9"/>
  <c r="BZ97" i="8"/>
  <c r="CH35" i="9"/>
  <c r="CC36" i="9"/>
  <c r="AZ97" i="8"/>
  <c r="AU35" i="9"/>
  <c r="AH35" i="9"/>
  <c r="AP38" i="7"/>
  <c r="AM96" i="9"/>
  <c r="Z98" i="8"/>
  <c r="AZ98" i="7"/>
  <c r="AM98" i="7"/>
  <c r="AU37" i="7"/>
  <c r="AM96" i="8"/>
  <c r="BP38" i="7"/>
  <c r="U37" i="7"/>
  <c r="BD36" i="8"/>
  <c r="BA36" i="8"/>
  <c r="BF36" i="8"/>
  <c r="P38" i="7"/>
  <c r="BH37" i="7"/>
  <c r="AP36" i="8"/>
  <c r="BZ98" i="7"/>
  <c r="BU37" i="7"/>
  <c r="BQ36" i="8"/>
  <c r="BN36" i="8"/>
  <c r="BS36" i="8"/>
  <c r="BZ96" i="9"/>
  <c r="AB38" i="7"/>
  <c r="AE38" i="7"/>
  <c r="AG38" i="7"/>
  <c r="Y39" i="7" s="1"/>
  <c r="BC38" i="7"/>
  <c r="AU35" i="8"/>
  <c r="AB36" i="8"/>
  <c r="AE36" i="8"/>
  <c r="AG36" i="8"/>
  <c r="Y37" i="8" s="1"/>
  <c r="O36" i="8"/>
  <c r="T36" i="8"/>
  <c r="L37" i="8" s="1"/>
  <c r="R36" i="8"/>
  <c r="BM98" i="7"/>
  <c r="BC36" i="9"/>
  <c r="BH35" i="9"/>
  <c r="P37" i="9"/>
  <c r="BU35" i="9"/>
  <c r="CD36" i="9" l="1"/>
  <c r="CA36" i="9"/>
  <c r="CF36" i="9"/>
  <c r="BM97" i="9"/>
  <c r="BD38" i="7"/>
  <c r="BA38" i="7"/>
  <c r="BF38" i="7"/>
  <c r="Z99" i="8"/>
  <c r="BM99" i="7"/>
  <c r="AD36" i="9"/>
  <c r="AA36" i="9"/>
  <c r="AF36" i="9"/>
  <c r="P37" i="8"/>
  <c r="AH38" i="7"/>
  <c r="BZ98" i="8"/>
  <c r="AM97" i="8"/>
  <c r="AQ36" i="9"/>
  <c r="AN36" i="9"/>
  <c r="AS36" i="9"/>
  <c r="AQ38" i="7"/>
  <c r="AN38" i="7"/>
  <c r="AS38" i="7"/>
  <c r="AC37" i="8"/>
  <c r="Z97" i="9"/>
  <c r="Z101" i="7"/>
  <c r="BQ38" i="7"/>
  <c r="BN38" i="7"/>
  <c r="BS38" i="7"/>
  <c r="Q37" i="9"/>
  <c r="N37" i="9"/>
  <c r="S37" i="9"/>
  <c r="AH36" i="8"/>
  <c r="BZ97" i="9"/>
  <c r="BQ36" i="9"/>
  <c r="BN36" i="9"/>
  <c r="BS36" i="9"/>
  <c r="AM99" i="7"/>
  <c r="AZ97" i="9"/>
  <c r="CD38" i="7"/>
  <c r="CA38" i="7"/>
  <c r="CF38" i="7"/>
  <c r="BZ99" i="7"/>
  <c r="U36" i="8"/>
  <c r="AQ36" i="8"/>
  <c r="AN36" i="8"/>
  <c r="AS36" i="8"/>
  <c r="BD36" i="9"/>
  <c r="BA36" i="9"/>
  <c r="BF36" i="9"/>
  <c r="BO36" i="8"/>
  <c r="BT36" i="8"/>
  <c r="BL37" i="8" s="1"/>
  <c r="BR36" i="8"/>
  <c r="BM98" i="8"/>
  <c r="AM97" i="9"/>
  <c r="AC39" i="7"/>
  <c r="Q38" i="7"/>
  <c r="N38" i="7"/>
  <c r="S38" i="7"/>
  <c r="BB36" i="8"/>
  <c r="BG36" i="8"/>
  <c r="AY37" i="8" s="1"/>
  <c r="BE36" i="8"/>
  <c r="AZ99" i="7"/>
  <c r="AZ98" i="8"/>
  <c r="CB36" i="8"/>
  <c r="CG36" i="8"/>
  <c r="BY37" i="8" s="1"/>
  <c r="CE36" i="8"/>
  <c r="BP37" i="8" l="1"/>
  <c r="BZ99" i="8"/>
  <c r="BM100" i="7"/>
  <c r="O38" i="7"/>
  <c r="T38" i="7"/>
  <c r="L39" i="7" s="1"/>
  <c r="R38" i="7"/>
  <c r="BZ98" i="9"/>
  <c r="Z98" i="9"/>
  <c r="CB38" i="7"/>
  <c r="CG38" i="7"/>
  <c r="BY39" i="7" s="1"/>
  <c r="CE38" i="7"/>
  <c r="AD39" i="7"/>
  <c r="AA39" i="7"/>
  <c r="AF39" i="7"/>
  <c r="Q37" i="8"/>
  <c r="N37" i="8"/>
  <c r="S37" i="8"/>
  <c r="AZ100" i="7"/>
  <c r="AM98" i="9"/>
  <c r="BB36" i="9"/>
  <c r="BG36" i="9"/>
  <c r="AY37" i="9" s="1"/>
  <c r="BE36" i="9"/>
  <c r="AZ98" i="9"/>
  <c r="O37" i="9"/>
  <c r="T37" i="9"/>
  <c r="L38" i="9" s="1"/>
  <c r="R37" i="9"/>
  <c r="AO38" i="7"/>
  <c r="AR38" i="7"/>
  <c r="AT38" i="7"/>
  <c r="AL39" i="7" s="1"/>
  <c r="BB38" i="7"/>
  <c r="BE38" i="7"/>
  <c r="BG38" i="7"/>
  <c r="AY39" i="7" s="1"/>
  <c r="Z100" i="8"/>
  <c r="BM98" i="9"/>
  <c r="BC37" i="8"/>
  <c r="AO36" i="8"/>
  <c r="AR36" i="8"/>
  <c r="AT36" i="8"/>
  <c r="AL37" i="8" s="1"/>
  <c r="BO38" i="7"/>
  <c r="BT38" i="7"/>
  <c r="BL39" i="7" s="1"/>
  <c r="BR38" i="7"/>
  <c r="AO36" i="9"/>
  <c r="AT36" i="9"/>
  <c r="AL37" i="9" s="1"/>
  <c r="AR36" i="9"/>
  <c r="AZ99" i="8"/>
  <c r="AD37" i="8"/>
  <c r="AA37" i="8"/>
  <c r="AF37" i="8"/>
  <c r="BM99" i="8"/>
  <c r="AM100" i="7"/>
  <c r="BO36" i="9"/>
  <c r="BT36" i="9"/>
  <c r="BL37" i="9" s="1"/>
  <c r="BR36" i="9"/>
  <c r="AB36" i="9"/>
  <c r="AE36" i="9"/>
  <c r="AG36" i="9"/>
  <c r="Y37" i="9" s="1"/>
  <c r="CB36" i="9"/>
  <c r="CE36" i="9"/>
  <c r="CG36" i="9"/>
  <c r="BY37" i="9" s="1"/>
  <c r="CC37" i="8"/>
  <c r="BZ100" i="7"/>
  <c r="BH36" i="8"/>
  <c r="CH36" i="8"/>
  <c r="BU36" i="8"/>
  <c r="Z102" i="7"/>
  <c r="AM98" i="8"/>
  <c r="BU36" i="9" l="1"/>
  <c r="BM100" i="8"/>
  <c r="P38" i="9"/>
  <c r="Z99" i="9"/>
  <c r="BZ101" i="7"/>
  <c r="BP37" i="9"/>
  <c r="AP37" i="8"/>
  <c r="O37" i="8"/>
  <c r="R37" i="8"/>
  <c r="T37" i="8"/>
  <c r="L38" i="8" s="1"/>
  <c r="AU36" i="8"/>
  <c r="Z103" i="7"/>
  <c r="Z101" i="8"/>
  <c r="BH36" i="9"/>
  <c r="P39" i="7"/>
  <c r="BC37" i="9"/>
  <c r="AM99" i="8"/>
  <c r="AB37" i="8"/>
  <c r="AG37" i="8"/>
  <c r="Y38" i="8" s="1"/>
  <c r="AE37" i="8"/>
  <c r="U38" i="7"/>
  <c r="CD37" i="8"/>
  <c r="CA37" i="8"/>
  <c r="CF37" i="8"/>
  <c r="AM101" i="7"/>
  <c r="AZ100" i="8"/>
  <c r="BD37" i="8"/>
  <c r="BA37" i="8"/>
  <c r="BF37" i="8"/>
  <c r="BH38" i="7"/>
  <c r="AB39" i="7"/>
  <c r="AE39" i="7"/>
  <c r="AG39" i="7"/>
  <c r="Y40" i="7" s="1"/>
  <c r="BM101" i="7"/>
  <c r="AM99" i="9"/>
  <c r="AZ99" i="9"/>
  <c r="BC39" i="7"/>
  <c r="CH36" i="9"/>
  <c r="AU36" i="9"/>
  <c r="AP37" i="9"/>
  <c r="AP39" i="7"/>
  <c r="CH38" i="7"/>
  <c r="BZ100" i="8"/>
  <c r="CC37" i="9"/>
  <c r="AC37" i="9"/>
  <c r="AU38" i="7"/>
  <c r="AZ101" i="7"/>
  <c r="CC39" i="7"/>
  <c r="BZ99" i="9"/>
  <c r="BM99" i="9"/>
  <c r="AH36" i="9"/>
  <c r="BU38" i="7"/>
  <c r="BP39" i="7"/>
  <c r="U37" i="9"/>
  <c r="BQ37" i="8"/>
  <c r="BN37" i="8"/>
  <c r="BS37" i="8"/>
  <c r="AQ37" i="9" l="1"/>
  <c r="AN37" i="9"/>
  <c r="AS37" i="9"/>
  <c r="BM102" i="7"/>
  <c r="AM102" i="7"/>
  <c r="AM100" i="8"/>
  <c r="BZ102" i="7"/>
  <c r="Z100" i="9"/>
  <c r="AC40" i="7"/>
  <c r="AH39" i="7"/>
  <c r="Q39" i="7"/>
  <c r="N39" i="7"/>
  <c r="S39" i="7"/>
  <c r="Z104" i="7"/>
  <c r="P38" i="8"/>
  <c r="Q38" i="9"/>
  <c r="N38" i="9"/>
  <c r="S38" i="9"/>
  <c r="BD39" i="7"/>
  <c r="BA39" i="7"/>
  <c r="BF39" i="7"/>
  <c r="CD39" i="7"/>
  <c r="CA39" i="7"/>
  <c r="CF39" i="7"/>
  <c r="AH37" i="8"/>
  <c r="BM101" i="8"/>
  <c r="AQ39" i="7"/>
  <c r="AN39" i="7"/>
  <c r="AS39" i="7"/>
  <c r="BM100" i="9"/>
  <c r="BZ101" i="8"/>
  <c r="BB37" i="8"/>
  <c r="BE37" i="8"/>
  <c r="BG37" i="8"/>
  <c r="AY38" i="8" s="1"/>
  <c r="AC38" i="8"/>
  <c r="AQ37" i="8"/>
  <c r="AN37" i="8"/>
  <c r="AS37" i="8"/>
  <c r="AD37" i="9"/>
  <c r="AA37" i="9"/>
  <c r="AF37" i="9"/>
  <c r="CB37" i="8"/>
  <c r="CE37" i="8"/>
  <c r="CG37" i="8"/>
  <c r="BY38" i="8" s="1"/>
  <c r="BD37" i="9"/>
  <c r="BA37" i="9"/>
  <c r="BF37" i="9"/>
  <c r="BZ100" i="9"/>
  <c r="U37" i="8"/>
  <c r="AZ102" i="7"/>
  <c r="Z102" i="8"/>
  <c r="BO37" i="8"/>
  <c r="BT37" i="8"/>
  <c r="BL38" i="8" s="1"/>
  <c r="BR37" i="8"/>
  <c r="CD37" i="9"/>
  <c r="CA37" i="9"/>
  <c r="CF37" i="9"/>
  <c r="BQ39" i="7"/>
  <c r="BN39" i="7"/>
  <c r="BS39" i="7"/>
  <c r="AZ100" i="9"/>
  <c r="AM100" i="9"/>
  <c r="AZ101" i="8"/>
  <c r="BQ37" i="9"/>
  <c r="BN37" i="9"/>
  <c r="BS37" i="9"/>
  <c r="BZ101" i="9" l="1"/>
  <c r="BM103" i="7"/>
  <c r="BO37" i="9"/>
  <c r="BR37" i="9"/>
  <c r="BT37" i="9"/>
  <c r="BL38" i="9" s="1"/>
  <c r="AO37" i="8"/>
  <c r="AR37" i="8"/>
  <c r="AT37" i="8"/>
  <c r="AL38" i="8" s="1"/>
  <c r="BB39" i="7"/>
  <c r="BE39" i="7"/>
  <c r="BG39" i="7"/>
  <c r="AY40" i="7" s="1"/>
  <c r="O38" i="9"/>
  <c r="R38" i="9"/>
  <c r="T38" i="9"/>
  <c r="L39" i="9" s="1"/>
  <c r="AO37" i="9"/>
  <c r="AR37" i="9"/>
  <c r="AT37" i="9"/>
  <c r="AL38" i="9" s="1"/>
  <c r="BC38" i="8"/>
  <c r="Q38" i="8"/>
  <c r="N38" i="8"/>
  <c r="S38" i="8"/>
  <c r="Z101" i="9"/>
  <c r="CB37" i="9"/>
  <c r="CE37" i="9"/>
  <c r="CG37" i="9"/>
  <c r="BY38" i="9" s="1"/>
  <c r="CH37" i="8"/>
  <c r="BH37" i="8"/>
  <c r="BZ103" i="7"/>
  <c r="AZ102" i="8"/>
  <c r="BB37" i="9"/>
  <c r="BE37" i="9"/>
  <c r="BG37" i="9"/>
  <c r="AY38" i="9" s="1"/>
  <c r="CC38" i="8"/>
  <c r="Z103" i="8"/>
  <c r="AO39" i="7"/>
  <c r="AT39" i="7"/>
  <c r="AL40" i="7" s="1"/>
  <c r="AR39" i="7"/>
  <c r="AD40" i="7"/>
  <c r="AA40" i="7"/>
  <c r="AF40" i="7"/>
  <c r="BU37" i="8"/>
  <c r="BP38" i="8"/>
  <c r="AD38" i="8"/>
  <c r="AA38" i="8"/>
  <c r="AF38" i="8"/>
  <c r="AZ103" i="7"/>
  <c r="BZ102" i="8"/>
  <c r="AM101" i="8"/>
  <c r="BM102" i="8"/>
  <c r="AM101" i="9"/>
  <c r="AZ101" i="9"/>
  <c r="CB39" i="7"/>
  <c r="CE39" i="7"/>
  <c r="CG39" i="7"/>
  <c r="BY40" i="7" s="1"/>
  <c r="Z105" i="7"/>
  <c r="BO39" i="7"/>
  <c r="BT39" i="7"/>
  <c r="BL40" i="7" s="1"/>
  <c r="BR39" i="7"/>
  <c r="AB37" i="9"/>
  <c r="AG37" i="9"/>
  <c r="Y38" i="9" s="1"/>
  <c r="AE37" i="9"/>
  <c r="BM101" i="9"/>
  <c r="O39" i="7"/>
  <c r="T39" i="7"/>
  <c r="L40" i="7" s="1"/>
  <c r="R39" i="7"/>
  <c r="AM103" i="7"/>
  <c r="AP40" i="7" l="1"/>
  <c r="BU39" i="7"/>
  <c r="AM102" i="9"/>
  <c r="AU39" i="7"/>
  <c r="BH37" i="9"/>
  <c r="BD38" i="8"/>
  <c r="BA38" i="8"/>
  <c r="BF38" i="8"/>
  <c r="AP38" i="8"/>
  <c r="AP38" i="9"/>
  <c r="AU37" i="8"/>
  <c r="P39" i="9"/>
  <c r="BU37" i="9"/>
  <c r="BM103" i="8"/>
  <c r="P40" i="7"/>
  <c r="BQ38" i="8"/>
  <c r="BN38" i="8"/>
  <c r="BS38" i="8"/>
  <c r="U38" i="9"/>
  <c r="BM104" i="7"/>
  <c r="AM104" i="7"/>
  <c r="BP40" i="7"/>
  <c r="CC38" i="9"/>
  <c r="U39" i="7"/>
  <c r="AB38" i="8"/>
  <c r="AG38" i="8"/>
  <c r="Y39" i="8" s="1"/>
  <c r="AE38" i="8"/>
  <c r="Z104" i="8"/>
  <c r="Z102" i="9"/>
  <c r="CC40" i="7"/>
  <c r="AM102" i="8"/>
  <c r="BZ104" i="7"/>
  <c r="BC40" i="7"/>
  <c r="AZ103" i="8"/>
  <c r="CH37" i="9"/>
  <c r="CH39" i="7"/>
  <c r="O38" i="8"/>
  <c r="R38" i="8"/>
  <c r="T38" i="8"/>
  <c r="L39" i="8" s="1"/>
  <c r="BH39" i="7"/>
  <c r="Z106" i="7"/>
  <c r="BM102" i="9"/>
  <c r="AH37" i="9"/>
  <c r="AC38" i="9"/>
  <c r="AZ102" i="9"/>
  <c r="AB40" i="7"/>
  <c r="AE40" i="7"/>
  <c r="AG40" i="7"/>
  <c r="Y41" i="7" s="1"/>
  <c r="BZ102" i="9"/>
  <c r="AZ104" i="7"/>
  <c r="AU37" i="9"/>
  <c r="BP38" i="9"/>
  <c r="CD38" i="8"/>
  <c r="CA38" i="8"/>
  <c r="CF38" i="8"/>
  <c r="BZ103" i="8"/>
  <c r="BC38" i="9"/>
  <c r="AD38" i="9" l="1"/>
  <c r="AA38" i="9"/>
  <c r="AF38" i="9"/>
  <c r="BB38" i="8"/>
  <c r="BG38" i="8"/>
  <c r="AY39" i="8" s="1"/>
  <c r="BE38" i="8"/>
  <c r="AZ105" i="7"/>
  <c r="BM103" i="9"/>
  <c r="BQ40" i="7"/>
  <c r="BN40" i="7"/>
  <c r="BS40" i="7"/>
  <c r="AZ104" i="8"/>
  <c r="Z103" i="9"/>
  <c r="AM105" i="7"/>
  <c r="CD40" i="7"/>
  <c r="CA40" i="7"/>
  <c r="CF40" i="7"/>
  <c r="Z105" i="8"/>
  <c r="AM103" i="9"/>
  <c r="BZ103" i="9"/>
  <c r="CB38" i="8"/>
  <c r="CG38" i="8"/>
  <c r="BY39" i="8" s="1"/>
  <c r="CE38" i="8"/>
  <c r="BD40" i="7"/>
  <c r="BA40" i="7"/>
  <c r="BF40" i="7"/>
  <c r="BM105" i="7"/>
  <c r="BO38" i="8"/>
  <c r="BR38" i="8"/>
  <c r="BT38" i="8"/>
  <c r="BL39" i="8" s="1"/>
  <c r="Q39" i="9"/>
  <c r="N39" i="9"/>
  <c r="S39" i="9"/>
  <c r="AQ38" i="9"/>
  <c r="AN38" i="9"/>
  <c r="AS38" i="9"/>
  <c r="BD38" i="9"/>
  <c r="BA38" i="9"/>
  <c r="BF38" i="9"/>
  <c r="AM103" i="8"/>
  <c r="CD38" i="9"/>
  <c r="CA38" i="9"/>
  <c r="CF38" i="9"/>
  <c r="BZ104" i="8"/>
  <c r="AC41" i="7"/>
  <c r="AH40" i="7"/>
  <c r="AC39" i="8"/>
  <c r="BZ105" i="7"/>
  <c r="Q40" i="7"/>
  <c r="N40" i="7"/>
  <c r="S40" i="7"/>
  <c r="AQ38" i="8"/>
  <c r="AN38" i="8"/>
  <c r="AS38" i="8"/>
  <c r="AQ40" i="7"/>
  <c r="AN40" i="7"/>
  <c r="AS40" i="7"/>
  <c r="Z107" i="7"/>
  <c r="AH38" i="8"/>
  <c r="BQ38" i="9"/>
  <c r="BN38" i="9"/>
  <c r="BS38" i="9"/>
  <c r="AZ103" i="9"/>
  <c r="P39" i="8"/>
  <c r="U38" i="8"/>
  <c r="BM104" i="8"/>
  <c r="BU38" i="8" l="1"/>
  <c r="Q39" i="8"/>
  <c r="N39" i="8"/>
  <c r="S39" i="8"/>
  <c r="AO40" i="7"/>
  <c r="AT40" i="7"/>
  <c r="AL41" i="7" s="1"/>
  <c r="AR40" i="7"/>
  <c r="BB38" i="9"/>
  <c r="BG38" i="9"/>
  <c r="AY39" i="9" s="1"/>
  <c r="BE38" i="9"/>
  <c r="BZ106" i="7"/>
  <c r="Z106" i="8"/>
  <c r="AZ105" i="8"/>
  <c r="BB40" i="7"/>
  <c r="BE40" i="7"/>
  <c r="BG40" i="7"/>
  <c r="AY41" i="7" s="1"/>
  <c r="BH38" i="8"/>
  <c r="Z108" i="7"/>
  <c r="AM104" i="8"/>
  <c r="AM104" i="9"/>
  <c r="Z104" i="9"/>
  <c r="AO38" i="8"/>
  <c r="AT38" i="8"/>
  <c r="AL39" i="8" s="1"/>
  <c r="AR38" i="8"/>
  <c r="AO38" i="9"/>
  <c r="AT38" i="9"/>
  <c r="AL39" i="9" s="1"/>
  <c r="AR38" i="9"/>
  <c r="BC39" i="8"/>
  <c r="BM105" i="8"/>
  <c r="BP39" i="8"/>
  <c r="AZ106" i="7"/>
  <c r="CH38" i="8"/>
  <c r="AD39" i="8"/>
  <c r="AA39" i="8"/>
  <c r="AF39" i="8"/>
  <c r="AZ104" i="9"/>
  <c r="CC39" i="8"/>
  <c r="CB40" i="7"/>
  <c r="CG40" i="7"/>
  <c r="BY41" i="7" s="1"/>
  <c r="CE40" i="7"/>
  <c r="BO40" i="7"/>
  <c r="BT40" i="7"/>
  <c r="BL41" i="7" s="1"/>
  <c r="BR40" i="7"/>
  <c r="BO38" i="9"/>
  <c r="BT38" i="9"/>
  <c r="BL39" i="9" s="1"/>
  <c r="BR38" i="9"/>
  <c r="O40" i="7"/>
  <c r="T40" i="7"/>
  <c r="L41" i="7" s="1"/>
  <c r="R40" i="7"/>
  <c r="O39" i="9"/>
  <c r="R39" i="9"/>
  <c r="T39" i="9"/>
  <c r="L40" i="9" s="1"/>
  <c r="AB38" i="9"/>
  <c r="AG38" i="9"/>
  <c r="Y39" i="9" s="1"/>
  <c r="AE38" i="9"/>
  <c r="BM106" i="7"/>
  <c r="AD41" i="7"/>
  <c r="AA41" i="7"/>
  <c r="AF41" i="7"/>
  <c r="BZ105" i="8"/>
  <c r="CB38" i="9"/>
  <c r="CG38" i="9"/>
  <c r="BY39" i="9" s="1"/>
  <c r="CE38" i="9"/>
  <c r="BZ104" i="9"/>
  <c r="AM106" i="7"/>
  <c r="BM104" i="9"/>
  <c r="AZ106" i="8" l="1"/>
  <c r="BM105" i="9"/>
  <c r="CH40" i="7"/>
  <c r="BD39" i="8"/>
  <c r="BA39" i="8"/>
  <c r="BF39" i="8"/>
  <c r="BH38" i="9"/>
  <c r="AP39" i="9"/>
  <c r="P41" i="7"/>
  <c r="Z107" i="8"/>
  <c r="AU40" i="7"/>
  <c r="BZ105" i="9"/>
  <c r="AB41" i="7"/>
  <c r="AG41" i="7"/>
  <c r="Y42" i="7" s="1"/>
  <c r="AE41" i="7"/>
  <c r="AU38" i="8"/>
  <c r="AP41" i="7"/>
  <c r="BU38" i="9"/>
  <c r="AP39" i="8"/>
  <c r="AM107" i="7"/>
  <c r="Z109" i="7"/>
  <c r="CD39" i="8"/>
  <c r="CA39" i="8"/>
  <c r="CF39" i="8"/>
  <c r="BM107" i="7"/>
  <c r="BP39" i="9"/>
  <c r="AZ105" i="9"/>
  <c r="AZ107" i="7"/>
  <c r="AM105" i="8"/>
  <c r="BC39" i="9"/>
  <c r="CH38" i="9"/>
  <c r="CC39" i="9"/>
  <c r="BZ107" i="7"/>
  <c r="O39" i="8"/>
  <c r="T39" i="8"/>
  <c r="L40" i="8" s="1"/>
  <c r="R39" i="8"/>
  <c r="U39" i="9"/>
  <c r="AU38" i="9"/>
  <c r="BQ39" i="8"/>
  <c r="BN39" i="8"/>
  <c r="BS39" i="8"/>
  <c r="BC41" i="7"/>
  <c r="BZ106" i="8"/>
  <c r="P40" i="9"/>
  <c r="CC41" i="7"/>
  <c r="U40" i="7"/>
  <c r="AH38" i="9"/>
  <c r="AC39" i="9"/>
  <c r="BU40" i="7"/>
  <c r="BM106" i="8"/>
  <c r="Z105" i="9"/>
  <c r="BH40" i="7"/>
  <c r="BP41" i="7"/>
  <c r="AB39" i="8"/>
  <c r="AE39" i="8"/>
  <c r="AG39" i="8"/>
  <c r="Y40" i="8" s="1"/>
  <c r="AM105" i="9"/>
  <c r="CD39" i="9" l="1"/>
  <c r="CA39" i="9"/>
  <c r="CF39" i="9"/>
  <c r="AH41" i="7"/>
  <c r="AQ39" i="9"/>
  <c r="AN39" i="9"/>
  <c r="AS39" i="9"/>
  <c r="BO39" i="8"/>
  <c r="BR39" i="8"/>
  <c r="BT39" i="8"/>
  <c r="BL40" i="8" s="1"/>
  <c r="BQ39" i="9"/>
  <c r="BN39" i="9"/>
  <c r="BS39" i="9"/>
  <c r="AC42" i="7"/>
  <c r="BM108" i="7"/>
  <c r="AQ39" i="8"/>
  <c r="AN39" i="8"/>
  <c r="AS39" i="8"/>
  <c r="BB39" i="8"/>
  <c r="BG39" i="8"/>
  <c r="AY40" i="8" s="1"/>
  <c r="BE39" i="8"/>
  <c r="CB39" i="8"/>
  <c r="CE39" i="8"/>
  <c r="CG39" i="8"/>
  <c r="BY40" i="8" s="1"/>
  <c r="U39" i="8"/>
  <c r="Z108" i="8"/>
  <c r="BZ106" i="9"/>
  <c r="AM106" i="9"/>
  <c r="Z106" i="9"/>
  <c r="BD39" i="9"/>
  <c r="BA39" i="9"/>
  <c r="BF39" i="9"/>
  <c r="AC40" i="8"/>
  <c r="AQ41" i="7"/>
  <c r="AN41" i="7"/>
  <c r="AS41" i="7"/>
  <c r="BM106" i="9"/>
  <c r="BM107" i="8"/>
  <c r="AH39" i="8"/>
  <c r="Z110" i="7"/>
  <c r="CD41" i="7"/>
  <c r="CA41" i="7"/>
  <c r="CF41" i="7"/>
  <c r="Q40" i="9"/>
  <c r="N40" i="9"/>
  <c r="S40" i="9"/>
  <c r="AM106" i="8"/>
  <c r="BZ107" i="8"/>
  <c r="P40" i="8"/>
  <c r="BQ41" i="7"/>
  <c r="BN41" i="7"/>
  <c r="BS41" i="7"/>
  <c r="AD39" i="9"/>
  <c r="AA39" i="9"/>
  <c r="AF39" i="9"/>
  <c r="BD41" i="7"/>
  <c r="BA41" i="7"/>
  <c r="BF41" i="7"/>
  <c r="BZ108" i="7"/>
  <c r="AZ108" i="7"/>
  <c r="AM108" i="7"/>
  <c r="Q41" i="7"/>
  <c r="N41" i="7"/>
  <c r="S41" i="7"/>
  <c r="AZ107" i="8"/>
  <c r="AZ106" i="9"/>
  <c r="AM107" i="8" l="1"/>
  <c r="BB39" i="9"/>
  <c r="BG39" i="9"/>
  <c r="AY40" i="9" s="1"/>
  <c r="BE39" i="9"/>
  <c r="CC40" i="8"/>
  <c r="AD42" i="7"/>
  <c r="AA42" i="7"/>
  <c r="AF42" i="7"/>
  <c r="AO39" i="9"/>
  <c r="AT39" i="9"/>
  <c r="AL40" i="9" s="1"/>
  <c r="AR39" i="9"/>
  <c r="BM108" i="8"/>
  <c r="CH39" i="8"/>
  <c r="AZ108" i="8"/>
  <c r="BH39" i="8"/>
  <c r="BC40" i="8"/>
  <c r="BM107" i="9"/>
  <c r="BZ107" i="9"/>
  <c r="BO39" i="9"/>
  <c r="BR39" i="9"/>
  <c r="BT39" i="9"/>
  <c r="BL40" i="9" s="1"/>
  <c r="CB39" i="9"/>
  <c r="CG39" i="9"/>
  <c r="BY40" i="9" s="1"/>
  <c r="CE39" i="9"/>
  <c r="AB39" i="9"/>
  <c r="AG39" i="9"/>
  <c r="Y40" i="9" s="1"/>
  <c r="AE39" i="9"/>
  <c r="O40" i="9"/>
  <c r="R40" i="9"/>
  <c r="T40" i="9"/>
  <c r="L41" i="9" s="1"/>
  <c r="AM107" i="9"/>
  <c r="BB41" i="7"/>
  <c r="BG41" i="7"/>
  <c r="AY42" i="7" s="1"/>
  <c r="BE41" i="7"/>
  <c r="AO41" i="7"/>
  <c r="AT41" i="7"/>
  <c r="AL42" i="7" s="1"/>
  <c r="AR41" i="7"/>
  <c r="AO39" i="8"/>
  <c r="AR39" i="8"/>
  <c r="AT39" i="8"/>
  <c r="AL40" i="8" s="1"/>
  <c r="BP40" i="8"/>
  <c r="AZ109" i="7"/>
  <c r="Q40" i="8"/>
  <c r="N40" i="8"/>
  <c r="S40" i="8"/>
  <c r="Z111" i="7"/>
  <c r="Z109" i="8"/>
  <c r="BU39" i="8"/>
  <c r="Z107" i="9"/>
  <c r="AM109" i="7"/>
  <c r="BO41" i="7"/>
  <c r="BT41" i="7"/>
  <c r="BL42" i="7" s="1"/>
  <c r="BR41" i="7"/>
  <c r="CB41" i="7"/>
  <c r="CG41" i="7"/>
  <c r="BY42" i="7" s="1"/>
  <c r="CE41" i="7"/>
  <c r="BZ109" i="7"/>
  <c r="AD40" i="8"/>
  <c r="AA40" i="8"/>
  <c r="AF40" i="8"/>
  <c r="O41" i="7"/>
  <c r="T41" i="7"/>
  <c r="L42" i="7" s="1"/>
  <c r="R41" i="7"/>
  <c r="AZ107" i="9"/>
  <c r="BZ108" i="8"/>
  <c r="BM109" i="7"/>
  <c r="BP42" i="7" l="1"/>
  <c r="Z110" i="8"/>
  <c r="U40" i="9"/>
  <c r="BM108" i="9"/>
  <c r="AZ109" i="8"/>
  <c r="CD40" i="8"/>
  <c r="CA40" i="8"/>
  <c r="CF40" i="8"/>
  <c r="AP42" i="7"/>
  <c r="O40" i="8"/>
  <c r="R40" i="8"/>
  <c r="T40" i="8"/>
  <c r="L41" i="8" s="1"/>
  <c r="BH41" i="7"/>
  <c r="AM110" i="7"/>
  <c r="AZ110" i="7"/>
  <c r="BC42" i="7"/>
  <c r="BH39" i="9"/>
  <c r="BC40" i="9"/>
  <c r="AU41" i="7"/>
  <c r="BZ108" i="9"/>
  <c r="Z112" i="7"/>
  <c r="AB42" i="7"/>
  <c r="AE42" i="7"/>
  <c r="AG42" i="7"/>
  <c r="Y43" i="7" s="1"/>
  <c r="BM109" i="8"/>
  <c r="AC40" i="9"/>
  <c r="BZ109" i="8"/>
  <c r="Z108" i="9"/>
  <c r="CH39" i="9"/>
  <c r="CC42" i="7"/>
  <c r="AM108" i="9"/>
  <c r="AH39" i="9"/>
  <c r="BM110" i="7"/>
  <c r="AB40" i="8"/>
  <c r="AG40" i="8"/>
  <c r="Y41" i="8" s="1"/>
  <c r="AE40" i="8"/>
  <c r="AZ108" i="9"/>
  <c r="BZ110" i="7"/>
  <c r="CH41" i="7"/>
  <c r="BQ40" i="8"/>
  <c r="BN40" i="8"/>
  <c r="BS40" i="8"/>
  <c r="CC40" i="9"/>
  <c r="U41" i="7"/>
  <c r="BP40" i="9"/>
  <c r="BD40" i="8"/>
  <c r="BA40" i="8"/>
  <c r="BF40" i="8"/>
  <c r="AU39" i="9"/>
  <c r="P42" i="7"/>
  <c r="AP40" i="8"/>
  <c r="BU41" i="7"/>
  <c r="AU39" i="8"/>
  <c r="P41" i="9"/>
  <c r="BU39" i="9"/>
  <c r="AP40" i="9"/>
  <c r="AM108" i="8"/>
  <c r="BD42" i="7" l="1"/>
  <c r="BA42" i="7"/>
  <c r="BF42" i="7"/>
  <c r="CD40" i="9"/>
  <c r="CA40" i="9"/>
  <c r="CF40" i="9"/>
  <c r="AZ109" i="9"/>
  <c r="U40" i="8"/>
  <c r="AC43" i="7"/>
  <c r="AH40" i="8"/>
  <c r="AM109" i="8"/>
  <c r="Q42" i="7"/>
  <c r="N42" i="7"/>
  <c r="S42" i="7"/>
  <c r="Z113" i="7"/>
  <c r="AZ111" i="7"/>
  <c r="BO40" i="8"/>
  <c r="BT40" i="8"/>
  <c r="BL41" i="8" s="1"/>
  <c r="BR40" i="8"/>
  <c r="BM111" i="7"/>
  <c r="Z109" i="9"/>
  <c r="BZ109" i="9"/>
  <c r="CB40" i="8"/>
  <c r="CE40" i="8"/>
  <c r="CG40" i="8"/>
  <c r="BY41" i="8" s="1"/>
  <c r="AQ40" i="9"/>
  <c r="AN40" i="9"/>
  <c r="AS40" i="9"/>
  <c r="AM111" i="7"/>
  <c r="Z111" i="8"/>
  <c r="CD42" i="7"/>
  <c r="CA42" i="7"/>
  <c r="CF42" i="7"/>
  <c r="AQ40" i="8"/>
  <c r="AN40" i="8"/>
  <c r="AS40" i="8"/>
  <c r="AQ42" i="7"/>
  <c r="AN42" i="7"/>
  <c r="AS42" i="7"/>
  <c r="AZ110" i="8"/>
  <c r="BZ110" i="8"/>
  <c r="BB40" i="8"/>
  <c r="BG40" i="8"/>
  <c r="AY41" i="8" s="1"/>
  <c r="BE40" i="8"/>
  <c r="BQ42" i="7"/>
  <c r="BN42" i="7"/>
  <c r="BS42" i="7"/>
  <c r="AH42" i="7"/>
  <c r="AC41" i="8"/>
  <c r="Q41" i="9"/>
  <c r="N41" i="9"/>
  <c r="S41" i="9"/>
  <c r="BZ111" i="7"/>
  <c r="AD40" i="9"/>
  <c r="AA40" i="9"/>
  <c r="AF40" i="9"/>
  <c r="BM109" i="9"/>
  <c r="BQ40" i="9"/>
  <c r="BN40" i="9"/>
  <c r="BS40" i="9"/>
  <c r="AM109" i="9"/>
  <c r="BM110" i="8"/>
  <c r="BD40" i="9"/>
  <c r="BA40" i="9"/>
  <c r="BF40" i="9"/>
  <c r="P41" i="8"/>
  <c r="AD43" i="7" l="1"/>
  <c r="AA43" i="7"/>
  <c r="AF43" i="7"/>
  <c r="AM112" i="7"/>
  <c r="BM112" i="7"/>
  <c r="AZ110" i="9"/>
  <c r="BO42" i="7"/>
  <c r="BT42" i="7"/>
  <c r="BL43" i="7" s="1"/>
  <c r="BR42" i="7"/>
  <c r="AO40" i="9"/>
  <c r="AR40" i="9"/>
  <c r="AT40" i="9"/>
  <c r="AL41" i="9" s="1"/>
  <c r="BP41" i="8"/>
  <c r="AM110" i="8"/>
  <c r="Z110" i="9"/>
  <c r="BB40" i="9"/>
  <c r="BG40" i="9"/>
  <c r="AY41" i="9" s="1"/>
  <c r="BE40" i="9"/>
  <c r="AM110" i="9"/>
  <c r="BZ112" i="7"/>
  <c r="BH40" i="8"/>
  <c r="AO40" i="8"/>
  <c r="AR40" i="8"/>
  <c r="AT40" i="8"/>
  <c r="AL41" i="8" s="1"/>
  <c r="CC41" i="8"/>
  <c r="CB40" i="9"/>
  <c r="CE40" i="9"/>
  <c r="CG40" i="9"/>
  <c r="BY41" i="9" s="1"/>
  <c r="BM111" i="8"/>
  <c r="AZ112" i="7"/>
  <c r="Z112" i="8"/>
  <c r="AB40" i="9"/>
  <c r="AG40" i="9"/>
  <c r="Y41" i="9" s="1"/>
  <c r="AE40" i="9"/>
  <c r="AO42" i="7"/>
  <c r="AR42" i="7"/>
  <c r="AT42" i="7"/>
  <c r="AL43" i="7" s="1"/>
  <c r="BU40" i="8"/>
  <c r="BO40" i="9"/>
  <c r="BR40" i="9"/>
  <c r="BT40" i="9"/>
  <c r="BL41" i="9" s="1"/>
  <c r="O41" i="9"/>
  <c r="T41" i="9"/>
  <c r="L42" i="9" s="1"/>
  <c r="R41" i="9"/>
  <c r="BZ111" i="8"/>
  <c r="CB42" i="7"/>
  <c r="CE42" i="7"/>
  <c r="CG42" i="7"/>
  <c r="BY43" i="7" s="1"/>
  <c r="BZ110" i="9"/>
  <c r="BB42" i="7"/>
  <c r="BE42" i="7"/>
  <c r="BG42" i="7"/>
  <c r="AY43" i="7" s="1"/>
  <c r="AZ111" i="8"/>
  <c r="AD41" i="8"/>
  <c r="AA41" i="8"/>
  <c r="AF41" i="8"/>
  <c r="O42" i="7"/>
  <c r="T42" i="7"/>
  <c r="L43" i="7" s="1"/>
  <c r="R42" i="7"/>
  <c r="BC41" i="8"/>
  <c r="CH40" i="8"/>
  <c r="B11" i="9"/>
  <c r="Q41" i="8"/>
  <c r="N41" i="8"/>
  <c r="S41" i="8"/>
  <c r="BM110" i="9"/>
  <c r="Z114" i="7"/>
  <c r="U42" i="7" l="1"/>
  <c r="CC43" i="7"/>
  <c r="Z113" i="8"/>
  <c r="BU40" i="9"/>
  <c r="AH40" i="9"/>
  <c r="CH40" i="9"/>
  <c r="BQ41" i="8"/>
  <c r="BN41" i="8"/>
  <c r="BS41" i="8"/>
  <c r="AP41" i="9"/>
  <c r="Z115" i="7"/>
  <c r="BD41" i="8"/>
  <c r="BA41" i="8"/>
  <c r="BF41" i="8"/>
  <c r="BZ111" i="9"/>
  <c r="AC41" i="9"/>
  <c r="AM111" i="9"/>
  <c r="AZ111" i="9"/>
  <c r="CD41" i="8"/>
  <c r="CA41" i="8"/>
  <c r="CF41" i="8"/>
  <c r="CH42" i="7"/>
  <c r="AU40" i="9"/>
  <c r="BC41" i="9"/>
  <c r="BU42" i="7"/>
  <c r="BM113" i="7"/>
  <c r="AM113" i="7"/>
  <c r="AZ113" i="7"/>
  <c r="BH40" i="9"/>
  <c r="BP43" i="7"/>
  <c r="BZ112" i="8"/>
  <c r="AZ112" i="8"/>
  <c r="U41" i="9"/>
  <c r="Z111" i="9"/>
  <c r="BM111" i="9"/>
  <c r="P43" i="7"/>
  <c r="AP41" i="8"/>
  <c r="O41" i="8"/>
  <c r="R41" i="8"/>
  <c r="T41" i="8"/>
  <c r="L42" i="8" s="1"/>
  <c r="C11" i="8"/>
  <c r="AU40" i="8"/>
  <c r="P42" i="9"/>
  <c r="AP43" i="7"/>
  <c r="BM112" i="8"/>
  <c r="BZ113" i="7"/>
  <c r="C13" i="7"/>
  <c r="B11" i="8"/>
  <c r="AB41" i="8"/>
  <c r="AE41" i="8"/>
  <c r="AG41" i="8"/>
  <c r="Y42" i="8" s="1"/>
  <c r="BC43" i="7"/>
  <c r="AU42" i="7"/>
  <c r="AB43" i="7"/>
  <c r="AE43" i="7"/>
  <c r="D46" i="10" s="1"/>
  <c r="AG43" i="7"/>
  <c r="Y44" i="7" s="1"/>
  <c r="BH42" i="7"/>
  <c r="BP41" i="9"/>
  <c r="CC41" i="9"/>
  <c r="AM111" i="8"/>
  <c r="BZ112" i="9" l="1"/>
  <c r="Z112" i="9"/>
  <c r="AZ114" i="7"/>
  <c r="BB41" i="8"/>
  <c r="BE41" i="8"/>
  <c r="BG41" i="8"/>
  <c r="AY42" i="8" s="1"/>
  <c r="AM114" i="7"/>
  <c r="CB41" i="8"/>
  <c r="CE41" i="8"/>
  <c r="CG41" i="8"/>
  <c r="BY42" i="8" s="1"/>
  <c r="BQ41" i="9"/>
  <c r="BN41" i="9"/>
  <c r="BS41" i="9"/>
  <c r="AH41" i="8"/>
  <c r="G11" i="8"/>
  <c r="Q42" i="9"/>
  <c r="N42" i="9"/>
  <c r="S42" i="9"/>
  <c r="AZ113" i="8"/>
  <c r="Z116" i="7"/>
  <c r="CD41" i="9"/>
  <c r="CA41" i="9"/>
  <c r="CF41" i="9"/>
  <c r="BM114" i="7"/>
  <c r="AZ112" i="9"/>
  <c r="AM112" i="8"/>
  <c r="BM113" i="8"/>
  <c r="P42" i="8"/>
  <c r="BZ113" i="8"/>
  <c r="Z114" i="8"/>
  <c r="AM112" i="9"/>
  <c r="AQ41" i="9"/>
  <c r="AN41" i="9"/>
  <c r="AS41" i="9"/>
  <c r="E11" i="8"/>
  <c r="AQ43" i="7"/>
  <c r="AN43" i="7"/>
  <c r="AS43" i="7"/>
  <c r="AQ41" i="8"/>
  <c r="AN41" i="8"/>
  <c r="AS41" i="8"/>
  <c r="AC44" i="7"/>
  <c r="F11" i="8"/>
  <c r="CD43" i="7"/>
  <c r="CA43" i="7"/>
  <c r="CF43" i="7"/>
  <c r="BD43" i="7"/>
  <c r="BA43" i="7"/>
  <c r="BF43" i="7"/>
  <c r="AC42" i="8"/>
  <c r="U41" i="8"/>
  <c r="AH43" i="7"/>
  <c r="BM112" i="9"/>
  <c r="BQ43" i="7"/>
  <c r="BN43" i="7"/>
  <c r="BS43" i="7"/>
  <c r="BD41" i="9"/>
  <c r="BA41" i="9"/>
  <c r="BF41" i="9"/>
  <c r="AD41" i="9"/>
  <c r="AA41" i="9"/>
  <c r="AF41" i="9"/>
  <c r="BO41" i="8"/>
  <c r="BR41" i="8"/>
  <c r="BT41" i="8"/>
  <c r="BL42" i="8" s="1"/>
  <c r="Q43" i="7"/>
  <c r="N43" i="7"/>
  <c r="S43" i="7"/>
  <c r="BZ114" i="7"/>
  <c r="AO41" i="8" l="1"/>
  <c r="AR41" i="8"/>
  <c r="AT41" i="8"/>
  <c r="AL42" i="8" s="1"/>
  <c r="BZ115" i="7"/>
  <c r="B13" i="7"/>
  <c r="E11" i="9"/>
  <c r="AD44" i="7"/>
  <c r="AA44" i="7"/>
  <c r="AF44" i="7"/>
  <c r="AM113" i="8"/>
  <c r="AM113" i="9"/>
  <c r="AZ113" i="9"/>
  <c r="O42" i="9"/>
  <c r="T42" i="9"/>
  <c r="L43" i="9" s="1"/>
  <c r="R42" i="9"/>
  <c r="AM115" i="7"/>
  <c r="E13" i="7"/>
  <c r="BO43" i="7"/>
  <c r="BT43" i="7"/>
  <c r="BL44" i="7" s="1"/>
  <c r="BR43" i="7"/>
  <c r="BB43" i="7"/>
  <c r="BE43" i="7"/>
  <c r="BG43" i="7"/>
  <c r="AY44" i="7" s="1"/>
  <c r="Z115" i="8"/>
  <c r="BM115" i="7"/>
  <c r="BH41" i="8"/>
  <c r="BC42" i="8"/>
  <c r="D13" i="7"/>
  <c r="BZ114" i="8"/>
  <c r="G11" i="9"/>
  <c r="O43" i="7"/>
  <c r="R43" i="7"/>
  <c r="T43" i="7"/>
  <c r="L44" i="7" s="1"/>
  <c r="AO43" i="7"/>
  <c r="AR43" i="7"/>
  <c r="AT43" i="7"/>
  <c r="AL44" i="7" s="1"/>
  <c r="CB41" i="9"/>
  <c r="CG41" i="9"/>
  <c r="BY42" i="9" s="1"/>
  <c r="CE41" i="9"/>
  <c r="AZ115" i="7"/>
  <c r="BU41" i="8"/>
  <c r="CB43" i="7"/>
  <c r="CE43" i="7"/>
  <c r="CG43" i="7"/>
  <c r="BY44" i="7" s="1"/>
  <c r="Q42" i="8"/>
  <c r="N42" i="8"/>
  <c r="S42" i="8"/>
  <c r="F11" i="9"/>
  <c r="BO41" i="9"/>
  <c r="BR41" i="9"/>
  <c r="BT41" i="9"/>
  <c r="BL42" i="9" s="1"/>
  <c r="Z113" i="9"/>
  <c r="BB41" i="9"/>
  <c r="BE41" i="9"/>
  <c r="BG41" i="9"/>
  <c r="AY42" i="9" s="1"/>
  <c r="AD42" i="8"/>
  <c r="AA42" i="8"/>
  <c r="AF42" i="8"/>
  <c r="BP42" i="8"/>
  <c r="BM113" i="9"/>
  <c r="G13" i="7"/>
  <c r="C11" i="9"/>
  <c r="BM114" i="8"/>
  <c r="Z117" i="7"/>
  <c r="D11" i="8"/>
  <c r="F13" i="7"/>
  <c r="AB41" i="9"/>
  <c r="AG41" i="9"/>
  <c r="Y42" i="9" s="1"/>
  <c r="AE41" i="9"/>
  <c r="D49" i="10"/>
  <c r="D50" i="10" s="1"/>
  <c r="D53" i="10"/>
  <c r="D55" i="10"/>
  <c r="D11" i="9"/>
  <c r="AZ114" i="8"/>
  <c r="CC42" i="8"/>
  <c r="BZ113" i="9"/>
  <c r="AO41" i="9"/>
  <c r="AR41" i="9"/>
  <c r="AT41" i="9"/>
  <c r="AL42" i="9" s="1"/>
  <c r="CH41" i="8"/>
  <c r="AP42" i="9" l="1"/>
  <c r="AZ116" i="7"/>
  <c r="BC44" i="7"/>
  <c r="AM116" i="7"/>
  <c r="AU41" i="9"/>
  <c r="CH41" i="9"/>
  <c r="BZ115" i="8"/>
  <c r="BH43" i="7"/>
  <c r="AB44" i="7"/>
  <c r="AE44" i="7"/>
  <c r="AG44" i="7"/>
  <c r="Y45" i="7" s="1"/>
  <c r="CC42" i="9"/>
  <c r="BZ114" i="9"/>
  <c r="AH41" i="9"/>
  <c r="O42" i="8"/>
  <c r="R42" i="8"/>
  <c r="T42" i="8"/>
  <c r="L43" i="8" s="1"/>
  <c r="BU43" i="7"/>
  <c r="P43" i="9"/>
  <c r="BM115" i="8"/>
  <c r="BC42" i="9"/>
  <c r="CD42" i="8"/>
  <c r="CA42" i="8"/>
  <c r="CF42" i="8"/>
  <c r="BH41" i="9"/>
  <c r="CC44" i="7"/>
  <c r="AU43" i="7"/>
  <c r="BD42" i="8"/>
  <c r="BA42" i="8"/>
  <c r="BF42" i="8"/>
  <c r="AZ114" i="9"/>
  <c r="CH43" i="7"/>
  <c r="AM114" i="9"/>
  <c r="BZ116" i="7"/>
  <c r="AP44" i="7"/>
  <c r="P44" i="7"/>
  <c r="AB42" i="8"/>
  <c r="AE42" i="8"/>
  <c r="AG42" i="8"/>
  <c r="Y43" i="8" s="1"/>
  <c r="AC42" i="9"/>
  <c r="Z114" i="9"/>
  <c r="BM114" i="9"/>
  <c r="BP42" i="9"/>
  <c r="BM116" i="7"/>
  <c r="AP42" i="8"/>
  <c r="U42" i="9"/>
  <c r="BP44" i="7"/>
  <c r="AZ115" i="8"/>
  <c r="U43" i="7"/>
  <c r="Z118" i="7"/>
  <c r="BU41" i="9"/>
  <c r="AU41" i="8"/>
  <c r="BQ42" i="8"/>
  <c r="BN42" i="8"/>
  <c r="BS42" i="8"/>
  <c r="Z116" i="8"/>
  <c r="AM114" i="8"/>
  <c r="AM115" i="8" l="1"/>
  <c r="BM117" i="7"/>
  <c r="CD42" i="9"/>
  <c r="CA42" i="9"/>
  <c r="CF42" i="9"/>
  <c r="AQ44" i="7"/>
  <c r="AN44" i="7"/>
  <c r="AS44" i="7"/>
  <c r="BQ42" i="9"/>
  <c r="BN42" i="9"/>
  <c r="BS42" i="9"/>
  <c r="Q43" i="9"/>
  <c r="N43" i="9"/>
  <c r="S43" i="9"/>
  <c r="CB42" i="8"/>
  <c r="CE42" i="8"/>
  <c r="CG42" i="8"/>
  <c r="BY43" i="8" s="1"/>
  <c r="AH44" i="7"/>
  <c r="AM117" i="7"/>
  <c r="P43" i="8"/>
  <c r="Q44" i="7"/>
  <c r="N44" i="7"/>
  <c r="S44" i="7"/>
  <c r="AZ115" i="9"/>
  <c r="BD42" i="9"/>
  <c r="BA42" i="9"/>
  <c r="BF42" i="9"/>
  <c r="U42" i="8"/>
  <c r="BD44" i="7"/>
  <c r="BA44" i="7"/>
  <c r="BF44" i="7"/>
  <c r="AM115" i="9"/>
  <c r="Z115" i="9"/>
  <c r="AD42" i="9"/>
  <c r="AA42" i="9"/>
  <c r="AF42" i="9"/>
  <c r="AZ117" i="7"/>
  <c r="AZ116" i="8"/>
  <c r="BB42" i="8"/>
  <c r="BE42" i="8"/>
  <c r="BG42" i="8"/>
  <c r="AY43" i="8" s="1"/>
  <c r="BQ44" i="7"/>
  <c r="BN44" i="7"/>
  <c r="BS44" i="7"/>
  <c r="BZ117" i="7"/>
  <c r="BZ116" i="8"/>
  <c r="BM115" i="9"/>
  <c r="BO42" i="8"/>
  <c r="BR42" i="8"/>
  <c r="BT42" i="8"/>
  <c r="BL43" i="8" s="1"/>
  <c r="AC43" i="8"/>
  <c r="AQ42" i="8"/>
  <c r="AN42" i="8"/>
  <c r="AS42" i="8"/>
  <c r="AH42" i="8"/>
  <c r="CD44" i="7"/>
  <c r="CA44" i="7"/>
  <c r="CF44" i="7"/>
  <c r="BZ115" i="9"/>
  <c r="Z117" i="8"/>
  <c r="AC45" i="7"/>
  <c r="Z119" i="7"/>
  <c r="BM116" i="8"/>
  <c r="AQ42" i="9"/>
  <c r="AN42" i="9"/>
  <c r="AS42" i="9"/>
  <c r="AM118" i="7" l="1"/>
  <c r="BO42" i="9"/>
  <c r="BR42" i="9"/>
  <c r="BT42" i="9"/>
  <c r="BL43" i="9" s="1"/>
  <c r="BZ118" i="7"/>
  <c r="BB42" i="9"/>
  <c r="BE42" i="9"/>
  <c r="BG42" i="9"/>
  <c r="AY43" i="9" s="1"/>
  <c r="BU42" i="8"/>
  <c r="BO44" i="7"/>
  <c r="BR44" i="7"/>
  <c r="BT44" i="7"/>
  <c r="BL45" i="7" s="1"/>
  <c r="AO44" i="7"/>
  <c r="AR44" i="7"/>
  <c r="AT44" i="7"/>
  <c r="AL45" i="7" s="1"/>
  <c r="Z116" i="9"/>
  <c r="CC43" i="8"/>
  <c r="AB42" i="9"/>
  <c r="AE42" i="9"/>
  <c r="AG42" i="9"/>
  <c r="Y43" i="9" s="1"/>
  <c r="CH42" i="8"/>
  <c r="AO42" i="9"/>
  <c r="AT42" i="9"/>
  <c r="AL43" i="9" s="1"/>
  <c r="AR42" i="9"/>
  <c r="AD43" i="8"/>
  <c r="AA43" i="8"/>
  <c r="AF43" i="8"/>
  <c r="BH42" i="8"/>
  <c r="AM116" i="9"/>
  <c r="CB42" i="9"/>
  <c r="CE42" i="9"/>
  <c r="CG42" i="9"/>
  <c r="BY43" i="9" s="1"/>
  <c r="AZ118" i="7"/>
  <c r="Z120" i="7"/>
  <c r="BM116" i="9"/>
  <c r="AD45" i="7"/>
  <c r="AA45" i="7"/>
  <c r="AF45" i="7"/>
  <c r="CB44" i="7"/>
  <c r="CG44" i="7"/>
  <c r="BY45" i="7" s="1"/>
  <c r="CE44" i="7"/>
  <c r="BM117" i="8"/>
  <c r="BP43" i="8"/>
  <c r="O44" i="7"/>
  <c r="R44" i="7"/>
  <c r="T44" i="7"/>
  <c r="L45" i="7" s="1"/>
  <c r="AZ117" i="8"/>
  <c r="Z118" i="8"/>
  <c r="BB44" i="7"/>
  <c r="BG44" i="7"/>
  <c r="AY45" i="7" s="1"/>
  <c r="BE44" i="7"/>
  <c r="O43" i="9"/>
  <c r="R43" i="9"/>
  <c r="T43" i="9"/>
  <c r="L44" i="9" s="1"/>
  <c r="BM118" i="7"/>
  <c r="BZ117" i="8"/>
  <c r="AO42" i="8"/>
  <c r="AT42" i="8"/>
  <c r="AL43" i="8" s="1"/>
  <c r="AR42" i="8"/>
  <c r="BZ116" i="9"/>
  <c r="AM116" i="8"/>
  <c r="BC43" i="8"/>
  <c r="AZ116" i="9"/>
  <c r="Q43" i="8"/>
  <c r="N43" i="8"/>
  <c r="S43" i="8"/>
  <c r="AM117" i="8" l="1"/>
  <c r="AZ118" i="8"/>
  <c r="CH44" i="7"/>
  <c r="CC43" i="9"/>
  <c r="AP43" i="9"/>
  <c r="BC43" i="9"/>
  <c r="CC45" i="7"/>
  <c r="CH42" i="9"/>
  <c r="BH42" i="9"/>
  <c r="BM119" i="7"/>
  <c r="AU44" i="7"/>
  <c r="AC43" i="9"/>
  <c r="AM117" i="9"/>
  <c r="U44" i="7"/>
  <c r="BZ117" i="9"/>
  <c r="BH44" i="7"/>
  <c r="BM117" i="9"/>
  <c r="AH42" i="9"/>
  <c r="BP45" i="7"/>
  <c r="BZ119" i="7"/>
  <c r="O43" i="8"/>
  <c r="R43" i="8"/>
  <c r="T43" i="8"/>
  <c r="L44" i="8" s="1"/>
  <c r="P44" i="9"/>
  <c r="P45" i="7"/>
  <c r="AZ117" i="9"/>
  <c r="BC45" i="7"/>
  <c r="BU44" i="7"/>
  <c r="BP43" i="9"/>
  <c r="BU42" i="9"/>
  <c r="AB43" i="8"/>
  <c r="AE43" i="8"/>
  <c r="AG43" i="8"/>
  <c r="Y44" i="8" s="1"/>
  <c r="AU42" i="8"/>
  <c r="AP43" i="8"/>
  <c r="BM118" i="8"/>
  <c r="Z117" i="9"/>
  <c r="AP45" i="7"/>
  <c r="U43" i="9"/>
  <c r="AB45" i="7"/>
  <c r="AG45" i="7"/>
  <c r="Y46" i="7" s="1"/>
  <c r="AE45" i="7"/>
  <c r="BQ43" i="8"/>
  <c r="BN43" i="8"/>
  <c r="BS43" i="8"/>
  <c r="Z121" i="7"/>
  <c r="CD43" i="8"/>
  <c r="CA43" i="8"/>
  <c r="CF43" i="8"/>
  <c r="BD43" i="8"/>
  <c r="BA43" i="8"/>
  <c r="BF43" i="8"/>
  <c r="BZ118" i="8"/>
  <c r="Z119" i="8"/>
  <c r="AZ119" i="7"/>
  <c r="AU42" i="9"/>
  <c r="AM119" i="7"/>
  <c r="BQ45" i="7" l="1"/>
  <c r="BN45" i="7"/>
  <c r="BS45" i="7"/>
  <c r="AQ43" i="8"/>
  <c r="AN43" i="8"/>
  <c r="AS43" i="8"/>
  <c r="BD45" i="7"/>
  <c r="BA45" i="7"/>
  <c r="BF45" i="7"/>
  <c r="AQ45" i="7"/>
  <c r="AN45" i="7"/>
  <c r="AS45" i="7"/>
  <c r="AC44" i="8"/>
  <c r="AH45" i="7"/>
  <c r="CD43" i="9"/>
  <c r="CA43" i="9"/>
  <c r="CF43" i="9"/>
  <c r="AD43" i="9"/>
  <c r="AA43" i="9"/>
  <c r="AF43" i="9"/>
  <c r="AC46" i="7"/>
  <c r="AH43" i="8"/>
  <c r="BM118" i="9"/>
  <c r="AZ119" i="8"/>
  <c r="AM120" i="7"/>
  <c r="AZ118" i="9"/>
  <c r="Q44" i="9"/>
  <c r="N44" i="9"/>
  <c r="S44" i="9"/>
  <c r="Z120" i="8"/>
  <c r="Z118" i="9"/>
  <c r="AM118" i="8"/>
  <c r="BB43" i="8"/>
  <c r="BG43" i="8"/>
  <c r="AY44" i="8" s="1"/>
  <c r="BE43" i="8"/>
  <c r="BZ120" i="7"/>
  <c r="AQ43" i="9"/>
  <c r="AN43" i="9"/>
  <c r="AS43" i="9"/>
  <c r="AM118" i="9"/>
  <c r="CB43" i="8"/>
  <c r="CG43" i="8"/>
  <c r="BY44" i="8" s="1"/>
  <c r="CE43" i="8"/>
  <c r="Z122" i="7"/>
  <c r="BO43" i="8"/>
  <c r="BR43" i="8"/>
  <c r="BT43" i="8"/>
  <c r="BL44" i="8" s="1"/>
  <c r="BQ43" i="9"/>
  <c r="BN43" i="9"/>
  <c r="BS43" i="9"/>
  <c r="P44" i="8"/>
  <c r="CD45" i="7"/>
  <c r="CA45" i="7"/>
  <c r="CF45" i="7"/>
  <c r="AZ120" i="7"/>
  <c r="Q45" i="7"/>
  <c r="N45" i="7"/>
  <c r="S45" i="7"/>
  <c r="BZ119" i="8"/>
  <c r="BM119" i="8"/>
  <c r="U43" i="8"/>
  <c r="BZ118" i="9"/>
  <c r="BM120" i="7"/>
  <c r="BD43" i="9"/>
  <c r="BA43" i="9"/>
  <c r="BF43" i="9"/>
  <c r="AM121" i="7" l="1"/>
  <c r="AZ120" i="8"/>
  <c r="BZ121" i="7"/>
  <c r="BB45" i="7"/>
  <c r="BG45" i="7"/>
  <c r="AY46" i="7" s="1"/>
  <c r="BE45" i="7"/>
  <c r="BB43" i="9"/>
  <c r="BE43" i="9"/>
  <c r="BG43" i="9"/>
  <c r="AY44" i="9" s="1"/>
  <c r="AO45" i="7"/>
  <c r="AT45" i="7"/>
  <c r="AL46" i="7" s="1"/>
  <c r="AR45" i="7"/>
  <c r="O45" i="7"/>
  <c r="T45" i="7"/>
  <c r="L46" i="7" s="1"/>
  <c r="R45" i="7"/>
  <c r="BU43" i="8"/>
  <c r="BM121" i="7"/>
  <c r="BZ119" i="9"/>
  <c r="AZ121" i="7"/>
  <c r="Z123" i="7"/>
  <c r="BM119" i="9"/>
  <c r="AO43" i="9"/>
  <c r="AR43" i="9"/>
  <c r="AT43" i="9"/>
  <c r="AL44" i="9" s="1"/>
  <c r="BH43" i="8"/>
  <c r="AO43" i="8"/>
  <c r="AT43" i="8"/>
  <c r="AL44" i="8" s="1"/>
  <c r="AR43" i="8"/>
  <c r="CC44" i="8"/>
  <c r="CB43" i="9"/>
  <c r="CE43" i="9"/>
  <c r="CG43" i="9"/>
  <c r="BY44" i="9" s="1"/>
  <c r="AD46" i="7"/>
  <c r="AA46" i="7"/>
  <c r="AF46" i="7"/>
  <c r="BP44" i="8"/>
  <c r="Z121" i="8"/>
  <c r="O44" i="9"/>
  <c r="T44" i="9"/>
  <c r="L45" i="9" s="1"/>
  <c r="R44" i="9"/>
  <c r="CB45" i="7"/>
  <c r="CG45" i="7"/>
  <c r="BY46" i="7" s="1"/>
  <c r="CE45" i="7"/>
  <c r="BC44" i="8"/>
  <c r="BM120" i="8"/>
  <c r="Q44" i="8"/>
  <c r="N44" i="8"/>
  <c r="S44" i="8"/>
  <c r="AM119" i="9"/>
  <c r="AM119" i="8"/>
  <c r="AZ119" i="9"/>
  <c r="AD44" i="8"/>
  <c r="AA44" i="8"/>
  <c r="AF44" i="8"/>
  <c r="BO45" i="7"/>
  <c r="BT45" i="7"/>
  <c r="BL46" i="7" s="1"/>
  <c r="BR45" i="7"/>
  <c r="CH43" i="8"/>
  <c r="BZ120" i="8"/>
  <c r="BO43" i="9"/>
  <c r="BT43" i="9"/>
  <c r="BL44" i="9" s="1"/>
  <c r="BR43" i="9"/>
  <c r="Z119" i="9"/>
  <c r="AB43" i="9"/>
  <c r="AE43" i="9"/>
  <c r="AG43" i="9"/>
  <c r="Y44" i="9" s="1"/>
  <c r="BH43" i="9" l="1"/>
  <c r="BM120" i="9"/>
  <c r="CC46" i="7"/>
  <c r="U45" i="7"/>
  <c r="BC46" i="7"/>
  <c r="AP44" i="8"/>
  <c r="P46" i="7"/>
  <c r="BD44" i="8"/>
  <c r="BA44" i="8"/>
  <c r="BF44" i="8"/>
  <c r="AC44" i="9"/>
  <c r="BP46" i="7"/>
  <c r="U44" i="9"/>
  <c r="Z124" i="7"/>
  <c r="AM120" i="8"/>
  <c r="BH45" i="7"/>
  <c r="AH43" i="9"/>
  <c r="BU45" i="7"/>
  <c r="P45" i="9"/>
  <c r="CH43" i="9"/>
  <c r="AZ122" i="7"/>
  <c r="AU45" i="7"/>
  <c r="BZ122" i="7"/>
  <c r="AP46" i="7"/>
  <c r="AB46" i="7"/>
  <c r="AG46" i="7"/>
  <c r="Y47" i="7" s="1"/>
  <c r="AE46" i="7"/>
  <c r="CH45" i="7"/>
  <c r="BP44" i="9"/>
  <c r="Z122" i="8"/>
  <c r="BZ120" i="9"/>
  <c r="AZ121" i="8"/>
  <c r="AM120" i="9"/>
  <c r="AB44" i="8"/>
  <c r="AG44" i="8"/>
  <c r="Y45" i="8" s="1"/>
  <c r="AE44" i="8"/>
  <c r="BQ44" i="8"/>
  <c r="BN44" i="8"/>
  <c r="BS44" i="8"/>
  <c r="AP44" i="9"/>
  <c r="CC44" i="9"/>
  <c r="BU43" i="9"/>
  <c r="O44" i="8"/>
  <c r="T44" i="8"/>
  <c r="L45" i="8" s="1"/>
  <c r="R44" i="8"/>
  <c r="BZ121" i="8"/>
  <c r="AZ120" i="9"/>
  <c r="AU43" i="9"/>
  <c r="AU43" i="8"/>
  <c r="Z120" i="9"/>
  <c r="BM121" i="8"/>
  <c r="CD44" i="8"/>
  <c r="CA44" i="8"/>
  <c r="CF44" i="8"/>
  <c r="BM122" i="7"/>
  <c r="BC44" i="9"/>
  <c r="AM122" i="7"/>
  <c r="AH44" i="8" l="1"/>
  <c r="BD46" i="7"/>
  <c r="BA46" i="7"/>
  <c r="BF46" i="7"/>
  <c r="BQ44" i="9"/>
  <c r="BN44" i="9"/>
  <c r="BS44" i="9"/>
  <c r="P45" i="8"/>
  <c r="AC45" i="8"/>
  <c r="AD44" i="9"/>
  <c r="AA44" i="9"/>
  <c r="AF44" i="9"/>
  <c r="BB44" i="8"/>
  <c r="BG44" i="8"/>
  <c r="AY45" i="8" s="1"/>
  <c r="BE44" i="8"/>
  <c r="Z121" i="9"/>
  <c r="AM121" i="9"/>
  <c r="AH46" i="7"/>
  <c r="AZ123" i="7"/>
  <c r="AM121" i="8"/>
  <c r="BM122" i="8"/>
  <c r="U44" i="8"/>
  <c r="Q46" i="7"/>
  <c r="N46" i="7"/>
  <c r="S46" i="7"/>
  <c r="AM123" i="7"/>
  <c r="BM123" i="7"/>
  <c r="Z125" i="7"/>
  <c r="CD46" i="7"/>
  <c r="CA46" i="7"/>
  <c r="CF46" i="7"/>
  <c r="Q45" i="9"/>
  <c r="N45" i="9"/>
  <c r="S45" i="9"/>
  <c r="BM121" i="9"/>
  <c r="AC47" i="7"/>
  <c r="AZ122" i="8"/>
  <c r="CB44" i="8"/>
  <c r="CE44" i="8"/>
  <c r="CG44" i="8"/>
  <c r="BY45" i="8" s="1"/>
  <c r="AQ46" i="7"/>
  <c r="AN46" i="7"/>
  <c r="AS46" i="7"/>
  <c r="AZ121" i="9"/>
  <c r="AQ44" i="9"/>
  <c r="AN44" i="9"/>
  <c r="AS44" i="9"/>
  <c r="BZ122" i="8"/>
  <c r="BO44" i="8"/>
  <c r="BT44" i="8"/>
  <c r="BL45" i="8" s="1"/>
  <c r="BR44" i="8"/>
  <c r="BD44" i="9"/>
  <c r="BA44" i="9"/>
  <c r="BF44" i="9"/>
  <c r="CD44" i="9"/>
  <c r="CA44" i="9"/>
  <c r="CF44" i="9"/>
  <c r="BZ121" i="9"/>
  <c r="Z123" i="8"/>
  <c r="BZ123" i="7"/>
  <c r="BQ46" i="7"/>
  <c r="BN46" i="7"/>
  <c r="BS46" i="7"/>
  <c r="AQ44" i="8"/>
  <c r="AN44" i="8"/>
  <c r="AS44" i="8"/>
  <c r="CB46" i="7" l="1"/>
  <c r="CG46" i="7"/>
  <c r="BY47" i="7" s="1"/>
  <c r="CE46" i="7"/>
  <c r="CB44" i="9"/>
  <c r="CE44" i="9"/>
  <c r="CG44" i="9"/>
  <c r="BY45" i="9" s="1"/>
  <c r="AD47" i="7"/>
  <c r="AA47" i="7"/>
  <c r="AF47" i="7"/>
  <c r="AM122" i="9"/>
  <c r="AD45" i="8"/>
  <c r="AA45" i="8"/>
  <c r="AF45" i="8"/>
  <c r="Z122" i="9"/>
  <c r="Q45" i="8"/>
  <c r="N45" i="8"/>
  <c r="S45" i="8"/>
  <c r="BO44" i="9"/>
  <c r="BR44" i="9"/>
  <c r="BT44" i="9"/>
  <c r="BL45" i="9" s="1"/>
  <c r="AO44" i="8"/>
  <c r="AT44" i="8"/>
  <c r="AL45" i="8" s="1"/>
  <c r="AR44" i="8"/>
  <c r="AO44" i="9"/>
  <c r="AR44" i="9"/>
  <c r="AT44" i="9"/>
  <c r="AL45" i="9" s="1"/>
  <c r="BM122" i="9"/>
  <c r="Z126" i="7"/>
  <c r="BZ124" i="7"/>
  <c r="BC45" i="8"/>
  <c r="BB44" i="9"/>
  <c r="BG44" i="9"/>
  <c r="AY45" i="9" s="1"/>
  <c r="BE44" i="9"/>
  <c r="BH44" i="8"/>
  <c r="AM122" i="8"/>
  <c r="BO46" i="7"/>
  <c r="BT46" i="7"/>
  <c r="BL47" i="7" s="1"/>
  <c r="BR46" i="7"/>
  <c r="BU44" i="8"/>
  <c r="AO46" i="7"/>
  <c r="AT46" i="7"/>
  <c r="AL47" i="7" s="1"/>
  <c r="AR46" i="7"/>
  <c r="Z124" i="8"/>
  <c r="CC45" i="8"/>
  <c r="BB46" i="7"/>
  <c r="BE46" i="7"/>
  <c r="BG46" i="7"/>
  <c r="AY47" i="7" s="1"/>
  <c r="AZ122" i="9"/>
  <c r="BM123" i="8"/>
  <c r="AM124" i="7"/>
  <c r="CH44" i="8"/>
  <c r="O45" i="9"/>
  <c r="T45" i="9"/>
  <c r="L46" i="9" s="1"/>
  <c r="R45" i="9"/>
  <c r="AZ124" i="7"/>
  <c r="BM124" i="7"/>
  <c r="BP45" i="8"/>
  <c r="BZ122" i="9"/>
  <c r="BZ123" i="8"/>
  <c r="O46" i="7"/>
  <c r="T46" i="7"/>
  <c r="L47" i="7" s="1"/>
  <c r="R46" i="7"/>
  <c r="AB44" i="9"/>
  <c r="AE44" i="9"/>
  <c r="AG44" i="9"/>
  <c r="Y45" i="9" s="1"/>
  <c r="AZ123" i="8"/>
  <c r="AZ125" i="7" l="1"/>
  <c r="BM124" i="8"/>
  <c r="AU46" i="7"/>
  <c r="BM123" i="9"/>
  <c r="BC45" i="9"/>
  <c r="AU44" i="9"/>
  <c r="Z123" i="9"/>
  <c r="CC45" i="9"/>
  <c r="CH44" i="9"/>
  <c r="Z125" i="8"/>
  <c r="AZ124" i="8"/>
  <c r="O45" i="8"/>
  <c r="R45" i="8"/>
  <c r="T45" i="8"/>
  <c r="L46" i="8" s="1"/>
  <c r="AZ123" i="9"/>
  <c r="BH44" i="9"/>
  <c r="P46" i="9"/>
  <c r="AC45" i="9"/>
  <c r="BH46" i="7"/>
  <c r="BU46" i="7"/>
  <c r="AP45" i="8"/>
  <c r="AB45" i="8"/>
  <c r="AE45" i="8"/>
  <c r="AG45" i="8"/>
  <c r="Y46" i="8" s="1"/>
  <c r="AH44" i="9"/>
  <c r="BM125" i="7"/>
  <c r="BP47" i="7"/>
  <c r="BD45" i="8"/>
  <c r="BA45" i="8"/>
  <c r="BF45" i="8"/>
  <c r="CH46" i="7"/>
  <c r="BZ123" i="9"/>
  <c r="AP45" i="9"/>
  <c r="AB47" i="7"/>
  <c r="AE47" i="7"/>
  <c r="AG47" i="7"/>
  <c r="Y48" i="7" s="1"/>
  <c r="BC47" i="7"/>
  <c r="AM125" i="7"/>
  <c r="CD45" i="8"/>
  <c r="CA45" i="8"/>
  <c r="CF45" i="8"/>
  <c r="BZ125" i="7"/>
  <c r="BP45" i="9"/>
  <c r="AM123" i="9"/>
  <c r="CC47" i="7"/>
  <c r="U45" i="9"/>
  <c r="AU44" i="8"/>
  <c r="U46" i="7"/>
  <c r="BU44" i="9"/>
  <c r="Z127" i="7"/>
  <c r="BZ124" i="8"/>
  <c r="AP47" i="7"/>
  <c r="BQ45" i="8"/>
  <c r="BN45" i="8"/>
  <c r="BS45" i="8"/>
  <c r="P47" i="7"/>
  <c r="AM123" i="8"/>
  <c r="AQ45" i="9" l="1"/>
  <c r="AN45" i="9"/>
  <c r="AS45" i="9"/>
  <c r="AD45" i="9"/>
  <c r="AA45" i="9"/>
  <c r="AF45" i="9"/>
  <c r="BZ125" i="8"/>
  <c r="BZ124" i="9"/>
  <c r="Q46" i="9"/>
  <c r="N46" i="9"/>
  <c r="S46" i="9"/>
  <c r="Z126" i="8"/>
  <c r="AH45" i="8"/>
  <c r="BM124" i="9"/>
  <c r="AM126" i="7"/>
  <c r="AZ124" i="9"/>
  <c r="CD45" i="9"/>
  <c r="CA45" i="9"/>
  <c r="CF45" i="9"/>
  <c r="AM124" i="9"/>
  <c r="BD47" i="7"/>
  <c r="BA47" i="7"/>
  <c r="BF47" i="7"/>
  <c r="BB45" i="8"/>
  <c r="BE45" i="8"/>
  <c r="BG45" i="8"/>
  <c r="AY46" i="8" s="1"/>
  <c r="AQ45" i="8"/>
  <c r="AN45" i="8"/>
  <c r="AS45" i="8"/>
  <c r="BM125" i="8"/>
  <c r="AM124" i="8"/>
  <c r="P46" i="8"/>
  <c r="Z124" i="9"/>
  <c r="BQ45" i="9"/>
  <c r="BN45" i="9"/>
  <c r="BS45" i="9"/>
  <c r="Q47" i="7"/>
  <c r="N47" i="7"/>
  <c r="S47" i="7"/>
  <c r="BZ126" i="7"/>
  <c r="AC48" i="7"/>
  <c r="U45" i="8"/>
  <c r="AZ126" i="7"/>
  <c r="AH47" i="7"/>
  <c r="BQ47" i="7"/>
  <c r="BN47" i="7"/>
  <c r="BS47" i="7"/>
  <c r="BO45" i="8"/>
  <c r="BT45" i="8"/>
  <c r="BL46" i="8" s="1"/>
  <c r="BR45" i="8"/>
  <c r="AZ125" i="8"/>
  <c r="AC46" i="8"/>
  <c r="Z128" i="7"/>
  <c r="CD47" i="7"/>
  <c r="CA47" i="7"/>
  <c r="CF47" i="7"/>
  <c r="AQ47" i="7"/>
  <c r="AN47" i="7"/>
  <c r="AS47" i="7"/>
  <c r="CB45" i="8"/>
  <c r="CG45" i="8"/>
  <c r="BY46" i="8" s="1"/>
  <c r="CE45" i="8"/>
  <c r="BM126" i="7"/>
  <c r="BD45" i="9"/>
  <c r="BA45" i="9"/>
  <c r="BF45" i="9"/>
  <c r="Z129" i="7" l="1"/>
  <c r="BZ127" i="7"/>
  <c r="AM125" i="8"/>
  <c r="BB47" i="7"/>
  <c r="BE47" i="7"/>
  <c r="BG47" i="7"/>
  <c r="AY48" i="7" s="1"/>
  <c r="BZ125" i="9"/>
  <c r="BB45" i="9"/>
  <c r="BE45" i="9"/>
  <c r="BG45" i="9"/>
  <c r="AY46" i="9" s="1"/>
  <c r="Q46" i="8"/>
  <c r="N46" i="8"/>
  <c r="S46" i="8"/>
  <c r="BZ126" i="8"/>
  <c r="CH45" i="8"/>
  <c r="O47" i="7"/>
  <c r="R47" i="7"/>
  <c r="T47" i="7"/>
  <c r="L48" i="7" s="1"/>
  <c r="BM126" i="8"/>
  <c r="BM125" i="9"/>
  <c r="BM127" i="7"/>
  <c r="AZ127" i="7"/>
  <c r="CB45" i="9"/>
  <c r="CG45" i="9"/>
  <c r="BY46" i="9" s="1"/>
  <c r="CE45" i="9"/>
  <c r="AB45" i="9"/>
  <c r="AG45" i="9"/>
  <c r="Y46" i="9" s="1"/>
  <c r="AE45" i="9"/>
  <c r="O46" i="9"/>
  <c r="R46" i="9"/>
  <c r="T46" i="9"/>
  <c r="L47" i="9" s="1"/>
  <c r="AO45" i="8"/>
  <c r="AR45" i="8"/>
  <c r="AT45" i="8"/>
  <c r="AL46" i="8" s="1"/>
  <c r="BP46" i="8"/>
  <c r="AZ125" i="9"/>
  <c r="BO47" i="7"/>
  <c r="BT47" i="7"/>
  <c r="BL48" i="7" s="1"/>
  <c r="BR47" i="7"/>
  <c r="AD46" i="8"/>
  <c r="AA46" i="8"/>
  <c r="AF46" i="8"/>
  <c r="AO47" i="7"/>
  <c r="AT47" i="7"/>
  <c r="AL48" i="7" s="1"/>
  <c r="AR47" i="7"/>
  <c r="Z125" i="9"/>
  <c r="BC46" i="8"/>
  <c r="Z127" i="8"/>
  <c r="AO45" i="9"/>
  <c r="AT45" i="9"/>
  <c r="AL46" i="9" s="1"/>
  <c r="AR45" i="9"/>
  <c r="AM127" i="7"/>
  <c r="AM125" i="9"/>
  <c r="CC46" i="8"/>
  <c r="AZ126" i="8"/>
  <c r="BU45" i="8"/>
  <c r="BO45" i="9"/>
  <c r="BT45" i="9"/>
  <c r="BL46" i="9" s="1"/>
  <c r="BR45" i="9"/>
  <c r="CB47" i="7"/>
  <c r="CG47" i="7"/>
  <c r="BY48" i="7" s="1"/>
  <c r="CE47" i="7"/>
  <c r="AD48" i="7"/>
  <c r="AA48" i="7"/>
  <c r="AF48" i="7"/>
  <c r="BH45" i="8"/>
  <c r="AM126" i="9" l="1"/>
  <c r="BQ46" i="8"/>
  <c r="BN46" i="8"/>
  <c r="BS46" i="8"/>
  <c r="AP48" i="7"/>
  <c r="BM127" i="8"/>
  <c r="BC48" i="7"/>
  <c r="O46" i="8"/>
  <c r="R46" i="8"/>
  <c r="T46" i="8"/>
  <c r="L47" i="8" s="1"/>
  <c r="BH47" i="7"/>
  <c r="AU47" i="7"/>
  <c r="BP46" i="9"/>
  <c r="AM128" i="7"/>
  <c r="AP46" i="8"/>
  <c r="BU45" i="9"/>
  <c r="CC46" i="9"/>
  <c r="AP46" i="9"/>
  <c r="AB46" i="8"/>
  <c r="AE46" i="8"/>
  <c r="AG46" i="8"/>
  <c r="Y47" i="8" s="1"/>
  <c r="U47" i="7"/>
  <c r="BC46" i="9"/>
  <c r="AM126" i="8"/>
  <c r="P47" i="9"/>
  <c r="AZ128" i="7"/>
  <c r="BH45" i="9"/>
  <c r="AZ126" i="9"/>
  <c r="CH45" i="9"/>
  <c r="BZ128" i="7"/>
  <c r="BM126" i="9"/>
  <c r="BU47" i="7"/>
  <c r="Z128" i="8"/>
  <c r="CD46" i="8"/>
  <c r="CA46" i="8"/>
  <c r="CF46" i="8"/>
  <c r="AH45" i="9"/>
  <c r="Z130" i="7"/>
  <c r="Z126" i="9"/>
  <c r="BZ127" i="8"/>
  <c r="AU45" i="9"/>
  <c r="AU45" i="8"/>
  <c r="P48" i="7"/>
  <c r="AB48" i="7"/>
  <c r="AG48" i="7"/>
  <c r="Y49" i="7" s="1"/>
  <c r="AE48" i="7"/>
  <c r="CH47" i="7"/>
  <c r="CC48" i="7"/>
  <c r="BD46" i="8"/>
  <c r="BA46" i="8"/>
  <c r="BF46" i="8"/>
  <c r="AC46" i="9"/>
  <c r="BM128" i="7"/>
  <c r="AZ127" i="8"/>
  <c r="U46" i="9"/>
  <c r="BP48" i="7"/>
  <c r="BZ126" i="9"/>
  <c r="AZ129" i="7" l="1"/>
  <c r="AM129" i="7"/>
  <c r="AD46" i="9"/>
  <c r="AA46" i="9"/>
  <c r="AF46" i="9"/>
  <c r="Q48" i="7"/>
  <c r="N48" i="7"/>
  <c r="S48" i="7"/>
  <c r="Q47" i="9"/>
  <c r="N47" i="9"/>
  <c r="S47" i="9"/>
  <c r="AQ46" i="9"/>
  <c r="AN46" i="9"/>
  <c r="AS46" i="9"/>
  <c r="BQ46" i="9"/>
  <c r="BN46" i="9"/>
  <c r="BS46" i="9"/>
  <c r="BM128" i="8"/>
  <c r="CD46" i="9"/>
  <c r="CA46" i="9"/>
  <c r="CF46" i="9"/>
  <c r="AQ46" i="8"/>
  <c r="AN46" i="8"/>
  <c r="AS46" i="8"/>
  <c r="BM129" i="7"/>
  <c r="BB46" i="8"/>
  <c r="BG46" i="8"/>
  <c r="AY47" i="8" s="1"/>
  <c r="BE46" i="8"/>
  <c r="CB46" i="8"/>
  <c r="CG46" i="8"/>
  <c r="BY47" i="8" s="1"/>
  <c r="CE46" i="8"/>
  <c r="AM127" i="8"/>
  <c r="AQ48" i="7"/>
  <c r="AN48" i="7"/>
  <c r="AS48" i="7"/>
  <c r="BM127" i="9"/>
  <c r="BZ129" i="7"/>
  <c r="AC49" i="7"/>
  <c r="BQ48" i="7"/>
  <c r="BN48" i="7"/>
  <c r="BS48" i="7"/>
  <c r="BD46" i="9"/>
  <c r="BA46" i="9"/>
  <c r="BF46" i="9"/>
  <c r="BZ127" i="9"/>
  <c r="CD48" i="7"/>
  <c r="CA48" i="7"/>
  <c r="CF48" i="7"/>
  <c r="Z129" i="8"/>
  <c r="BO46" i="8"/>
  <c r="BR46" i="8"/>
  <c r="BT46" i="8"/>
  <c r="BL47" i="8" s="1"/>
  <c r="AZ127" i="9"/>
  <c r="P47" i="8"/>
  <c r="BZ128" i="8"/>
  <c r="Z127" i="9"/>
  <c r="U46" i="8"/>
  <c r="AM127" i="9"/>
  <c r="Z131" i="7"/>
  <c r="AH46" i="8"/>
  <c r="BD48" i="7"/>
  <c r="BA48" i="7"/>
  <c r="BF48" i="7"/>
  <c r="AZ128" i="8"/>
  <c r="AH48" i="7"/>
  <c r="AC47" i="8"/>
  <c r="CC47" i="8" l="1"/>
  <c r="CB46" i="9"/>
  <c r="CE46" i="9"/>
  <c r="CG46" i="9"/>
  <c r="BY47" i="9" s="1"/>
  <c r="O47" i="9"/>
  <c r="R47" i="9"/>
  <c r="T47" i="9"/>
  <c r="L48" i="9" s="1"/>
  <c r="AZ128" i="9"/>
  <c r="CB48" i="7"/>
  <c r="CE48" i="7"/>
  <c r="CG48" i="7"/>
  <c r="BY49" i="7" s="1"/>
  <c r="BZ128" i="9"/>
  <c r="BM128" i="9"/>
  <c r="AM128" i="9"/>
  <c r="AD49" i="7"/>
  <c r="AA49" i="7"/>
  <c r="AF49" i="7"/>
  <c r="BZ130" i="7"/>
  <c r="Z128" i="9"/>
  <c r="BB48" i="7"/>
  <c r="BE48" i="7"/>
  <c r="BG48" i="7"/>
  <c r="AY49" i="7" s="1"/>
  <c r="BZ129" i="8"/>
  <c r="BP47" i="8"/>
  <c r="BO46" i="9"/>
  <c r="BR46" i="9"/>
  <c r="BT46" i="9"/>
  <c r="BL47" i="9" s="1"/>
  <c r="AB46" i="9"/>
  <c r="AG46" i="9"/>
  <c r="Y47" i="9" s="1"/>
  <c r="AE46" i="9"/>
  <c r="BB46" i="9"/>
  <c r="BE46" i="9"/>
  <c r="BG46" i="9"/>
  <c r="AY47" i="9" s="1"/>
  <c r="AO48" i="7"/>
  <c r="AT48" i="7"/>
  <c r="AL49" i="7" s="1"/>
  <c r="AR48" i="7"/>
  <c r="BM130" i="7"/>
  <c r="AM130" i="7"/>
  <c r="AD47" i="8"/>
  <c r="AA47" i="8"/>
  <c r="AF47" i="8"/>
  <c r="BM129" i="8"/>
  <c r="BU46" i="8"/>
  <c r="Q47" i="8"/>
  <c r="N47" i="8"/>
  <c r="S47" i="8"/>
  <c r="AM128" i="8"/>
  <c r="AO46" i="8"/>
  <c r="AT46" i="8"/>
  <c r="AL47" i="8" s="1"/>
  <c r="AR46" i="8"/>
  <c r="AO46" i="9"/>
  <c r="AR46" i="9"/>
  <c r="AT46" i="9"/>
  <c r="AL47" i="9" s="1"/>
  <c r="Z132" i="7"/>
  <c r="BO48" i="7"/>
  <c r="BR48" i="7"/>
  <c r="BT48" i="7"/>
  <c r="BL49" i="7" s="1"/>
  <c r="BH46" i="8"/>
  <c r="AZ129" i="8"/>
  <c r="BC47" i="8"/>
  <c r="O48" i="7"/>
  <c r="R48" i="7"/>
  <c r="T48" i="7"/>
  <c r="L49" i="7" s="1"/>
  <c r="Z130" i="8"/>
  <c r="CH46" i="8"/>
  <c r="AZ130" i="7"/>
  <c r="BC49" i="7" l="1"/>
  <c r="AC47" i="9"/>
  <c r="BH48" i="7"/>
  <c r="AZ129" i="9"/>
  <c r="P49" i="7"/>
  <c r="CH48" i="7"/>
  <c r="AM129" i="9"/>
  <c r="BM129" i="9"/>
  <c r="BD47" i="8"/>
  <c r="BA47" i="8"/>
  <c r="BF47" i="8"/>
  <c r="BP47" i="9"/>
  <c r="Z129" i="9"/>
  <c r="P48" i="9"/>
  <c r="U48" i="7"/>
  <c r="AH46" i="9"/>
  <c r="Z133" i="7"/>
  <c r="O47" i="8"/>
  <c r="T47" i="8"/>
  <c r="L48" i="8" s="1"/>
  <c r="R47" i="8"/>
  <c r="AZ130" i="8"/>
  <c r="AP47" i="9"/>
  <c r="BU46" i="9"/>
  <c r="U47" i="9"/>
  <c r="AM131" i="7"/>
  <c r="AZ131" i="7"/>
  <c r="AU46" i="9"/>
  <c r="BM131" i="7"/>
  <c r="BZ129" i="9"/>
  <c r="BM130" i="8"/>
  <c r="AU48" i="7"/>
  <c r="BZ131" i="7"/>
  <c r="CC47" i="9"/>
  <c r="Z131" i="8"/>
  <c r="AP49" i="7"/>
  <c r="CH46" i="9"/>
  <c r="BP49" i="7"/>
  <c r="AP47" i="8"/>
  <c r="BQ47" i="8"/>
  <c r="BN47" i="8"/>
  <c r="BS47" i="8"/>
  <c r="BU48" i="7"/>
  <c r="AB47" i="8"/>
  <c r="AG47" i="8"/>
  <c r="Y48" i="8" s="1"/>
  <c r="AE47" i="8"/>
  <c r="BC47" i="9"/>
  <c r="CD47" i="8"/>
  <c r="CA47" i="8"/>
  <c r="CF47" i="8"/>
  <c r="AU46" i="8"/>
  <c r="AM129" i="8"/>
  <c r="BH46" i="9"/>
  <c r="BZ130" i="8"/>
  <c r="AB49" i="7"/>
  <c r="AG49" i="7"/>
  <c r="Y50" i="7" s="1"/>
  <c r="AE49" i="7"/>
  <c r="CC49" i="7"/>
  <c r="Z130" i="9" l="1"/>
  <c r="U47" i="8"/>
  <c r="AZ130" i="9"/>
  <c r="BQ47" i="9"/>
  <c r="BN47" i="9"/>
  <c r="BS47" i="9"/>
  <c r="Z132" i="8"/>
  <c r="BZ130" i="9"/>
  <c r="Z134" i="7"/>
  <c r="BB47" i="8"/>
  <c r="BE47" i="8"/>
  <c r="BG47" i="8"/>
  <c r="AY48" i="8" s="1"/>
  <c r="Q49" i="7"/>
  <c r="N49" i="7"/>
  <c r="S49" i="7"/>
  <c r="CB47" i="8"/>
  <c r="CG47" i="8"/>
  <c r="BY48" i="8" s="1"/>
  <c r="CE47" i="8"/>
  <c r="CD47" i="9"/>
  <c r="CA47" i="9"/>
  <c r="CF47" i="9"/>
  <c r="BD47" i="9"/>
  <c r="BA47" i="9"/>
  <c r="BF47" i="9"/>
  <c r="AQ47" i="8"/>
  <c r="AN47" i="8"/>
  <c r="AS47" i="8"/>
  <c r="BM132" i="7"/>
  <c r="BM130" i="9"/>
  <c r="AQ49" i="7"/>
  <c r="AN49" i="7"/>
  <c r="AS49" i="7"/>
  <c r="CD49" i="7"/>
  <c r="CA49" i="7"/>
  <c r="CF49" i="7"/>
  <c r="AD47" i="9"/>
  <c r="AA47" i="9"/>
  <c r="AF47" i="9"/>
  <c r="AM130" i="8"/>
  <c r="AM132" i="7"/>
  <c r="BM131" i="8"/>
  <c r="P48" i="8"/>
  <c r="BO47" i="8"/>
  <c r="BT47" i="8"/>
  <c r="BL48" i="8" s="1"/>
  <c r="BR47" i="8"/>
  <c r="AH47" i="8"/>
  <c r="BQ49" i="7"/>
  <c r="BN49" i="7"/>
  <c r="BS49" i="7"/>
  <c r="AM130" i="9"/>
  <c r="AH49" i="7"/>
  <c r="AC50" i="7"/>
  <c r="BZ131" i="8"/>
  <c r="AC48" i="8"/>
  <c r="AQ47" i="9"/>
  <c r="AN47" i="9"/>
  <c r="AS47" i="9"/>
  <c r="Q48" i="9"/>
  <c r="N48" i="9"/>
  <c r="S48" i="9"/>
  <c r="BD49" i="7"/>
  <c r="BA49" i="7"/>
  <c r="BF49" i="7"/>
  <c r="BZ132" i="7"/>
  <c r="AZ132" i="7"/>
  <c r="AZ131" i="8"/>
  <c r="AO47" i="9" l="1"/>
  <c r="AT47" i="9"/>
  <c r="AL48" i="9" s="1"/>
  <c r="AR47" i="9"/>
  <c r="BO47" i="9"/>
  <c r="BR47" i="9"/>
  <c r="BT47" i="9"/>
  <c r="BL48" i="9" s="1"/>
  <c r="BC48" i="8"/>
  <c r="AM133" i="7"/>
  <c r="BM131" i="9"/>
  <c r="AZ131" i="9"/>
  <c r="BH47" i="8"/>
  <c r="AD48" i="8"/>
  <c r="AA48" i="8"/>
  <c r="AF48" i="8"/>
  <c r="AM131" i="8"/>
  <c r="CH47" i="8"/>
  <c r="Z135" i="7"/>
  <c r="AO49" i="7"/>
  <c r="AT49" i="7"/>
  <c r="AL50" i="7" s="1"/>
  <c r="AR49" i="7"/>
  <c r="BO49" i="7"/>
  <c r="BR49" i="7"/>
  <c r="BT49" i="7"/>
  <c r="BL50" i="7" s="1"/>
  <c r="BZ132" i="8"/>
  <c r="CC48" i="8"/>
  <c r="AZ133" i="7"/>
  <c r="AD50" i="7"/>
  <c r="AA50" i="7"/>
  <c r="AF50" i="7"/>
  <c r="BU47" i="8"/>
  <c r="BM133" i="7"/>
  <c r="CB47" i="9"/>
  <c r="CE47" i="9"/>
  <c r="CG47" i="9"/>
  <c r="BY48" i="9" s="1"/>
  <c r="BZ133" i="7"/>
  <c r="BB49" i="7"/>
  <c r="BG49" i="7"/>
  <c r="AY50" i="7" s="1"/>
  <c r="BE49" i="7"/>
  <c r="BP48" i="8"/>
  <c r="AB47" i="9"/>
  <c r="AG47" i="9"/>
  <c r="Y48" i="9" s="1"/>
  <c r="AE47" i="9"/>
  <c r="BZ131" i="9"/>
  <c r="O48" i="9"/>
  <c r="T48" i="9"/>
  <c r="L49" i="9" s="1"/>
  <c r="R48" i="9"/>
  <c r="Q48" i="8"/>
  <c r="N48" i="8"/>
  <c r="S48" i="8"/>
  <c r="Z133" i="8"/>
  <c r="AO47" i="8"/>
  <c r="AT47" i="8"/>
  <c r="AL48" i="8" s="1"/>
  <c r="AR47" i="8"/>
  <c r="Z131" i="9"/>
  <c r="CB49" i="7"/>
  <c r="CG49" i="7"/>
  <c r="BY50" i="7" s="1"/>
  <c r="CE49" i="7"/>
  <c r="AZ132" i="8"/>
  <c r="AM131" i="9"/>
  <c r="BM132" i="8"/>
  <c r="BB47" i="9"/>
  <c r="BE47" i="9"/>
  <c r="BG47" i="9"/>
  <c r="AY48" i="9" s="1"/>
  <c r="O49" i="7"/>
  <c r="R49" i="7"/>
  <c r="T49" i="7"/>
  <c r="L50" i="7" s="1"/>
  <c r="AC48" i="9" l="1"/>
  <c r="AM132" i="8"/>
  <c r="AM134" i="7"/>
  <c r="BC48" i="9"/>
  <c r="AH47" i="9"/>
  <c r="AZ133" i="8"/>
  <c r="P50" i="7"/>
  <c r="BM134" i="7"/>
  <c r="BP50" i="7"/>
  <c r="U49" i="7"/>
  <c r="CH49" i="7"/>
  <c r="Z134" i="8"/>
  <c r="BQ48" i="8"/>
  <c r="BN48" i="8"/>
  <c r="BS48" i="8"/>
  <c r="BU49" i="7"/>
  <c r="BD48" i="8"/>
  <c r="BA48" i="8"/>
  <c r="BF48" i="8"/>
  <c r="BZ133" i="8"/>
  <c r="CC50" i="7"/>
  <c r="AB48" i="8"/>
  <c r="AE48" i="8"/>
  <c r="AG48" i="8"/>
  <c r="Y49" i="8" s="1"/>
  <c r="AU49" i="7"/>
  <c r="BP48" i="9"/>
  <c r="BH49" i="7"/>
  <c r="BH47" i="9"/>
  <c r="Z132" i="9"/>
  <c r="O48" i="8"/>
  <c r="T48" i="8"/>
  <c r="L49" i="8" s="1"/>
  <c r="R48" i="8"/>
  <c r="BC50" i="7"/>
  <c r="AB50" i="7"/>
  <c r="AE50" i="7"/>
  <c r="AG50" i="7"/>
  <c r="Y51" i="7" s="1"/>
  <c r="AP50" i="7"/>
  <c r="BU47" i="9"/>
  <c r="BM133" i="8"/>
  <c r="U48" i="9"/>
  <c r="BZ132" i="9"/>
  <c r="AZ134" i="7"/>
  <c r="AZ132" i="9"/>
  <c r="P49" i="9"/>
  <c r="BZ134" i="7"/>
  <c r="AU47" i="9"/>
  <c r="AM132" i="9"/>
  <c r="AU47" i="8"/>
  <c r="CC48" i="9"/>
  <c r="CD48" i="8"/>
  <c r="CA48" i="8"/>
  <c r="CF48" i="8"/>
  <c r="Z136" i="7"/>
  <c r="BM132" i="9"/>
  <c r="AP48" i="9"/>
  <c r="AP48" i="8"/>
  <c r="CH47" i="9"/>
  <c r="AC49" i="8" l="1"/>
  <c r="Z133" i="9"/>
  <c r="AH48" i="8"/>
  <c r="AZ134" i="8"/>
  <c r="BD48" i="9"/>
  <c r="BA48" i="9"/>
  <c r="BF48" i="9"/>
  <c r="AQ48" i="8"/>
  <c r="AN48" i="8"/>
  <c r="AS48" i="8"/>
  <c r="BO48" i="8"/>
  <c r="BT48" i="8"/>
  <c r="BL49" i="8" s="1"/>
  <c r="BR48" i="8"/>
  <c r="AZ135" i="7"/>
  <c r="AH50" i="7"/>
  <c r="CD50" i="7"/>
  <c r="CA50" i="7"/>
  <c r="CF50" i="7"/>
  <c r="BQ50" i="7"/>
  <c r="BN50" i="7"/>
  <c r="BS50" i="7"/>
  <c r="AM135" i="7"/>
  <c r="CD48" i="9"/>
  <c r="CA48" i="9"/>
  <c r="CF48" i="9"/>
  <c r="AZ133" i="9"/>
  <c r="BM133" i="9"/>
  <c r="BD50" i="7"/>
  <c r="BA50" i="7"/>
  <c r="BF50" i="7"/>
  <c r="AM133" i="8"/>
  <c r="BZ134" i="8"/>
  <c r="BQ48" i="9"/>
  <c r="BN48" i="9"/>
  <c r="BS48" i="9"/>
  <c r="BM135" i="7"/>
  <c r="CB48" i="8"/>
  <c r="CE48" i="8"/>
  <c r="CG48" i="8"/>
  <c r="BY49" i="8" s="1"/>
  <c r="AC51" i="7"/>
  <c r="AQ48" i="9"/>
  <c r="AN48" i="9"/>
  <c r="AS48" i="9"/>
  <c r="AM133" i="9"/>
  <c r="BZ133" i="9"/>
  <c r="U48" i="8"/>
  <c r="Z135" i="8"/>
  <c r="Q49" i="9"/>
  <c r="N49" i="9"/>
  <c r="S49" i="9"/>
  <c r="AQ50" i="7"/>
  <c r="AN50" i="7"/>
  <c r="AS50" i="7"/>
  <c r="Z137" i="7"/>
  <c r="BZ135" i="7"/>
  <c r="BM134" i="8"/>
  <c r="P49" i="8"/>
  <c r="BB48" i="8"/>
  <c r="BE48" i="8"/>
  <c r="BG48" i="8"/>
  <c r="AY49" i="8" s="1"/>
  <c r="Q50" i="7"/>
  <c r="N50" i="7"/>
  <c r="S50" i="7"/>
  <c r="AD48" i="9"/>
  <c r="AA48" i="9"/>
  <c r="AF48" i="9"/>
  <c r="CC49" i="8" l="1"/>
  <c r="AZ136" i="7"/>
  <c r="BB48" i="9"/>
  <c r="BE48" i="9"/>
  <c r="BG48" i="9"/>
  <c r="AY49" i="9" s="1"/>
  <c r="CH48" i="8"/>
  <c r="BO50" i="7"/>
  <c r="BT50" i="7"/>
  <c r="BL51" i="7" s="1"/>
  <c r="BR50" i="7"/>
  <c r="Z138" i="7"/>
  <c r="BU48" i="8"/>
  <c r="O50" i="7"/>
  <c r="T50" i="7"/>
  <c r="L51" i="7" s="1"/>
  <c r="R50" i="7"/>
  <c r="BM134" i="9"/>
  <c r="BP49" i="8"/>
  <c r="AZ135" i="8"/>
  <c r="BM136" i="7"/>
  <c r="BB50" i="7"/>
  <c r="BG50" i="7"/>
  <c r="AY51" i="7" s="1"/>
  <c r="BE50" i="7"/>
  <c r="AM134" i="9"/>
  <c r="BO48" i="9"/>
  <c r="BR48" i="9"/>
  <c r="BT48" i="9"/>
  <c r="BL49" i="9" s="1"/>
  <c r="AO48" i="8"/>
  <c r="AT48" i="8"/>
  <c r="AL49" i="8" s="1"/>
  <c r="AR48" i="8"/>
  <c r="BZ136" i="7"/>
  <c r="Z136" i="8"/>
  <c r="BH48" i="8"/>
  <c r="AZ134" i="9"/>
  <c r="Z134" i="9"/>
  <c r="BC49" i="8"/>
  <c r="AO50" i="7"/>
  <c r="AR50" i="7"/>
  <c r="AT50" i="7"/>
  <c r="AL51" i="7" s="1"/>
  <c r="Q49" i="8"/>
  <c r="N49" i="8"/>
  <c r="S49" i="8"/>
  <c r="CB48" i="9"/>
  <c r="CG48" i="9"/>
  <c r="BY49" i="9" s="1"/>
  <c r="CE48" i="9"/>
  <c r="AM136" i="7"/>
  <c r="BM135" i="8"/>
  <c r="BZ135" i="8"/>
  <c r="AB48" i="9"/>
  <c r="AG48" i="9"/>
  <c r="Y49" i="9" s="1"/>
  <c r="AE48" i="9"/>
  <c r="BZ134" i="9"/>
  <c r="CB50" i="7"/>
  <c r="CE50" i="7"/>
  <c r="CG50" i="7"/>
  <c r="BY51" i="7" s="1"/>
  <c r="O49" i="9"/>
  <c r="R49" i="9"/>
  <c r="T49" i="9"/>
  <c r="L50" i="9" s="1"/>
  <c r="AO48" i="9"/>
  <c r="AR48" i="9"/>
  <c r="AT48" i="9"/>
  <c r="AL49" i="9" s="1"/>
  <c r="AD51" i="7"/>
  <c r="AA51" i="7"/>
  <c r="AF51" i="7"/>
  <c r="AM134" i="8"/>
  <c r="AD49" i="8"/>
  <c r="AA49" i="8"/>
  <c r="AF49" i="8"/>
  <c r="P50" i="9" l="1"/>
  <c r="AB49" i="8"/>
  <c r="AG49" i="8"/>
  <c r="Y50" i="8" s="1"/>
  <c r="AE49" i="8"/>
  <c r="CH48" i="9"/>
  <c r="AU48" i="8"/>
  <c r="BM135" i="9"/>
  <c r="Z135" i="9"/>
  <c r="AP49" i="8"/>
  <c r="BP49" i="9"/>
  <c r="CC49" i="9"/>
  <c r="CC51" i="7"/>
  <c r="O49" i="8"/>
  <c r="T49" i="8"/>
  <c r="L50" i="8" s="1"/>
  <c r="R49" i="8"/>
  <c r="CH50" i="7"/>
  <c r="BM136" i="8"/>
  <c r="BU48" i="9"/>
  <c r="BM137" i="7"/>
  <c r="AZ137" i="7"/>
  <c r="U50" i="7"/>
  <c r="P51" i="7"/>
  <c r="AZ135" i="9"/>
  <c r="AP51" i="7"/>
  <c r="AZ136" i="8"/>
  <c r="BC49" i="9"/>
  <c r="AM135" i="9"/>
  <c r="Z139" i="7"/>
  <c r="AM137" i="7"/>
  <c r="BZ135" i="9"/>
  <c r="Z137" i="8"/>
  <c r="BU50" i="7"/>
  <c r="U49" i="9"/>
  <c r="AB51" i="7"/>
  <c r="AE51" i="7"/>
  <c r="AG51" i="7"/>
  <c r="Y52" i="7" s="1"/>
  <c r="AU50" i="7"/>
  <c r="AP49" i="9"/>
  <c r="AH48" i="9"/>
  <c r="BZ137" i="7"/>
  <c r="BH50" i="7"/>
  <c r="BQ49" i="8"/>
  <c r="BN49" i="8"/>
  <c r="BS49" i="8"/>
  <c r="BP51" i="7"/>
  <c r="CD49" i="8"/>
  <c r="CA49" i="8"/>
  <c r="CF49" i="8"/>
  <c r="BH48" i="9"/>
  <c r="AM135" i="8"/>
  <c r="BZ136" i="8"/>
  <c r="BD49" i="8"/>
  <c r="BA49" i="8"/>
  <c r="BF49" i="8"/>
  <c r="AU48" i="9"/>
  <c r="AC49" i="9"/>
  <c r="BC51" i="7"/>
  <c r="AH51" i="7" l="1"/>
  <c r="AZ138" i="7"/>
  <c r="AM136" i="8"/>
  <c r="AZ137" i="8"/>
  <c r="BM136" i="9"/>
  <c r="BZ137" i="8"/>
  <c r="AM138" i="7"/>
  <c r="AD49" i="9"/>
  <c r="AA49" i="9"/>
  <c r="AF49" i="9"/>
  <c r="AM136" i="9"/>
  <c r="BQ49" i="9"/>
  <c r="BN49" i="9"/>
  <c r="BS49" i="9"/>
  <c r="BZ138" i="7"/>
  <c r="AQ51" i="7"/>
  <c r="AN51" i="7"/>
  <c r="AS51" i="7"/>
  <c r="BM138" i="7"/>
  <c r="CD49" i="9"/>
  <c r="CA49" i="9"/>
  <c r="CF49" i="9"/>
  <c r="CB49" i="8"/>
  <c r="CG49" i="8"/>
  <c r="BY50" i="8" s="1"/>
  <c r="CE49" i="8"/>
  <c r="AZ136" i="9"/>
  <c r="BD49" i="9"/>
  <c r="BA49" i="9"/>
  <c r="BF49" i="9"/>
  <c r="BM137" i="8"/>
  <c r="AH49" i="8"/>
  <c r="CD51" i="7"/>
  <c r="CA51" i="7"/>
  <c r="CF51" i="7"/>
  <c r="Z140" i="7"/>
  <c r="AC50" i="8"/>
  <c r="BB49" i="8"/>
  <c r="BG49" i="8"/>
  <c r="AY50" i="8" s="1"/>
  <c r="BE49" i="8"/>
  <c r="Q51" i="7"/>
  <c r="N51" i="7"/>
  <c r="S51" i="7"/>
  <c r="AQ49" i="8"/>
  <c r="AN49" i="8"/>
  <c r="AS49" i="8"/>
  <c r="BD51" i="7"/>
  <c r="BA51" i="7"/>
  <c r="BF51" i="7"/>
  <c r="BQ51" i="7"/>
  <c r="BN51" i="7"/>
  <c r="BS51" i="7"/>
  <c r="Z138" i="8"/>
  <c r="U49" i="8"/>
  <c r="Q50" i="9"/>
  <c r="N50" i="9"/>
  <c r="S50" i="9"/>
  <c r="AQ49" i="9"/>
  <c r="AN49" i="9"/>
  <c r="AS49" i="9"/>
  <c r="BO49" i="8"/>
  <c r="BT49" i="8"/>
  <c r="BL50" i="8" s="1"/>
  <c r="BR49" i="8"/>
  <c r="AC52" i="7"/>
  <c r="BZ136" i="9"/>
  <c r="P50" i="8"/>
  <c r="Z136" i="9"/>
  <c r="AD52" i="7" l="1"/>
  <c r="AA52" i="7"/>
  <c r="AF52" i="7"/>
  <c r="Q50" i="8"/>
  <c r="N50" i="8"/>
  <c r="S50" i="8"/>
  <c r="BO51" i="7"/>
  <c r="BT51" i="7"/>
  <c r="BL52" i="7" s="1"/>
  <c r="BR51" i="7"/>
  <c r="BH49" i="8"/>
  <c r="CB49" i="9"/>
  <c r="CE49" i="9"/>
  <c r="CG49" i="9"/>
  <c r="BY50" i="9" s="1"/>
  <c r="AM137" i="9"/>
  <c r="BZ138" i="8"/>
  <c r="O50" i="9"/>
  <c r="T50" i="9"/>
  <c r="L51" i="9" s="1"/>
  <c r="R50" i="9"/>
  <c r="AD50" i="8"/>
  <c r="AA50" i="8"/>
  <c r="AF50" i="8"/>
  <c r="BM139" i="7"/>
  <c r="AZ138" i="8"/>
  <c r="BB49" i="9"/>
  <c r="BG49" i="9"/>
  <c r="AY50" i="9" s="1"/>
  <c r="BE49" i="9"/>
  <c r="AB49" i="9"/>
  <c r="AE49" i="9"/>
  <c r="AG49" i="9"/>
  <c r="Y50" i="9" s="1"/>
  <c r="AO51" i="7"/>
  <c r="AR51" i="7"/>
  <c r="AT51" i="7"/>
  <c r="AL52" i="7" s="1"/>
  <c r="AM137" i="8"/>
  <c r="AO49" i="8"/>
  <c r="AT49" i="8"/>
  <c r="AL50" i="8" s="1"/>
  <c r="AR49" i="8"/>
  <c r="AZ137" i="9"/>
  <c r="BM137" i="9"/>
  <c r="BB51" i="7"/>
  <c r="BG51" i="7"/>
  <c r="AY52" i="7" s="1"/>
  <c r="BE51" i="7"/>
  <c r="BP50" i="8"/>
  <c r="Z141" i="7"/>
  <c r="AZ139" i="7"/>
  <c r="BZ137" i="9"/>
  <c r="Z139" i="8"/>
  <c r="CH49" i="8"/>
  <c r="BZ139" i="7"/>
  <c r="BU49" i="8"/>
  <c r="CB51" i="7"/>
  <c r="CE51" i="7"/>
  <c r="CG51" i="7"/>
  <c r="BY52" i="7" s="1"/>
  <c r="CC50" i="8"/>
  <c r="AM139" i="7"/>
  <c r="BC50" i="8"/>
  <c r="BM138" i="8"/>
  <c r="O51" i="7"/>
  <c r="R51" i="7"/>
  <c r="T51" i="7"/>
  <c r="L52" i="7" s="1"/>
  <c r="Z137" i="9"/>
  <c r="AO49" i="9"/>
  <c r="AR49" i="9"/>
  <c r="AT49" i="9"/>
  <c r="AL50" i="9" s="1"/>
  <c r="BO49" i="9"/>
  <c r="BT49" i="9"/>
  <c r="BL50" i="9" s="1"/>
  <c r="BR49" i="9"/>
  <c r="BU49" i="9" l="1"/>
  <c r="BZ139" i="8"/>
  <c r="BP50" i="9"/>
  <c r="AM138" i="9"/>
  <c r="O50" i="8"/>
  <c r="R50" i="8"/>
  <c r="T50" i="8"/>
  <c r="L51" i="8" s="1"/>
  <c r="BZ138" i="9"/>
  <c r="BD50" i="8"/>
  <c r="BA50" i="8"/>
  <c r="BF50" i="8"/>
  <c r="BM138" i="9"/>
  <c r="AP52" i="7"/>
  <c r="BC50" i="9"/>
  <c r="AU49" i="9"/>
  <c r="AM140" i="7"/>
  <c r="BZ140" i="7"/>
  <c r="AZ140" i="7"/>
  <c r="AU51" i="7"/>
  <c r="CC50" i="9"/>
  <c r="AZ139" i="8"/>
  <c r="AP50" i="9"/>
  <c r="BM140" i="7"/>
  <c r="CH49" i="9"/>
  <c r="BC52" i="7"/>
  <c r="AM138" i="8"/>
  <c r="AC50" i="9"/>
  <c r="BM139" i="8"/>
  <c r="AZ138" i="9"/>
  <c r="AH49" i="9"/>
  <c r="AB50" i="8"/>
  <c r="AG50" i="8"/>
  <c r="Y51" i="8" s="1"/>
  <c r="AE50" i="8"/>
  <c r="Z140" i="8"/>
  <c r="BH51" i="7"/>
  <c r="Z138" i="9"/>
  <c r="P52" i="7"/>
  <c r="Z142" i="7"/>
  <c r="AU49" i="8"/>
  <c r="AB52" i="7"/>
  <c r="AE52" i="7"/>
  <c r="AG52" i="7"/>
  <c r="Y53" i="7" s="1"/>
  <c r="CD50" i="8"/>
  <c r="CA50" i="8"/>
  <c r="CF50" i="8"/>
  <c r="U51" i="7"/>
  <c r="CC52" i="7"/>
  <c r="AP50" i="8"/>
  <c r="U50" i="9"/>
  <c r="BU51" i="7"/>
  <c r="CH51" i="7"/>
  <c r="BQ50" i="8"/>
  <c r="BN50" i="8"/>
  <c r="BS50" i="8"/>
  <c r="BH49" i="9"/>
  <c r="P51" i="9"/>
  <c r="BP52" i="7"/>
  <c r="CB50" i="8" l="1"/>
  <c r="CG50" i="8"/>
  <c r="BY51" i="8" s="1"/>
  <c r="CE50" i="8"/>
  <c r="BZ139" i="9"/>
  <c r="AZ141" i="7"/>
  <c r="Z139" i="9"/>
  <c r="AZ139" i="9"/>
  <c r="P51" i="8"/>
  <c r="BM140" i="8"/>
  <c r="AQ52" i="7"/>
  <c r="AN52" i="7"/>
  <c r="AS52" i="7"/>
  <c r="AM139" i="9"/>
  <c r="AH52" i="7"/>
  <c r="BZ141" i="7"/>
  <c r="AM141" i="7"/>
  <c r="BM139" i="9"/>
  <c r="BQ50" i="9"/>
  <c r="BN50" i="9"/>
  <c r="BS50" i="9"/>
  <c r="BD50" i="9"/>
  <c r="BA50" i="9"/>
  <c r="BF50" i="9"/>
  <c r="Z141" i="8"/>
  <c r="AQ50" i="8"/>
  <c r="AN50" i="8"/>
  <c r="AS50" i="8"/>
  <c r="Z143" i="7"/>
  <c r="AD50" i="9"/>
  <c r="AA50" i="9"/>
  <c r="AF50" i="9"/>
  <c r="AQ50" i="9"/>
  <c r="AN50" i="9"/>
  <c r="AS50" i="9"/>
  <c r="CD52" i="7"/>
  <c r="CA52" i="7"/>
  <c r="CF52" i="7"/>
  <c r="AH50" i="8"/>
  <c r="AZ140" i="8"/>
  <c r="BM141" i="7"/>
  <c r="AC51" i="8"/>
  <c r="AM139" i="8"/>
  <c r="BB50" i="8"/>
  <c r="BE50" i="8"/>
  <c r="BG50" i="8"/>
  <c r="AY51" i="8" s="1"/>
  <c r="BZ140" i="8"/>
  <c r="AC53" i="7"/>
  <c r="U50" i="8"/>
  <c r="BQ52" i="7"/>
  <c r="BN52" i="7"/>
  <c r="BS52" i="7"/>
  <c r="Q51" i="9"/>
  <c r="N51" i="9"/>
  <c r="S51" i="9"/>
  <c r="BO50" i="8"/>
  <c r="BT50" i="8"/>
  <c r="BL51" i="8" s="1"/>
  <c r="BR50" i="8"/>
  <c r="Q52" i="7"/>
  <c r="N52" i="7"/>
  <c r="S52" i="7"/>
  <c r="BD52" i="7"/>
  <c r="BA52" i="7"/>
  <c r="BF52" i="7"/>
  <c r="CD50" i="9"/>
  <c r="CA50" i="9"/>
  <c r="CF50" i="9"/>
  <c r="BO50" i="9" l="1"/>
  <c r="BR50" i="9"/>
  <c r="BT50" i="9"/>
  <c r="BL51" i="9" s="1"/>
  <c r="Z144" i="7"/>
  <c r="O51" i="9"/>
  <c r="R51" i="9"/>
  <c r="T51" i="9"/>
  <c r="L52" i="9" s="1"/>
  <c r="BM140" i="9"/>
  <c r="AM142" i="7"/>
  <c r="BU50" i="8"/>
  <c r="AM140" i="9"/>
  <c r="AZ140" i="9"/>
  <c r="CB50" i="9"/>
  <c r="CG50" i="9"/>
  <c r="BY51" i="9" s="1"/>
  <c r="CE50" i="9"/>
  <c r="BP51" i="8"/>
  <c r="BZ141" i="8"/>
  <c r="AB50" i="9"/>
  <c r="AG50" i="9"/>
  <c r="Y51" i="9" s="1"/>
  <c r="AE50" i="9"/>
  <c r="AZ142" i="7"/>
  <c r="BZ140" i="9"/>
  <c r="CH50" i="8"/>
  <c r="AZ141" i="8"/>
  <c r="Z140" i="9"/>
  <c r="AO50" i="8"/>
  <c r="AR50" i="8"/>
  <c r="AT50" i="8"/>
  <c r="AL51" i="8" s="1"/>
  <c r="BB52" i="7"/>
  <c r="BG52" i="7"/>
  <c r="AY53" i="7" s="1"/>
  <c r="BE52" i="7"/>
  <c r="Z142" i="8"/>
  <c r="BZ142" i="7"/>
  <c r="BM141" i="8"/>
  <c r="CC51" i="8"/>
  <c r="BH50" i="8"/>
  <c r="AM140" i="8"/>
  <c r="O52" i="7"/>
  <c r="R52" i="7"/>
  <c r="T52" i="7"/>
  <c r="L53" i="7" s="1"/>
  <c r="BC51" i="8"/>
  <c r="AO52" i="7"/>
  <c r="AT52" i="7"/>
  <c r="AL53" i="7" s="1"/>
  <c r="AR52" i="7"/>
  <c r="CB52" i="7"/>
  <c r="CG52" i="7"/>
  <c r="BY53" i="7" s="1"/>
  <c r="CE52" i="7"/>
  <c r="BO52" i="7"/>
  <c r="BT52" i="7"/>
  <c r="BL53" i="7" s="1"/>
  <c r="BR52" i="7"/>
  <c r="AD51" i="8"/>
  <c r="AA51" i="8"/>
  <c r="AF51" i="8"/>
  <c r="AO50" i="9"/>
  <c r="AR50" i="9"/>
  <c r="AT50" i="9"/>
  <c r="AL51" i="9" s="1"/>
  <c r="AD53" i="7"/>
  <c r="AA53" i="7"/>
  <c r="AF53" i="7"/>
  <c r="BM142" i="7"/>
  <c r="BB50" i="9"/>
  <c r="BE50" i="9"/>
  <c r="BG50" i="9"/>
  <c r="AY51" i="9" s="1"/>
  <c r="Q51" i="8"/>
  <c r="N51" i="8"/>
  <c r="S51" i="8"/>
  <c r="Z141" i="9" l="1"/>
  <c r="U52" i="7"/>
  <c r="AZ141" i="9"/>
  <c r="P53" i="7"/>
  <c r="BZ143" i="7"/>
  <c r="AM141" i="9"/>
  <c r="BC51" i="9"/>
  <c r="CC53" i="7"/>
  <c r="AM141" i="8"/>
  <c r="BH52" i="7"/>
  <c r="P52" i="9"/>
  <c r="BZ142" i="8"/>
  <c r="U51" i="9"/>
  <c r="AH50" i="9"/>
  <c r="CH52" i="7"/>
  <c r="BH50" i="9"/>
  <c r="AP51" i="8"/>
  <c r="BZ141" i="9"/>
  <c r="BQ51" i="8"/>
  <c r="BN51" i="8"/>
  <c r="BS51" i="8"/>
  <c r="Z145" i="7"/>
  <c r="O51" i="8"/>
  <c r="T51" i="8"/>
  <c r="L52" i="8" s="1"/>
  <c r="R51" i="8"/>
  <c r="AP51" i="9"/>
  <c r="BM141" i="9"/>
  <c r="AP53" i="7"/>
  <c r="CD51" i="8"/>
  <c r="CA51" i="8"/>
  <c r="CF51" i="8"/>
  <c r="AU50" i="8"/>
  <c r="Z143" i="8"/>
  <c r="AU50" i="9"/>
  <c r="AZ142" i="8"/>
  <c r="AC51" i="9"/>
  <c r="AB51" i="8"/>
  <c r="AG51" i="8"/>
  <c r="Y52" i="8" s="1"/>
  <c r="AE51" i="8"/>
  <c r="BU52" i="7"/>
  <c r="BD51" i="8"/>
  <c r="BA51" i="8"/>
  <c r="BF51" i="8"/>
  <c r="BM142" i="8"/>
  <c r="CH50" i="9"/>
  <c r="BP51" i="9"/>
  <c r="BP53" i="7"/>
  <c r="AZ143" i="7"/>
  <c r="CC51" i="9"/>
  <c r="BU50" i="9"/>
  <c r="BC53" i="7"/>
  <c r="AU52" i="7"/>
  <c r="BM143" i="7"/>
  <c r="AB53" i="7"/>
  <c r="AE53" i="7"/>
  <c r="AG53" i="7"/>
  <c r="Y54" i="7" s="1"/>
  <c r="AM143" i="7"/>
  <c r="BZ144" i="7" l="1"/>
  <c r="AQ51" i="8"/>
  <c r="AN51" i="8"/>
  <c r="AS51" i="8"/>
  <c r="BD53" i="7"/>
  <c r="BA53" i="7"/>
  <c r="BF53" i="7"/>
  <c r="BM143" i="8"/>
  <c r="AM142" i="8"/>
  <c r="AC54" i="7"/>
  <c r="AZ143" i="8"/>
  <c r="CD51" i="9"/>
  <c r="CA51" i="9"/>
  <c r="CF51" i="9"/>
  <c r="AQ53" i="7"/>
  <c r="AN53" i="7"/>
  <c r="AS53" i="7"/>
  <c r="Z146" i="7"/>
  <c r="CD53" i="7"/>
  <c r="CA53" i="7"/>
  <c r="CF53" i="7"/>
  <c r="AH53" i="7"/>
  <c r="BM142" i="9"/>
  <c r="BO51" i="8"/>
  <c r="BT51" i="8"/>
  <c r="BL52" i="8" s="1"/>
  <c r="BR51" i="8"/>
  <c r="BD51" i="9"/>
  <c r="BA51" i="9"/>
  <c r="BF51" i="9"/>
  <c r="AM144" i="7"/>
  <c r="Z144" i="8"/>
  <c r="AM142" i="9"/>
  <c r="P52" i="8"/>
  <c r="Q53" i="7"/>
  <c r="N53" i="7"/>
  <c r="S53" i="7"/>
  <c r="CB51" i="8"/>
  <c r="CG51" i="8"/>
  <c r="BY52" i="8" s="1"/>
  <c r="CE51" i="8"/>
  <c r="AZ142" i="9"/>
  <c r="BB51" i="8"/>
  <c r="BG51" i="8"/>
  <c r="AY52" i="8" s="1"/>
  <c r="BE51" i="8"/>
  <c r="AZ144" i="7"/>
  <c r="BQ53" i="7"/>
  <c r="BN53" i="7"/>
  <c r="BS53" i="7"/>
  <c r="AH51" i="8"/>
  <c r="AQ51" i="9"/>
  <c r="AN51" i="9"/>
  <c r="AS51" i="9"/>
  <c r="BZ142" i="9"/>
  <c r="BZ143" i="8"/>
  <c r="Z142" i="9"/>
  <c r="AD51" i="9"/>
  <c r="AA51" i="9"/>
  <c r="AF51" i="9"/>
  <c r="BM144" i="7"/>
  <c r="BQ51" i="9"/>
  <c r="BN51" i="9"/>
  <c r="BS51" i="9"/>
  <c r="AC52" i="8"/>
  <c r="U51" i="8"/>
  <c r="Q52" i="9"/>
  <c r="N52" i="9"/>
  <c r="S52" i="9"/>
  <c r="AZ143" i="9" l="1"/>
  <c r="BP52" i="8"/>
  <c r="AO53" i="7"/>
  <c r="AR53" i="7"/>
  <c r="AT53" i="7"/>
  <c r="AL54" i="7" s="1"/>
  <c r="BM144" i="8"/>
  <c r="AM145" i="7"/>
  <c r="CH51" i="8"/>
  <c r="CB51" i="9"/>
  <c r="CG51" i="9"/>
  <c r="BY52" i="9" s="1"/>
  <c r="CE51" i="9"/>
  <c r="BB53" i="7"/>
  <c r="BG53" i="7"/>
  <c r="AY54" i="7" s="1"/>
  <c r="BE53" i="7"/>
  <c r="Z143" i="9"/>
  <c r="BO51" i="9"/>
  <c r="BT51" i="9"/>
  <c r="BL52" i="9" s="1"/>
  <c r="BR51" i="9"/>
  <c r="BZ143" i="9"/>
  <c r="CB53" i="7"/>
  <c r="CG53" i="7"/>
  <c r="BY54" i="7" s="1"/>
  <c r="CE53" i="7"/>
  <c r="AZ144" i="8"/>
  <c r="O53" i="7"/>
  <c r="R53" i="7"/>
  <c r="T53" i="7"/>
  <c r="L54" i="7" s="1"/>
  <c r="AZ145" i="7"/>
  <c r="AO51" i="8"/>
  <c r="AT51" i="8"/>
  <c r="AL52" i="8" s="1"/>
  <c r="AR51" i="8"/>
  <c r="Z145" i="8"/>
  <c r="CC52" i="8"/>
  <c r="AD52" i="8"/>
  <c r="AA52" i="8"/>
  <c r="AF52" i="8"/>
  <c r="BZ144" i="8"/>
  <c r="BO53" i="7"/>
  <c r="BT53" i="7"/>
  <c r="BL54" i="7" s="1"/>
  <c r="BR53" i="7"/>
  <c r="AO51" i="9"/>
  <c r="AT51" i="9"/>
  <c r="AL52" i="9" s="1"/>
  <c r="AR51" i="9"/>
  <c r="Q52" i="8"/>
  <c r="N52" i="8"/>
  <c r="S52" i="8"/>
  <c r="AD54" i="7"/>
  <c r="AA54" i="7"/>
  <c r="AF54" i="7"/>
  <c r="O52" i="9"/>
  <c r="R52" i="9"/>
  <c r="T52" i="9"/>
  <c r="L53" i="9" s="1"/>
  <c r="AB51" i="9"/>
  <c r="AE51" i="9"/>
  <c r="AG51" i="9"/>
  <c r="Y52" i="9" s="1"/>
  <c r="BM143" i="9"/>
  <c r="BM145" i="7"/>
  <c r="BC52" i="8"/>
  <c r="AM143" i="9"/>
  <c r="Z147" i="7"/>
  <c r="BZ145" i="7"/>
  <c r="BH51" i="8"/>
  <c r="BB51" i="9"/>
  <c r="BG51" i="9"/>
  <c r="AY52" i="9" s="1"/>
  <c r="BE51" i="9"/>
  <c r="BU51" i="8"/>
  <c r="AM143" i="8"/>
  <c r="BC54" i="7" l="1"/>
  <c r="BZ144" i="9"/>
  <c r="AB52" i="8"/>
  <c r="AE52" i="8"/>
  <c r="AG52" i="8"/>
  <c r="Y53" i="8" s="1"/>
  <c r="CH51" i="9"/>
  <c r="BZ146" i="7"/>
  <c r="BM144" i="9"/>
  <c r="O52" i="8"/>
  <c r="R52" i="8"/>
  <c r="T52" i="8"/>
  <c r="L53" i="8" s="1"/>
  <c r="U53" i="7"/>
  <c r="BP52" i="9"/>
  <c r="CC52" i="9"/>
  <c r="AU53" i="7"/>
  <c r="AB54" i="7"/>
  <c r="AG54" i="7"/>
  <c r="Y55" i="7" s="1"/>
  <c r="AE54" i="7"/>
  <c r="BM145" i="8"/>
  <c r="AU51" i="9"/>
  <c r="BQ52" i="8"/>
  <c r="BN52" i="8"/>
  <c r="BS52" i="8"/>
  <c r="AC52" i="9"/>
  <c r="AH51" i="9"/>
  <c r="P53" i="9"/>
  <c r="BU53" i="7"/>
  <c r="AU51" i="8"/>
  <c r="Z144" i="9"/>
  <c r="AZ144" i="9"/>
  <c r="AZ146" i="7"/>
  <c r="BU51" i="9"/>
  <c r="CD52" i="8"/>
  <c r="CA52" i="8"/>
  <c r="CF52" i="8"/>
  <c r="AM144" i="9"/>
  <c r="BD52" i="8"/>
  <c r="BA52" i="8"/>
  <c r="BF52" i="8"/>
  <c r="U52" i="9"/>
  <c r="BP54" i="7"/>
  <c r="AP52" i="8"/>
  <c r="CH53" i="7"/>
  <c r="BZ145" i="8"/>
  <c r="AM144" i="8"/>
  <c r="P54" i="7"/>
  <c r="AP54" i="7"/>
  <c r="Z148" i="7"/>
  <c r="AP52" i="9"/>
  <c r="Z146" i="8"/>
  <c r="AZ145" i="8"/>
  <c r="BC52" i="9"/>
  <c r="CC54" i="7"/>
  <c r="AM146" i="7"/>
  <c r="BH51" i="9"/>
  <c r="BM146" i="7"/>
  <c r="BH53" i="7"/>
  <c r="CD54" i="7" l="1"/>
  <c r="CA54" i="7"/>
  <c r="CF54" i="7"/>
  <c r="AQ52" i="8"/>
  <c r="AN52" i="8"/>
  <c r="AS52" i="8"/>
  <c r="AD52" i="9"/>
  <c r="AA52" i="9"/>
  <c r="AF52" i="9"/>
  <c r="CB52" i="8"/>
  <c r="CG52" i="8"/>
  <c r="BY53" i="8" s="1"/>
  <c r="CE52" i="8"/>
  <c r="AM147" i="7"/>
  <c r="Z149" i="7"/>
  <c r="BZ147" i="7"/>
  <c r="BQ52" i="9"/>
  <c r="BN52" i="9"/>
  <c r="BS52" i="9"/>
  <c r="BO52" i="8"/>
  <c r="BR52" i="8"/>
  <c r="BT52" i="8"/>
  <c r="BL53" i="8" s="1"/>
  <c r="Q54" i="7"/>
  <c r="N54" i="7"/>
  <c r="S54" i="7"/>
  <c r="Q53" i="9"/>
  <c r="N53" i="9"/>
  <c r="S53" i="9"/>
  <c r="AC53" i="8"/>
  <c r="AH52" i="8"/>
  <c r="AZ146" i="8"/>
  <c r="AM145" i="8"/>
  <c r="BB52" i="8"/>
  <c r="BE52" i="8"/>
  <c r="BG52" i="8"/>
  <c r="AY53" i="8" s="1"/>
  <c r="AH54" i="7"/>
  <c r="P53" i="8"/>
  <c r="AQ54" i="7"/>
  <c r="AN54" i="7"/>
  <c r="AS54" i="7"/>
  <c r="CD52" i="9"/>
  <c r="CA52" i="9"/>
  <c r="CF52" i="9"/>
  <c r="BQ54" i="7"/>
  <c r="BN54" i="7"/>
  <c r="BS54" i="7"/>
  <c r="BM147" i="7"/>
  <c r="BZ146" i="8"/>
  <c r="AM145" i="9"/>
  <c r="AZ145" i="9"/>
  <c r="AC55" i="7"/>
  <c r="U52" i="8"/>
  <c r="BZ145" i="9"/>
  <c r="BD52" i="9"/>
  <c r="BA52" i="9"/>
  <c r="BF52" i="9"/>
  <c r="BM146" i="8"/>
  <c r="Z147" i="8"/>
  <c r="BD54" i="7"/>
  <c r="BA54" i="7"/>
  <c r="BF54" i="7"/>
  <c r="AZ147" i="7"/>
  <c r="AQ52" i="9"/>
  <c r="AN52" i="9"/>
  <c r="AS52" i="9"/>
  <c r="Z145" i="9"/>
  <c r="BM145" i="9"/>
  <c r="BZ147" i="8" l="1"/>
  <c r="Q53" i="8"/>
  <c r="N53" i="8"/>
  <c r="S53" i="8"/>
  <c r="Z148" i="8"/>
  <c r="AZ146" i="9"/>
  <c r="AM146" i="8"/>
  <c r="Z150" i="7"/>
  <c r="BM147" i="8"/>
  <c r="AM146" i="9"/>
  <c r="AO52" i="9"/>
  <c r="AT52" i="9"/>
  <c r="AL53" i="9" s="1"/>
  <c r="AR52" i="9"/>
  <c r="BB52" i="9"/>
  <c r="BE52" i="9"/>
  <c r="BG52" i="9"/>
  <c r="AY53" i="9" s="1"/>
  <c r="AO54" i="7"/>
  <c r="AR54" i="7"/>
  <c r="AT54" i="7"/>
  <c r="AL55" i="7" s="1"/>
  <c r="AZ147" i="8"/>
  <c r="BP53" i="8"/>
  <c r="AO52" i="8"/>
  <c r="AR52" i="8"/>
  <c r="AT52" i="8"/>
  <c r="AL53" i="8" s="1"/>
  <c r="BU52" i="8"/>
  <c r="AM148" i="7"/>
  <c r="CH52" i="8"/>
  <c r="CC53" i="8"/>
  <c r="CB54" i="7"/>
  <c r="CE54" i="7"/>
  <c r="CG54" i="7"/>
  <c r="BY55" i="7" s="1"/>
  <c r="Z146" i="9"/>
  <c r="O54" i="7"/>
  <c r="R54" i="7"/>
  <c r="T54" i="7"/>
  <c r="L55" i="7" s="1"/>
  <c r="BZ146" i="9"/>
  <c r="BM148" i="7"/>
  <c r="BO52" i="9"/>
  <c r="BT52" i="9"/>
  <c r="BL53" i="9" s="1"/>
  <c r="BR52" i="9"/>
  <c r="AD53" i="8"/>
  <c r="AA53" i="8"/>
  <c r="AF53" i="8"/>
  <c r="CB52" i="9"/>
  <c r="CE52" i="9"/>
  <c r="CG52" i="9"/>
  <c r="BY53" i="9" s="1"/>
  <c r="BO54" i="7"/>
  <c r="BT54" i="7"/>
  <c r="BL55" i="7" s="1"/>
  <c r="BR54" i="7"/>
  <c r="BC53" i="8"/>
  <c r="B12" i="9"/>
  <c r="BZ148" i="7"/>
  <c r="AB52" i="9"/>
  <c r="AG52" i="9"/>
  <c r="Y53" i="9" s="1"/>
  <c r="AE52" i="9"/>
  <c r="AZ148" i="7"/>
  <c r="BB54" i="7"/>
  <c r="BG54" i="7"/>
  <c r="AY55" i="7" s="1"/>
  <c r="BE54" i="7"/>
  <c r="BM146" i="9"/>
  <c r="AD55" i="7"/>
  <c r="AA55" i="7"/>
  <c r="AF55" i="7"/>
  <c r="BH52" i="8"/>
  <c r="O53" i="9"/>
  <c r="T53" i="9"/>
  <c r="L54" i="9" s="1"/>
  <c r="R53" i="9"/>
  <c r="AU54" i="7" l="1"/>
  <c r="C14" i="7"/>
  <c r="U53" i="9"/>
  <c r="C12" i="8"/>
  <c r="P55" i="7"/>
  <c r="AZ148" i="8"/>
  <c r="P54" i="9"/>
  <c r="AZ149" i="7"/>
  <c r="BD53" i="8"/>
  <c r="BA53" i="8"/>
  <c r="BF53" i="8"/>
  <c r="AB53" i="8"/>
  <c r="AG53" i="8"/>
  <c r="Y54" i="8" s="1"/>
  <c r="AE53" i="8"/>
  <c r="U54" i="7"/>
  <c r="AP55" i="7"/>
  <c r="BC53" i="9"/>
  <c r="Z147" i="9"/>
  <c r="BP53" i="9"/>
  <c r="BH52" i="9"/>
  <c r="CH54" i="7"/>
  <c r="AP53" i="8"/>
  <c r="Z151" i="7"/>
  <c r="Z149" i="8"/>
  <c r="BU52" i="9"/>
  <c r="AU52" i="8"/>
  <c r="AU52" i="9"/>
  <c r="B12" i="8"/>
  <c r="CC55" i="7"/>
  <c r="CC53" i="9"/>
  <c r="BM147" i="9"/>
  <c r="BM149" i="7"/>
  <c r="AP53" i="9"/>
  <c r="O53" i="8"/>
  <c r="T53" i="8"/>
  <c r="L54" i="8" s="1"/>
  <c r="R53" i="8"/>
  <c r="BM148" i="8"/>
  <c r="BU54" i="7"/>
  <c r="CD53" i="8"/>
  <c r="CA53" i="8"/>
  <c r="CF53" i="8"/>
  <c r="BQ53" i="8"/>
  <c r="BN53" i="8"/>
  <c r="BS53" i="8"/>
  <c r="AM147" i="8"/>
  <c r="AM149" i="7"/>
  <c r="BP55" i="7"/>
  <c r="AB55" i="7"/>
  <c r="AE55" i="7"/>
  <c r="E46" i="10" s="1"/>
  <c r="AG55" i="7"/>
  <c r="Y56" i="7" s="1"/>
  <c r="AH52" i="9"/>
  <c r="AC53" i="9"/>
  <c r="CH52" i="9"/>
  <c r="BZ149" i="7"/>
  <c r="BH54" i="7"/>
  <c r="BZ147" i="9"/>
  <c r="AM147" i="9"/>
  <c r="AZ147" i="9"/>
  <c r="BZ148" i="8"/>
  <c r="BC55" i="7"/>
  <c r="BZ149" i="8" l="1"/>
  <c r="CD55" i="7"/>
  <c r="CA55" i="7"/>
  <c r="CF55" i="7"/>
  <c r="BO53" i="8"/>
  <c r="BT53" i="8"/>
  <c r="BL54" i="8" s="1"/>
  <c r="BR53" i="8"/>
  <c r="BM149" i="8"/>
  <c r="BQ53" i="9"/>
  <c r="BN53" i="9"/>
  <c r="BS53" i="9"/>
  <c r="AH53" i="8"/>
  <c r="AC54" i="8"/>
  <c r="AZ149" i="8"/>
  <c r="BD53" i="9"/>
  <c r="BA53" i="9"/>
  <c r="BF53" i="9"/>
  <c r="BB53" i="8"/>
  <c r="BG53" i="8"/>
  <c r="AY54" i="8" s="1"/>
  <c r="BE53" i="8"/>
  <c r="Z148" i="9"/>
  <c r="P54" i="8"/>
  <c r="E12" i="8"/>
  <c r="AD53" i="9"/>
  <c r="AA53" i="9"/>
  <c r="AF53" i="9"/>
  <c r="Z152" i="7"/>
  <c r="AZ150" i="7"/>
  <c r="Q55" i="7"/>
  <c r="N55" i="7"/>
  <c r="S55" i="7"/>
  <c r="AQ53" i="9"/>
  <c r="AN53" i="9"/>
  <c r="AS53" i="9"/>
  <c r="AC56" i="7"/>
  <c r="AQ53" i="8"/>
  <c r="AN53" i="8"/>
  <c r="AS53" i="8"/>
  <c r="AM148" i="8"/>
  <c r="F12" i="8"/>
  <c r="AM148" i="9"/>
  <c r="Q54" i="9"/>
  <c r="N54" i="9"/>
  <c r="S54" i="9"/>
  <c r="BM148" i="9"/>
  <c r="AM150" i="7"/>
  <c r="U53" i="8"/>
  <c r="AZ148" i="9"/>
  <c r="Z150" i="8"/>
  <c r="BZ148" i="9"/>
  <c r="CB53" i="8"/>
  <c r="CG53" i="8"/>
  <c r="BY54" i="8" s="1"/>
  <c r="CE53" i="8"/>
  <c r="AQ55" i="7"/>
  <c r="AN55" i="7"/>
  <c r="AS55" i="7"/>
  <c r="G12" i="8"/>
  <c r="AH55" i="7"/>
  <c r="BM150" i="7"/>
  <c r="BD55" i="7"/>
  <c r="BA55" i="7"/>
  <c r="BF55" i="7"/>
  <c r="BZ150" i="7"/>
  <c r="BQ55" i="7"/>
  <c r="BN55" i="7"/>
  <c r="BS55" i="7"/>
  <c r="CD53" i="9"/>
  <c r="CA53" i="9"/>
  <c r="CF53" i="9"/>
  <c r="BC54" i="8" l="1"/>
  <c r="BO53" i="9"/>
  <c r="BT53" i="9"/>
  <c r="BL54" i="9" s="1"/>
  <c r="BR53" i="9"/>
  <c r="O54" i="9"/>
  <c r="T54" i="9"/>
  <c r="L55" i="9" s="1"/>
  <c r="R54" i="9"/>
  <c r="BB53" i="9"/>
  <c r="BE53" i="9"/>
  <c r="BG53" i="9"/>
  <c r="AY54" i="9" s="1"/>
  <c r="D12" i="9"/>
  <c r="BU53" i="8"/>
  <c r="AO55" i="7"/>
  <c r="AR55" i="7"/>
  <c r="AT55" i="7"/>
  <c r="AL56" i="7" s="1"/>
  <c r="AZ149" i="9"/>
  <c r="CH53" i="8"/>
  <c r="AO53" i="9"/>
  <c r="AR53" i="9"/>
  <c r="AT53" i="9"/>
  <c r="AL54" i="9" s="1"/>
  <c r="AZ150" i="8"/>
  <c r="BP54" i="8"/>
  <c r="Z153" i="7"/>
  <c r="C12" i="9"/>
  <c r="BB55" i="7"/>
  <c r="BE55" i="7"/>
  <c r="BG55" i="7"/>
  <c r="AY56" i="7" s="1"/>
  <c r="CC54" i="8"/>
  <c r="AM149" i="8"/>
  <c r="AB53" i="9"/>
  <c r="AE53" i="9"/>
  <c r="AG53" i="9"/>
  <c r="Y54" i="9" s="1"/>
  <c r="B14" i="7"/>
  <c r="AD54" i="8"/>
  <c r="AA54" i="8"/>
  <c r="AF54" i="8"/>
  <c r="G14" i="7"/>
  <c r="O55" i="7"/>
  <c r="R55" i="7"/>
  <c r="T55" i="7"/>
  <c r="L56" i="7" s="1"/>
  <c r="Q54" i="8"/>
  <c r="N54" i="8"/>
  <c r="S54" i="8"/>
  <c r="CB55" i="7"/>
  <c r="CE55" i="7"/>
  <c r="CG55" i="7"/>
  <c r="BY56" i="7" s="1"/>
  <c r="D14" i="7"/>
  <c r="Z151" i="8"/>
  <c r="AM149" i="9"/>
  <c r="E12" i="9"/>
  <c r="CB53" i="9"/>
  <c r="CE53" i="9"/>
  <c r="CG53" i="9"/>
  <c r="BY54" i="9" s="1"/>
  <c r="BZ149" i="9"/>
  <c r="Z149" i="9"/>
  <c r="AO53" i="8"/>
  <c r="AR53" i="8"/>
  <c r="AT53" i="8"/>
  <c r="AL54" i="8" s="1"/>
  <c r="BZ151" i="7"/>
  <c r="AD56" i="7"/>
  <c r="AA56" i="7"/>
  <c r="AF56" i="7"/>
  <c r="BM150" i="8"/>
  <c r="E14" i="7"/>
  <c r="G12" i="9"/>
  <c r="BM151" i="7"/>
  <c r="AM151" i="7"/>
  <c r="E49" i="10"/>
  <c r="E50" i="10" s="1"/>
  <c r="E55" i="10"/>
  <c r="E53" i="10"/>
  <c r="AZ151" i="7"/>
  <c r="BM149" i="9"/>
  <c r="F14" i="7"/>
  <c r="BO55" i="7"/>
  <c r="BR55" i="7"/>
  <c r="BT55" i="7"/>
  <c r="BL56" i="7" s="1"/>
  <c r="D12" i="8"/>
  <c r="BH53" i="8"/>
  <c r="F12" i="9"/>
  <c r="BZ150" i="8"/>
  <c r="BZ150" i="9" l="1"/>
  <c r="CC56" i="7"/>
  <c r="BC56" i="7"/>
  <c r="AU53" i="9"/>
  <c r="AM152" i="7"/>
  <c r="CC54" i="9"/>
  <c r="CH55" i="7"/>
  <c r="AB54" i="8"/>
  <c r="AE54" i="8"/>
  <c r="AG54" i="8"/>
  <c r="Y55" i="8" s="1"/>
  <c r="BH55" i="7"/>
  <c r="BC54" i="9"/>
  <c r="BM150" i="9"/>
  <c r="BZ152" i="7"/>
  <c r="CH53" i="9"/>
  <c r="BH53" i="9"/>
  <c r="AP54" i="8"/>
  <c r="AZ152" i="7"/>
  <c r="AU53" i="8"/>
  <c r="O54" i="8"/>
  <c r="T54" i="8"/>
  <c r="L55" i="8" s="1"/>
  <c r="R54" i="8"/>
  <c r="AZ150" i="9"/>
  <c r="U54" i="9"/>
  <c r="Z154" i="7"/>
  <c r="P55" i="9"/>
  <c r="Z150" i="9"/>
  <c r="AM150" i="9"/>
  <c r="P56" i="7"/>
  <c r="AH53" i="9"/>
  <c r="AP56" i="7"/>
  <c r="BM152" i="7"/>
  <c r="U55" i="7"/>
  <c r="AU55" i="7"/>
  <c r="BU53" i="9"/>
  <c r="AC54" i="9"/>
  <c r="BM151" i="8"/>
  <c r="Z152" i="8"/>
  <c r="BQ54" i="8"/>
  <c r="BN54" i="8"/>
  <c r="BS54" i="8"/>
  <c r="BP54" i="9"/>
  <c r="AM150" i="8"/>
  <c r="AZ151" i="8"/>
  <c r="BP56" i="7"/>
  <c r="BD54" i="8"/>
  <c r="BA54" i="8"/>
  <c r="BF54" i="8"/>
  <c r="BU55" i="7"/>
  <c r="BZ151" i="8"/>
  <c r="AB56" i="7"/>
  <c r="AG56" i="7"/>
  <c r="Y57" i="7" s="1"/>
  <c r="AE56" i="7"/>
  <c r="CD54" i="8"/>
  <c r="CA54" i="8"/>
  <c r="CF54" i="8"/>
  <c r="AP54" i="9"/>
  <c r="Q55" i="9" l="1"/>
  <c r="N55" i="9"/>
  <c r="S55" i="9"/>
  <c r="BM151" i="9"/>
  <c r="AZ153" i="7"/>
  <c r="BO54" i="8"/>
  <c r="BR54" i="8"/>
  <c r="BT54" i="8"/>
  <c r="BL55" i="8" s="1"/>
  <c r="AQ54" i="8"/>
  <c r="AN54" i="8"/>
  <c r="AS54" i="8"/>
  <c r="AQ54" i="9"/>
  <c r="AN54" i="9"/>
  <c r="AS54" i="9"/>
  <c r="AH56" i="7"/>
  <c r="BD56" i="7"/>
  <c r="BA56" i="7"/>
  <c r="BF56" i="7"/>
  <c r="AC57" i="7"/>
  <c r="BQ56" i="7"/>
  <c r="BN56" i="7"/>
  <c r="BS56" i="7"/>
  <c r="AC55" i="8"/>
  <c r="Z153" i="8"/>
  <c r="AZ151" i="9"/>
  <c r="Q56" i="7"/>
  <c r="N56" i="7"/>
  <c r="S56" i="7"/>
  <c r="AH54" i="8"/>
  <c r="BQ54" i="9"/>
  <c r="BN54" i="9"/>
  <c r="BS54" i="9"/>
  <c r="Z155" i="7"/>
  <c r="P55" i="8"/>
  <c r="CD56" i="7"/>
  <c r="CA56" i="7"/>
  <c r="CF56" i="7"/>
  <c r="BB54" i="8"/>
  <c r="BG54" i="8"/>
  <c r="AY55" i="8" s="1"/>
  <c r="BE54" i="8"/>
  <c r="BM153" i="7"/>
  <c r="AD54" i="9"/>
  <c r="AA54" i="9"/>
  <c r="AF54" i="9"/>
  <c r="AQ56" i="7"/>
  <c r="AN56" i="7"/>
  <c r="AS56" i="7"/>
  <c r="AM153" i="7"/>
  <c r="AZ152" i="8"/>
  <c r="AM151" i="8"/>
  <c r="BM152" i="8"/>
  <c r="Z151" i="9"/>
  <c r="BD54" i="9"/>
  <c r="BA54" i="9"/>
  <c r="BF54" i="9"/>
  <c r="CB54" i="8"/>
  <c r="CG54" i="8"/>
  <c r="BY55" i="8" s="1"/>
  <c r="CE54" i="8"/>
  <c r="AM151" i="9"/>
  <c r="U54" i="8"/>
  <c r="BZ152" i="8"/>
  <c r="BZ153" i="7"/>
  <c r="CD54" i="9"/>
  <c r="CA54" i="9"/>
  <c r="CF54" i="9"/>
  <c r="BZ151" i="9"/>
  <c r="O56" i="7" l="1"/>
  <c r="R56" i="7"/>
  <c r="T56" i="7"/>
  <c r="L57" i="7" s="1"/>
  <c r="AD57" i="7"/>
  <c r="AA57" i="7"/>
  <c r="AF57" i="7"/>
  <c r="AM152" i="8"/>
  <c r="CH54" i="8"/>
  <c r="BU54" i="8"/>
  <c r="BM154" i="7"/>
  <c r="BZ154" i="7"/>
  <c r="CC55" i="8"/>
  <c r="AZ153" i="8"/>
  <c r="BC55" i="8"/>
  <c r="Z156" i="7"/>
  <c r="Z154" i="8"/>
  <c r="BB56" i="7"/>
  <c r="BG56" i="7"/>
  <c r="AY57" i="7" s="1"/>
  <c r="BE56" i="7"/>
  <c r="BZ152" i="9"/>
  <c r="BH54" i="8"/>
  <c r="AZ154" i="7"/>
  <c r="AO54" i="8"/>
  <c r="AR54" i="8"/>
  <c r="AT54" i="8"/>
  <c r="AL55" i="8" s="1"/>
  <c r="AM152" i="9"/>
  <c r="CB54" i="9"/>
  <c r="CE54" i="9"/>
  <c r="CG54" i="9"/>
  <c r="BY55" i="9" s="1"/>
  <c r="CB56" i="7"/>
  <c r="CE56" i="7"/>
  <c r="CG56" i="7"/>
  <c r="BY57" i="7" s="1"/>
  <c r="BM152" i="9"/>
  <c r="AZ152" i="9"/>
  <c r="BZ153" i="8"/>
  <c r="Z152" i="9"/>
  <c r="Q55" i="8"/>
  <c r="N55" i="8"/>
  <c r="S55" i="8"/>
  <c r="AO54" i="9"/>
  <c r="AR54" i="9"/>
  <c r="AT54" i="9"/>
  <c r="AL55" i="9" s="1"/>
  <c r="BP55" i="8"/>
  <c r="AM154" i="7"/>
  <c r="AD55" i="8"/>
  <c r="AA55" i="8"/>
  <c r="AF55" i="8"/>
  <c r="AO56" i="7"/>
  <c r="AR56" i="7"/>
  <c r="AT56" i="7"/>
  <c r="AL57" i="7" s="1"/>
  <c r="BO56" i="7"/>
  <c r="BR56" i="7"/>
  <c r="BT56" i="7"/>
  <c r="BL57" i="7" s="1"/>
  <c r="O55" i="9"/>
  <c r="T55" i="9"/>
  <c r="L56" i="9" s="1"/>
  <c r="R55" i="9"/>
  <c r="BB54" i="9"/>
  <c r="BG54" i="9"/>
  <c r="AY55" i="9" s="1"/>
  <c r="BE54" i="9"/>
  <c r="BO54" i="9"/>
  <c r="BR54" i="9"/>
  <c r="BT54" i="9"/>
  <c r="BL55" i="9" s="1"/>
  <c r="BM153" i="8"/>
  <c r="AB54" i="9"/>
  <c r="AE54" i="9"/>
  <c r="AG54" i="9"/>
  <c r="Y55" i="9" s="1"/>
  <c r="BC55" i="9" l="1"/>
  <c r="AU56" i="7"/>
  <c r="AP55" i="9"/>
  <c r="CC55" i="9"/>
  <c r="AZ154" i="8"/>
  <c r="CH54" i="9"/>
  <c r="BZ153" i="9"/>
  <c r="CD55" i="8"/>
  <c r="CA55" i="8"/>
  <c r="CF55" i="8"/>
  <c r="AM153" i="8"/>
  <c r="AU54" i="9"/>
  <c r="BM153" i="9"/>
  <c r="AM153" i="9"/>
  <c r="AB57" i="7"/>
  <c r="AE57" i="7"/>
  <c r="AG57" i="7"/>
  <c r="Y58" i="7" s="1"/>
  <c r="U55" i="9"/>
  <c r="Z155" i="8"/>
  <c r="BM155" i="7"/>
  <c r="BZ155" i="7"/>
  <c r="P56" i="9"/>
  <c r="BH56" i="7"/>
  <c r="AC55" i="9"/>
  <c r="AZ155" i="7"/>
  <c r="Z157" i="7"/>
  <c r="AB55" i="8"/>
  <c r="AE55" i="8"/>
  <c r="AG55" i="8"/>
  <c r="Y56" i="8" s="1"/>
  <c r="AH54" i="9"/>
  <c r="AP55" i="8"/>
  <c r="AM155" i="7"/>
  <c r="AU54" i="8"/>
  <c r="Z153" i="9"/>
  <c r="BP55" i="9"/>
  <c r="BZ154" i="8"/>
  <c r="P57" i="7"/>
  <c r="BC57" i="7"/>
  <c r="CC57" i="7"/>
  <c r="BU56" i="7"/>
  <c r="BU54" i="9"/>
  <c r="BD55" i="8"/>
  <c r="BA55" i="8"/>
  <c r="BF55" i="8"/>
  <c r="U56" i="7"/>
  <c r="O55" i="8"/>
  <c r="T55" i="8"/>
  <c r="L56" i="8" s="1"/>
  <c r="R55" i="8"/>
  <c r="BM154" i="8"/>
  <c r="CH56" i="7"/>
  <c r="BP57" i="7"/>
  <c r="BQ55" i="8"/>
  <c r="BN55" i="8"/>
  <c r="BS55" i="8"/>
  <c r="BH54" i="9"/>
  <c r="AP57" i="7"/>
  <c r="AZ153" i="9"/>
  <c r="AQ55" i="8" l="1"/>
  <c r="AN55" i="8"/>
  <c r="AS55" i="8"/>
  <c r="BM156" i="7"/>
  <c r="BB55" i="8"/>
  <c r="BE55" i="8"/>
  <c r="BG55" i="8"/>
  <c r="AY56" i="8" s="1"/>
  <c r="AD55" i="9"/>
  <c r="AA55" i="9"/>
  <c r="AF55" i="9"/>
  <c r="Z156" i="8"/>
  <c r="BQ55" i="9"/>
  <c r="BN55" i="9"/>
  <c r="BS55" i="9"/>
  <c r="CD55" i="9"/>
  <c r="CA55" i="9"/>
  <c r="CF55" i="9"/>
  <c r="BQ57" i="7"/>
  <c r="BN57" i="7"/>
  <c r="BS57" i="7"/>
  <c r="AM154" i="8"/>
  <c r="BO55" i="8"/>
  <c r="BT55" i="8"/>
  <c r="BL56" i="8" s="1"/>
  <c r="BR55" i="8"/>
  <c r="AQ55" i="9"/>
  <c r="AN55" i="9"/>
  <c r="AS55" i="9"/>
  <c r="Q57" i="7"/>
  <c r="N57" i="7"/>
  <c r="S57" i="7"/>
  <c r="AC58" i="7"/>
  <c r="CB55" i="8"/>
  <c r="CE55" i="8"/>
  <c r="CG55" i="8"/>
  <c r="BY56" i="8" s="1"/>
  <c r="BM154" i="9"/>
  <c r="BM155" i="8"/>
  <c r="AH55" i="8"/>
  <c r="U55" i="8"/>
  <c r="P56" i="8"/>
  <c r="CD57" i="7"/>
  <c r="CA57" i="7"/>
  <c r="CF57" i="7"/>
  <c r="Z158" i="7"/>
  <c r="AH57" i="7"/>
  <c r="AZ155" i="8"/>
  <c r="BZ155" i="8"/>
  <c r="AZ154" i="9"/>
  <c r="Z154" i="9"/>
  <c r="AQ57" i="7"/>
  <c r="AN57" i="7"/>
  <c r="AS57" i="7"/>
  <c r="BZ156" i="7"/>
  <c r="AM156" i="7"/>
  <c r="BD55" i="9"/>
  <c r="BA55" i="9"/>
  <c r="BF55" i="9"/>
  <c r="AC56" i="8"/>
  <c r="Q56" i="9"/>
  <c r="N56" i="9"/>
  <c r="S56" i="9"/>
  <c r="BD57" i="7"/>
  <c r="BA57" i="7"/>
  <c r="BF57" i="7"/>
  <c r="AZ156" i="7"/>
  <c r="AM154" i="9"/>
  <c r="BZ154" i="9"/>
  <c r="AD56" i="8" l="1"/>
  <c r="AA56" i="8"/>
  <c r="AF56" i="8"/>
  <c r="AZ155" i="9"/>
  <c r="AZ157" i="7"/>
  <c r="Q56" i="8"/>
  <c r="N56" i="8"/>
  <c r="S56" i="8"/>
  <c r="CC56" i="8"/>
  <c r="BU55" i="8"/>
  <c r="BO55" i="9"/>
  <c r="BT55" i="9"/>
  <c r="BL56" i="9" s="1"/>
  <c r="BR55" i="9"/>
  <c r="BH55" i="8"/>
  <c r="BZ155" i="9"/>
  <c r="CB57" i="7"/>
  <c r="CG57" i="7"/>
  <c r="BY58" i="7" s="1"/>
  <c r="CE57" i="7"/>
  <c r="AO55" i="9"/>
  <c r="AT55" i="9"/>
  <c r="AL56" i="9" s="1"/>
  <c r="AR55" i="9"/>
  <c r="BC56" i="8"/>
  <c r="AD58" i="7"/>
  <c r="AA58" i="7"/>
  <c r="AF58" i="7"/>
  <c r="AM155" i="8"/>
  <c r="Z157" i="8"/>
  <c r="BM157" i="7"/>
  <c r="Z155" i="9"/>
  <c r="BB55" i="9"/>
  <c r="BG55" i="9"/>
  <c r="AY56" i="9" s="1"/>
  <c r="BE55" i="9"/>
  <c r="BP56" i="8"/>
  <c r="BB57" i="7"/>
  <c r="BG57" i="7"/>
  <c r="AY58" i="7" s="1"/>
  <c r="BE57" i="7"/>
  <c r="BM156" i="8"/>
  <c r="AO55" i="8"/>
  <c r="AR55" i="8"/>
  <c r="AT55" i="8"/>
  <c r="AL56" i="8" s="1"/>
  <c r="CB55" i="9"/>
  <c r="CE55" i="9"/>
  <c r="CG55" i="9"/>
  <c r="BY56" i="9" s="1"/>
  <c r="BM155" i="9"/>
  <c r="BZ156" i="8"/>
  <c r="CH55" i="8"/>
  <c r="BZ157" i="7"/>
  <c r="O56" i="9"/>
  <c r="T56" i="9"/>
  <c r="L57" i="9" s="1"/>
  <c r="R56" i="9"/>
  <c r="Z159" i="7"/>
  <c r="O57" i="7"/>
  <c r="R57" i="7"/>
  <c r="T57" i="7"/>
  <c r="L58" i="7" s="1"/>
  <c r="BO57" i="7"/>
  <c r="BT57" i="7"/>
  <c r="BL58" i="7" s="1"/>
  <c r="BR57" i="7"/>
  <c r="AB55" i="9"/>
  <c r="AE55" i="9"/>
  <c r="AG55" i="9"/>
  <c r="Y56" i="9" s="1"/>
  <c r="AM155" i="9"/>
  <c r="AM157" i="7"/>
  <c r="AZ156" i="8"/>
  <c r="AO57" i="7"/>
  <c r="AT57" i="7"/>
  <c r="AL58" i="7" s="1"/>
  <c r="AR57" i="7"/>
  <c r="CH55" i="9" l="1"/>
  <c r="BH57" i="7"/>
  <c r="BD56" i="8"/>
  <c r="BA56" i="8"/>
  <c r="BF56" i="8"/>
  <c r="BU55" i="9"/>
  <c r="AZ156" i="9"/>
  <c r="AH55" i="9"/>
  <c r="AU57" i="7"/>
  <c r="AU55" i="9"/>
  <c r="BP58" i="7"/>
  <c r="BZ158" i="7"/>
  <c r="AP56" i="8"/>
  <c r="AP56" i="9"/>
  <c r="AB56" i="8"/>
  <c r="AE56" i="8"/>
  <c r="AG56" i="8"/>
  <c r="Y57" i="8" s="1"/>
  <c r="P57" i="9"/>
  <c r="BP56" i="9"/>
  <c r="BM158" i="7"/>
  <c r="CC56" i="9"/>
  <c r="BC58" i="7"/>
  <c r="BQ56" i="8"/>
  <c r="BN56" i="8"/>
  <c r="BS56" i="8"/>
  <c r="U57" i="7"/>
  <c r="CC58" i="7"/>
  <c r="CD56" i="8"/>
  <c r="CA56" i="8"/>
  <c r="CF56" i="8"/>
  <c r="AP58" i="7"/>
  <c r="AZ157" i="8"/>
  <c r="Z158" i="8"/>
  <c r="AM158" i="7"/>
  <c r="BC56" i="9"/>
  <c r="AU55" i="8"/>
  <c r="AM156" i="8"/>
  <c r="Z160" i="7"/>
  <c r="BM156" i="9"/>
  <c r="O56" i="8"/>
  <c r="T56" i="8"/>
  <c r="L57" i="8" s="1"/>
  <c r="R56" i="8"/>
  <c r="AC56" i="9"/>
  <c r="P58" i="7"/>
  <c r="BZ157" i="8"/>
  <c r="BH55" i="9"/>
  <c r="AM156" i="9"/>
  <c r="BZ156" i="9"/>
  <c r="BU57" i="7"/>
  <c r="CH57" i="7"/>
  <c r="BM157" i="8"/>
  <c r="Z156" i="9"/>
  <c r="U56" i="9"/>
  <c r="AB58" i="7"/>
  <c r="AG58" i="7"/>
  <c r="Y59" i="7" s="1"/>
  <c r="AE58" i="7"/>
  <c r="AZ158" i="7"/>
  <c r="BZ158" i="8" l="1"/>
  <c r="BM159" i="7"/>
  <c r="AH58" i="7"/>
  <c r="AM157" i="8"/>
  <c r="AZ158" i="8"/>
  <c r="BQ56" i="9"/>
  <c r="BN56" i="9"/>
  <c r="BS56" i="9"/>
  <c r="BZ159" i="7"/>
  <c r="BO56" i="8"/>
  <c r="BT56" i="8"/>
  <c r="BL57" i="8" s="1"/>
  <c r="BR56" i="8"/>
  <c r="AZ159" i="7"/>
  <c r="AQ58" i="7"/>
  <c r="AN58" i="7"/>
  <c r="AS58" i="7"/>
  <c r="Q58" i="7"/>
  <c r="N58" i="7"/>
  <c r="S58" i="7"/>
  <c r="Q57" i="9"/>
  <c r="N57" i="9"/>
  <c r="S57" i="9"/>
  <c r="BQ58" i="7"/>
  <c r="BN58" i="7"/>
  <c r="BS58" i="7"/>
  <c r="BD58" i="7"/>
  <c r="BA58" i="7"/>
  <c r="BF58" i="7"/>
  <c r="BB56" i="8"/>
  <c r="BG56" i="8"/>
  <c r="AY57" i="8" s="1"/>
  <c r="BE56" i="8"/>
  <c r="AC59" i="7"/>
  <c r="CD56" i="9"/>
  <c r="CA56" i="9"/>
  <c r="CF56" i="9"/>
  <c r="AH56" i="8"/>
  <c r="AC57" i="8"/>
  <c r="BD56" i="9"/>
  <c r="BA56" i="9"/>
  <c r="BF56" i="9"/>
  <c r="P57" i="8"/>
  <c r="CB56" i="8"/>
  <c r="CE56" i="8"/>
  <c r="CG56" i="8"/>
  <c r="BY57" i="8" s="1"/>
  <c r="AD56" i="9"/>
  <c r="AA56" i="9"/>
  <c r="AF56" i="9"/>
  <c r="AQ56" i="9"/>
  <c r="AN56" i="9"/>
  <c r="AS56" i="9"/>
  <c r="BZ157" i="9"/>
  <c r="U56" i="8"/>
  <c r="AM157" i="9"/>
  <c r="Z157" i="9"/>
  <c r="BM157" i="9"/>
  <c r="AM159" i="7"/>
  <c r="Z159" i="8"/>
  <c r="CD58" i="7"/>
  <c r="CA58" i="7"/>
  <c r="CF58" i="7"/>
  <c r="AQ56" i="8"/>
  <c r="AN56" i="8"/>
  <c r="AS56" i="8"/>
  <c r="BM158" i="8"/>
  <c r="Z161" i="7"/>
  <c r="AZ157" i="9"/>
  <c r="Z162" i="7" l="1"/>
  <c r="AZ159" i="8"/>
  <c r="Q57" i="8"/>
  <c r="N57" i="8"/>
  <c r="S57" i="8"/>
  <c r="CC57" i="8"/>
  <c r="BB58" i="7"/>
  <c r="BE58" i="7"/>
  <c r="BG58" i="7"/>
  <c r="AY59" i="7" s="1"/>
  <c r="BM159" i="8"/>
  <c r="CH56" i="8"/>
  <c r="AO58" i="7"/>
  <c r="AR58" i="7"/>
  <c r="AT58" i="7"/>
  <c r="AL59" i="7" s="1"/>
  <c r="CB56" i="9"/>
  <c r="CE56" i="9"/>
  <c r="CG56" i="9"/>
  <c r="BY57" i="9" s="1"/>
  <c r="BO58" i="7"/>
  <c r="BR58" i="7"/>
  <c r="BT58" i="7"/>
  <c r="BL59" i="7" s="1"/>
  <c r="AM158" i="8"/>
  <c r="BU56" i="8"/>
  <c r="AD59" i="7"/>
  <c r="AA59" i="7"/>
  <c r="AF59" i="7"/>
  <c r="BP57" i="8"/>
  <c r="BZ158" i="9"/>
  <c r="Z158" i="9"/>
  <c r="O57" i="9"/>
  <c r="R57" i="9"/>
  <c r="T57" i="9"/>
  <c r="L58" i="9" s="1"/>
  <c r="AM160" i="7"/>
  <c r="AZ160" i="7"/>
  <c r="AO56" i="9"/>
  <c r="AT56" i="9"/>
  <c r="AL57" i="9" s="1"/>
  <c r="AR56" i="9"/>
  <c r="BZ160" i="7"/>
  <c r="BC57" i="8"/>
  <c r="BM160" i="7"/>
  <c r="AO56" i="8"/>
  <c r="AT56" i="8"/>
  <c r="AL57" i="8" s="1"/>
  <c r="AR56" i="8"/>
  <c r="BB56" i="9"/>
  <c r="BE56" i="9"/>
  <c r="BG56" i="9"/>
  <c r="AY57" i="9" s="1"/>
  <c r="AM158" i="9"/>
  <c r="AD57" i="8"/>
  <c r="AA57" i="8"/>
  <c r="AF57" i="8"/>
  <c r="CB58" i="7"/>
  <c r="CG58" i="7"/>
  <c r="BY59" i="7" s="1"/>
  <c r="CE58" i="7"/>
  <c r="O58" i="7"/>
  <c r="T58" i="7"/>
  <c r="L59" i="7" s="1"/>
  <c r="R58" i="7"/>
  <c r="BM158" i="9"/>
  <c r="BH56" i="8"/>
  <c r="AB56" i="9"/>
  <c r="AE56" i="9"/>
  <c r="AG56" i="9"/>
  <c r="Y57" i="9" s="1"/>
  <c r="AZ158" i="9"/>
  <c r="Z160" i="8"/>
  <c r="BO56" i="9"/>
  <c r="BT56" i="9"/>
  <c r="BL57" i="9" s="1"/>
  <c r="BR56" i="9"/>
  <c r="BZ159" i="8"/>
  <c r="BC59" i="7" l="1"/>
  <c r="U57" i="9"/>
  <c r="BQ57" i="8"/>
  <c r="BN57" i="8"/>
  <c r="BS57" i="8"/>
  <c r="CC57" i="9"/>
  <c r="BH58" i="7"/>
  <c r="CH56" i="9"/>
  <c r="BU56" i="9"/>
  <c r="AB59" i="7"/>
  <c r="AG59" i="7"/>
  <c r="Y60" i="7" s="1"/>
  <c r="AE59" i="7"/>
  <c r="AP59" i="7"/>
  <c r="AC57" i="9"/>
  <c r="CD57" i="8"/>
  <c r="CA57" i="8"/>
  <c r="CF57" i="8"/>
  <c r="AU56" i="9"/>
  <c r="AU58" i="7"/>
  <c r="O57" i="8"/>
  <c r="T57" i="8"/>
  <c r="L58" i="8" s="1"/>
  <c r="R57" i="8"/>
  <c r="P59" i="7"/>
  <c r="Z159" i="9"/>
  <c r="AZ159" i="9"/>
  <c r="P58" i="9"/>
  <c r="BZ160" i="8"/>
  <c r="CH58" i="7"/>
  <c r="AH56" i="9"/>
  <c r="BM159" i="9"/>
  <c r="AM159" i="9"/>
  <c r="BM161" i="7"/>
  <c r="AZ161" i="7"/>
  <c r="AM159" i="8"/>
  <c r="AZ160" i="8"/>
  <c r="BP57" i="9"/>
  <c r="BM160" i="8"/>
  <c r="CC59" i="7"/>
  <c r="AU56" i="8"/>
  <c r="AP57" i="8"/>
  <c r="AB57" i="8"/>
  <c r="AG57" i="8"/>
  <c r="Y58" i="8" s="1"/>
  <c r="AE57" i="8"/>
  <c r="BC57" i="9"/>
  <c r="BZ159" i="9"/>
  <c r="BP59" i="7"/>
  <c r="BZ161" i="7"/>
  <c r="AP57" i="9"/>
  <c r="AM161" i="7"/>
  <c r="Z161" i="8"/>
  <c r="U58" i="7"/>
  <c r="BH56" i="9"/>
  <c r="BD57" i="8"/>
  <c r="BA57" i="8"/>
  <c r="BF57" i="8"/>
  <c r="BU58" i="7"/>
  <c r="Z163" i="7"/>
  <c r="BZ160" i="9" l="1"/>
  <c r="CD59" i="7"/>
  <c r="CA59" i="7"/>
  <c r="CF59" i="7"/>
  <c r="BM162" i="7"/>
  <c r="U57" i="8"/>
  <c r="AD57" i="9"/>
  <c r="AA57" i="9"/>
  <c r="AF57" i="9"/>
  <c r="BM160" i="9"/>
  <c r="AC58" i="8"/>
  <c r="Q58" i="9"/>
  <c r="N58" i="9"/>
  <c r="S58" i="9"/>
  <c r="Z162" i="8"/>
  <c r="BD57" i="9"/>
  <c r="BA57" i="9"/>
  <c r="BF57" i="9"/>
  <c r="BM161" i="8"/>
  <c r="AM160" i="9"/>
  <c r="P58" i="8"/>
  <c r="AQ59" i="7"/>
  <c r="AN59" i="7"/>
  <c r="AS59" i="7"/>
  <c r="AC60" i="7"/>
  <c r="AZ161" i="8"/>
  <c r="AH57" i="8"/>
  <c r="CD57" i="9"/>
  <c r="CA57" i="9"/>
  <c r="CF57" i="9"/>
  <c r="BO57" i="8"/>
  <c r="BR57" i="8"/>
  <c r="BT57" i="8"/>
  <c r="BL58" i="8" s="1"/>
  <c r="Z164" i="7"/>
  <c r="AH59" i="7"/>
  <c r="AM160" i="8"/>
  <c r="Z160" i="9"/>
  <c r="BZ161" i="8"/>
  <c r="AM162" i="7"/>
  <c r="AQ57" i="9"/>
  <c r="AN57" i="9"/>
  <c r="AS57" i="9"/>
  <c r="AQ57" i="8"/>
  <c r="AN57" i="8"/>
  <c r="AS57" i="8"/>
  <c r="AZ162" i="7"/>
  <c r="CB57" i="8"/>
  <c r="CE57" i="8"/>
  <c r="CG57" i="8"/>
  <c r="BY58" i="8" s="1"/>
  <c r="BQ57" i="9"/>
  <c r="BN57" i="9"/>
  <c r="BS57" i="9"/>
  <c r="AZ160" i="9"/>
  <c r="BD59" i="7"/>
  <c r="BA59" i="7"/>
  <c r="BF59" i="7"/>
  <c r="BB57" i="8"/>
  <c r="BG57" i="8"/>
  <c r="AY58" i="8" s="1"/>
  <c r="BE57" i="8"/>
  <c r="BZ162" i="7"/>
  <c r="BQ59" i="7"/>
  <c r="BN59" i="7"/>
  <c r="BS59" i="7"/>
  <c r="Q59" i="7"/>
  <c r="N59" i="7"/>
  <c r="S59" i="7"/>
  <c r="AM163" i="7" l="1"/>
  <c r="AZ162" i="8"/>
  <c r="BP58" i="8"/>
  <c r="AD60" i="7"/>
  <c r="AA60" i="7"/>
  <c r="AF60" i="7"/>
  <c r="BB57" i="9"/>
  <c r="BE57" i="9"/>
  <c r="BG57" i="9"/>
  <c r="AY58" i="9" s="1"/>
  <c r="AB57" i="9"/>
  <c r="AG57" i="9"/>
  <c r="Y58" i="9" s="1"/>
  <c r="AE57" i="9"/>
  <c r="BB59" i="7"/>
  <c r="BG59" i="7"/>
  <c r="AY60" i="7" s="1"/>
  <c r="BE59" i="7"/>
  <c r="AZ163" i="7"/>
  <c r="AO59" i="7"/>
  <c r="AR59" i="7"/>
  <c r="AT59" i="7"/>
  <c r="AL60" i="7" s="1"/>
  <c r="AZ161" i="9"/>
  <c r="Z161" i="9"/>
  <c r="CB57" i="9"/>
  <c r="CE57" i="9"/>
  <c r="CG57" i="9"/>
  <c r="BY58" i="9" s="1"/>
  <c r="Q58" i="8"/>
  <c r="N58" i="8"/>
  <c r="S58" i="8"/>
  <c r="O58" i="9"/>
  <c r="R58" i="9"/>
  <c r="T58" i="9"/>
  <c r="L59" i="9" s="1"/>
  <c r="BM163" i="7"/>
  <c r="AO57" i="8"/>
  <c r="AR57" i="8"/>
  <c r="AT57" i="8"/>
  <c r="AL58" i="8" s="1"/>
  <c r="CB59" i="7"/>
  <c r="CG59" i="7"/>
  <c r="BY60" i="7" s="1"/>
  <c r="CE59" i="7"/>
  <c r="CH57" i="8"/>
  <c r="BU57" i="8"/>
  <c r="BO59" i="7"/>
  <c r="BT59" i="7"/>
  <c r="BL60" i="7" s="1"/>
  <c r="BR59" i="7"/>
  <c r="BZ163" i="7"/>
  <c r="AD58" i="8"/>
  <c r="AA58" i="8"/>
  <c r="AF58" i="8"/>
  <c r="CC58" i="8"/>
  <c r="Z163" i="8"/>
  <c r="BH57" i="8"/>
  <c r="AO57" i="9"/>
  <c r="AR57" i="9"/>
  <c r="AT57" i="9"/>
  <c r="AL58" i="9" s="1"/>
  <c r="BM162" i="8"/>
  <c r="BZ162" i="8"/>
  <c r="O59" i="7"/>
  <c r="T59" i="7"/>
  <c r="L60" i="7" s="1"/>
  <c r="R59" i="7"/>
  <c r="AM161" i="8"/>
  <c r="AM161" i="9"/>
  <c r="BC58" i="8"/>
  <c r="BO57" i="9"/>
  <c r="BR57" i="9"/>
  <c r="BT57" i="9"/>
  <c r="BL58" i="9" s="1"/>
  <c r="Z165" i="7"/>
  <c r="BM161" i="9"/>
  <c r="BZ161" i="9"/>
  <c r="AU59" i="7" l="1"/>
  <c r="BU59" i="7"/>
  <c r="BZ162" i="9"/>
  <c r="BM163" i="8"/>
  <c r="BP60" i="7"/>
  <c r="AP58" i="8"/>
  <c r="CC58" i="9"/>
  <c r="CD58" i="8"/>
  <c r="CA58" i="8"/>
  <c r="CF58" i="8"/>
  <c r="CH57" i="9"/>
  <c r="AZ164" i="7"/>
  <c r="AB60" i="7"/>
  <c r="AE60" i="7"/>
  <c r="AG60" i="7"/>
  <c r="Y61" i="7" s="1"/>
  <c r="AM162" i="8"/>
  <c r="BH59" i="7"/>
  <c r="BQ58" i="8"/>
  <c r="BN58" i="8"/>
  <c r="BS58" i="8"/>
  <c r="Z166" i="7"/>
  <c r="AB58" i="8"/>
  <c r="AE58" i="8"/>
  <c r="AG58" i="8"/>
  <c r="Y59" i="8" s="1"/>
  <c r="Z162" i="9"/>
  <c r="U59" i="7"/>
  <c r="BP58" i="9"/>
  <c r="P59" i="9"/>
  <c r="AZ162" i="9"/>
  <c r="AH57" i="9"/>
  <c r="BC60" i="7"/>
  <c r="BU57" i="9"/>
  <c r="BZ164" i="7"/>
  <c r="U58" i="9"/>
  <c r="AC58" i="9"/>
  <c r="AZ163" i="8"/>
  <c r="AM162" i="9"/>
  <c r="AU57" i="8"/>
  <c r="AP58" i="9"/>
  <c r="BM162" i="9"/>
  <c r="BM164" i="7"/>
  <c r="P60" i="7"/>
  <c r="BZ163" i="8"/>
  <c r="CH59" i="7"/>
  <c r="BC58" i="9"/>
  <c r="AU57" i="9"/>
  <c r="BD58" i="8"/>
  <c r="BA58" i="8"/>
  <c r="BF58" i="8"/>
  <c r="Z164" i="8"/>
  <c r="CC60" i="7"/>
  <c r="O58" i="8"/>
  <c r="T58" i="8"/>
  <c r="L59" i="8" s="1"/>
  <c r="R58" i="8"/>
  <c r="AP60" i="7"/>
  <c r="BH57" i="9"/>
  <c r="AM164" i="7"/>
  <c r="Q59" i="9" l="1"/>
  <c r="N59" i="9"/>
  <c r="S59" i="9"/>
  <c r="BM164" i="8"/>
  <c r="BQ58" i="9"/>
  <c r="BN58" i="9"/>
  <c r="BS58" i="9"/>
  <c r="Z165" i="8"/>
  <c r="BO58" i="8"/>
  <c r="BR58" i="8"/>
  <c r="BT58" i="8"/>
  <c r="BL59" i="8" s="1"/>
  <c r="AM165" i="7"/>
  <c r="AQ58" i="9"/>
  <c r="AN58" i="9"/>
  <c r="AS58" i="9"/>
  <c r="BZ165" i="7"/>
  <c r="BB58" i="8"/>
  <c r="BG58" i="8"/>
  <c r="AY59" i="8" s="1"/>
  <c r="BE58" i="8"/>
  <c r="CB58" i="8"/>
  <c r="CE58" i="8"/>
  <c r="CG58" i="8"/>
  <c r="BY59" i="8" s="1"/>
  <c r="BZ164" i="8"/>
  <c r="Q60" i="7"/>
  <c r="N60" i="7"/>
  <c r="S60" i="7"/>
  <c r="AM163" i="8"/>
  <c r="BZ163" i="9"/>
  <c r="AM163" i="9"/>
  <c r="BD60" i="7"/>
  <c r="BA60" i="7"/>
  <c r="BF60" i="7"/>
  <c r="Z163" i="9"/>
  <c r="CD58" i="9"/>
  <c r="CA58" i="9"/>
  <c r="CF58" i="9"/>
  <c r="AZ164" i="8"/>
  <c r="AC59" i="8"/>
  <c r="AC61" i="7"/>
  <c r="BM163" i="9"/>
  <c r="P59" i="8"/>
  <c r="BD58" i="9"/>
  <c r="BA58" i="9"/>
  <c r="BF58" i="9"/>
  <c r="AH58" i="8"/>
  <c r="AH60" i="7"/>
  <c r="U58" i="8"/>
  <c r="AQ58" i="8"/>
  <c r="AN58" i="8"/>
  <c r="AS58" i="8"/>
  <c r="AQ60" i="7"/>
  <c r="AN60" i="7"/>
  <c r="AS60" i="7"/>
  <c r="AZ163" i="9"/>
  <c r="CD60" i="7"/>
  <c r="CA60" i="7"/>
  <c r="CF60" i="7"/>
  <c r="BM165" i="7"/>
  <c r="AD58" i="9"/>
  <c r="AA58" i="9"/>
  <c r="AF58" i="9"/>
  <c r="Z167" i="7"/>
  <c r="AZ165" i="7"/>
  <c r="BQ60" i="7"/>
  <c r="BN60" i="7"/>
  <c r="BS60" i="7"/>
  <c r="BZ165" i="8" l="1"/>
  <c r="Z166" i="8"/>
  <c r="BO60" i="7"/>
  <c r="BR60" i="7"/>
  <c r="BT60" i="7"/>
  <c r="BL61" i="7" s="1"/>
  <c r="AZ165" i="8"/>
  <c r="AM164" i="9"/>
  <c r="AZ164" i="9"/>
  <c r="BB60" i="7"/>
  <c r="BG60" i="7"/>
  <c r="AY61" i="7" s="1"/>
  <c r="BE60" i="7"/>
  <c r="BZ166" i="7"/>
  <c r="AO58" i="9"/>
  <c r="AT58" i="9"/>
  <c r="AL59" i="9" s="1"/>
  <c r="AR58" i="9"/>
  <c r="BO58" i="9"/>
  <c r="BT58" i="9"/>
  <c r="BL59" i="9" s="1"/>
  <c r="BR58" i="9"/>
  <c r="CC59" i="8"/>
  <c r="AO60" i="7"/>
  <c r="AR60" i="7"/>
  <c r="AT60" i="7"/>
  <c r="AL61" i="7" s="1"/>
  <c r="BB58" i="9"/>
  <c r="BE58" i="9"/>
  <c r="BG58" i="9"/>
  <c r="AY59" i="9" s="1"/>
  <c r="BZ164" i="9"/>
  <c r="CH58" i="8"/>
  <c r="BM165" i="8"/>
  <c r="AD59" i="8"/>
  <c r="AA59" i="8"/>
  <c r="AF59" i="8"/>
  <c r="Z168" i="7"/>
  <c r="AB58" i="9"/>
  <c r="AG58" i="9"/>
  <c r="Y59" i="9" s="1"/>
  <c r="AE58" i="9"/>
  <c r="Q59" i="8"/>
  <c r="N59" i="8"/>
  <c r="S59" i="8"/>
  <c r="AM164" i="8"/>
  <c r="AZ166" i="7"/>
  <c r="AO58" i="8"/>
  <c r="AR58" i="8"/>
  <c r="AT58" i="8"/>
  <c r="AL59" i="8" s="1"/>
  <c r="CB58" i="9"/>
  <c r="CG58" i="9"/>
  <c r="BY59" i="9" s="1"/>
  <c r="CE58" i="9"/>
  <c r="BH58" i="8"/>
  <c r="AM166" i="7"/>
  <c r="Z164" i="9"/>
  <c r="BM166" i="7"/>
  <c r="BM164" i="9"/>
  <c r="BC59" i="8"/>
  <c r="BP59" i="8"/>
  <c r="O59" i="9"/>
  <c r="T59" i="9"/>
  <c r="L60" i="9" s="1"/>
  <c r="R59" i="9"/>
  <c r="CB60" i="7"/>
  <c r="CE60" i="7"/>
  <c r="CG60" i="7"/>
  <c r="BY61" i="7" s="1"/>
  <c r="AD61" i="7"/>
  <c r="AA61" i="7"/>
  <c r="AF61" i="7"/>
  <c r="O60" i="7"/>
  <c r="T60" i="7"/>
  <c r="L61" i="7" s="1"/>
  <c r="R60" i="7"/>
  <c r="BU58" i="8"/>
  <c r="AZ166" i="8" l="1"/>
  <c r="CC61" i="7"/>
  <c r="BH60" i="7"/>
  <c r="AP59" i="8"/>
  <c r="AU58" i="8"/>
  <c r="AC59" i="9"/>
  <c r="BU60" i="7"/>
  <c r="P61" i="7"/>
  <c r="P60" i="9"/>
  <c r="Z165" i="9"/>
  <c r="BC59" i="9"/>
  <c r="BU58" i="9"/>
  <c r="U60" i="7"/>
  <c r="BH58" i="9"/>
  <c r="BP59" i="9"/>
  <c r="AZ165" i="9"/>
  <c r="BM165" i="9"/>
  <c r="CH60" i="7"/>
  <c r="AH58" i="9"/>
  <c r="AZ167" i="7"/>
  <c r="Z169" i="7"/>
  <c r="AP61" i="7"/>
  <c r="AU58" i="9"/>
  <c r="Z167" i="8"/>
  <c r="CC59" i="9"/>
  <c r="BZ165" i="9"/>
  <c r="AM165" i="8"/>
  <c r="AB59" i="8"/>
  <c r="AG59" i="8"/>
  <c r="Y60" i="8" s="1"/>
  <c r="AE59" i="8"/>
  <c r="AP59" i="9"/>
  <c r="BM167" i="7"/>
  <c r="BQ59" i="8"/>
  <c r="BN59" i="8"/>
  <c r="BS59" i="8"/>
  <c r="AM167" i="7"/>
  <c r="BZ166" i="8"/>
  <c r="BP61" i="7"/>
  <c r="AU60" i="7"/>
  <c r="AB61" i="7"/>
  <c r="AG61" i="7"/>
  <c r="Y62" i="7" s="1"/>
  <c r="AE61" i="7"/>
  <c r="BM166" i="8"/>
  <c r="CD59" i="8"/>
  <c r="CA59" i="8"/>
  <c r="CF59" i="8"/>
  <c r="BC61" i="7"/>
  <c r="U59" i="9"/>
  <c r="BD59" i="8"/>
  <c r="BA59" i="8"/>
  <c r="BF59" i="8"/>
  <c r="CH58" i="9"/>
  <c r="O59" i="8"/>
  <c r="R59" i="8"/>
  <c r="T59" i="8"/>
  <c r="L60" i="8" s="1"/>
  <c r="BZ167" i="7"/>
  <c r="AM165" i="9"/>
  <c r="BB59" i="8" l="1"/>
  <c r="BE59" i="8"/>
  <c r="BG59" i="8"/>
  <c r="AY60" i="8" s="1"/>
  <c r="Z170" i="7"/>
  <c r="AZ166" i="9"/>
  <c r="BD59" i="9"/>
  <c r="BA59" i="9"/>
  <c r="BF59" i="9"/>
  <c r="AH61" i="7"/>
  <c r="BO59" i="8"/>
  <c r="BT59" i="8"/>
  <c r="BL60" i="8" s="1"/>
  <c r="BR59" i="8"/>
  <c r="BZ166" i="9"/>
  <c r="AZ168" i="7"/>
  <c r="Z166" i="9"/>
  <c r="BM168" i="7"/>
  <c r="BQ59" i="9"/>
  <c r="BN59" i="9"/>
  <c r="BS59" i="9"/>
  <c r="Q60" i="9"/>
  <c r="N60" i="9"/>
  <c r="S60" i="9"/>
  <c r="BZ168" i="7"/>
  <c r="BD61" i="7"/>
  <c r="BA61" i="7"/>
  <c r="BF61" i="7"/>
  <c r="Z168" i="8"/>
  <c r="P60" i="8"/>
  <c r="BQ61" i="7"/>
  <c r="BN61" i="7"/>
  <c r="BS61" i="7"/>
  <c r="AQ59" i="9"/>
  <c r="AN59" i="9"/>
  <c r="AS59" i="9"/>
  <c r="Q61" i="7"/>
  <c r="N61" i="7"/>
  <c r="S61" i="7"/>
  <c r="U59" i="8"/>
  <c r="AH59" i="8"/>
  <c r="AC62" i="7"/>
  <c r="CD59" i="9"/>
  <c r="CA59" i="9"/>
  <c r="CF59" i="9"/>
  <c r="CB59" i="8"/>
  <c r="CG59" i="8"/>
  <c r="BY60" i="8" s="1"/>
  <c r="CE59" i="8"/>
  <c r="AC60" i="8"/>
  <c r="BZ167" i="8"/>
  <c r="AQ61" i="7"/>
  <c r="AN61" i="7"/>
  <c r="AS61" i="7"/>
  <c r="BM166" i="9"/>
  <c r="CD61" i="7"/>
  <c r="CA61" i="7"/>
  <c r="CF61" i="7"/>
  <c r="AM166" i="9"/>
  <c r="BM167" i="8"/>
  <c r="AM168" i="7"/>
  <c r="AM166" i="8"/>
  <c r="AZ167" i="8"/>
  <c r="AQ59" i="8"/>
  <c r="AN59" i="8"/>
  <c r="AS59" i="8"/>
  <c r="AD59" i="9"/>
  <c r="AA59" i="9"/>
  <c r="AF59" i="9"/>
  <c r="BM169" i="7" l="1"/>
  <c r="BB61" i="7"/>
  <c r="BG61" i="7"/>
  <c r="AY62" i="7" s="1"/>
  <c r="BE61" i="7"/>
  <c r="Z167" i="9"/>
  <c r="BB59" i="9"/>
  <c r="BE59" i="9"/>
  <c r="BG59" i="9"/>
  <c r="AY60" i="9" s="1"/>
  <c r="AM167" i="8"/>
  <c r="AM169" i="7"/>
  <c r="O61" i="7"/>
  <c r="T61" i="7"/>
  <c r="L62" i="7" s="1"/>
  <c r="R61" i="7"/>
  <c r="AD62" i="7"/>
  <c r="AA62" i="7"/>
  <c r="AF62" i="7"/>
  <c r="AO59" i="9"/>
  <c r="AR59" i="9"/>
  <c r="AT59" i="9"/>
  <c r="AL60" i="9" s="1"/>
  <c r="AZ169" i="7"/>
  <c r="AM167" i="9"/>
  <c r="AZ167" i="9"/>
  <c r="BZ169" i="7"/>
  <c r="AZ168" i="8"/>
  <c r="BZ167" i="9"/>
  <c r="AB59" i="9"/>
  <c r="AG59" i="9"/>
  <c r="Y60" i="9" s="1"/>
  <c r="AE59" i="9"/>
  <c r="BM167" i="9"/>
  <c r="CB59" i="9"/>
  <c r="CE59" i="9"/>
  <c r="CG59" i="9"/>
  <c r="BY60" i="9" s="1"/>
  <c r="AO61" i="7"/>
  <c r="AT61" i="7"/>
  <c r="AL62" i="7" s="1"/>
  <c r="AR61" i="7"/>
  <c r="BZ168" i="8"/>
  <c r="AD60" i="8"/>
  <c r="AA60" i="8"/>
  <c r="AF60" i="8"/>
  <c r="BO61" i="7"/>
  <c r="BR61" i="7"/>
  <c r="BT61" i="7"/>
  <c r="BL62" i="7" s="1"/>
  <c r="O60" i="9"/>
  <c r="R60" i="9"/>
  <c r="T60" i="9"/>
  <c r="L61" i="9" s="1"/>
  <c r="Z171" i="7"/>
  <c r="CB61" i="7"/>
  <c r="CG61" i="7"/>
  <c r="BY62" i="7" s="1"/>
  <c r="CE61" i="7"/>
  <c r="CH59" i="8"/>
  <c r="BU59" i="8"/>
  <c r="CC60" i="8"/>
  <c r="Q60" i="8"/>
  <c r="N60" i="8"/>
  <c r="S60" i="8"/>
  <c r="BP60" i="8"/>
  <c r="BC60" i="8"/>
  <c r="AO59" i="8"/>
  <c r="AT59" i="8"/>
  <c r="AL60" i="8" s="1"/>
  <c r="AR59" i="8"/>
  <c r="BO59" i="9"/>
  <c r="BR59" i="9"/>
  <c r="BT59" i="9"/>
  <c r="BL60" i="9" s="1"/>
  <c r="BH59" i="8"/>
  <c r="BM168" i="8"/>
  <c r="Z169" i="8"/>
  <c r="BQ60" i="8" l="1"/>
  <c r="BN60" i="8"/>
  <c r="BS60" i="8"/>
  <c r="BZ170" i="7"/>
  <c r="BC60" i="9"/>
  <c r="BP60" i="9"/>
  <c r="CH61" i="7"/>
  <c r="AB60" i="8"/>
  <c r="AE60" i="8"/>
  <c r="AG60" i="8"/>
  <c r="Y61" i="8" s="1"/>
  <c r="BU59" i="9"/>
  <c r="CC62" i="7"/>
  <c r="BM168" i="9"/>
  <c r="BH59" i="9"/>
  <c r="BD60" i="8"/>
  <c r="BA60" i="8"/>
  <c r="BF60" i="8"/>
  <c r="Z170" i="8"/>
  <c r="AH59" i="9"/>
  <c r="AZ168" i="9"/>
  <c r="AB62" i="7"/>
  <c r="AG62" i="7"/>
  <c r="Y63" i="7" s="1"/>
  <c r="AE62" i="7"/>
  <c r="BZ169" i="8"/>
  <c r="AC60" i="9"/>
  <c r="U61" i="7"/>
  <c r="Z168" i="9"/>
  <c r="AU61" i="7"/>
  <c r="AM168" i="9"/>
  <c r="P62" i="7"/>
  <c r="BH61" i="7"/>
  <c r="BZ168" i="9"/>
  <c r="AZ170" i="7"/>
  <c r="BC62" i="7"/>
  <c r="U60" i="9"/>
  <c r="O60" i="8"/>
  <c r="R60" i="8"/>
  <c r="T60" i="8"/>
  <c r="L61" i="8" s="1"/>
  <c r="AP60" i="8"/>
  <c r="BP62" i="7"/>
  <c r="AP60" i="9"/>
  <c r="AM168" i="8"/>
  <c r="BU61" i="7"/>
  <c r="CC60" i="9"/>
  <c r="AZ169" i="8"/>
  <c r="AU59" i="9"/>
  <c r="AM170" i="7"/>
  <c r="Z172" i="7"/>
  <c r="P61" i="9"/>
  <c r="CD60" i="8"/>
  <c r="CA60" i="8"/>
  <c r="CF60" i="8"/>
  <c r="AP62" i="7"/>
  <c r="BM169" i="8"/>
  <c r="AU59" i="8"/>
  <c r="CH59" i="9"/>
  <c r="BM170" i="7"/>
  <c r="AH62" i="7" l="1"/>
  <c r="CB60" i="8"/>
  <c r="CE60" i="8"/>
  <c r="CG60" i="8"/>
  <c r="BY61" i="8" s="1"/>
  <c r="AM169" i="8"/>
  <c r="AC63" i="7"/>
  <c r="AZ170" i="8"/>
  <c r="BD62" i="7"/>
  <c r="BA62" i="7"/>
  <c r="BF62" i="7"/>
  <c r="BQ60" i="9"/>
  <c r="BN60" i="9"/>
  <c r="BS60" i="9"/>
  <c r="CD60" i="9"/>
  <c r="CA60" i="9"/>
  <c r="CF60" i="9"/>
  <c r="AZ169" i="9"/>
  <c r="AZ171" i="7"/>
  <c r="Z169" i="9"/>
  <c r="BQ62" i="7"/>
  <c r="BN62" i="7"/>
  <c r="BS62" i="7"/>
  <c r="BM169" i="9"/>
  <c r="BD60" i="9"/>
  <c r="BA60" i="9"/>
  <c r="BF60" i="9"/>
  <c r="BM171" i="7"/>
  <c r="Q61" i="9"/>
  <c r="N61" i="9"/>
  <c r="S61" i="9"/>
  <c r="BZ169" i="9"/>
  <c r="CD62" i="7"/>
  <c r="CA62" i="7"/>
  <c r="CF62" i="7"/>
  <c r="AQ60" i="8"/>
  <c r="AN60" i="8"/>
  <c r="AS60" i="8"/>
  <c r="BZ171" i="7"/>
  <c r="Z173" i="7"/>
  <c r="P61" i="8"/>
  <c r="AD60" i="9"/>
  <c r="AA60" i="9"/>
  <c r="AF60" i="9"/>
  <c r="Z171" i="8"/>
  <c r="U60" i="8"/>
  <c r="BZ170" i="8"/>
  <c r="Q62" i="7"/>
  <c r="N62" i="7"/>
  <c r="S62" i="7"/>
  <c r="AC61" i="8"/>
  <c r="BO60" i="8"/>
  <c r="BR60" i="8"/>
  <c r="BT60" i="8"/>
  <c r="BL61" i="8" s="1"/>
  <c r="AQ60" i="9"/>
  <c r="AN60" i="9"/>
  <c r="AS60" i="9"/>
  <c r="BM170" i="8"/>
  <c r="AQ62" i="7"/>
  <c r="AN62" i="7"/>
  <c r="AS62" i="7"/>
  <c r="AM171" i="7"/>
  <c r="AM169" i="9"/>
  <c r="BB60" i="8"/>
  <c r="BG60" i="8"/>
  <c r="AY61" i="8" s="1"/>
  <c r="BE60" i="8"/>
  <c r="AH60" i="8"/>
  <c r="BM171" i="8" l="1"/>
  <c r="Q61" i="8"/>
  <c r="N61" i="8"/>
  <c r="S61" i="8"/>
  <c r="AO62" i="7"/>
  <c r="AT62" i="7"/>
  <c r="AL63" i="7" s="1"/>
  <c r="AR62" i="7"/>
  <c r="AB60" i="9"/>
  <c r="AG60" i="9"/>
  <c r="Y61" i="9" s="1"/>
  <c r="AE60" i="9"/>
  <c r="AZ171" i="8"/>
  <c r="CB62" i="7"/>
  <c r="CG62" i="7"/>
  <c r="BY63" i="7" s="1"/>
  <c r="CE62" i="7"/>
  <c r="CB60" i="9"/>
  <c r="CG60" i="9"/>
  <c r="BY61" i="9" s="1"/>
  <c r="CE60" i="9"/>
  <c r="O62" i="7"/>
  <c r="T62" i="7"/>
  <c r="L63" i="7" s="1"/>
  <c r="R62" i="7"/>
  <c r="BM170" i="9"/>
  <c r="AD63" i="7"/>
  <c r="AA63" i="7"/>
  <c r="AF63" i="7"/>
  <c r="AM170" i="9"/>
  <c r="AM170" i="8"/>
  <c r="BH60" i="8"/>
  <c r="BZ172" i="7"/>
  <c r="O61" i="9"/>
  <c r="R61" i="9"/>
  <c r="T61" i="9"/>
  <c r="L62" i="9" s="1"/>
  <c r="Z170" i="9"/>
  <c r="CC61" i="8"/>
  <c r="AM172" i="7"/>
  <c r="BP61" i="8"/>
  <c r="BO60" i="9"/>
  <c r="BR60" i="9"/>
  <c r="BT60" i="9"/>
  <c r="BL61" i="9" s="1"/>
  <c r="CH60" i="8"/>
  <c r="Z174" i="7"/>
  <c r="BO62" i="7"/>
  <c r="BR62" i="7"/>
  <c r="BT62" i="7"/>
  <c r="BL63" i="7" s="1"/>
  <c r="BU60" i="8"/>
  <c r="AZ172" i="7"/>
  <c r="AO60" i="8"/>
  <c r="AT60" i="8"/>
  <c r="AL61" i="8" s="1"/>
  <c r="AR60" i="8"/>
  <c r="BM172" i="7"/>
  <c r="Z172" i="8"/>
  <c r="BB62" i="7"/>
  <c r="BE62" i="7"/>
  <c r="BG62" i="7"/>
  <c r="AY63" i="7" s="1"/>
  <c r="BC61" i="8"/>
  <c r="BZ170" i="9"/>
  <c r="AO60" i="9"/>
  <c r="AT60" i="9"/>
  <c r="AL61" i="9" s="1"/>
  <c r="AR60" i="9"/>
  <c r="BZ171" i="8"/>
  <c r="AD61" i="8"/>
  <c r="AA61" i="8"/>
  <c r="AF61" i="8"/>
  <c r="BB60" i="9"/>
  <c r="BG60" i="9"/>
  <c r="AY61" i="9" s="1"/>
  <c r="BE60" i="9"/>
  <c r="AZ170" i="9"/>
  <c r="BZ172" i="8" l="1"/>
  <c r="AH60" i="9"/>
  <c r="P62" i="9"/>
  <c r="AC61" i="9"/>
  <c r="AZ173" i="7"/>
  <c r="BU60" i="9"/>
  <c r="AU60" i="9"/>
  <c r="Z173" i="8"/>
  <c r="U61" i="9"/>
  <c r="CH60" i="9"/>
  <c r="AB63" i="7"/>
  <c r="AE63" i="7"/>
  <c r="AG63" i="7"/>
  <c r="Y64" i="7" s="1"/>
  <c r="CC61" i="9"/>
  <c r="AU62" i="7"/>
  <c r="BQ61" i="8"/>
  <c r="BN61" i="8"/>
  <c r="BS61" i="8"/>
  <c r="AP63" i="7"/>
  <c r="AZ171" i="9"/>
  <c r="BP63" i="7"/>
  <c r="CH62" i="7"/>
  <c r="AM173" i="7"/>
  <c r="AU60" i="8"/>
  <c r="AP61" i="9"/>
  <c r="AZ172" i="8"/>
  <c r="O61" i="8"/>
  <c r="R61" i="8"/>
  <c r="T61" i="8"/>
  <c r="L62" i="8" s="1"/>
  <c r="BH60" i="9"/>
  <c r="BC61" i="9"/>
  <c r="BZ171" i="9"/>
  <c r="BM173" i="7"/>
  <c r="BU62" i="7"/>
  <c r="CC63" i="7"/>
  <c r="BD61" i="8"/>
  <c r="BA61" i="8"/>
  <c r="BF61" i="8"/>
  <c r="BC63" i="7"/>
  <c r="Z175" i="7"/>
  <c r="CD61" i="8"/>
  <c r="CA61" i="8"/>
  <c r="CF61" i="8"/>
  <c r="AM171" i="8"/>
  <c r="BM171" i="9"/>
  <c r="Z171" i="9"/>
  <c r="AB61" i="8"/>
  <c r="AG61" i="8"/>
  <c r="Y62" i="8" s="1"/>
  <c r="AE61" i="8"/>
  <c r="AP61" i="8"/>
  <c r="BH62" i="7"/>
  <c r="AM171" i="9"/>
  <c r="U62" i="7"/>
  <c r="BM172" i="8"/>
  <c r="BP61" i="9"/>
  <c r="BZ173" i="7"/>
  <c r="P63" i="7"/>
  <c r="AQ61" i="9" l="1"/>
  <c r="AN61" i="9"/>
  <c r="AS61" i="9"/>
  <c r="BD63" i="7"/>
  <c r="BA63" i="7"/>
  <c r="BF63" i="7"/>
  <c r="AQ63" i="7"/>
  <c r="AN63" i="7"/>
  <c r="AS63" i="7"/>
  <c r="BD61" i="9"/>
  <c r="BA61" i="9"/>
  <c r="BF61" i="9"/>
  <c r="AD61" i="9"/>
  <c r="AA61" i="9"/>
  <c r="AF61" i="9"/>
  <c r="Z172" i="9"/>
  <c r="AM172" i="9"/>
  <c r="BO61" i="8"/>
  <c r="BR61" i="8"/>
  <c r="BT61" i="8"/>
  <c r="BL62" i="8" s="1"/>
  <c r="Z176" i="7"/>
  <c r="AM174" i="7"/>
  <c r="Z174" i="8"/>
  <c r="Q62" i="9"/>
  <c r="N62" i="9"/>
  <c r="S62" i="9"/>
  <c r="BZ174" i="7"/>
  <c r="U61" i="8"/>
  <c r="CD61" i="9"/>
  <c r="CA61" i="9"/>
  <c r="CF61" i="9"/>
  <c r="P62" i="8"/>
  <c r="BQ63" i="7"/>
  <c r="BN63" i="7"/>
  <c r="BS63" i="7"/>
  <c r="BM172" i="9"/>
  <c r="CB61" i="8"/>
  <c r="CE61" i="8"/>
  <c r="CG61" i="8"/>
  <c r="BY62" i="8" s="1"/>
  <c r="AZ173" i="8"/>
  <c r="AC64" i="7"/>
  <c r="CD63" i="7"/>
  <c r="CA63" i="7"/>
  <c r="CF63" i="7"/>
  <c r="AM172" i="8"/>
  <c r="BQ61" i="9"/>
  <c r="BN61" i="9"/>
  <c r="BS61" i="9"/>
  <c r="AQ61" i="8"/>
  <c r="AN61" i="8"/>
  <c r="AS61" i="8"/>
  <c r="BM173" i="8"/>
  <c r="AH61" i="8"/>
  <c r="AH63" i="7"/>
  <c r="BZ173" i="8"/>
  <c r="BZ172" i="9"/>
  <c r="Q63" i="7"/>
  <c r="N63" i="7"/>
  <c r="S63" i="7"/>
  <c r="BB61" i="8"/>
  <c r="BG61" i="8"/>
  <c r="AY62" i="8" s="1"/>
  <c r="BE61" i="8"/>
  <c r="AC62" i="8"/>
  <c r="BM174" i="7"/>
  <c r="AZ172" i="9"/>
  <c r="AZ174" i="7"/>
  <c r="O62" i="9" l="1"/>
  <c r="T62" i="9"/>
  <c r="L63" i="9" s="1"/>
  <c r="R62" i="9"/>
  <c r="BP62" i="8"/>
  <c r="BU61" i="8"/>
  <c r="BB61" i="9"/>
  <c r="BE61" i="9"/>
  <c r="BG61" i="9"/>
  <c r="AY62" i="9" s="1"/>
  <c r="BZ173" i="9"/>
  <c r="Q62" i="8"/>
  <c r="N62" i="8"/>
  <c r="S62" i="8"/>
  <c r="BZ174" i="8"/>
  <c r="CC62" i="8"/>
  <c r="Z175" i="8"/>
  <c r="CH61" i="8"/>
  <c r="AO63" i="7"/>
  <c r="AR63" i="7"/>
  <c r="AT63" i="7"/>
  <c r="AL64" i="7" s="1"/>
  <c r="BM175" i="7"/>
  <c r="BO61" i="9"/>
  <c r="BR61" i="9"/>
  <c r="BT61" i="9"/>
  <c r="BL62" i="9" s="1"/>
  <c r="AM173" i="9"/>
  <c r="AD62" i="8"/>
  <c r="AA62" i="8"/>
  <c r="AF62" i="8"/>
  <c r="AM175" i="7"/>
  <c r="AM173" i="8"/>
  <c r="Z177" i="7"/>
  <c r="Z173" i="9"/>
  <c r="BB63" i="7"/>
  <c r="BE63" i="7"/>
  <c r="BG63" i="7"/>
  <c r="AY64" i="7" s="1"/>
  <c r="BO63" i="7"/>
  <c r="BT63" i="7"/>
  <c r="BL64" i="7" s="1"/>
  <c r="BR63" i="7"/>
  <c r="AZ174" i="8"/>
  <c r="CB61" i="9"/>
  <c r="CG61" i="9"/>
  <c r="BY62" i="9" s="1"/>
  <c r="CE61" i="9"/>
  <c r="BH61" i="8"/>
  <c r="BC62" i="8"/>
  <c r="BM174" i="8"/>
  <c r="CB63" i="7"/>
  <c r="CG63" i="7"/>
  <c r="BY64" i="7" s="1"/>
  <c r="CE63" i="7"/>
  <c r="AB61" i="9"/>
  <c r="AE61" i="9"/>
  <c r="AG61" i="9"/>
  <c r="Y62" i="9" s="1"/>
  <c r="AO61" i="9"/>
  <c r="AT61" i="9"/>
  <c r="AL62" i="9" s="1"/>
  <c r="AR61" i="9"/>
  <c r="AZ173" i="9"/>
  <c r="AO61" i="8"/>
  <c r="AT61" i="8"/>
  <c r="AL62" i="8" s="1"/>
  <c r="AR61" i="8"/>
  <c r="BM173" i="9"/>
  <c r="BZ175" i="7"/>
  <c r="AZ175" i="7"/>
  <c r="O63" i="7"/>
  <c r="R63" i="7"/>
  <c r="T63" i="7"/>
  <c r="L64" i="7" s="1"/>
  <c r="AD64" i="7"/>
  <c r="AA64" i="7"/>
  <c r="AF64" i="7"/>
  <c r="BU63" i="7" l="1"/>
  <c r="AM174" i="9"/>
  <c r="BC62" i="9"/>
  <c r="BP62" i="9"/>
  <c r="Z176" i="8"/>
  <c r="BH61" i="9"/>
  <c r="AU61" i="9"/>
  <c r="AP62" i="9"/>
  <c r="BU61" i="9"/>
  <c r="CD62" i="8"/>
  <c r="CA62" i="8"/>
  <c r="CF62" i="8"/>
  <c r="AM174" i="8"/>
  <c r="BZ176" i="7"/>
  <c r="BD62" i="8"/>
  <c r="BA62" i="8"/>
  <c r="BF62" i="8"/>
  <c r="AM176" i="7"/>
  <c r="BM176" i="7"/>
  <c r="BZ175" i="8"/>
  <c r="P64" i="7"/>
  <c r="BM174" i="9"/>
  <c r="AH61" i="9"/>
  <c r="CH61" i="9"/>
  <c r="AP64" i="7"/>
  <c r="BQ62" i="8"/>
  <c r="BN62" i="8"/>
  <c r="BS62" i="8"/>
  <c r="BP64" i="7"/>
  <c r="Z178" i="7"/>
  <c r="AB64" i="7"/>
  <c r="AG64" i="7"/>
  <c r="Y65" i="7" s="1"/>
  <c r="AE64" i="7"/>
  <c r="AP62" i="8"/>
  <c r="CC62" i="9"/>
  <c r="BC64" i="7"/>
  <c r="AU63" i="7"/>
  <c r="BM175" i="8"/>
  <c r="AC62" i="9"/>
  <c r="O62" i="8"/>
  <c r="R62" i="8"/>
  <c r="T62" i="8"/>
  <c r="L63" i="8" s="1"/>
  <c r="U62" i="9"/>
  <c r="U63" i="7"/>
  <c r="CH63" i="7"/>
  <c r="AZ175" i="8"/>
  <c r="AB62" i="8"/>
  <c r="AE62" i="8"/>
  <c r="AG62" i="8"/>
  <c r="Y63" i="8" s="1"/>
  <c r="P63" i="9"/>
  <c r="AU61" i="8"/>
  <c r="AZ176" i="7"/>
  <c r="BH63" i="7"/>
  <c r="AZ174" i="9"/>
  <c r="CC64" i="7"/>
  <c r="Z174" i="9"/>
  <c r="BZ174" i="9"/>
  <c r="BB62" i="8" l="1"/>
  <c r="BE62" i="8"/>
  <c r="BG62" i="8"/>
  <c r="AY63" i="8" s="1"/>
  <c r="CB62" i="8"/>
  <c r="CE62" i="8"/>
  <c r="CG62" i="8"/>
  <c r="BY63" i="8" s="1"/>
  <c r="BZ175" i="9"/>
  <c r="Z179" i="7"/>
  <c r="Z177" i="8"/>
  <c r="BD64" i="7"/>
  <c r="BA64" i="7"/>
  <c r="BF64" i="7"/>
  <c r="BM175" i="9"/>
  <c r="BQ62" i="9"/>
  <c r="BN62" i="9"/>
  <c r="BS62" i="9"/>
  <c r="AM177" i="7"/>
  <c r="Q63" i="9"/>
  <c r="N63" i="9"/>
  <c r="S63" i="9"/>
  <c r="BQ64" i="7"/>
  <c r="BN64" i="7"/>
  <c r="BS64" i="7"/>
  <c r="P63" i="8"/>
  <c r="CD62" i="9"/>
  <c r="CA62" i="9"/>
  <c r="CF62" i="9"/>
  <c r="Q64" i="7"/>
  <c r="N64" i="7"/>
  <c r="S64" i="7"/>
  <c r="BZ177" i="7"/>
  <c r="BD62" i="9"/>
  <c r="BA62" i="9"/>
  <c r="BF62" i="9"/>
  <c r="BZ176" i="8"/>
  <c r="BO62" i="8"/>
  <c r="BT62" i="8"/>
  <c r="BL63" i="8" s="1"/>
  <c r="BR62" i="8"/>
  <c r="AH62" i="8"/>
  <c r="AZ177" i="7"/>
  <c r="AQ62" i="8"/>
  <c r="AN62" i="8"/>
  <c r="AS62" i="8"/>
  <c r="AQ64" i="7"/>
  <c r="AN64" i="7"/>
  <c r="AS64" i="7"/>
  <c r="AM175" i="8"/>
  <c r="AQ62" i="9"/>
  <c r="AN62" i="9"/>
  <c r="AS62" i="9"/>
  <c r="AM175" i="9"/>
  <c r="Z175" i="9"/>
  <c r="CD64" i="7"/>
  <c r="CA64" i="7"/>
  <c r="CF64" i="7"/>
  <c r="AC63" i="8"/>
  <c r="U62" i="8"/>
  <c r="AZ176" i="8"/>
  <c r="BM177" i="7"/>
  <c r="AZ175" i="9"/>
  <c r="AD62" i="9"/>
  <c r="AA62" i="9"/>
  <c r="AF62" i="9"/>
  <c r="AH64" i="7"/>
  <c r="BM176" i="8"/>
  <c r="AC65" i="7"/>
  <c r="AZ176" i="9" l="1"/>
  <c r="BO62" i="9"/>
  <c r="BT62" i="9"/>
  <c r="BL63" i="9" s="1"/>
  <c r="BR62" i="9"/>
  <c r="Q63" i="8"/>
  <c r="N63" i="8"/>
  <c r="S63" i="8"/>
  <c r="Z180" i="7"/>
  <c r="BB62" i="9"/>
  <c r="BG62" i="9"/>
  <c r="AY63" i="9" s="1"/>
  <c r="BE62" i="9"/>
  <c r="BZ176" i="9"/>
  <c r="AM176" i="9"/>
  <c r="AZ178" i="7"/>
  <c r="BZ178" i="7"/>
  <c r="BO64" i="7"/>
  <c r="BR64" i="7"/>
  <c r="BT64" i="7"/>
  <c r="BL65" i="7" s="1"/>
  <c r="CC63" i="8"/>
  <c r="Z176" i="9"/>
  <c r="AO62" i="8"/>
  <c r="AT62" i="8"/>
  <c r="AL63" i="8" s="1"/>
  <c r="AR62" i="8"/>
  <c r="CH62" i="8"/>
  <c r="AD65" i="7"/>
  <c r="AA65" i="7"/>
  <c r="AF65" i="7"/>
  <c r="AO62" i="9"/>
  <c r="AR62" i="9"/>
  <c r="AT62" i="9"/>
  <c r="AL63" i="9" s="1"/>
  <c r="BM176" i="9"/>
  <c r="BC63" i="8"/>
  <c r="BB64" i="7"/>
  <c r="BE64" i="7"/>
  <c r="BG64" i="7"/>
  <c r="AY65" i="7" s="1"/>
  <c r="BH62" i="8"/>
  <c r="BM177" i="8"/>
  <c r="O64" i="7"/>
  <c r="T64" i="7"/>
  <c r="L65" i="7" s="1"/>
  <c r="R64" i="7"/>
  <c r="O63" i="9"/>
  <c r="T63" i="9"/>
  <c r="L64" i="9" s="1"/>
  <c r="R63" i="9"/>
  <c r="BU62" i="8"/>
  <c r="AB62" i="9"/>
  <c r="AG62" i="9"/>
  <c r="Y63" i="9" s="1"/>
  <c r="AE62" i="9"/>
  <c r="AD63" i="8"/>
  <c r="AA63" i="8"/>
  <c r="AF63" i="8"/>
  <c r="AM176" i="8"/>
  <c r="BP63" i="8"/>
  <c r="AM178" i="7"/>
  <c r="Z178" i="8"/>
  <c r="BM178" i="7"/>
  <c r="AZ177" i="8"/>
  <c r="CB64" i="7"/>
  <c r="CG64" i="7"/>
  <c r="BY65" i="7" s="1"/>
  <c r="CE64" i="7"/>
  <c r="AO64" i="7"/>
  <c r="AT64" i="7"/>
  <c r="AL65" i="7" s="1"/>
  <c r="AR64" i="7"/>
  <c r="BZ177" i="8"/>
  <c r="CB62" i="9"/>
  <c r="CE62" i="9"/>
  <c r="CG62" i="9"/>
  <c r="BY63" i="9" s="1"/>
  <c r="BM178" i="8" l="1"/>
  <c r="CH62" i="9"/>
  <c r="BZ177" i="9"/>
  <c r="O63" i="8"/>
  <c r="R63" i="8"/>
  <c r="T63" i="8"/>
  <c r="L64" i="8" s="1"/>
  <c r="AH62" i="9"/>
  <c r="AP63" i="9"/>
  <c r="CC63" i="9"/>
  <c r="Z177" i="9"/>
  <c r="BC65" i="7"/>
  <c r="CD63" i="8"/>
  <c r="CA63" i="8"/>
  <c r="CF63" i="8"/>
  <c r="CC65" i="7"/>
  <c r="AM179" i="7"/>
  <c r="BZ178" i="8"/>
  <c r="AZ178" i="8"/>
  <c r="BQ63" i="8"/>
  <c r="BN63" i="8"/>
  <c r="BS63" i="8"/>
  <c r="BH64" i="7"/>
  <c r="AB65" i="7"/>
  <c r="AE65" i="7"/>
  <c r="AG65" i="7"/>
  <c r="Y66" i="7" s="1"/>
  <c r="BP65" i="7"/>
  <c r="BU62" i="9"/>
  <c r="BU64" i="7"/>
  <c r="BP63" i="9"/>
  <c r="Z181" i="7"/>
  <c r="AU62" i="9"/>
  <c r="P64" i="9"/>
  <c r="BD63" i="8"/>
  <c r="BA63" i="8"/>
  <c r="BF63" i="8"/>
  <c r="AP65" i="7"/>
  <c r="BM179" i="7"/>
  <c r="AM177" i="8"/>
  <c r="BZ179" i="7"/>
  <c r="AM177" i="9"/>
  <c r="U64" i="7"/>
  <c r="BH62" i="9"/>
  <c r="AZ177" i="9"/>
  <c r="AC63" i="9"/>
  <c r="U63" i="9"/>
  <c r="AU64" i="7"/>
  <c r="CH64" i="7"/>
  <c r="Z179" i="8"/>
  <c r="AB63" i="8"/>
  <c r="AG63" i="8"/>
  <c r="Y64" i="8" s="1"/>
  <c r="AE63" i="8"/>
  <c r="P65" i="7"/>
  <c r="BM177" i="9"/>
  <c r="AU62" i="8"/>
  <c r="AZ179" i="7"/>
  <c r="BC63" i="9"/>
  <c r="AP63" i="8"/>
  <c r="Q65" i="7" l="1"/>
  <c r="N65" i="7"/>
  <c r="S65" i="7"/>
  <c r="BQ65" i="7"/>
  <c r="BN65" i="7"/>
  <c r="BS65" i="7"/>
  <c r="BZ179" i="8"/>
  <c r="AH63" i="8"/>
  <c r="AD63" i="9"/>
  <c r="AA63" i="9"/>
  <c r="AF63" i="9"/>
  <c r="BD65" i="7"/>
  <c r="BA65" i="7"/>
  <c r="BF65" i="7"/>
  <c r="P64" i="8"/>
  <c r="U63" i="8"/>
  <c r="BZ180" i="7"/>
  <c r="AC66" i="7"/>
  <c r="AZ178" i="9"/>
  <c r="Z182" i="7"/>
  <c r="AH65" i="7"/>
  <c r="AM180" i="7"/>
  <c r="Z178" i="9"/>
  <c r="AQ63" i="8"/>
  <c r="AN63" i="8"/>
  <c r="AS63" i="8"/>
  <c r="AC64" i="8"/>
  <c r="AM178" i="8"/>
  <c r="BD63" i="9"/>
  <c r="BA63" i="9"/>
  <c r="BF63" i="9"/>
  <c r="Z180" i="8"/>
  <c r="BM180" i="7"/>
  <c r="BQ63" i="9"/>
  <c r="BN63" i="9"/>
  <c r="BS63" i="9"/>
  <c r="CD65" i="7"/>
  <c r="CA65" i="7"/>
  <c r="CF65" i="7"/>
  <c r="CD63" i="9"/>
  <c r="CA63" i="9"/>
  <c r="CF63" i="9"/>
  <c r="BZ178" i="9"/>
  <c r="AQ65" i="7"/>
  <c r="AN65" i="7"/>
  <c r="AS65" i="7"/>
  <c r="AZ180" i="7"/>
  <c r="AQ63" i="9"/>
  <c r="AN63" i="9"/>
  <c r="AS63" i="9"/>
  <c r="BO63" i="8"/>
  <c r="BT63" i="8"/>
  <c r="BL64" i="8" s="1"/>
  <c r="BR63" i="8"/>
  <c r="BM179" i="8"/>
  <c r="CB63" i="8"/>
  <c r="CE63" i="8"/>
  <c r="CG63" i="8"/>
  <c r="BY64" i="8" s="1"/>
  <c r="BB63" i="8"/>
  <c r="BG63" i="8"/>
  <c r="AY64" i="8" s="1"/>
  <c r="BE63" i="8"/>
  <c r="BM178" i="9"/>
  <c r="AM178" i="9"/>
  <c r="Q64" i="9"/>
  <c r="N64" i="9"/>
  <c r="S64" i="9"/>
  <c r="AZ179" i="8"/>
  <c r="BM181" i="7" l="1"/>
  <c r="AD66" i="7"/>
  <c r="AA66" i="7"/>
  <c r="AF66" i="7"/>
  <c r="O64" i="9"/>
  <c r="R64" i="9"/>
  <c r="T64" i="9"/>
  <c r="L65" i="9" s="1"/>
  <c r="CC64" i="8"/>
  <c r="BZ179" i="9"/>
  <c r="BZ181" i="7"/>
  <c r="Z181" i="8"/>
  <c r="Z179" i="9"/>
  <c r="BZ180" i="8"/>
  <c r="CH63" i="8"/>
  <c r="AM179" i="9"/>
  <c r="AZ181" i="7"/>
  <c r="AM181" i="7"/>
  <c r="AO63" i="8"/>
  <c r="AR63" i="8"/>
  <c r="AT63" i="8"/>
  <c r="AL64" i="8" s="1"/>
  <c r="AB63" i="9"/>
  <c r="AE63" i="9"/>
  <c r="AG63" i="9"/>
  <c r="Y64" i="9" s="1"/>
  <c r="AO63" i="9"/>
  <c r="AT63" i="9"/>
  <c r="AL64" i="9" s="1"/>
  <c r="AR63" i="9"/>
  <c r="CB63" i="9"/>
  <c r="CE63" i="9"/>
  <c r="CG63" i="9"/>
  <c r="BY64" i="9" s="1"/>
  <c r="BM180" i="8"/>
  <c r="BB63" i="9"/>
  <c r="BE63" i="9"/>
  <c r="BG63" i="9"/>
  <c r="AY64" i="9" s="1"/>
  <c r="Q64" i="8"/>
  <c r="N64" i="8"/>
  <c r="S64" i="8"/>
  <c r="BO65" i="7"/>
  <c r="BR65" i="7"/>
  <c r="BT65" i="7"/>
  <c r="BL66" i="7" s="1"/>
  <c r="BM179" i="9"/>
  <c r="CB65" i="7"/>
  <c r="CE65" i="7"/>
  <c r="CG65" i="7"/>
  <c r="BY66" i="7" s="1"/>
  <c r="BH63" i="8"/>
  <c r="AM179" i="8"/>
  <c r="AD64" i="8"/>
  <c r="AA64" i="8"/>
  <c r="AF64" i="8"/>
  <c r="Z183" i="7"/>
  <c r="BB65" i="7"/>
  <c r="BE65" i="7"/>
  <c r="BG65" i="7"/>
  <c r="AY66" i="7" s="1"/>
  <c r="BU63" i="8"/>
  <c r="BP64" i="8"/>
  <c r="BO63" i="9"/>
  <c r="BR63" i="9"/>
  <c r="BT63" i="9"/>
  <c r="BL64" i="9" s="1"/>
  <c r="O65" i="7"/>
  <c r="R65" i="7"/>
  <c r="T65" i="7"/>
  <c r="L66" i="7" s="1"/>
  <c r="BC64" i="8"/>
  <c r="AZ180" i="8"/>
  <c r="AO65" i="7"/>
  <c r="AR65" i="7"/>
  <c r="AT65" i="7"/>
  <c r="AL66" i="7" s="1"/>
  <c r="AZ179" i="9"/>
  <c r="AP64" i="9" l="1"/>
  <c r="AU63" i="8"/>
  <c r="BZ181" i="8"/>
  <c r="CD64" i="8"/>
  <c r="CA64" i="8"/>
  <c r="CF64" i="8"/>
  <c r="BM180" i="9"/>
  <c r="CC64" i="9"/>
  <c r="BP66" i="7"/>
  <c r="CH63" i="9"/>
  <c r="P65" i="9"/>
  <c r="Z180" i="9"/>
  <c r="U64" i="9"/>
  <c r="Z182" i="8"/>
  <c r="P66" i="7"/>
  <c r="AU65" i="7"/>
  <c r="BP64" i="9"/>
  <c r="BH65" i="7"/>
  <c r="O64" i="8"/>
  <c r="R64" i="8"/>
  <c r="T64" i="8"/>
  <c r="L65" i="8" s="1"/>
  <c r="AZ182" i="7"/>
  <c r="AB66" i="7"/>
  <c r="AE66" i="7"/>
  <c r="AG66" i="7"/>
  <c r="Y67" i="7" s="1"/>
  <c r="AU63" i="9"/>
  <c r="BC66" i="7"/>
  <c r="BU65" i="7"/>
  <c r="AM180" i="9"/>
  <c r="BD64" i="8"/>
  <c r="BA64" i="8"/>
  <c r="BF64" i="8"/>
  <c r="AM180" i="8"/>
  <c r="AP66" i="7"/>
  <c r="AM182" i="7"/>
  <c r="BC64" i="9"/>
  <c r="Z184" i="7"/>
  <c r="BH63" i="9"/>
  <c r="BZ182" i="7"/>
  <c r="BM182" i="7"/>
  <c r="AZ180" i="9"/>
  <c r="U65" i="7"/>
  <c r="BU63" i="9"/>
  <c r="CC66" i="7"/>
  <c r="AC64" i="9"/>
  <c r="AH63" i="9"/>
  <c r="AZ181" i="8"/>
  <c r="CH65" i="7"/>
  <c r="BQ64" i="8"/>
  <c r="BN64" i="8"/>
  <c r="BS64" i="8"/>
  <c r="AB64" i="8"/>
  <c r="AG64" i="8"/>
  <c r="Y65" i="8" s="1"/>
  <c r="AE64" i="8"/>
  <c r="BM181" i="8"/>
  <c r="AP64" i="8"/>
  <c r="BZ180" i="9"/>
  <c r="BB64" i="8" l="1"/>
  <c r="BE64" i="8"/>
  <c r="BG64" i="8"/>
  <c r="AY65" i="8" s="1"/>
  <c r="Z181" i="9"/>
  <c r="CB64" i="8"/>
  <c r="CE64" i="8"/>
  <c r="CG64" i="8"/>
  <c r="BY65" i="8" s="1"/>
  <c r="AC67" i="7"/>
  <c r="Q65" i="9"/>
  <c r="N65" i="9"/>
  <c r="S65" i="9"/>
  <c r="BO64" i="8"/>
  <c r="BT64" i="8"/>
  <c r="BL65" i="8" s="1"/>
  <c r="BR64" i="8"/>
  <c r="Z185" i="7"/>
  <c r="AZ183" i="7"/>
  <c r="AH66" i="7"/>
  <c r="AM181" i="9"/>
  <c r="AZ182" i="8"/>
  <c r="Q66" i="7"/>
  <c r="N66" i="7"/>
  <c r="S66" i="7"/>
  <c r="BQ66" i="7"/>
  <c r="BN66" i="7"/>
  <c r="BS66" i="7"/>
  <c r="AM183" i="7"/>
  <c r="P65" i="8"/>
  <c r="CD66" i="7"/>
  <c r="CA66" i="7"/>
  <c r="CF66" i="7"/>
  <c r="BZ182" i="8"/>
  <c r="BZ181" i="9"/>
  <c r="BM182" i="8"/>
  <c r="AZ181" i="9"/>
  <c r="AQ66" i="7"/>
  <c r="AN66" i="7"/>
  <c r="AS66" i="7"/>
  <c r="U64" i="8"/>
  <c r="Z183" i="8"/>
  <c r="CD64" i="9"/>
  <c r="CA64" i="9"/>
  <c r="CF64" i="9"/>
  <c r="AQ64" i="9"/>
  <c r="AN64" i="9"/>
  <c r="AS64" i="9"/>
  <c r="AQ64" i="8"/>
  <c r="AN64" i="8"/>
  <c r="AS64" i="8"/>
  <c r="AH64" i="8"/>
  <c r="BM183" i="7"/>
  <c r="BD64" i="9"/>
  <c r="BA64" i="9"/>
  <c r="BF64" i="9"/>
  <c r="AC65" i="8"/>
  <c r="AD64" i="9"/>
  <c r="AA64" i="9"/>
  <c r="AF64" i="9"/>
  <c r="BD66" i="7"/>
  <c r="BA66" i="7"/>
  <c r="BF66" i="7"/>
  <c r="AM181" i="8"/>
  <c r="BM181" i="9"/>
  <c r="BZ183" i="7"/>
  <c r="BQ64" i="9"/>
  <c r="BN64" i="9"/>
  <c r="BS64" i="9"/>
  <c r="AM182" i="9" l="1"/>
  <c r="O65" i="9"/>
  <c r="R65" i="9"/>
  <c r="T65" i="9"/>
  <c r="L66" i="9" s="1"/>
  <c r="CB64" i="9"/>
  <c r="CG64" i="9"/>
  <c r="BY65" i="9" s="1"/>
  <c r="CE64" i="9"/>
  <c r="BO64" i="9"/>
  <c r="BR64" i="9"/>
  <c r="BT64" i="9"/>
  <c r="BL65" i="9" s="1"/>
  <c r="BZ182" i="9"/>
  <c r="BO66" i="7"/>
  <c r="BR66" i="7"/>
  <c r="BT66" i="7"/>
  <c r="BL67" i="7" s="1"/>
  <c r="BB66" i="7"/>
  <c r="BE66" i="7"/>
  <c r="BG66" i="7"/>
  <c r="AY67" i="7" s="1"/>
  <c r="CC65" i="8"/>
  <c r="BZ183" i="8"/>
  <c r="AZ184" i="7"/>
  <c r="CH64" i="8"/>
  <c r="Z184" i="8"/>
  <c r="AD67" i="7"/>
  <c r="AA67" i="7"/>
  <c r="AF67" i="7"/>
  <c r="BZ184" i="7"/>
  <c r="AB64" i="9"/>
  <c r="AG64" i="9"/>
  <c r="Y65" i="9" s="1"/>
  <c r="AE64" i="9"/>
  <c r="AO64" i="8"/>
  <c r="AT64" i="8"/>
  <c r="AL65" i="8" s="1"/>
  <c r="AR64" i="8"/>
  <c r="CB66" i="7"/>
  <c r="CG66" i="7"/>
  <c r="BY67" i="7" s="1"/>
  <c r="CE66" i="7"/>
  <c r="O66" i="7"/>
  <c r="T66" i="7"/>
  <c r="L67" i="7" s="1"/>
  <c r="R66" i="7"/>
  <c r="Z182" i="9"/>
  <c r="Q65" i="8"/>
  <c r="N65" i="8"/>
  <c r="S65" i="8"/>
  <c r="BU64" i="8"/>
  <c r="AD65" i="8"/>
  <c r="AA65" i="8"/>
  <c r="AF65" i="8"/>
  <c r="AO64" i="9"/>
  <c r="AT64" i="9"/>
  <c r="AL65" i="9" s="1"/>
  <c r="AR64" i="9"/>
  <c r="AZ183" i="8"/>
  <c r="BP65" i="8"/>
  <c r="BC65" i="8"/>
  <c r="BM184" i="7"/>
  <c r="AO66" i="7"/>
  <c r="AT66" i="7"/>
  <c r="AL67" i="7" s="1"/>
  <c r="AR66" i="7"/>
  <c r="BM182" i="9"/>
  <c r="AZ182" i="9"/>
  <c r="BH64" i="8"/>
  <c r="Z186" i="7"/>
  <c r="AM182" i="8"/>
  <c r="BB64" i="9"/>
  <c r="BE64" i="9"/>
  <c r="BG64" i="9"/>
  <c r="AY65" i="9" s="1"/>
  <c r="BM183" i="8"/>
  <c r="AM184" i="7"/>
  <c r="B13" i="9"/>
  <c r="AP67" i="7" l="1"/>
  <c r="AC65" i="9"/>
  <c r="BM184" i="8"/>
  <c r="AM183" i="8"/>
  <c r="AP65" i="8"/>
  <c r="BH66" i="7"/>
  <c r="CC65" i="9"/>
  <c r="Z183" i="9"/>
  <c r="AU66" i="7"/>
  <c r="AU64" i="9"/>
  <c r="Z185" i="8"/>
  <c r="AM185" i="7"/>
  <c r="P66" i="9"/>
  <c r="AH64" i="9"/>
  <c r="BZ185" i="7"/>
  <c r="CH66" i="7"/>
  <c r="BZ184" i="8"/>
  <c r="BZ183" i="9"/>
  <c r="U65" i="9"/>
  <c r="BH64" i="9"/>
  <c r="CC67" i="7"/>
  <c r="BP65" i="9"/>
  <c r="Z187" i="7"/>
  <c r="BU66" i="7"/>
  <c r="AZ185" i="7"/>
  <c r="BD65" i="8"/>
  <c r="BA65" i="8"/>
  <c r="BF65" i="8"/>
  <c r="BM183" i="9"/>
  <c r="BQ65" i="8"/>
  <c r="BN65" i="8"/>
  <c r="BS65" i="8"/>
  <c r="B13" i="8"/>
  <c r="C15" i="7"/>
  <c r="BU64" i="9"/>
  <c r="C13" i="8"/>
  <c r="BC65" i="9"/>
  <c r="AZ183" i="9"/>
  <c r="O65" i="8"/>
  <c r="T65" i="8"/>
  <c r="L66" i="8" s="1"/>
  <c r="R65" i="8"/>
  <c r="AB67" i="7"/>
  <c r="AG67" i="7"/>
  <c r="Y68" i="7" s="1"/>
  <c r="AE67" i="7"/>
  <c r="F46" i="10" s="1"/>
  <c r="CD65" i="8"/>
  <c r="CA65" i="8"/>
  <c r="CF65" i="8"/>
  <c r="AM183" i="9"/>
  <c r="AP65" i="9"/>
  <c r="U66" i="7"/>
  <c r="P67" i="7"/>
  <c r="BP67" i="7"/>
  <c r="AB65" i="8"/>
  <c r="AG65" i="8"/>
  <c r="Y66" i="8" s="1"/>
  <c r="AE65" i="8"/>
  <c r="BM185" i="7"/>
  <c r="AZ184" i="8"/>
  <c r="AU64" i="8"/>
  <c r="BC67" i="7"/>
  <c r="CH64" i="9"/>
  <c r="BZ185" i="8" l="1"/>
  <c r="AM186" i="7"/>
  <c r="AH67" i="7"/>
  <c r="BM184" i="9"/>
  <c r="AC68" i="7"/>
  <c r="Z186" i="8"/>
  <c r="AQ65" i="8"/>
  <c r="AN65" i="8"/>
  <c r="AS65" i="8"/>
  <c r="BD67" i="7"/>
  <c r="BA67" i="7"/>
  <c r="BF67" i="7"/>
  <c r="BZ186" i="7"/>
  <c r="BQ65" i="9"/>
  <c r="BN65" i="9"/>
  <c r="BS65" i="9"/>
  <c r="P66" i="8"/>
  <c r="AM184" i="8"/>
  <c r="BQ67" i="7"/>
  <c r="BN67" i="7"/>
  <c r="BS67" i="7"/>
  <c r="Q67" i="7"/>
  <c r="N67" i="7"/>
  <c r="S67" i="7"/>
  <c r="U65" i="8"/>
  <c r="AZ186" i="7"/>
  <c r="BM185" i="8"/>
  <c r="AZ185" i="8"/>
  <c r="AQ65" i="9"/>
  <c r="AN65" i="9"/>
  <c r="AS65" i="9"/>
  <c r="AZ184" i="9"/>
  <c r="AM184" i="9"/>
  <c r="Z184" i="9"/>
  <c r="AD65" i="9"/>
  <c r="AA65" i="9"/>
  <c r="AF65" i="9"/>
  <c r="E13" i="8"/>
  <c r="BB65" i="8"/>
  <c r="BE65" i="8"/>
  <c r="BG65" i="8"/>
  <c r="AY66" i="8" s="1"/>
  <c r="CD67" i="7"/>
  <c r="CA67" i="7"/>
  <c r="CF67" i="7"/>
  <c r="BM186" i="7"/>
  <c r="BZ184" i="9"/>
  <c r="Q66" i="9"/>
  <c r="N66" i="9"/>
  <c r="S66" i="9"/>
  <c r="CD65" i="9"/>
  <c r="CA65" i="9"/>
  <c r="CF65" i="9"/>
  <c r="AQ67" i="7"/>
  <c r="AN67" i="7"/>
  <c r="AS67" i="7"/>
  <c r="AH65" i="8"/>
  <c r="BD65" i="9"/>
  <c r="BA65" i="9"/>
  <c r="BF65" i="9"/>
  <c r="AC66" i="8"/>
  <c r="G13" i="8"/>
  <c r="F13" i="8"/>
  <c r="CB65" i="8"/>
  <c r="CG65" i="8"/>
  <c r="BY66" i="8" s="1"/>
  <c r="CE65" i="8"/>
  <c r="BO65" i="8"/>
  <c r="BT65" i="8"/>
  <c r="BL66" i="8" s="1"/>
  <c r="BR65" i="8"/>
  <c r="Z188" i="7"/>
  <c r="AZ186" i="8" l="1"/>
  <c r="BO67" i="7"/>
  <c r="BR67" i="7"/>
  <c r="BT67" i="7"/>
  <c r="BL68" i="7" s="1"/>
  <c r="BZ187" i="7"/>
  <c r="BM185" i="9"/>
  <c r="C13" i="9"/>
  <c r="CH65" i="8"/>
  <c r="BZ185" i="9"/>
  <c r="AB65" i="9"/>
  <c r="AE65" i="9"/>
  <c r="AG65" i="9"/>
  <c r="Y66" i="9" s="1"/>
  <c r="E15" i="7"/>
  <c r="D15" i="7"/>
  <c r="F49" i="10"/>
  <c r="F50" i="10" s="1"/>
  <c r="F55" i="10"/>
  <c r="F53" i="10"/>
  <c r="BB65" i="9"/>
  <c r="BG65" i="9"/>
  <c r="AY66" i="9" s="1"/>
  <c r="BE65" i="9"/>
  <c r="BM187" i="7"/>
  <c r="Z185" i="9"/>
  <c r="CB67" i="7"/>
  <c r="CG67" i="7"/>
  <c r="BY68" i="7" s="1"/>
  <c r="CE67" i="7"/>
  <c r="D13" i="8"/>
  <c r="AM187" i="7"/>
  <c r="CC66" i="8"/>
  <c r="BM186" i="8"/>
  <c r="BB67" i="7"/>
  <c r="BG67" i="7"/>
  <c r="AY68" i="7" s="1"/>
  <c r="BE67" i="7"/>
  <c r="AO67" i="7"/>
  <c r="AT67" i="7"/>
  <c r="AL68" i="7" s="1"/>
  <c r="AR67" i="7"/>
  <c r="G15" i="7"/>
  <c r="AZ187" i="7"/>
  <c r="G13" i="9"/>
  <c r="AM185" i="9"/>
  <c r="AM185" i="8"/>
  <c r="AO65" i="8"/>
  <c r="AR65" i="8"/>
  <c r="AT65" i="8"/>
  <c r="AL66" i="8" s="1"/>
  <c r="CB65" i="9"/>
  <c r="CG65" i="9"/>
  <c r="BY66" i="9" s="1"/>
  <c r="CE65" i="9"/>
  <c r="BC66" i="8"/>
  <c r="BZ186" i="8"/>
  <c r="Z189" i="7"/>
  <c r="BH65" i="8"/>
  <c r="B15" i="7"/>
  <c r="BU65" i="8"/>
  <c r="D13" i="9"/>
  <c r="O67" i="7"/>
  <c r="T67" i="7"/>
  <c r="L68" i="7" s="1"/>
  <c r="R67" i="7"/>
  <c r="F13" i="9"/>
  <c r="Z187" i="8"/>
  <c r="AD66" i="8"/>
  <c r="AA66" i="8"/>
  <c r="AF66" i="8"/>
  <c r="AZ185" i="9"/>
  <c r="Q66" i="8"/>
  <c r="N66" i="8"/>
  <c r="S66" i="8"/>
  <c r="BP66" i="8"/>
  <c r="E13" i="9"/>
  <c r="O66" i="9"/>
  <c r="T66" i="9"/>
  <c r="L67" i="9" s="1"/>
  <c r="R66" i="9"/>
  <c r="AO65" i="9"/>
  <c r="AT65" i="9"/>
  <c r="AL66" i="9" s="1"/>
  <c r="AR65" i="9"/>
  <c r="BO65" i="9"/>
  <c r="BR65" i="9"/>
  <c r="BT65" i="9"/>
  <c r="BL66" i="9" s="1"/>
  <c r="F15" i="7"/>
  <c r="AD68" i="7"/>
  <c r="AA68" i="7"/>
  <c r="AF68" i="7"/>
  <c r="U66" i="9" l="1"/>
  <c r="AP66" i="9"/>
  <c r="AB68" i="7"/>
  <c r="AG68" i="7"/>
  <c r="Y69" i="7" s="1"/>
  <c r="AE68" i="7"/>
  <c r="AZ186" i="9"/>
  <c r="AM186" i="9"/>
  <c r="CC68" i="7"/>
  <c r="BD66" i="8"/>
  <c r="BA66" i="8"/>
  <c r="BF66" i="8"/>
  <c r="P67" i="9"/>
  <c r="Z186" i="9"/>
  <c r="BM187" i="8"/>
  <c r="BZ188" i="7"/>
  <c r="BM186" i="9"/>
  <c r="AP66" i="8"/>
  <c r="CD66" i="8"/>
  <c r="CA66" i="8"/>
  <c r="CF66" i="8"/>
  <c r="BH65" i="9"/>
  <c r="AC66" i="9"/>
  <c r="BP66" i="9"/>
  <c r="BQ66" i="8"/>
  <c r="BN66" i="8"/>
  <c r="BS66" i="8"/>
  <c r="Z188" i="8"/>
  <c r="AU65" i="8"/>
  <c r="AU67" i="7"/>
  <c r="BC66" i="9"/>
  <c r="AH65" i="9"/>
  <c r="BP68" i="7"/>
  <c r="BM188" i="7"/>
  <c r="BU65" i="9"/>
  <c r="AP68" i="7"/>
  <c r="AM188" i="7"/>
  <c r="BU67" i="7"/>
  <c r="AB66" i="8"/>
  <c r="AG66" i="8"/>
  <c r="Y67" i="8" s="1"/>
  <c r="AE66" i="8"/>
  <c r="CH65" i="9"/>
  <c r="AZ188" i="7"/>
  <c r="CC66" i="9"/>
  <c r="AU65" i="9"/>
  <c r="O66" i="8"/>
  <c r="T66" i="8"/>
  <c r="L67" i="8" s="1"/>
  <c r="R66" i="8"/>
  <c r="U67" i="7"/>
  <c r="Z190" i="7"/>
  <c r="AM186" i="8"/>
  <c r="BH67" i="7"/>
  <c r="BZ186" i="9"/>
  <c r="AZ187" i="8"/>
  <c r="P68" i="7"/>
  <c r="BZ187" i="8"/>
  <c r="BC68" i="7"/>
  <c r="CH67" i="7"/>
  <c r="CB66" i="8" l="1"/>
  <c r="CG66" i="8"/>
  <c r="BY67" i="8" s="1"/>
  <c r="CE66" i="8"/>
  <c r="AM187" i="9"/>
  <c r="Z189" i="8"/>
  <c r="Z187" i="9"/>
  <c r="AQ66" i="8"/>
  <c r="AN66" i="8"/>
  <c r="AS66" i="8"/>
  <c r="CD66" i="9"/>
  <c r="CA66" i="9"/>
  <c r="CF66" i="9"/>
  <c r="BZ188" i="8"/>
  <c r="BM187" i="9"/>
  <c r="AH68" i="7"/>
  <c r="BQ68" i="7"/>
  <c r="BN68" i="7"/>
  <c r="BS68" i="7"/>
  <c r="BO66" i="8"/>
  <c r="BT66" i="8"/>
  <c r="BL67" i="8" s="1"/>
  <c r="BR66" i="8"/>
  <c r="AZ187" i="9"/>
  <c r="AM187" i="8"/>
  <c r="AZ189" i="7"/>
  <c r="AM189" i="7"/>
  <c r="BQ66" i="9"/>
  <c r="BN66" i="9"/>
  <c r="BS66" i="9"/>
  <c r="Q67" i="9"/>
  <c r="N67" i="9"/>
  <c r="S67" i="9"/>
  <c r="AC69" i="7"/>
  <c r="Q68" i="7"/>
  <c r="N68" i="7"/>
  <c r="S68" i="7"/>
  <c r="Z191" i="7"/>
  <c r="BD66" i="9"/>
  <c r="BA66" i="9"/>
  <c r="BF66" i="9"/>
  <c r="BD68" i="7"/>
  <c r="BA68" i="7"/>
  <c r="BF68" i="7"/>
  <c r="BZ189" i="7"/>
  <c r="AD66" i="9"/>
  <c r="AA66" i="9"/>
  <c r="AF66" i="9"/>
  <c r="BB66" i="8"/>
  <c r="BG66" i="8"/>
  <c r="AY67" i="8" s="1"/>
  <c r="BE66" i="8"/>
  <c r="AQ66" i="9"/>
  <c r="AN66" i="9"/>
  <c r="AS66" i="9"/>
  <c r="AQ68" i="7"/>
  <c r="AN68" i="7"/>
  <c r="AS68" i="7"/>
  <c r="U66" i="8"/>
  <c r="BM188" i="8"/>
  <c r="AZ188" i="8"/>
  <c r="BZ187" i="9"/>
  <c r="P67" i="8"/>
  <c r="AH66" i="8"/>
  <c r="AC67" i="8"/>
  <c r="BM189" i="7"/>
  <c r="CD68" i="7"/>
  <c r="CA68" i="7"/>
  <c r="CF68" i="7"/>
  <c r="AD69" i="7" l="1"/>
  <c r="AA69" i="7"/>
  <c r="AF69" i="7"/>
  <c r="AO66" i="8"/>
  <c r="AR66" i="8"/>
  <c r="AT66" i="8"/>
  <c r="AL67" i="8" s="1"/>
  <c r="AD67" i="8"/>
  <c r="AA67" i="8"/>
  <c r="AF67" i="8"/>
  <c r="BC67" i="8"/>
  <c r="BB66" i="9"/>
  <c r="BE66" i="9"/>
  <c r="BG66" i="9"/>
  <c r="AY67" i="9" s="1"/>
  <c r="BP67" i="8"/>
  <c r="BZ189" i="8"/>
  <c r="BO66" i="9"/>
  <c r="BR66" i="9"/>
  <c r="BT66" i="9"/>
  <c r="BL67" i="9" s="1"/>
  <c r="Z190" i="8"/>
  <c r="AM188" i="9"/>
  <c r="CB68" i="7"/>
  <c r="CG68" i="7"/>
  <c r="BY69" i="7" s="1"/>
  <c r="CE68" i="7"/>
  <c r="AZ189" i="8"/>
  <c r="BM188" i="9"/>
  <c r="BM190" i="7"/>
  <c r="Z192" i="7"/>
  <c r="BM189" i="8"/>
  <c r="BH66" i="8"/>
  <c r="BU66" i="8"/>
  <c r="Q67" i="8"/>
  <c r="N67" i="8"/>
  <c r="S67" i="8"/>
  <c r="CH66" i="8"/>
  <c r="BZ188" i="9"/>
  <c r="BZ190" i="7"/>
  <c r="AM188" i="8"/>
  <c r="BB68" i="7"/>
  <c r="BG68" i="7"/>
  <c r="AY69" i="7" s="1"/>
  <c r="BE68" i="7"/>
  <c r="AZ188" i="9"/>
  <c r="O67" i="9"/>
  <c r="R67" i="9"/>
  <c r="T67" i="9"/>
  <c r="L68" i="9" s="1"/>
  <c r="Z188" i="9"/>
  <c r="AM190" i="7"/>
  <c r="BO68" i="7"/>
  <c r="BT68" i="7"/>
  <c r="BL69" i="7" s="1"/>
  <c r="BR68" i="7"/>
  <c r="CB66" i="9"/>
  <c r="CE66" i="9"/>
  <c r="CG66" i="9"/>
  <c r="BY67" i="9" s="1"/>
  <c r="CC67" i="8"/>
  <c r="AO66" i="9"/>
  <c r="AT66" i="9"/>
  <c r="AL67" i="9" s="1"/>
  <c r="AR66" i="9"/>
  <c r="AB66" i="9"/>
  <c r="AG66" i="9"/>
  <c r="Y67" i="9" s="1"/>
  <c r="AE66" i="9"/>
  <c r="O68" i="7"/>
  <c r="T68" i="7"/>
  <c r="L69" i="7" s="1"/>
  <c r="R68" i="7"/>
  <c r="AZ190" i="7"/>
  <c r="AO68" i="7"/>
  <c r="AR68" i="7"/>
  <c r="AT68" i="7"/>
  <c r="AL69" i="7" s="1"/>
  <c r="Z193" i="7" l="1"/>
  <c r="BD67" i="8"/>
  <c r="BA67" i="8"/>
  <c r="BF67" i="8"/>
  <c r="BZ190" i="8"/>
  <c r="AP69" i="7"/>
  <c r="AM189" i="8"/>
  <c r="BM191" i="7"/>
  <c r="AB67" i="8"/>
  <c r="AE67" i="8"/>
  <c r="AG67" i="8"/>
  <c r="Y68" i="8" s="1"/>
  <c r="Z191" i="8"/>
  <c r="BQ67" i="8"/>
  <c r="BN67" i="8"/>
  <c r="BS67" i="8"/>
  <c r="AP67" i="8"/>
  <c r="P68" i="9"/>
  <c r="AU66" i="8"/>
  <c r="AC67" i="9"/>
  <c r="AP67" i="9"/>
  <c r="CC67" i="9"/>
  <c r="BZ189" i="9"/>
  <c r="CH68" i="7"/>
  <c r="BP67" i="9"/>
  <c r="O67" i="8"/>
  <c r="T67" i="8"/>
  <c r="L68" i="8" s="1"/>
  <c r="R67" i="8"/>
  <c r="BM189" i="9"/>
  <c r="AZ191" i="7"/>
  <c r="BZ191" i="7"/>
  <c r="U68" i="7"/>
  <c r="P69" i="7"/>
  <c r="CH66" i="9"/>
  <c r="AZ189" i="9"/>
  <c r="BM190" i="8"/>
  <c r="CC69" i="7"/>
  <c r="BU66" i="9"/>
  <c r="BC67" i="9"/>
  <c r="AZ190" i="8"/>
  <c r="BH66" i="9"/>
  <c r="AM191" i="7"/>
  <c r="AU68" i="7"/>
  <c r="AU66" i="9"/>
  <c r="CD67" i="8"/>
  <c r="CA67" i="8"/>
  <c r="CF67" i="8"/>
  <c r="BU68" i="7"/>
  <c r="BH68" i="7"/>
  <c r="AB69" i="7"/>
  <c r="AE69" i="7"/>
  <c r="AG69" i="7"/>
  <c r="Y70" i="7" s="1"/>
  <c r="Z189" i="9"/>
  <c r="U67" i="9"/>
  <c r="AH66" i="9"/>
  <c r="BP69" i="7"/>
  <c r="BC69" i="7"/>
  <c r="AM189" i="9"/>
  <c r="AZ190" i="9" l="1"/>
  <c r="BM190" i="9"/>
  <c r="CD67" i="9"/>
  <c r="CA67" i="9"/>
  <c r="CF67" i="9"/>
  <c r="AQ67" i="9"/>
  <c r="AN67" i="9"/>
  <c r="AS67" i="9"/>
  <c r="AQ67" i="8"/>
  <c r="AN67" i="8"/>
  <c r="AS67" i="8"/>
  <c r="AM190" i="8"/>
  <c r="Z190" i="9"/>
  <c r="P68" i="8"/>
  <c r="BO67" i="8"/>
  <c r="BR67" i="8"/>
  <c r="BT67" i="8"/>
  <c r="BL68" i="8" s="1"/>
  <c r="AQ69" i="7"/>
  <c r="AN69" i="7"/>
  <c r="AS69" i="7"/>
  <c r="AD67" i="9"/>
  <c r="AA67" i="9"/>
  <c r="AF67" i="9"/>
  <c r="AC70" i="7"/>
  <c r="BD67" i="9"/>
  <c r="BA67" i="9"/>
  <c r="BF67" i="9"/>
  <c r="Q69" i="7"/>
  <c r="N69" i="7"/>
  <c r="S69" i="7"/>
  <c r="BZ191" i="8"/>
  <c r="AM190" i="9"/>
  <c r="AH69" i="7"/>
  <c r="BQ67" i="9"/>
  <c r="BN67" i="9"/>
  <c r="BS67" i="9"/>
  <c r="Z192" i="8"/>
  <c r="AC68" i="8"/>
  <c r="AZ191" i="8"/>
  <c r="U67" i="8"/>
  <c r="AH67" i="8"/>
  <c r="BB67" i="8"/>
  <c r="BG67" i="8"/>
  <c r="AY68" i="8" s="1"/>
  <c r="BE67" i="8"/>
  <c r="CB67" i="8"/>
  <c r="CE67" i="8"/>
  <c r="CG67" i="8"/>
  <c r="BY68" i="8" s="1"/>
  <c r="BD69" i="7"/>
  <c r="BA69" i="7"/>
  <c r="BF69" i="7"/>
  <c r="CD69" i="7"/>
  <c r="CA69" i="7"/>
  <c r="CF69" i="7"/>
  <c r="BQ69" i="7"/>
  <c r="BN69" i="7"/>
  <c r="BS69" i="7"/>
  <c r="AM192" i="7"/>
  <c r="BZ192" i="7"/>
  <c r="AZ192" i="7"/>
  <c r="BZ190" i="9"/>
  <c r="Q68" i="9"/>
  <c r="N68" i="9"/>
  <c r="S68" i="9"/>
  <c r="BM191" i="8"/>
  <c r="BM192" i="7"/>
  <c r="Z194" i="7"/>
  <c r="AO67" i="9" l="1"/>
  <c r="AT67" i="9"/>
  <c r="AL68" i="9" s="1"/>
  <c r="AR67" i="9"/>
  <c r="CH67" i="8"/>
  <c r="BO67" i="9"/>
  <c r="BR67" i="9"/>
  <c r="BT67" i="9"/>
  <c r="BL68" i="9" s="1"/>
  <c r="BB67" i="9"/>
  <c r="BG67" i="9"/>
  <c r="AY68" i="9" s="1"/>
  <c r="BE67" i="9"/>
  <c r="BM193" i="7"/>
  <c r="AD68" i="8"/>
  <c r="AA68" i="8"/>
  <c r="AF68" i="8"/>
  <c r="Z195" i="7"/>
  <c r="BZ193" i="7"/>
  <c r="BP68" i="8"/>
  <c r="BM192" i="8"/>
  <c r="AM193" i="7"/>
  <c r="AD70" i="7"/>
  <c r="AA70" i="7"/>
  <c r="AF70" i="7"/>
  <c r="BO69" i="7"/>
  <c r="BR69" i="7"/>
  <c r="BT69" i="7"/>
  <c r="BL70" i="7" s="1"/>
  <c r="BH67" i="8"/>
  <c r="AM191" i="9"/>
  <c r="AB67" i="9"/>
  <c r="AE67" i="9"/>
  <c r="AG67" i="9"/>
  <c r="Y68" i="9" s="1"/>
  <c r="Q68" i="8"/>
  <c r="N68" i="8"/>
  <c r="S68" i="8"/>
  <c r="O68" i="9"/>
  <c r="T68" i="9"/>
  <c r="L69" i="9" s="1"/>
  <c r="R68" i="9"/>
  <c r="BC68" i="8"/>
  <c r="BZ192" i="8"/>
  <c r="CB67" i="9"/>
  <c r="CG67" i="9"/>
  <c r="BY68" i="9" s="1"/>
  <c r="CE67" i="9"/>
  <c r="CB69" i="7"/>
  <c r="CG69" i="7"/>
  <c r="BY70" i="7" s="1"/>
  <c r="CE69" i="7"/>
  <c r="BM191" i="9"/>
  <c r="O69" i="7"/>
  <c r="R69" i="7"/>
  <c r="T69" i="7"/>
  <c r="L70" i="7" s="1"/>
  <c r="AM191" i="8"/>
  <c r="BZ191" i="9"/>
  <c r="Z193" i="8"/>
  <c r="AZ191" i="9"/>
  <c r="CC68" i="8"/>
  <c r="BU67" i="8"/>
  <c r="AZ192" i="8"/>
  <c r="Z191" i="9"/>
  <c r="AZ193" i="7"/>
  <c r="BB69" i="7"/>
  <c r="BE69" i="7"/>
  <c r="BG69" i="7"/>
  <c r="AY70" i="7" s="1"/>
  <c r="AO69" i="7"/>
  <c r="AR69" i="7"/>
  <c r="AT69" i="7"/>
  <c r="AL70" i="7" s="1"/>
  <c r="AO67" i="8"/>
  <c r="AR67" i="8"/>
  <c r="AT67" i="8"/>
  <c r="AL68" i="8" s="1"/>
  <c r="BP70" i="7" l="1"/>
  <c r="BM194" i="7"/>
  <c r="P69" i="9"/>
  <c r="BH69" i="7"/>
  <c r="CC70" i="7"/>
  <c r="AP68" i="8"/>
  <c r="AZ192" i="9"/>
  <c r="AM192" i="8"/>
  <c r="BU69" i="7"/>
  <c r="BQ68" i="8"/>
  <c r="BN68" i="8"/>
  <c r="BS68" i="8"/>
  <c r="BH67" i="9"/>
  <c r="AU67" i="8"/>
  <c r="P70" i="7"/>
  <c r="U69" i="7"/>
  <c r="CH67" i="9"/>
  <c r="Z192" i="9"/>
  <c r="CC68" i="9"/>
  <c r="AB70" i="7"/>
  <c r="AG70" i="7"/>
  <c r="Y71" i="7" s="1"/>
  <c r="AE70" i="7"/>
  <c r="BP68" i="9"/>
  <c r="BZ192" i="9"/>
  <c r="CH69" i="7"/>
  <c r="O68" i="8"/>
  <c r="T68" i="8"/>
  <c r="L69" i="8" s="1"/>
  <c r="R68" i="8"/>
  <c r="BZ194" i="7"/>
  <c r="AP70" i="7"/>
  <c r="AU69" i="7"/>
  <c r="BM192" i="9"/>
  <c r="AC68" i="9"/>
  <c r="Z196" i="7"/>
  <c r="BU67" i="9"/>
  <c r="Z194" i="8"/>
  <c r="BZ193" i="8"/>
  <c r="AH67" i="9"/>
  <c r="AM194" i="7"/>
  <c r="AB68" i="8"/>
  <c r="AE68" i="8"/>
  <c r="AG68" i="8"/>
  <c r="Y69" i="8" s="1"/>
  <c r="BC70" i="7"/>
  <c r="CD68" i="8"/>
  <c r="CA68" i="8"/>
  <c r="CF68" i="8"/>
  <c r="AZ193" i="8"/>
  <c r="BD68" i="8"/>
  <c r="BA68" i="8"/>
  <c r="BF68" i="8"/>
  <c r="AM192" i="9"/>
  <c r="BM193" i="8"/>
  <c r="AU67" i="9"/>
  <c r="AZ194" i="7"/>
  <c r="BC68" i="9"/>
  <c r="U68" i="9"/>
  <c r="AP68" i="9"/>
  <c r="AQ68" i="8" l="1"/>
  <c r="AN68" i="8"/>
  <c r="AS68" i="8"/>
  <c r="Z197" i="7"/>
  <c r="U68" i="8"/>
  <c r="CD68" i="9"/>
  <c r="CA68" i="9"/>
  <c r="CF68" i="9"/>
  <c r="CD70" i="7"/>
  <c r="CA70" i="7"/>
  <c r="CF70" i="7"/>
  <c r="BM194" i="8"/>
  <c r="BM193" i="9"/>
  <c r="BO68" i="8"/>
  <c r="BR68" i="8"/>
  <c r="BT68" i="8"/>
  <c r="BL69" i="8" s="1"/>
  <c r="P69" i="8"/>
  <c r="CB68" i="8"/>
  <c r="CE68" i="8"/>
  <c r="CG68" i="8"/>
  <c r="BY69" i="8" s="1"/>
  <c r="BD70" i="7"/>
  <c r="BA70" i="7"/>
  <c r="BF70" i="7"/>
  <c r="BZ194" i="8"/>
  <c r="Q69" i="9"/>
  <c r="N69" i="9"/>
  <c r="S69" i="9"/>
  <c r="AM193" i="9"/>
  <c r="AC69" i="8"/>
  <c r="BZ193" i="9"/>
  <c r="Z193" i="9"/>
  <c r="BB68" i="8"/>
  <c r="BG68" i="8"/>
  <c r="AY69" i="8" s="1"/>
  <c r="BE68" i="8"/>
  <c r="AH68" i="8"/>
  <c r="AQ68" i="9"/>
  <c r="AN68" i="9"/>
  <c r="AS68" i="9"/>
  <c r="AM195" i="7"/>
  <c r="Z195" i="8"/>
  <c r="AQ70" i="7"/>
  <c r="AN70" i="7"/>
  <c r="AS70" i="7"/>
  <c r="BQ68" i="9"/>
  <c r="BN68" i="9"/>
  <c r="BS68" i="9"/>
  <c r="Q70" i="7"/>
  <c r="N70" i="7"/>
  <c r="S70" i="7"/>
  <c r="AM193" i="8"/>
  <c r="BM195" i="7"/>
  <c r="AZ194" i="8"/>
  <c r="BD68" i="9"/>
  <c r="BA68" i="9"/>
  <c r="BF68" i="9"/>
  <c r="AH70" i="7"/>
  <c r="AZ193" i="9"/>
  <c r="BQ70" i="7"/>
  <c r="BN70" i="7"/>
  <c r="BS70" i="7"/>
  <c r="AD68" i="9"/>
  <c r="AA68" i="9"/>
  <c r="AF68" i="9"/>
  <c r="AZ195" i="7"/>
  <c r="BZ195" i="7"/>
  <c r="AC71" i="7"/>
  <c r="BC69" i="8" l="1"/>
  <c r="AM194" i="9"/>
  <c r="CH68" i="8"/>
  <c r="CB70" i="7"/>
  <c r="CG70" i="7"/>
  <c r="BY71" i="7" s="1"/>
  <c r="CE70" i="7"/>
  <c r="BM196" i="7"/>
  <c r="Q69" i="8"/>
  <c r="N69" i="8"/>
  <c r="S69" i="8"/>
  <c r="AM196" i="7"/>
  <c r="BZ194" i="9"/>
  <c r="BP69" i="8"/>
  <c r="AM194" i="8"/>
  <c r="O69" i="9"/>
  <c r="T69" i="9"/>
  <c r="L70" i="9" s="1"/>
  <c r="R69" i="9"/>
  <c r="CB68" i="9"/>
  <c r="CG68" i="9"/>
  <c r="BY69" i="9" s="1"/>
  <c r="CE68" i="9"/>
  <c r="BZ195" i="8"/>
  <c r="BU68" i="8"/>
  <c r="O70" i="7"/>
  <c r="T70" i="7"/>
  <c r="L71" i="7" s="1"/>
  <c r="R70" i="7"/>
  <c r="AB68" i="9"/>
  <c r="AE68" i="9"/>
  <c r="AG68" i="9"/>
  <c r="Y69" i="9" s="1"/>
  <c r="AO68" i="9"/>
  <c r="AR68" i="9"/>
  <c r="AT68" i="9"/>
  <c r="AL69" i="9" s="1"/>
  <c r="AD69" i="8"/>
  <c r="AA69" i="8"/>
  <c r="AF69" i="8"/>
  <c r="BM194" i="9"/>
  <c r="Z196" i="8"/>
  <c r="BO68" i="9"/>
  <c r="BR68" i="9"/>
  <c r="BT68" i="9"/>
  <c r="BL69" i="9" s="1"/>
  <c r="Z198" i="7"/>
  <c r="AD71" i="7"/>
  <c r="AA71" i="7"/>
  <c r="AF71" i="7"/>
  <c r="BZ196" i="7"/>
  <c r="AZ196" i="7"/>
  <c r="BB68" i="9"/>
  <c r="BG68" i="9"/>
  <c r="AY69" i="9" s="1"/>
  <c r="BE68" i="9"/>
  <c r="BB70" i="7"/>
  <c r="BG70" i="7"/>
  <c r="AY71" i="7" s="1"/>
  <c r="BE70" i="7"/>
  <c r="BM195" i="8"/>
  <c r="AZ195" i="8"/>
  <c r="AO68" i="8"/>
  <c r="AR68" i="8"/>
  <c r="AT68" i="8"/>
  <c r="AL69" i="8" s="1"/>
  <c r="Z194" i="9"/>
  <c r="BO70" i="7"/>
  <c r="BT70" i="7"/>
  <c r="BL71" i="7" s="1"/>
  <c r="BR70" i="7"/>
  <c r="AZ194" i="9"/>
  <c r="AO70" i="7"/>
  <c r="AT70" i="7"/>
  <c r="AL71" i="7" s="1"/>
  <c r="AR70" i="7"/>
  <c r="BH68" i="8"/>
  <c r="CC69" i="8"/>
  <c r="BP71" i="7" l="1"/>
  <c r="AZ197" i="7"/>
  <c r="BQ69" i="8"/>
  <c r="BN69" i="8"/>
  <c r="BS69" i="8"/>
  <c r="BM196" i="8"/>
  <c r="BM197" i="7"/>
  <c r="CC69" i="9"/>
  <c r="Z197" i="8"/>
  <c r="AH68" i="9"/>
  <c r="CC71" i="7"/>
  <c r="AM197" i="7"/>
  <c r="BH70" i="7"/>
  <c r="AP69" i="8"/>
  <c r="BC71" i="7"/>
  <c r="AB71" i="7"/>
  <c r="AG71" i="7"/>
  <c r="Y72" i="7" s="1"/>
  <c r="AE71" i="7"/>
  <c r="BM195" i="9"/>
  <c r="U69" i="9"/>
  <c r="U70" i="7"/>
  <c r="P70" i="9"/>
  <c r="CH70" i="7"/>
  <c r="AU68" i="8"/>
  <c r="AM195" i="9"/>
  <c r="BZ195" i="9"/>
  <c r="Z195" i="9"/>
  <c r="AU70" i="7"/>
  <c r="P71" i="7"/>
  <c r="BH68" i="9"/>
  <c r="AM195" i="8"/>
  <c r="CD69" i="8"/>
  <c r="CA69" i="8"/>
  <c r="CF69" i="8"/>
  <c r="BZ197" i="7"/>
  <c r="AB69" i="8"/>
  <c r="AE69" i="8"/>
  <c r="AG69" i="8"/>
  <c r="Y70" i="8" s="1"/>
  <c r="BC69" i="9"/>
  <c r="BP69" i="9"/>
  <c r="AP69" i="9"/>
  <c r="O69" i="8"/>
  <c r="R69" i="8"/>
  <c r="T69" i="8"/>
  <c r="L70" i="8" s="1"/>
  <c r="BD69" i="8"/>
  <c r="BA69" i="8"/>
  <c r="BF69" i="8"/>
  <c r="CH68" i="9"/>
  <c r="AC69" i="9"/>
  <c r="AP71" i="7"/>
  <c r="Z199" i="7"/>
  <c r="AZ195" i="9"/>
  <c r="BU70" i="7"/>
  <c r="AZ196" i="8"/>
  <c r="BU68" i="9"/>
  <c r="AU68" i="9"/>
  <c r="BZ196" i="8"/>
  <c r="P70" i="8" l="1"/>
  <c r="U69" i="8"/>
  <c r="AM198" i="7"/>
  <c r="BM198" i="7"/>
  <c r="BM197" i="8"/>
  <c r="BZ197" i="8"/>
  <c r="BZ198" i="7"/>
  <c r="Z196" i="9"/>
  <c r="AH71" i="7"/>
  <c r="CD71" i="7"/>
  <c r="CA71" i="7"/>
  <c r="CF71" i="7"/>
  <c r="AZ196" i="9"/>
  <c r="BM196" i="9"/>
  <c r="CB69" i="8"/>
  <c r="CG69" i="8"/>
  <c r="BY70" i="8" s="1"/>
  <c r="CE69" i="8"/>
  <c r="AC72" i="7"/>
  <c r="BO69" i="8"/>
  <c r="BT69" i="8"/>
  <c r="BL70" i="8" s="1"/>
  <c r="BR69" i="8"/>
  <c r="Q71" i="7"/>
  <c r="N71" i="7"/>
  <c r="S71" i="7"/>
  <c r="BZ196" i="9"/>
  <c r="Z200" i="7"/>
  <c r="AQ71" i="7"/>
  <c r="AN71" i="7"/>
  <c r="AS71" i="7"/>
  <c r="AQ69" i="9"/>
  <c r="AN69" i="9"/>
  <c r="AS69" i="9"/>
  <c r="BQ69" i="9"/>
  <c r="BN69" i="9"/>
  <c r="BS69" i="9"/>
  <c r="BD71" i="7"/>
  <c r="BA71" i="7"/>
  <c r="BF71" i="7"/>
  <c r="AZ198" i="7"/>
  <c r="AM196" i="8"/>
  <c r="Q70" i="9"/>
  <c r="N70" i="9"/>
  <c r="S70" i="9"/>
  <c r="AD69" i="9"/>
  <c r="AA69" i="9"/>
  <c r="AF69" i="9"/>
  <c r="BD69" i="9"/>
  <c r="BA69" i="9"/>
  <c r="BF69" i="9"/>
  <c r="AM196" i="9"/>
  <c r="Z198" i="8"/>
  <c r="AC70" i="8"/>
  <c r="AZ197" i="8"/>
  <c r="BB69" i="8"/>
  <c r="BG69" i="8"/>
  <c r="AY70" i="8" s="1"/>
  <c r="BE69" i="8"/>
  <c r="AH69" i="8"/>
  <c r="AQ69" i="8"/>
  <c r="AN69" i="8"/>
  <c r="AS69" i="8"/>
  <c r="CD69" i="9"/>
  <c r="CA69" i="9"/>
  <c r="CF69" i="9"/>
  <c r="BQ71" i="7"/>
  <c r="BN71" i="7"/>
  <c r="BS71" i="7"/>
  <c r="BO71" i="7" l="1"/>
  <c r="BT71" i="7"/>
  <c r="BL72" i="7" s="1"/>
  <c r="BR71" i="7"/>
  <c r="AM197" i="8"/>
  <c r="O71" i="7"/>
  <c r="R71" i="7"/>
  <c r="T71" i="7"/>
  <c r="L72" i="7" s="1"/>
  <c r="AZ197" i="9"/>
  <c r="BZ198" i="8"/>
  <c r="BH69" i="8"/>
  <c r="AM197" i="9"/>
  <c r="AZ199" i="7"/>
  <c r="AO71" i="7"/>
  <c r="AT71" i="7"/>
  <c r="AL72" i="7" s="1"/>
  <c r="AR71" i="7"/>
  <c r="BU69" i="8"/>
  <c r="BM198" i="8"/>
  <c r="CB71" i="7"/>
  <c r="CE71" i="7"/>
  <c r="CG71" i="7"/>
  <c r="BY72" i="7" s="1"/>
  <c r="AZ198" i="8"/>
  <c r="Z201" i="7"/>
  <c r="AD72" i="7"/>
  <c r="AA72" i="7"/>
  <c r="AF72" i="7"/>
  <c r="BM199" i="7"/>
  <c r="BB71" i="7"/>
  <c r="BG71" i="7"/>
  <c r="AY72" i="7" s="1"/>
  <c r="BE71" i="7"/>
  <c r="AO69" i="8"/>
  <c r="AT69" i="8"/>
  <c r="AL70" i="8" s="1"/>
  <c r="AR69" i="8"/>
  <c r="AB69" i="9"/>
  <c r="AG69" i="9"/>
  <c r="Y70" i="9" s="1"/>
  <c r="AE69" i="9"/>
  <c r="AM199" i="7"/>
  <c r="BB69" i="9"/>
  <c r="BE69" i="9"/>
  <c r="BG69" i="9"/>
  <c r="AY70" i="9" s="1"/>
  <c r="BO69" i="9"/>
  <c r="BT69" i="9"/>
  <c r="BL70" i="9" s="1"/>
  <c r="BR69" i="9"/>
  <c r="BZ197" i="9"/>
  <c r="CH69" i="8"/>
  <c r="CC70" i="8"/>
  <c r="BP70" i="8"/>
  <c r="AD70" i="8"/>
  <c r="AA70" i="8"/>
  <c r="AF70" i="8"/>
  <c r="Z197" i="9"/>
  <c r="BC70" i="8"/>
  <c r="O70" i="9"/>
  <c r="T70" i="9"/>
  <c r="L71" i="9" s="1"/>
  <c r="R70" i="9"/>
  <c r="AO69" i="9"/>
  <c r="AR69" i="9"/>
  <c r="AT69" i="9"/>
  <c r="AL70" i="9" s="1"/>
  <c r="BM197" i="9"/>
  <c r="Q70" i="8"/>
  <c r="N70" i="8"/>
  <c r="S70" i="8"/>
  <c r="CB69" i="9"/>
  <c r="CE69" i="9"/>
  <c r="CG69" i="9"/>
  <c r="BY70" i="9" s="1"/>
  <c r="Z199" i="8"/>
  <c r="BZ199" i="7"/>
  <c r="AU69" i="8" l="1"/>
  <c r="Z202" i="7"/>
  <c r="AZ198" i="9"/>
  <c r="AP72" i="7"/>
  <c r="BH71" i="7"/>
  <c r="AZ199" i="8"/>
  <c r="U71" i="7"/>
  <c r="P71" i="9"/>
  <c r="CH69" i="9"/>
  <c r="BZ200" i="7"/>
  <c r="BU69" i="9"/>
  <c r="BP70" i="9"/>
  <c r="Z198" i="9"/>
  <c r="CC72" i="7"/>
  <c r="AB70" i="8"/>
  <c r="AE70" i="8"/>
  <c r="AG70" i="8"/>
  <c r="Y71" i="8" s="1"/>
  <c r="AU71" i="7"/>
  <c r="BC70" i="9"/>
  <c r="BC72" i="7"/>
  <c r="CD70" i="8"/>
  <c r="CA70" i="8"/>
  <c r="CF70" i="8"/>
  <c r="AM200" i="7"/>
  <c r="AM198" i="9"/>
  <c r="AM198" i="8"/>
  <c r="CC70" i="9"/>
  <c r="BZ198" i="9"/>
  <c r="BD70" i="8"/>
  <c r="BA70" i="8"/>
  <c r="BF70" i="8"/>
  <c r="P72" i="7"/>
  <c r="O70" i="8"/>
  <c r="T70" i="8"/>
  <c r="L71" i="8" s="1"/>
  <c r="R70" i="8"/>
  <c r="BQ70" i="8"/>
  <c r="BN70" i="8"/>
  <c r="BS70" i="8"/>
  <c r="Z200" i="8"/>
  <c r="CH71" i="7"/>
  <c r="BM199" i="8"/>
  <c r="BU71" i="7"/>
  <c r="BH69" i="9"/>
  <c r="BM198" i="9"/>
  <c r="AP70" i="9"/>
  <c r="BM200" i="7"/>
  <c r="AH69" i="9"/>
  <c r="AB72" i="7"/>
  <c r="AE72" i="7"/>
  <c r="AG72" i="7"/>
  <c r="Y73" i="7" s="1"/>
  <c r="BP72" i="7"/>
  <c r="AP70" i="8"/>
  <c r="AZ200" i="7"/>
  <c r="AU69" i="9"/>
  <c r="U70" i="9"/>
  <c r="AC70" i="9"/>
  <c r="BZ199" i="8"/>
  <c r="BQ70" i="9" l="1"/>
  <c r="BN70" i="9"/>
  <c r="BS70" i="9"/>
  <c r="AZ200" i="8"/>
  <c r="Q72" i="7"/>
  <c r="N72" i="7"/>
  <c r="S72" i="7"/>
  <c r="AM199" i="8"/>
  <c r="AM201" i="7"/>
  <c r="AC71" i="8"/>
  <c r="BZ200" i="8"/>
  <c r="AZ201" i="7"/>
  <c r="BM201" i="7"/>
  <c r="BB70" i="8"/>
  <c r="BE70" i="8"/>
  <c r="BG70" i="8"/>
  <c r="AY71" i="8" s="1"/>
  <c r="AM199" i="9"/>
  <c r="BZ199" i="9"/>
  <c r="AH70" i="8"/>
  <c r="BZ201" i="7"/>
  <c r="AQ72" i="7"/>
  <c r="AN72" i="7"/>
  <c r="AS72" i="7"/>
  <c r="BQ72" i="7"/>
  <c r="BN72" i="7"/>
  <c r="BS72" i="7"/>
  <c r="AZ199" i="9"/>
  <c r="CB70" i="8"/>
  <c r="CE70" i="8"/>
  <c r="CG70" i="8"/>
  <c r="BY71" i="8" s="1"/>
  <c r="CD72" i="7"/>
  <c r="CA72" i="7"/>
  <c r="CF72" i="7"/>
  <c r="AD70" i="9"/>
  <c r="AA70" i="9"/>
  <c r="AF70" i="9"/>
  <c r="Z201" i="8"/>
  <c r="BO70" i="8"/>
  <c r="BT70" i="8"/>
  <c r="BL71" i="8" s="1"/>
  <c r="BR70" i="8"/>
  <c r="Q71" i="9"/>
  <c r="N71" i="9"/>
  <c r="S71" i="9"/>
  <c r="AQ70" i="9"/>
  <c r="AN70" i="9"/>
  <c r="AS70" i="9"/>
  <c r="AC73" i="7"/>
  <c r="U70" i="8"/>
  <c r="Z199" i="9"/>
  <c r="Z203" i="7"/>
  <c r="AQ70" i="8"/>
  <c r="AN70" i="8"/>
  <c r="AS70" i="8"/>
  <c r="BM199" i="9"/>
  <c r="AH72" i="7"/>
  <c r="P71" i="8"/>
  <c r="CD70" i="9"/>
  <c r="CA70" i="9"/>
  <c r="CF70" i="9"/>
  <c r="BD72" i="7"/>
  <c r="BA72" i="7"/>
  <c r="BF72" i="7"/>
  <c r="BM200" i="8"/>
  <c r="BD70" i="9"/>
  <c r="BA70" i="9"/>
  <c r="BF70" i="9"/>
  <c r="CC71" i="8" l="1"/>
  <c r="BM202" i="7"/>
  <c r="BB70" i="9"/>
  <c r="BE70" i="9"/>
  <c r="BG70" i="9"/>
  <c r="AY71" i="9" s="1"/>
  <c r="BU70" i="8"/>
  <c r="CH70" i="8"/>
  <c r="BM201" i="8"/>
  <c r="AZ202" i="7"/>
  <c r="AZ200" i="9"/>
  <c r="BZ201" i="8"/>
  <c r="O72" i="7"/>
  <c r="R72" i="7"/>
  <c r="T72" i="7"/>
  <c r="L73" i="7" s="1"/>
  <c r="BB72" i="7"/>
  <c r="BG72" i="7"/>
  <c r="AY73" i="7" s="1"/>
  <c r="BE72" i="7"/>
  <c r="BZ200" i="9"/>
  <c r="AD71" i="8"/>
  <c r="AA71" i="8"/>
  <c r="AF71" i="8"/>
  <c r="AZ201" i="8"/>
  <c r="BZ202" i="7"/>
  <c r="Z202" i="8"/>
  <c r="AB70" i="9"/>
  <c r="AE70" i="9"/>
  <c r="AG70" i="9"/>
  <c r="Y71" i="9" s="1"/>
  <c r="AD73" i="7"/>
  <c r="AA73" i="7"/>
  <c r="AF73" i="7"/>
  <c r="AO70" i="9"/>
  <c r="AR70" i="9"/>
  <c r="AT70" i="9"/>
  <c r="AL71" i="9" s="1"/>
  <c r="Z204" i="7"/>
  <c r="O71" i="9"/>
  <c r="T71" i="9"/>
  <c r="L72" i="9" s="1"/>
  <c r="R71" i="9"/>
  <c r="BO72" i="7"/>
  <c r="BR72" i="7"/>
  <c r="BT72" i="7"/>
  <c r="BL73" i="7" s="1"/>
  <c r="AM200" i="9"/>
  <c r="AM202" i="7"/>
  <c r="BC71" i="8"/>
  <c r="BO70" i="9"/>
  <c r="BT70" i="9"/>
  <c r="BL71" i="9" s="1"/>
  <c r="BR70" i="9"/>
  <c r="BM200" i="9"/>
  <c r="AO70" i="8"/>
  <c r="AR70" i="8"/>
  <c r="AT70" i="8"/>
  <c r="AL71" i="8" s="1"/>
  <c r="Q71" i="8"/>
  <c r="N71" i="8"/>
  <c r="S71" i="8"/>
  <c r="Z200" i="9"/>
  <c r="CB72" i="7"/>
  <c r="CG72" i="7"/>
  <c r="BY73" i="7" s="1"/>
  <c r="CE72" i="7"/>
  <c r="BH70" i="8"/>
  <c r="BP71" i="8"/>
  <c r="CB70" i="9"/>
  <c r="CG70" i="9"/>
  <c r="BY71" i="9" s="1"/>
  <c r="CE70" i="9"/>
  <c r="AO72" i="7"/>
  <c r="AT72" i="7"/>
  <c r="AL73" i="7" s="1"/>
  <c r="AR72" i="7"/>
  <c r="AM200" i="8"/>
  <c r="P72" i="9" l="1"/>
  <c r="AB71" i="8"/>
  <c r="AG71" i="8"/>
  <c r="Y72" i="8" s="1"/>
  <c r="AE71" i="8"/>
  <c r="AC71" i="9"/>
  <c r="BZ202" i="8"/>
  <c r="O71" i="8"/>
  <c r="T71" i="8"/>
  <c r="L72" i="8" s="1"/>
  <c r="R71" i="8"/>
  <c r="AH70" i="9"/>
  <c r="Z205" i="7"/>
  <c r="BZ201" i="9"/>
  <c r="AM203" i="7"/>
  <c r="AP71" i="9"/>
  <c r="BH72" i="7"/>
  <c r="BC71" i="9"/>
  <c r="AU70" i="9"/>
  <c r="BC73" i="7"/>
  <c r="AZ203" i="7"/>
  <c r="BH70" i="9"/>
  <c r="BQ71" i="8"/>
  <c r="BN71" i="8"/>
  <c r="BS71" i="8"/>
  <c r="AM201" i="8"/>
  <c r="BD71" i="8"/>
  <c r="BA71" i="8"/>
  <c r="BF71" i="8"/>
  <c r="AU70" i="8"/>
  <c r="AM201" i="9"/>
  <c r="Z203" i="8"/>
  <c r="CC73" i="7"/>
  <c r="BM202" i="8"/>
  <c r="AP73" i="7"/>
  <c r="CH72" i="7"/>
  <c r="BM201" i="9"/>
  <c r="BP73" i="7"/>
  <c r="BZ203" i="7"/>
  <c r="BM203" i="7"/>
  <c r="AP71" i="8"/>
  <c r="CH70" i="9"/>
  <c r="BU72" i="7"/>
  <c r="AB73" i="7"/>
  <c r="AG73" i="7"/>
  <c r="Y74" i="7" s="1"/>
  <c r="AE73" i="7"/>
  <c r="AZ202" i="8"/>
  <c r="P73" i="7"/>
  <c r="AZ201" i="9"/>
  <c r="U72" i="7"/>
  <c r="AU72" i="7"/>
  <c r="CC71" i="9"/>
  <c r="BU70" i="9"/>
  <c r="Z201" i="9"/>
  <c r="BP71" i="9"/>
  <c r="U71" i="9"/>
  <c r="CD71" i="8"/>
  <c r="CA71" i="8"/>
  <c r="CF71" i="8"/>
  <c r="Q73" i="7" l="1"/>
  <c r="N73" i="7"/>
  <c r="S73" i="7"/>
  <c r="Z204" i="8"/>
  <c r="P72" i="8"/>
  <c r="AZ204" i="7"/>
  <c r="AM204" i="7"/>
  <c r="AZ203" i="8"/>
  <c r="AD71" i="9"/>
  <c r="AA71" i="9"/>
  <c r="AF71" i="9"/>
  <c r="AQ73" i="7"/>
  <c r="AN73" i="7"/>
  <c r="AS73" i="7"/>
  <c r="BD73" i="7"/>
  <c r="BA73" i="7"/>
  <c r="BF73" i="7"/>
  <c r="BZ202" i="9"/>
  <c r="AQ71" i="8"/>
  <c r="AN71" i="8"/>
  <c r="AS71" i="8"/>
  <c r="BB71" i="8"/>
  <c r="BE71" i="8"/>
  <c r="BG71" i="8"/>
  <c r="AY72" i="8" s="1"/>
  <c r="AH71" i="8"/>
  <c r="AC72" i="8"/>
  <c r="BZ203" i="8"/>
  <c r="BM204" i="7"/>
  <c r="BZ204" i="7"/>
  <c r="BM203" i="8"/>
  <c r="BQ73" i="7"/>
  <c r="BN73" i="7"/>
  <c r="BS73" i="7"/>
  <c r="Z206" i="7"/>
  <c r="CD71" i="9"/>
  <c r="CA71" i="9"/>
  <c r="CF71" i="9"/>
  <c r="AM202" i="9"/>
  <c r="CB71" i="8"/>
  <c r="CG71" i="8"/>
  <c r="BY72" i="8" s="1"/>
  <c r="CE71" i="8"/>
  <c r="AM202" i="8"/>
  <c r="Q72" i="9"/>
  <c r="N72" i="9"/>
  <c r="S72" i="9"/>
  <c r="AQ71" i="9"/>
  <c r="AN71" i="9"/>
  <c r="AS71" i="9"/>
  <c r="AH73" i="7"/>
  <c r="BQ71" i="9"/>
  <c r="BN71" i="9"/>
  <c r="BS71" i="9"/>
  <c r="BM202" i="9"/>
  <c r="CD73" i="7"/>
  <c r="CA73" i="7"/>
  <c r="CF73" i="7"/>
  <c r="BD71" i="9"/>
  <c r="BA71" i="9"/>
  <c r="BF71" i="9"/>
  <c r="AC74" i="7"/>
  <c r="AZ202" i="9"/>
  <c r="Z202" i="9"/>
  <c r="BO71" i="8"/>
  <c r="BR71" i="8"/>
  <c r="BT71" i="8"/>
  <c r="BL72" i="8" s="1"/>
  <c r="U71" i="8"/>
  <c r="BH71" i="8" l="1"/>
  <c r="AO73" i="7"/>
  <c r="AT73" i="7"/>
  <c r="AL74" i="7" s="1"/>
  <c r="AR73" i="7"/>
  <c r="Q72" i="8"/>
  <c r="N72" i="8"/>
  <c r="S72" i="8"/>
  <c r="BM204" i="8"/>
  <c r="Z205" i="8"/>
  <c r="BM205" i="7"/>
  <c r="AO71" i="8"/>
  <c r="AT71" i="8"/>
  <c r="AL72" i="8" s="1"/>
  <c r="AR71" i="8"/>
  <c r="AB71" i="9"/>
  <c r="AE71" i="9"/>
  <c r="AG71" i="9"/>
  <c r="Y72" i="9" s="1"/>
  <c r="BU71" i="8"/>
  <c r="CB71" i="9"/>
  <c r="CG71" i="9"/>
  <c r="BY72" i="9" s="1"/>
  <c r="CE71" i="9"/>
  <c r="CB73" i="7"/>
  <c r="CG73" i="7"/>
  <c r="BY74" i="7" s="1"/>
  <c r="CE73" i="7"/>
  <c r="BZ203" i="9"/>
  <c r="AZ204" i="8"/>
  <c r="BZ205" i="7"/>
  <c r="AZ203" i="9"/>
  <c r="AM203" i="8"/>
  <c r="AD74" i="7"/>
  <c r="AA74" i="7"/>
  <c r="AF74" i="7"/>
  <c r="BO71" i="9"/>
  <c r="BT71" i="9"/>
  <c r="BL72" i="9" s="1"/>
  <c r="BR71" i="9"/>
  <c r="CH71" i="8"/>
  <c r="Z207" i="7"/>
  <c r="AD72" i="8"/>
  <c r="AA72" i="8"/>
  <c r="AF72" i="8"/>
  <c r="AM205" i="7"/>
  <c r="BC72" i="8"/>
  <c r="BP72" i="8"/>
  <c r="O72" i="9"/>
  <c r="T72" i="9"/>
  <c r="L73" i="9" s="1"/>
  <c r="R72" i="9"/>
  <c r="Z203" i="9"/>
  <c r="BM203" i="9"/>
  <c r="CC72" i="8"/>
  <c r="BB73" i="7"/>
  <c r="BG73" i="7"/>
  <c r="AY74" i="7" s="1"/>
  <c r="BE73" i="7"/>
  <c r="O73" i="7"/>
  <c r="T73" i="7"/>
  <c r="L74" i="7" s="1"/>
  <c r="R73" i="7"/>
  <c r="BZ204" i="8"/>
  <c r="BO73" i="7"/>
  <c r="BT73" i="7"/>
  <c r="BL74" i="7" s="1"/>
  <c r="BR73" i="7"/>
  <c r="AZ205" i="7"/>
  <c r="AO71" i="9"/>
  <c r="AR71" i="9"/>
  <c r="AT71" i="9"/>
  <c r="AL72" i="9" s="1"/>
  <c r="BB71" i="9"/>
  <c r="BG71" i="9"/>
  <c r="AY72" i="9" s="1"/>
  <c r="BE71" i="9"/>
  <c r="AM203" i="9"/>
  <c r="AM204" i="8" l="1"/>
  <c r="BM204" i="9"/>
  <c r="AZ204" i="9"/>
  <c r="AZ205" i="8"/>
  <c r="BM205" i="8"/>
  <c r="P73" i="9"/>
  <c r="AM204" i="9"/>
  <c r="BU73" i="7"/>
  <c r="CD72" i="8"/>
  <c r="CA72" i="8"/>
  <c r="CF72" i="8"/>
  <c r="BQ72" i="8"/>
  <c r="BN72" i="8"/>
  <c r="BS72" i="8"/>
  <c r="Z208" i="7"/>
  <c r="AC72" i="9"/>
  <c r="AZ206" i="7"/>
  <c r="BH71" i="9"/>
  <c r="BP74" i="7"/>
  <c r="AH71" i="9"/>
  <c r="BZ204" i="9"/>
  <c r="O72" i="8"/>
  <c r="T72" i="8"/>
  <c r="L73" i="8" s="1"/>
  <c r="R72" i="8"/>
  <c r="BC72" i="9"/>
  <c r="BZ205" i="8"/>
  <c r="BD72" i="8"/>
  <c r="BA72" i="8"/>
  <c r="BF72" i="8"/>
  <c r="BU71" i="9"/>
  <c r="BP72" i="9"/>
  <c r="CC74" i="7"/>
  <c r="AP72" i="8"/>
  <c r="AU73" i="7"/>
  <c r="CH73" i="7"/>
  <c r="AP74" i="7"/>
  <c r="AU71" i="8"/>
  <c r="AP72" i="9"/>
  <c r="U73" i="7"/>
  <c r="AM206" i="7"/>
  <c r="P74" i="7"/>
  <c r="CH71" i="9"/>
  <c r="BM206" i="7"/>
  <c r="AB74" i="7"/>
  <c r="AE74" i="7"/>
  <c r="AG74" i="7"/>
  <c r="Y75" i="7" s="1"/>
  <c r="CC72" i="9"/>
  <c r="Z204" i="9"/>
  <c r="BZ206" i="7"/>
  <c r="AU71" i="9"/>
  <c r="BH73" i="7"/>
  <c r="BC74" i="7"/>
  <c r="U72" i="9"/>
  <c r="AB72" i="8"/>
  <c r="AE72" i="8"/>
  <c r="AG72" i="8"/>
  <c r="Y73" i="8" s="1"/>
  <c r="Z206" i="8"/>
  <c r="BZ207" i="7" l="1"/>
  <c r="Q73" i="9"/>
  <c r="N73" i="9"/>
  <c r="S73" i="9"/>
  <c r="Z205" i="9"/>
  <c r="Z209" i="7"/>
  <c r="BB72" i="8"/>
  <c r="BE72" i="8"/>
  <c r="BG72" i="8"/>
  <c r="AY73" i="8" s="1"/>
  <c r="BM206" i="8"/>
  <c r="BO72" i="8"/>
  <c r="BR72" i="8"/>
  <c r="BT72" i="8"/>
  <c r="BL73" i="8" s="1"/>
  <c r="BZ205" i="9"/>
  <c r="AZ206" i="8"/>
  <c r="Q74" i="7"/>
  <c r="N74" i="7"/>
  <c r="S74" i="7"/>
  <c r="AQ72" i="8"/>
  <c r="AN72" i="8"/>
  <c r="AS72" i="8"/>
  <c r="BQ74" i="7"/>
  <c r="BN74" i="7"/>
  <c r="BS74" i="7"/>
  <c r="CB72" i="8"/>
  <c r="CE72" i="8"/>
  <c r="CG72" i="8"/>
  <c r="BY73" i="8" s="1"/>
  <c r="AZ205" i="9"/>
  <c r="AH72" i="8"/>
  <c r="CD74" i="7"/>
  <c r="CA74" i="7"/>
  <c r="CF74" i="7"/>
  <c r="BD72" i="9"/>
  <c r="BA72" i="9"/>
  <c r="BF72" i="9"/>
  <c r="AM207" i="7"/>
  <c r="BM207" i="7"/>
  <c r="AQ72" i="9"/>
  <c r="AN72" i="9"/>
  <c r="AS72" i="9"/>
  <c r="U72" i="8"/>
  <c r="AZ207" i="7"/>
  <c r="BM205" i="9"/>
  <c r="BD74" i="7"/>
  <c r="BA74" i="7"/>
  <c r="BF74" i="7"/>
  <c r="Z207" i="8"/>
  <c r="CD72" i="9"/>
  <c r="CA72" i="9"/>
  <c r="CF72" i="9"/>
  <c r="AC75" i="7"/>
  <c r="AH74" i="7"/>
  <c r="BQ72" i="9"/>
  <c r="BN72" i="9"/>
  <c r="BS72" i="9"/>
  <c r="P73" i="8"/>
  <c r="AD72" i="9"/>
  <c r="AA72" i="9"/>
  <c r="AF72" i="9"/>
  <c r="BZ206" i="8"/>
  <c r="AC73" i="8"/>
  <c r="AQ74" i="7"/>
  <c r="AN74" i="7"/>
  <c r="AS74" i="7"/>
  <c r="AM205" i="9"/>
  <c r="AM205" i="8"/>
  <c r="BB74" i="7" l="1"/>
  <c r="BG74" i="7"/>
  <c r="AY75" i="7" s="1"/>
  <c r="BE74" i="7"/>
  <c r="AM206" i="8"/>
  <c r="AZ207" i="8"/>
  <c r="Z208" i="8"/>
  <c r="CB74" i="7"/>
  <c r="CG74" i="7"/>
  <c r="BY75" i="7" s="1"/>
  <c r="CE74" i="7"/>
  <c r="BO74" i="7"/>
  <c r="BR74" i="7"/>
  <c r="BT74" i="7"/>
  <c r="BL75" i="7" s="1"/>
  <c r="BP73" i="8"/>
  <c r="BM208" i="7"/>
  <c r="AM208" i="7"/>
  <c r="BU72" i="8"/>
  <c r="Z206" i="9"/>
  <c r="AZ206" i="9"/>
  <c r="BM207" i="8"/>
  <c r="BZ207" i="8"/>
  <c r="AZ208" i="7"/>
  <c r="O73" i="9"/>
  <c r="R73" i="9"/>
  <c r="T73" i="9"/>
  <c r="L74" i="9" s="1"/>
  <c r="AM206" i="9"/>
  <c r="Q73" i="8"/>
  <c r="N73" i="8"/>
  <c r="S73" i="8"/>
  <c r="BO72" i="9"/>
  <c r="BT72" i="9"/>
  <c r="BL73" i="9" s="1"/>
  <c r="BR72" i="9"/>
  <c r="CC73" i="8"/>
  <c r="CH72" i="8"/>
  <c r="BC73" i="8"/>
  <c r="AO72" i="9"/>
  <c r="AR72" i="9"/>
  <c r="AT72" i="9"/>
  <c r="AL73" i="9" s="1"/>
  <c r="BZ206" i="9"/>
  <c r="Z210" i="7"/>
  <c r="AO74" i="7"/>
  <c r="AR74" i="7"/>
  <c r="AT74" i="7"/>
  <c r="AL75" i="7" s="1"/>
  <c r="AD73" i="8"/>
  <c r="AA73" i="8"/>
  <c r="AF73" i="8"/>
  <c r="BM206" i="9"/>
  <c r="AO72" i="8"/>
  <c r="AR72" i="8"/>
  <c r="AT72" i="8"/>
  <c r="AL73" i="8" s="1"/>
  <c r="AD75" i="7"/>
  <c r="AA75" i="7"/>
  <c r="AF75" i="7"/>
  <c r="O74" i="7"/>
  <c r="R74" i="7"/>
  <c r="T74" i="7"/>
  <c r="L75" i="7" s="1"/>
  <c r="AB72" i="9"/>
  <c r="AG72" i="9"/>
  <c r="Y73" i="9" s="1"/>
  <c r="AE72" i="9"/>
  <c r="CB72" i="9"/>
  <c r="CE72" i="9"/>
  <c r="CG72" i="9"/>
  <c r="BY73" i="9" s="1"/>
  <c r="BB72" i="9"/>
  <c r="BG72" i="9"/>
  <c r="AY73" i="9" s="1"/>
  <c r="BE72" i="9"/>
  <c r="BH72" i="8"/>
  <c r="BZ208" i="7"/>
  <c r="BM208" i="8" l="1"/>
  <c r="AC73" i="9"/>
  <c r="AM207" i="9"/>
  <c r="AZ208" i="8"/>
  <c r="BZ207" i="9"/>
  <c r="CD73" i="8"/>
  <c r="CA73" i="8"/>
  <c r="CF73" i="8"/>
  <c r="BQ73" i="8"/>
  <c r="BN73" i="8"/>
  <c r="BS73" i="8"/>
  <c r="AH72" i="9"/>
  <c r="Z211" i="7"/>
  <c r="BZ209" i="7"/>
  <c r="P75" i="7"/>
  <c r="BM207" i="9"/>
  <c r="P74" i="9"/>
  <c r="AZ207" i="9"/>
  <c r="BP75" i="7"/>
  <c r="BU74" i="7"/>
  <c r="AU72" i="9"/>
  <c r="BU72" i="9"/>
  <c r="AZ209" i="7"/>
  <c r="Z207" i="9"/>
  <c r="U74" i="7"/>
  <c r="AP73" i="9"/>
  <c r="U73" i="9"/>
  <c r="BH72" i="9"/>
  <c r="AB73" i="8"/>
  <c r="AG73" i="8"/>
  <c r="Y74" i="8" s="1"/>
  <c r="AE73" i="8"/>
  <c r="BC73" i="9"/>
  <c r="BP73" i="9"/>
  <c r="CH74" i="7"/>
  <c r="AB75" i="7"/>
  <c r="AG75" i="7"/>
  <c r="Y76" i="7" s="1"/>
  <c r="AE75" i="7"/>
  <c r="AP75" i="7"/>
  <c r="BD73" i="8"/>
  <c r="BA73" i="8"/>
  <c r="BF73" i="8"/>
  <c r="BZ208" i="8"/>
  <c r="CC75" i="7"/>
  <c r="AM207" i="8"/>
  <c r="CC73" i="9"/>
  <c r="AU74" i="7"/>
  <c r="AM209" i="7"/>
  <c r="BH74" i="7"/>
  <c r="CH72" i="9"/>
  <c r="AP73" i="8"/>
  <c r="BC75" i="7"/>
  <c r="AU72" i="8"/>
  <c r="O73" i="8"/>
  <c r="R73" i="8"/>
  <c r="T73" i="8"/>
  <c r="L74" i="8" s="1"/>
  <c r="BM209" i="7"/>
  <c r="Z209" i="8"/>
  <c r="AH75" i="7" l="1"/>
  <c r="BZ210" i="7"/>
  <c r="Q75" i="7"/>
  <c r="N75" i="7"/>
  <c r="S75" i="7"/>
  <c r="BZ208" i="9"/>
  <c r="AM208" i="8"/>
  <c r="CD75" i="7"/>
  <c r="CA75" i="7"/>
  <c r="CF75" i="7"/>
  <c r="BQ75" i="7"/>
  <c r="BN75" i="7"/>
  <c r="BS75" i="7"/>
  <c r="AZ209" i="8"/>
  <c r="BM210" i="7"/>
  <c r="Z212" i="7"/>
  <c r="AQ75" i="7"/>
  <c r="AN75" i="7"/>
  <c r="AS75" i="7"/>
  <c r="AQ73" i="8"/>
  <c r="AN73" i="8"/>
  <c r="AS73" i="8"/>
  <c r="Z210" i="8"/>
  <c r="BZ209" i="8"/>
  <c r="BQ73" i="9"/>
  <c r="BN73" i="9"/>
  <c r="BS73" i="9"/>
  <c r="AZ208" i="9"/>
  <c r="AQ73" i="9"/>
  <c r="AN73" i="9"/>
  <c r="AS73" i="9"/>
  <c r="AM208" i="9"/>
  <c r="AC76" i="7"/>
  <c r="AM210" i="7"/>
  <c r="Q74" i="9"/>
  <c r="N74" i="9"/>
  <c r="S74" i="9"/>
  <c r="BO73" i="8"/>
  <c r="BR73" i="8"/>
  <c r="BT73" i="8"/>
  <c r="BL74" i="8" s="1"/>
  <c r="AD73" i="9"/>
  <c r="AA73" i="9"/>
  <c r="AF73" i="9"/>
  <c r="AZ210" i="7"/>
  <c r="CB73" i="8"/>
  <c r="CG73" i="8"/>
  <c r="BY74" i="8" s="1"/>
  <c r="CE73" i="8"/>
  <c r="P74" i="8"/>
  <c r="BD73" i="9"/>
  <c r="BA73" i="9"/>
  <c r="BF73" i="9"/>
  <c r="Z208" i="9"/>
  <c r="BM208" i="9"/>
  <c r="BM209" i="8"/>
  <c r="CD73" i="9"/>
  <c r="CA73" i="9"/>
  <c r="CF73" i="9"/>
  <c r="AC74" i="8"/>
  <c r="U73" i="8"/>
  <c r="BB73" i="8"/>
  <c r="BG73" i="8"/>
  <c r="AY74" i="8" s="1"/>
  <c r="BE73" i="8"/>
  <c r="BD75" i="7"/>
  <c r="BA75" i="7"/>
  <c r="BF75" i="7"/>
  <c r="AH73" i="8"/>
  <c r="AD74" i="8" l="1"/>
  <c r="AA74" i="8"/>
  <c r="AF74" i="8"/>
  <c r="AB73" i="9"/>
  <c r="AG73" i="9"/>
  <c r="Y74" i="9" s="1"/>
  <c r="AE73" i="9"/>
  <c r="AD76" i="7"/>
  <c r="AA76" i="7"/>
  <c r="AF76" i="7"/>
  <c r="BZ210" i="8"/>
  <c r="BM211" i="7"/>
  <c r="BZ209" i="9"/>
  <c r="BB73" i="9"/>
  <c r="BG73" i="9"/>
  <c r="AY74" i="9" s="1"/>
  <c r="BE73" i="9"/>
  <c r="BB75" i="7"/>
  <c r="BG75" i="7"/>
  <c r="AY76" i="7" s="1"/>
  <c r="BE75" i="7"/>
  <c r="BU73" i="8"/>
  <c r="AM209" i="9"/>
  <c r="Z211" i="8"/>
  <c r="O75" i="7"/>
  <c r="R75" i="7"/>
  <c r="T75" i="7"/>
  <c r="L76" i="7" s="1"/>
  <c r="AO73" i="8"/>
  <c r="AR73" i="8"/>
  <c r="AT73" i="8"/>
  <c r="AL74" i="8" s="1"/>
  <c r="BO75" i="7"/>
  <c r="BR75" i="7"/>
  <c r="BT75" i="7"/>
  <c r="BL76" i="7" s="1"/>
  <c r="BZ211" i="7"/>
  <c r="AO73" i="9"/>
  <c r="AT73" i="9"/>
  <c r="AL74" i="9" s="1"/>
  <c r="AR73" i="9"/>
  <c r="BC74" i="8"/>
  <c r="O74" i="9"/>
  <c r="T74" i="9"/>
  <c r="L75" i="9" s="1"/>
  <c r="R74" i="9"/>
  <c r="AO75" i="7"/>
  <c r="AT75" i="7"/>
  <c r="AL76" i="7" s="1"/>
  <c r="AR75" i="7"/>
  <c r="CB75" i="7"/>
  <c r="CG75" i="7"/>
  <c r="BY76" i="7" s="1"/>
  <c r="CE75" i="7"/>
  <c r="AZ210" i="8"/>
  <c r="BM210" i="8"/>
  <c r="BM209" i="9"/>
  <c r="CH73" i="8"/>
  <c r="AZ211" i="7"/>
  <c r="CB73" i="9"/>
  <c r="CG73" i="9"/>
  <c r="BY74" i="9" s="1"/>
  <c r="CE73" i="9"/>
  <c r="Q74" i="8"/>
  <c r="N74" i="8"/>
  <c r="S74" i="8"/>
  <c r="BH73" i="8"/>
  <c r="CC74" i="8"/>
  <c r="AM211" i="7"/>
  <c r="BO73" i="9"/>
  <c r="BT73" i="9"/>
  <c r="BL74" i="9" s="1"/>
  <c r="BR73" i="9"/>
  <c r="BP74" i="8"/>
  <c r="AZ209" i="9"/>
  <c r="Z209" i="9"/>
  <c r="Z213" i="7"/>
  <c r="AM209" i="8"/>
  <c r="CC76" i="7" l="1"/>
  <c r="AP74" i="8"/>
  <c r="BH75" i="7"/>
  <c r="BZ211" i="8"/>
  <c r="AU73" i="9"/>
  <c r="AU73" i="8"/>
  <c r="BC76" i="7"/>
  <c r="BP74" i="9"/>
  <c r="AP76" i="7"/>
  <c r="P76" i="7"/>
  <c r="AB76" i="7"/>
  <c r="AE76" i="7"/>
  <c r="AG76" i="7"/>
  <c r="Y77" i="7" s="1"/>
  <c r="AM210" i="8"/>
  <c r="U75" i="7"/>
  <c r="BH73" i="9"/>
  <c r="AH73" i="9"/>
  <c r="AC74" i="9"/>
  <c r="AP74" i="9"/>
  <c r="BM211" i="8"/>
  <c r="Z212" i="8"/>
  <c r="BU73" i="9"/>
  <c r="AU75" i="7"/>
  <c r="AM212" i="7"/>
  <c r="U74" i="9"/>
  <c r="AZ211" i="8"/>
  <c r="AZ212" i="7"/>
  <c r="AM210" i="9"/>
  <c r="BZ210" i="9"/>
  <c r="BM210" i="9"/>
  <c r="BC74" i="9"/>
  <c r="P75" i="9"/>
  <c r="BZ212" i="7"/>
  <c r="AZ210" i="9"/>
  <c r="CD74" i="8"/>
  <c r="CA74" i="8"/>
  <c r="CF74" i="8"/>
  <c r="BP76" i="7"/>
  <c r="AB74" i="8"/>
  <c r="AG74" i="8"/>
  <c r="Y75" i="8" s="1"/>
  <c r="AE74" i="8"/>
  <c r="BU75" i="7"/>
  <c r="BM212" i="7"/>
  <c r="BQ74" i="8"/>
  <c r="BN74" i="8"/>
  <c r="BS74" i="8"/>
  <c r="O74" i="8"/>
  <c r="T74" i="8"/>
  <c r="L75" i="8" s="1"/>
  <c r="R74" i="8"/>
  <c r="Z214" i="7"/>
  <c r="CH73" i="9"/>
  <c r="CC74" i="9"/>
  <c r="Z210" i="9"/>
  <c r="CH75" i="7"/>
  <c r="BD74" i="8"/>
  <c r="BA74" i="8"/>
  <c r="BF74" i="8"/>
  <c r="AM211" i="8" l="1"/>
  <c r="CB74" i="8"/>
  <c r="CG74" i="8"/>
  <c r="BY75" i="8" s="1"/>
  <c r="CE74" i="8"/>
  <c r="AQ74" i="9"/>
  <c r="AN74" i="9"/>
  <c r="AS74" i="9"/>
  <c r="AC77" i="7"/>
  <c r="AZ211" i="9"/>
  <c r="AM213" i="7"/>
  <c r="AH76" i="7"/>
  <c r="BB74" i="8"/>
  <c r="BE74" i="8"/>
  <c r="BG74" i="8"/>
  <c r="AY75" i="8" s="1"/>
  <c r="BZ211" i="9"/>
  <c r="AD74" i="9"/>
  <c r="AA74" i="9"/>
  <c r="AF74" i="9"/>
  <c r="BZ213" i="7"/>
  <c r="BZ212" i="8"/>
  <c r="Q76" i="7"/>
  <c r="N76" i="7"/>
  <c r="S76" i="7"/>
  <c r="Q75" i="9"/>
  <c r="N75" i="9"/>
  <c r="S75" i="9"/>
  <c r="AQ76" i="7"/>
  <c r="AN76" i="7"/>
  <c r="AS76" i="7"/>
  <c r="CD74" i="9"/>
  <c r="CA74" i="9"/>
  <c r="CF74" i="9"/>
  <c r="BM213" i="7"/>
  <c r="Z215" i="7"/>
  <c r="AC75" i="8"/>
  <c r="U74" i="8"/>
  <c r="P75" i="8"/>
  <c r="AM211" i="9"/>
  <c r="AZ213" i="7"/>
  <c r="BQ74" i="9"/>
  <c r="BN74" i="9"/>
  <c r="BS74" i="9"/>
  <c r="AQ74" i="8"/>
  <c r="AN74" i="8"/>
  <c r="AS74" i="8"/>
  <c r="BQ76" i="7"/>
  <c r="BN76" i="7"/>
  <c r="BS76" i="7"/>
  <c r="Z213" i="8"/>
  <c r="Z211" i="9"/>
  <c r="BO74" i="8"/>
  <c r="BT74" i="8"/>
  <c r="BL75" i="8" s="1"/>
  <c r="BR74" i="8"/>
  <c r="AZ212" i="8"/>
  <c r="BM212" i="8"/>
  <c r="BD76" i="7"/>
  <c r="BA76" i="7"/>
  <c r="BF76" i="7"/>
  <c r="AH74" i="8"/>
  <c r="BD74" i="9"/>
  <c r="BA74" i="9"/>
  <c r="BF74" i="9"/>
  <c r="BM211" i="9"/>
  <c r="CD76" i="7"/>
  <c r="CA76" i="7"/>
  <c r="CF76" i="7"/>
  <c r="CB76" i="7" l="1"/>
  <c r="CG76" i="7"/>
  <c r="BY77" i="7" s="1"/>
  <c r="CE76" i="7"/>
  <c r="Z212" i="9"/>
  <c r="AO74" i="8"/>
  <c r="AT74" i="8"/>
  <c r="AL75" i="8" s="1"/>
  <c r="AR74" i="8"/>
  <c r="AZ212" i="9"/>
  <c r="AB74" i="9"/>
  <c r="AE74" i="9"/>
  <c r="AG74" i="9"/>
  <c r="Y75" i="9" s="1"/>
  <c r="O75" i="9"/>
  <c r="T75" i="9"/>
  <c r="L76" i="9" s="1"/>
  <c r="R75" i="9"/>
  <c r="Z214" i="8"/>
  <c r="BZ212" i="9"/>
  <c r="Z216" i="7"/>
  <c r="BB76" i="7"/>
  <c r="BG76" i="7"/>
  <c r="AY77" i="7" s="1"/>
  <c r="BE76" i="7"/>
  <c r="BC75" i="8"/>
  <c r="AO74" i="9"/>
  <c r="AR74" i="9"/>
  <c r="AT74" i="9"/>
  <c r="AL75" i="9" s="1"/>
  <c r="AD77" i="7"/>
  <c r="AA77" i="7"/>
  <c r="AF77" i="7"/>
  <c r="BO74" i="9"/>
  <c r="BT74" i="9"/>
  <c r="BL75" i="9" s="1"/>
  <c r="BR74" i="9"/>
  <c r="BM213" i="8"/>
  <c r="AZ214" i="7"/>
  <c r="O76" i="7"/>
  <c r="R76" i="7"/>
  <c r="T76" i="7"/>
  <c r="L77" i="7" s="1"/>
  <c r="BB74" i="9"/>
  <c r="BG74" i="9"/>
  <c r="AY75" i="9" s="1"/>
  <c r="BE74" i="9"/>
  <c r="BO76" i="7"/>
  <c r="BT76" i="7"/>
  <c r="BL77" i="7" s="1"/>
  <c r="BR76" i="7"/>
  <c r="BM214" i="7"/>
  <c r="BH74" i="8"/>
  <c r="CH74" i="8"/>
  <c r="BM212" i="9"/>
  <c r="CB74" i="9"/>
  <c r="CE74" i="9"/>
  <c r="CG74" i="9"/>
  <c r="BY75" i="9" s="1"/>
  <c r="BZ213" i="8"/>
  <c r="CC75" i="8"/>
  <c r="BU74" i="8"/>
  <c r="AM212" i="9"/>
  <c r="BP75" i="8"/>
  <c r="AM214" i="7"/>
  <c r="AD75" i="8"/>
  <c r="AA75" i="8"/>
  <c r="AF75" i="8"/>
  <c r="AZ213" i="8"/>
  <c r="Q75" i="8"/>
  <c r="N75" i="8"/>
  <c r="S75" i="8"/>
  <c r="AO76" i="7"/>
  <c r="AR76" i="7"/>
  <c r="AT76" i="7"/>
  <c r="AL77" i="7" s="1"/>
  <c r="BZ214" i="7"/>
  <c r="AM212" i="8"/>
  <c r="AZ215" i="7" l="1"/>
  <c r="AZ213" i="9"/>
  <c r="CC75" i="9"/>
  <c r="BM215" i="7"/>
  <c r="AM213" i="8"/>
  <c r="BQ75" i="8"/>
  <c r="BN75" i="8"/>
  <c r="BS75" i="8"/>
  <c r="CH74" i="9"/>
  <c r="BZ213" i="9"/>
  <c r="AU74" i="9"/>
  <c r="BZ215" i="7"/>
  <c r="AM213" i="9"/>
  <c r="BU76" i="7"/>
  <c r="BM214" i="8"/>
  <c r="BD75" i="8"/>
  <c r="BA75" i="8"/>
  <c r="BF75" i="8"/>
  <c r="AU74" i="8"/>
  <c r="Z215" i="8"/>
  <c r="AP75" i="8"/>
  <c r="BH76" i="7"/>
  <c r="U75" i="9"/>
  <c r="BC77" i="7"/>
  <c r="P76" i="9"/>
  <c r="Z213" i="9"/>
  <c r="BM213" i="9"/>
  <c r="BC75" i="9"/>
  <c r="AP77" i="7"/>
  <c r="AU76" i="7"/>
  <c r="AC75" i="9"/>
  <c r="CH76" i="7"/>
  <c r="AZ214" i="8"/>
  <c r="BU74" i="9"/>
  <c r="BP75" i="9"/>
  <c r="AB75" i="8"/>
  <c r="AG75" i="8"/>
  <c r="Y76" i="8" s="1"/>
  <c r="AE75" i="8"/>
  <c r="P77" i="7"/>
  <c r="AB77" i="7"/>
  <c r="AE77" i="7"/>
  <c r="AG77" i="7"/>
  <c r="Y78" i="7" s="1"/>
  <c r="AH74" i="9"/>
  <c r="CC77" i="7"/>
  <c r="BP77" i="7"/>
  <c r="BH74" i="9"/>
  <c r="CD75" i="8"/>
  <c r="CA75" i="8"/>
  <c r="CF75" i="8"/>
  <c r="U76" i="7"/>
  <c r="O75" i="8"/>
  <c r="T75" i="8"/>
  <c r="L76" i="8" s="1"/>
  <c r="R75" i="8"/>
  <c r="AM215" i="7"/>
  <c r="BZ214" i="8"/>
  <c r="AP75" i="9"/>
  <c r="Z217" i="7"/>
  <c r="CD77" i="7" l="1"/>
  <c r="CA77" i="7"/>
  <c r="CF77" i="7"/>
  <c r="AM214" i="8"/>
  <c r="BB75" i="8"/>
  <c r="BE75" i="8"/>
  <c r="BG75" i="8"/>
  <c r="AY76" i="8" s="1"/>
  <c r="BZ214" i="9"/>
  <c r="Z218" i="7"/>
  <c r="AC78" i="7"/>
  <c r="AQ77" i="7"/>
  <c r="AN77" i="7"/>
  <c r="AS77" i="7"/>
  <c r="BM216" i="7"/>
  <c r="BQ75" i="9"/>
  <c r="BN75" i="9"/>
  <c r="BS75" i="9"/>
  <c r="BD77" i="7"/>
  <c r="BA77" i="7"/>
  <c r="BF77" i="7"/>
  <c r="AZ215" i="8"/>
  <c r="AQ75" i="9"/>
  <c r="AN75" i="9"/>
  <c r="AS75" i="9"/>
  <c r="CB75" i="8"/>
  <c r="CG75" i="8"/>
  <c r="BY76" i="8" s="1"/>
  <c r="CE75" i="8"/>
  <c r="AH77" i="7"/>
  <c r="BM215" i="8"/>
  <c r="Q76" i="9"/>
  <c r="N76" i="9"/>
  <c r="S76" i="9"/>
  <c r="BD75" i="9"/>
  <c r="BA75" i="9"/>
  <c r="BF75" i="9"/>
  <c r="CD75" i="9"/>
  <c r="CA75" i="9"/>
  <c r="CF75" i="9"/>
  <c r="BZ215" i="8"/>
  <c r="BM214" i="9"/>
  <c r="AQ75" i="8"/>
  <c r="AN75" i="8"/>
  <c r="AS75" i="8"/>
  <c r="BO75" i="8"/>
  <c r="BR75" i="8"/>
  <c r="BT75" i="8"/>
  <c r="BL76" i="8" s="1"/>
  <c r="AZ214" i="9"/>
  <c r="AM216" i="7"/>
  <c r="AH75" i="8"/>
  <c r="AM214" i="9"/>
  <c r="P76" i="8"/>
  <c r="BZ216" i="7"/>
  <c r="Q77" i="7"/>
  <c r="N77" i="7"/>
  <c r="S77" i="7"/>
  <c r="AD75" i="9"/>
  <c r="AA75" i="9"/>
  <c r="AF75" i="9"/>
  <c r="U75" i="8"/>
  <c r="BQ77" i="7"/>
  <c r="BN77" i="7"/>
  <c r="BS77" i="7"/>
  <c r="AC76" i="8"/>
  <c r="Z214" i="9"/>
  <c r="AZ216" i="7"/>
  <c r="Z216" i="8"/>
  <c r="BU75" i="8" l="1"/>
  <c r="Q76" i="8"/>
  <c r="N76" i="8"/>
  <c r="S76" i="8"/>
  <c r="AO75" i="9"/>
  <c r="AT75" i="9"/>
  <c r="AL76" i="9" s="1"/>
  <c r="AR75" i="9"/>
  <c r="BO75" i="9"/>
  <c r="BT75" i="9"/>
  <c r="BL76" i="9" s="1"/>
  <c r="BR75" i="9"/>
  <c r="BZ215" i="9"/>
  <c r="BO77" i="7"/>
  <c r="BR77" i="7"/>
  <c r="BT77" i="7"/>
  <c r="BL78" i="7" s="1"/>
  <c r="Z217" i="8"/>
  <c r="AM215" i="9"/>
  <c r="AO75" i="8"/>
  <c r="AT75" i="8"/>
  <c r="AL76" i="8" s="1"/>
  <c r="AR75" i="8"/>
  <c r="BC76" i="8"/>
  <c r="BB75" i="9"/>
  <c r="BE75" i="9"/>
  <c r="BG75" i="9"/>
  <c r="AY76" i="9" s="1"/>
  <c r="BH75" i="8"/>
  <c r="BM215" i="9"/>
  <c r="BM217" i="7"/>
  <c r="Z215" i="9"/>
  <c r="BM216" i="8"/>
  <c r="O76" i="9"/>
  <c r="T76" i="9"/>
  <c r="L77" i="9" s="1"/>
  <c r="R76" i="9"/>
  <c r="AZ216" i="8"/>
  <c r="AM217" i="7"/>
  <c r="BZ216" i="8"/>
  <c r="AO77" i="7"/>
  <c r="AR77" i="7"/>
  <c r="AT77" i="7"/>
  <c r="AL78" i="7" s="1"/>
  <c r="BB77" i="7"/>
  <c r="BE77" i="7"/>
  <c r="BG77" i="7"/>
  <c r="AY78" i="7" s="1"/>
  <c r="AM215" i="8"/>
  <c r="AZ217" i="7"/>
  <c r="AD76" i="8"/>
  <c r="AA76" i="8"/>
  <c r="AF76" i="8"/>
  <c r="O77" i="7"/>
  <c r="T77" i="7"/>
  <c r="L78" i="7" s="1"/>
  <c r="R77" i="7"/>
  <c r="AZ215" i="9"/>
  <c r="AB75" i="9"/>
  <c r="AG75" i="9"/>
  <c r="Y76" i="9" s="1"/>
  <c r="AE75" i="9"/>
  <c r="BZ217" i="7"/>
  <c r="CB75" i="9"/>
  <c r="CG75" i="9"/>
  <c r="BY76" i="9" s="1"/>
  <c r="CE75" i="9"/>
  <c r="CH75" i="8"/>
  <c r="AD78" i="7"/>
  <c r="AA78" i="7"/>
  <c r="AF78" i="7"/>
  <c r="CB77" i="7"/>
  <c r="CE77" i="7"/>
  <c r="CG77" i="7"/>
  <c r="BY78" i="7" s="1"/>
  <c r="BP76" i="8"/>
  <c r="CC76" i="8"/>
  <c r="Z219" i="7"/>
  <c r="AP76" i="8" l="1"/>
  <c r="Z220" i="7"/>
  <c r="AH75" i="9"/>
  <c r="BP76" i="9"/>
  <c r="AC76" i="9"/>
  <c r="P77" i="9"/>
  <c r="AM216" i="9"/>
  <c r="BH77" i="7"/>
  <c r="BU75" i="9"/>
  <c r="AB78" i="7"/>
  <c r="AG78" i="7"/>
  <c r="Y79" i="7" s="1"/>
  <c r="AE78" i="7"/>
  <c r="AB76" i="8"/>
  <c r="AG76" i="8"/>
  <c r="Y77" i="8" s="1"/>
  <c r="AE76" i="8"/>
  <c r="U76" i="9"/>
  <c r="AP78" i="7"/>
  <c r="AZ218" i="7"/>
  <c r="AU77" i="7"/>
  <c r="AU75" i="9"/>
  <c r="BC76" i="9"/>
  <c r="AP76" i="9"/>
  <c r="BM217" i="8"/>
  <c r="BH75" i="9"/>
  <c r="BZ217" i="8"/>
  <c r="Z218" i="8"/>
  <c r="Z216" i="9"/>
  <c r="BP78" i="7"/>
  <c r="CD76" i="8"/>
  <c r="CA76" i="8"/>
  <c r="CF76" i="8"/>
  <c r="BU77" i="7"/>
  <c r="O76" i="8"/>
  <c r="T76" i="8"/>
  <c r="L77" i="8" s="1"/>
  <c r="R76" i="8"/>
  <c r="AZ216" i="9"/>
  <c r="CC78" i="7"/>
  <c r="U77" i="7"/>
  <c r="BM218" i="7"/>
  <c r="AM216" i="8"/>
  <c r="BZ216" i="9"/>
  <c r="BQ76" i="8"/>
  <c r="BN76" i="8"/>
  <c r="BS76" i="8"/>
  <c r="CH75" i="9"/>
  <c r="CC76" i="9"/>
  <c r="AM218" i="7"/>
  <c r="BD76" i="8"/>
  <c r="BA76" i="8"/>
  <c r="BF76" i="8"/>
  <c r="CH77" i="7"/>
  <c r="P78" i="7"/>
  <c r="BZ218" i="7"/>
  <c r="BC78" i="7"/>
  <c r="AZ217" i="8"/>
  <c r="BM216" i="9"/>
  <c r="AU75" i="8"/>
  <c r="CB76" i="8" l="1"/>
  <c r="CE76" i="8"/>
  <c r="CG76" i="8"/>
  <c r="BY77" i="8" s="1"/>
  <c r="BZ218" i="8"/>
  <c r="AH76" i="8"/>
  <c r="Q77" i="9"/>
  <c r="N77" i="9"/>
  <c r="S77" i="9"/>
  <c r="Q78" i="7"/>
  <c r="N78" i="7"/>
  <c r="S78" i="7"/>
  <c r="AC77" i="8"/>
  <c r="BZ219" i="7"/>
  <c r="BO76" i="8"/>
  <c r="BR76" i="8"/>
  <c r="BT76" i="8"/>
  <c r="BL77" i="8" s="1"/>
  <c r="AD76" i="9"/>
  <c r="AA76" i="9"/>
  <c r="AF76" i="9"/>
  <c r="CD78" i="7"/>
  <c r="CA78" i="7"/>
  <c r="CF78" i="7"/>
  <c r="BQ78" i="7"/>
  <c r="BN78" i="7"/>
  <c r="BS78" i="7"/>
  <c r="AZ219" i="7"/>
  <c r="AH78" i="7"/>
  <c r="AC79" i="7"/>
  <c r="BQ76" i="9"/>
  <c r="BN76" i="9"/>
  <c r="BS76" i="9"/>
  <c r="BZ217" i="9"/>
  <c r="BB76" i="8"/>
  <c r="BG76" i="8"/>
  <c r="AY77" i="8" s="1"/>
  <c r="BE76" i="8"/>
  <c r="Z217" i="9"/>
  <c r="BM217" i="9"/>
  <c r="AZ217" i="9"/>
  <c r="BM218" i="8"/>
  <c r="AZ218" i="8"/>
  <c r="U76" i="8"/>
  <c r="AQ76" i="9"/>
  <c r="AN76" i="9"/>
  <c r="AS76" i="9"/>
  <c r="AQ78" i="7"/>
  <c r="AN78" i="7"/>
  <c r="AS78" i="7"/>
  <c r="AM219" i="7"/>
  <c r="AM217" i="8"/>
  <c r="P77" i="8"/>
  <c r="BD78" i="7"/>
  <c r="BA78" i="7"/>
  <c r="BF78" i="7"/>
  <c r="CD76" i="9"/>
  <c r="CA76" i="9"/>
  <c r="CF76" i="9"/>
  <c r="BM219" i="7"/>
  <c r="Z221" i="7"/>
  <c r="BD76" i="9"/>
  <c r="BA76" i="9"/>
  <c r="BF76" i="9"/>
  <c r="AM217" i="9"/>
  <c r="AQ76" i="8"/>
  <c r="AN76" i="8"/>
  <c r="AS76" i="8"/>
  <c r="Z219" i="8"/>
  <c r="AB76" i="9" l="1"/>
  <c r="AE76" i="9"/>
  <c r="AG76" i="9"/>
  <c r="Y77" i="9" s="1"/>
  <c r="Z218" i="9"/>
  <c r="B14" i="9"/>
  <c r="Z220" i="8"/>
  <c r="AD79" i="7"/>
  <c r="AA79" i="7"/>
  <c r="AF79" i="7"/>
  <c r="O78" i="7"/>
  <c r="R78" i="7"/>
  <c r="T78" i="7"/>
  <c r="L79" i="7" s="1"/>
  <c r="AO76" i="8"/>
  <c r="AT76" i="8"/>
  <c r="AL77" i="8" s="1"/>
  <c r="AR76" i="8"/>
  <c r="CB76" i="9"/>
  <c r="CE76" i="9"/>
  <c r="CG76" i="9"/>
  <c r="BY77" i="9" s="1"/>
  <c r="AO78" i="7"/>
  <c r="AT78" i="7"/>
  <c r="AL79" i="7" s="1"/>
  <c r="AR78" i="7"/>
  <c r="BP77" i="8"/>
  <c r="O77" i="9"/>
  <c r="R77" i="9"/>
  <c r="T77" i="9"/>
  <c r="L78" i="9" s="1"/>
  <c r="AZ219" i="8"/>
  <c r="BH76" i="8"/>
  <c r="AZ220" i="7"/>
  <c r="BU76" i="8"/>
  <c r="AM218" i="9"/>
  <c r="BC77" i="8"/>
  <c r="BM220" i="7"/>
  <c r="AM220" i="7"/>
  <c r="BB78" i="7"/>
  <c r="BE78" i="7"/>
  <c r="BG78" i="7"/>
  <c r="AY79" i="7" s="1"/>
  <c r="AO76" i="9"/>
  <c r="AR76" i="9"/>
  <c r="AT76" i="9"/>
  <c r="AL77" i="9" s="1"/>
  <c r="BM219" i="8"/>
  <c r="BZ220" i="7"/>
  <c r="BO78" i="7"/>
  <c r="BR78" i="7"/>
  <c r="BT78" i="7"/>
  <c r="BL79" i="7" s="1"/>
  <c r="BZ219" i="8"/>
  <c r="AZ218" i="9"/>
  <c r="BZ218" i="9"/>
  <c r="AD77" i="8"/>
  <c r="AA77" i="8"/>
  <c r="AF77" i="8"/>
  <c r="BB76" i="9"/>
  <c r="BG76" i="9"/>
  <c r="AY77" i="9" s="1"/>
  <c r="BE76" i="9"/>
  <c r="CC77" i="8"/>
  <c r="Q77" i="8"/>
  <c r="N77" i="8"/>
  <c r="S77" i="8"/>
  <c r="BO76" i="9"/>
  <c r="BR76" i="9"/>
  <c r="BT76" i="9"/>
  <c r="BL77" i="9" s="1"/>
  <c r="CB78" i="7"/>
  <c r="CG78" i="7"/>
  <c r="BY79" i="7" s="1"/>
  <c r="CE78" i="7"/>
  <c r="CH76" i="8"/>
  <c r="Z222" i="7"/>
  <c r="AM218" i="8"/>
  <c r="BM218" i="9"/>
  <c r="AZ220" i="8" l="1"/>
  <c r="AU76" i="8"/>
  <c r="BH76" i="9"/>
  <c r="BC77" i="9"/>
  <c r="BC79" i="7"/>
  <c r="AM219" i="9"/>
  <c r="P78" i="9"/>
  <c r="AP77" i="8"/>
  <c r="Z219" i="9"/>
  <c r="AU76" i="9"/>
  <c r="BH78" i="7"/>
  <c r="P79" i="7"/>
  <c r="BD77" i="8"/>
  <c r="BA77" i="8"/>
  <c r="BF77" i="8"/>
  <c r="BM219" i="9"/>
  <c r="U78" i="7"/>
  <c r="AZ219" i="9"/>
  <c r="U77" i="9"/>
  <c r="AM219" i="8"/>
  <c r="O77" i="8"/>
  <c r="T77" i="8"/>
  <c r="L78" i="8" s="1"/>
  <c r="R77" i="8"/>
  <c r="C14" i="8"/>
  <c r="AM221" i="7"/>
  <c r="Z223" i="7"/>
  <c r="AB77" i="8"/>
  <c r="AG77" i="8"/>
  <c r="Y78" i="8" s="1"/>
  <c r="AE77" i="8"/>
  <c r="CC79" i="7"/>
  <c r="BP77" i="9"/>
  <c r="B14" i="8"/>
  <c r="BP79" i="7"/>
  <c r="BU78" i="7"/>
  <c r="BQ77" i="8"/>
  <c r="BN77" i="8"/>
  <c r="BS77" i="8"/>
  <c r="CD77" i="8"/>
  <c r="CA77" i="8"/>
  <c r="CF77" i="8"/>
  <c r="BZ221" i="7"/>
  <c r="AU78" i="7"/>
  <c r="C16" i="7"/>
  <c r="AC77" i="9"/>
  <c r="CC77" i="9"/>
  <c r="AP77" i="9"/>
  <c r="Z221" i="8"/>
  <c r="BU76" i="9"/>
  <c r="BZ220" i="8"/>
  <c r="BZ219" i="9"/>
  <c r="AZ221" i="7"/>
  <c r="AP79" i="7"/>
  <c r="AB79" i="7"/>
  <c r="AE79" i="7"/>
  <c r="G46" i="10" s="1"/>
  <c r="AG79" i="7"/>
  <c r="Y80" i="7" s="1"/>
  <c r="AH76" i="9"/>
  <c r="CH76" i="9"/>
  <c r="CH78" i="7"/>
  <c r="BM220" i="8"/>
  <c r="BM221" i="7"/>
  <c r="AZ220" i="9" l="1"/>
  <c r="BZ222" i="7"/>
  <c r="AZ222" i="7"/>
  <c r="Z222" i="8"/>
  <c r="BQ77" i="9"/>
  <c r="BN77" i="9"/>
  <c r="BS77" i="9"/>
  <c r="BD79" i="7"/>
  <c r="BA79" i="7"/>
  <c r="BF79" i="7"/>
  <c r="G14" i="8"/>
  <c r="BZ220" i="9"/>
  <c r="AQ77" i="9"/>
  <c r="AN77" i="9"/>
  <c r="AS77" i="9"/>
  <c r="CB77" i="8"/>
  <c r="CE77" i="8"/>
  <c r="CG77" i="8"/>
  <c r="BY78" i="8" s="1"/>
  <c r="U77" i="8"/>
  <c r="AM222" i="7"/>
  <c r="P78" i="8"/>
  <c r="BM220" i="9"/>
  <c r="BD77" i="9"/>
  <c r="BA77" i="9"/>
  <c r="BF77" i="9"/>
  <c r="AM220" i="9"/>
  <c r="CD77" i="9"/>
  <c r="CA77" i="9"/>
  <c r="CF77" i="9"/>
  <c r="F14" i="8"/>
  <c r="Z220" i="9"/>
  <c r="AD77" i="9"/>
  <c r="AA77" i="9"/>
  <c r="AF77" i="9"/>
  <c r="BO77" i="8"/>
  <c r="BT77" i="8"/>
  <c r="BL78" i="8" s="1"/>
  <c r="BR77" i="8"/>
  <c r="AH77" i="8"/>
  <c r="E14" i="8"/>
  <c r="AC78" i="8"/>
  <c r="AM220" i="8"/>
  <c r="BB77" i="8"/>
  <c r="BE77" i="8"/>
  <c r="BG77" i="8"/>
  <c r="AY78" i="8" s="1"/>
  <c r="AC80" i="7"/>
  <c r="BZ221" i="8"/>
  <c r="AQ77" i="8"/>
  <c r="AN77" i="8"/>
  <c r="AS77" i="8"/>
  <c r="Q78" i="9"/>
  <c r="N78" i="9"/>
  <c r="S78" i="9"/>
  <c r="AZ221" i="8"/>
  <c r="BM222" i="7"/>
  <c r="AQ79" i="7"/>
  <c r="AN79" i="7"/>
  <c r="AS79" i="7"/>
  <c r="BQ79" i="7"/>
  <c r="BN79" i="7"/>
  <c r="BS79" i="7"/>
  <c r="Q79" i="7"/>
  <c r="N79" i="7"/>
  <c r="S79" i="7"/>
  <c r="BM221" i="8"/>
  <c r="CD79" i="7"/>
  <c r="CA79" i="7"/>
  <c r="CF79" i="7"/>
  <c r="AH79" i="7"/>
  <c r="Z224" i="7"/>
  <c r="CC78" i="8" l="1"/>
  <c r="E14" i="9"/>
  <c r="CH77" i="8"/>
  <c r="F14" i="9"/>
  <c r="BO77" i="9"/>
  <c r="BR77" i="9"/>
  <c r="BT77" i="9"/>
  <c r="BL78" i="9" s="1"/>
  <c r="BZ222" i="8"/>
  <c r="CB79" i="7"/>
  <c r="CG79" i="7"/>
  <c r="BY80" i="7" s="1"/>
  <c r="CE79" i="7"/>
  <c r="D14" i="9"/>
  <c r="AZ222" i="8"/>
  <c r="Z221" i="9"/>
  <c r="BM221" i="9"/>
  <c r="AO77" i="9"/>
  <c r="AT77" i="9"/>
  <c r="AL78" i="9" s="1"/>
  <c r="AR77" i="9"/>
  <c r="Z223" i="8"/>
  <c r="AZ223" i="7"/>
  <c r="BM223" i="7"/>
  <c r="BM222" i="8"/>
  <c r="B16" i="7"/>
  <c r="O79" i="7"/>
  <c r="R79" i="7"/>
  <c r="T79" i="7"/>
  <c r="L80" i="7" s="1"/>
  <c r="O78" i="9"/>
  <c r="T78" i="9"/>
  <c r="L79" i="9" s="1"/>
  <c r="R78" i="9"/>
  <c r="BC78" i="8"/>
  <c r="BP78" i="8"/>
  <c r="BZ221" i="9"/>
  <c r="AO79" i="7"/>
  <c r="AR79" i="7"/>
  <c r="AT79" i="7"/>
  <c r="AL80" i="7" s="1"/>
  <c r="D14" i="8"/>
  <c r="AD78" i="8"/>
  <c r="AA78" i="8"/>
  <c r="AF78" i="8"/>
  <c r="AO77" i="8"/>
  <c r="AR77" i="8"/>
  <c r="AT77" i="8"/>
  <c r="AL78" i="8" s="1"/>
  <c r="BB77" i="9"/>
  <c r="BE77" i="9"/>
  <c r="BG77" i="9"/>
  <c r="AY78" i="9" s="1"/>
  <c r="Z225" i="7"/>
  <c r="BH77" i="8"/>
  <c r="G14" i="9"/>
  <c r="AD80" i="7"/>
  <c r="AA80" i="7"/>
  <c r="AF80" i="7"/>
  <c r="BU77" i="8"/>
  <c r="Q78" i="8"/>
  <c r="N78" i="8"/>
  <c r="S78" i="8"/>
  <c r="F16" i="7"/>
  <c r="BO79" i="7"/>
  <c r="BT79" i="7"/>
  <c r="BL80" i="7" s="1"/>
  <c r="BR79" i="7"/>
  <c r="C14" i="9"/>
  <c r="CB77" i="9"/>
  <c r="CE77" i="9"/>
  <c r="CG77" i="9"/>
  <c r="BY78" i="9" s="1"/>
  <c r="AM223" i="7"/>
  <c r="BZ223" i="7"/>
  <c r="AB77" i="9"/>
  <c r="AG77" i="9"/>
  <c r="Y78" i="9" s="1"/>
  <c r="AE77" i="9"/>
  <c r="E16" i="7"/>
  <c r="AZ221" i="9"/>
  <c r="G16" i="7"/>
  <c r="G49" i="10"/>
  <c r="G50" i="10" s="1"/>
  <c r="G53" i="10"/>
  <c r="G55" i="10"/>
  <c r="D16" i="7"/>
  <c r="AM221" i="8"/>
  <c r="AM221" i="9"/>
  <c r="BB79" i="7"/>
  <c r="BG79" i="7"/>
  <c r="AY80" i="7" s="1"/>
  <c r="BE79" i="7"/>
  <c r="BQ78" i="8" l="1"/>
  <c r="BN78" i="8"/>
  <c r="BS78" i="8"/>
  <c r="Z222" i="9"/>
  <c r="BU77" i="9"/>
  <c r="BD78" i="8"/>
  <c r="BA78" i="8"/>
  <c r="BF78" i="8"/>
  <c r="BM224" i="7"/>
  <c r="AZ223" i="8"/>
  <c r="U78" i="9"/>
  <c r="AZ224" i="7"/>
  <c r="Z226" i="7"/>
  <c r="P79" i="9"/>
  <c r="AZ222" i="9"/>
  <c r="AM222" i="9"/>
  <c r="AM224" i="7"/>
  <c r="O78" i="8"/>
  <c r="R78" i="8"/>
  <c r="T78" i="8"/>
  <c r="L79" i="8" s="1"/>
  <c r="CH77" i="9"/>
  <c r="AM222" i="8"/>
  <c r="AH77" i="9"/>
  <c r="BC78" i="9"/>
  <c r="BH77" i="9"/>
  <c r="AP80" i="7"/>
  <c r="P80" i="7"/>
  <c r="Z224" i="8"/>
  <c r="CH79" i="7"/>
  <c r="AC78" i="9"/>
  <c r="AU79" i="7"/>
  <c r="U79" i="7"/>
  <c r="AU77" i="9"/>
  <c r="CC80" i="7"/>
  <c r="AB80" i="7"/>
  <c r="AE80" i="7"/>
  <c r="AG80" i="7"/>
  <c r="Y81" i="7" s="1"/>
  <c r="AP78" i="9"/>
  <c r="CD78" i="8"/>
  <c r="CA78" i="8"/>
  <c r="CF78" i="8"/>
  <c r="BC80" i="7"/>
  <c r="AB78" i="8"/>
  <c r="AG78" i="8"/>
  <c r="Y79" i="8" s="1"/>
  <c r="AE78" i="8"/>
  <c r="CC78" i="9"/>
  <c r="BU79" i="7"/>
  <c r="BZ222" i="9"/>
  <c r="BP80" i="7"/>
  <c r="AP78" i="8"/>
  <c r="BM222" i="9"/>
  <c r="BZ223" i="8"/>
  <c r="BH79" i="7"/>
  <c r="BZ224" i="7"/>
  <c r="AU77" i="8"/>
  <c r="BM223" i="8"/>
  <c r="BP78" i="9"/>
  <c r="BB78" i="8" l="1"/>
  <c r="BE78" i="8"/>
  <c r="BG78" i="8"/>
  <c r="AY79" i="8" s="1"/>
  <c r="Q80" i="7"/>
  <c r="N80" i="7"/>
  <c r="S80" i="7"/>
  <c r="BM224" i="8"/>
  <c r="AQ78" i="8"/>
  <c r="AN78" i="8"/>
  <c r="AS78" i="8"/>
  <c r="AQ78" i="9"/>
  <c r="AN78" i="9"/>
  <c r="AS78" i="9"/>
  <c r="P79" i="8"/>
  <c r="Z227" i="7"/>
  <c r="AQ80" i="7"/>
  <c r="AN80" i="7"/>
  <c r="AS80" i="7"/>
  <c r="U78" i="8"/>
  <c r="BQ78" i="9"/>
  <c r="BN78" i="9"/>
  <c r="BS78" i="9"/>
  <c r="CB78" i="8"/>
  <c r="CG78" i="8"/>
  <c r="BY79" i="8" s="1"/>
  <c r="CE78" i="8"/>
  <c r="AZ225" i="7"/>
  <c r="Q79" i="9"/>
  <c r="N79" i="9"/>
  <c r="S79" i="9"/>
  <c r="BZ225" i="7"/>
  <c r="BZ223" i="9"/>
  <c r="AH78" i="8"/>
  <c r="AC79" i="8"/>
  <c r="AD78" i="9"/>
  <c r="AA78" i="9"/>
  <c r="AF78" i="9"/>
  <c r="AM225" i="7"/>
  <c r="Z223" i="9"/>
  <c r="BD78" i="9"/>
  <c r="BA78" i="9"/>
  <c r="BF78" i="9"/>
  <c r="Z225" i="8"/>
  <c r="AM223" i="8"/>
  <c r="CD78" i="9"/>
  <c r="CA78" i="9"/>
  <c r="CF78" i="9"/>
  <c r="AH80" i="7"/>
  <c r="BD80" i="7"/>
  <c r="BA80" i="7"/>
  <c r="BF80" i="7"/>
  <c r="AM223" i="9"/>
  <c r="AZ224" i="8"/>
  <c r="BO78" i="8"/>
  <c r="BT78" i="8"/>
  <c r="BL79" i="8" s="1"/>
  <c r="BR78" i="8"/>
  <c r="BM223" i="9"/>
  <c r="BQ80" i="7"/>
  <c r="BN80" i="7"/>
  <c r="BS80" i="7"/>
  <c r="AC81" i="7"/>
  <c r="BZ224" i="8"/>
  <c r="CD80" i="7"/>
  <c r="CA80" i="7"/>
  <c r="CF80" i="7"/>
  <c r="AZ223" i="9"/>
  <c r="BM225" i="7"/>
  <c r="AB78" i="9" l="1"/>
  <c r="AE78" i="9"/>
  <c r="AG78" i="9"/>
  <c r="Y79" i="9" s="1"/>
  <c r="BB80" i="7"/>
  <c r="BG80" i="7"/>
  <c r="AY81" i="7" s="1"/>
  <c r="BE80" i="7"/>
  <c r="BM226" i="7"/>
  <c r="AZ226" i="7"/>
  <c r="AD79" i="8"/>
  <c r="AA79" i="8"/>
  <c r="AF79" i="8"/>
  <c r="AO80" i="7"/>
  <c r="AR80" i="7"/>
  <c r="AT80" i="7"/>
  <c r="AL81" i="7" s="1"/>
  <c r="BM225" i="8"/>
  <c r="BO80" i="7"/>
  <c r="BR80" i="7"/>
  <c r="BT80" i="7"/>
  <c r="BL81" i="7" s="1"/>
  <c r="BB78" i="9"/>
  <c r="BG78" i="9"/>
  <c r="AY79" i="9" s="1"/>
  <c r="BE78" i="9"/>
  <c r="CH78" i="8"/>
  <c r="Z228" i="7"/>
  <c r="O80" i="7"/>
  <c r="T80" i="7"/>
  <c r="L81" i="7" s="1"/>
  <c r="R80" i="7"/>
  <c r="BM224" i="9"/>
  <c r="Z226" i="8"/>
  <c r="BZ224" i="9"/>
  <c r="CC79" i="8"/>
  <c r="Q79" i="8"/>
  <c r="N79" i="8"/>
  <c r="S79" i="8"/>
  <c r="AZ224" i="9"/>
  <c r="CB80" i="7"/>
  <c r="CG80" i="7"/>
  <c r="BY81" i="7" s="1"/>
  <c r="CE80" i="7"/>
  <c r="BU78" i="8"/>
  <c r="BP79" i="8"/>
  <c r="Z224" i="9"/>
  <c r="AZ225" i="8"/>
  <c r="BC79" i="8"/>
  <c r="BZ225" i="8"/>
  <c r="AM226" i="7"/>
  <c r="BZ226" i="7"/>
  <c r="BH78" i="8"/>
  <c r="AM224" i="8"/>
  <c r="AO78" i="8"/>
  <c r="AR78" i="8"/>
  <c r="AT78" i="8"/>
  <c r="AL79" i="8" s="1"/>
  <c r="CB78" i="9"/>
  <c r="CE78" i="9"/>
  <c r="CG78" i="9"/>
  <c r="BY79" i="9" s="1"/>
  <c r="BO78" i="9"/>
  <c r="BR78" i="9"/>
  <c r="BT78" i="9"/>
  <c r="BL79" i="9" s="1"/>
  <c r="AO78" i="9"/>
  <c r="AR78" i="9"/>
  <c r="AT78" i="9"/>
  <c r="AL79" i="9" s="1"/>
  <c r="AD81" i="7"/>
  <c r="AA81" i="7"/>
  <c r="AF81" i="7"/>
  <c r="AM224" i="9"/>
  <c r="O79" i="9"/>
  <c r="R79" i="9"/>
  <c r="T79" i="9"/>
  <c r="L80" i="9" s="1"/>
  <c r="CH80" i="7" l="1"/>
  <c r="AU78" i="9"/>
  <c r="AM225" i="8"/>
  <c r="BZ226" i="8"/>
  <c r="CD79" i="8"/>
  <c r="CA79" i="8"/>
  <c r="CF79" i="8"/>
  <c r="BP81" i="7"/>
  <c r="AZ227" i="7"/>
  <c r="P80" i="9"/>
  <c r="U80" i="7"/>
  <c r="BU80" i="7"/>
  <c r="BZ225" i="9"/>
  <c r="P81" i="7"/>
  <c r="BM226" i="8"/>
  <c r="BM227" i="7"/>
  <c r="CC81" i="7"/>
  <c r="Z229" i="7"/>
  <c r="AP81" i="7"/>
  <c r="BU78" i="9"/>
  <c r="AU80" i="7"/>
  <c r="BH80" i="7"/>
  <c r="BP79" i="9"/>
  <c r="BZ227" i="7"/>
  <c r="AZ226" i="8"/>
  <c r="AZ225" i="9"/>
  <c r="BC81" i="7"/>
  <c r="CC79" i="9"/>
  <c r="AB81" i="7"/>
  <c r="AG81" i="7"/>
  <c r="Y82" i="7" s="1"/>
  <c r="AE81" i="7"/>
  <c r="Z225" i="9"/>
  <c r="BD79" i="8"/>
  <c r="BA79" i="8"/>
  <c r="BF79" i="8"/>
  <c r="AM227" i="7"/>
  <c r="BH78" i="9"/>
  <c r="AC79" i="9"/>
  <c r="O79" i="8"/>
  <c r="T79" i="8"/>
  <c r="L80" i="8" s="1"/>
  <c r="R79" i="8"/>
  <c r="Z227" i="8"/>
  <c r="BC79" i="9"/>
  <c r="AB79" i="8"/>
  <c r="AE79" i="8"/>
  <c r="AG79" i="8"/>
  <c r="Y80" i="8" s="1"/>
  <c r="AH78" i="9"/>
  <c r="U79" i="9"/>
  <c r="AM225" i="9"/>
  <c r="CH78" i="9"/>
  <c r="AP79" i="8"/>
  <c r="AU78" i="8"/>
  <c r="AP79" i="9"/>
  <c r="BQ79" i="8"/>
  <c r="BN79" i="8"/>
  <c r="BS79" i="8"/>
  <c r="BM225" i="9"/>
  <c r="BD79" i="9" l="1"/>
  <c r="BA79" i="9"/>
  <c r="BF79" i="9"/>
  <c r="AM228" i="7"/>
  <c r="BQ79" i="9"/>
  <c r="BN79" i="9"/>
  <c r="BS79" i="9"/>
  <c r="Z230" i="7"/>
  <c r="BZ226" i="9"/>
  <c r="CB79" i="8"/>
  <c r="CE79" i="8"/>
  <c r="CG79" i="8"/>
  <c r="BY80" i="8" s="1"/>
  <c r="AC82" i="7"/>
  <c r="Q81" i="7"/>
  <c r="N81" i="7"/>
  <c r="S81" i="7"/>
  <c r="BZ227" i="8"/>
  <c r="BM226" i="9"/>
  <c r="AM226" i="8"/>
  <c r="BZ228" i="7"/>
  <c r="BQ81" i="7"/>
  <c r="BN81" i="7"/>
  <c r="BS81" i="7"/>
  <c r="P80" i="8"/>
  <c r="BM228" i="7"/>
  <c r="AM226" i="9"/>
  <c r="CD79" i="9"/>
  <c r="CA79" i="9"/>
  <c r="CF79" i="9"/>
  <c r="BB79" i="8"/>
  <c r="BG79" i="8"/>
  <c r="AY80" i="8" s="1"/>
  <c r="BE79" i="8"/>
  <c r="BO79" i="8"/>
  <c r="BT79" i="8"/>
  <c r="BL80" i="8" s="1"/>
  <c r="BR79" i="8"/>
  <c r="BD81" i="7"/>
  <c r="BA81" i="7"/>
  <c r="BF81" i="7"/>
  <c r="Q80" i="9"/>
  <c r="N80" i="9"/>
  <c r="S80" i="9"/>
  <c r="AC80" i="8"/>
  <c r="Z226" i="9"/>
  <c r="AQ81" i="7"/>
  <c r="AN81" i="7"/>
  <c r="AS81" i="7"/>
  <c r="AZ228" i="7"/>
  <c r="Z228" i="8"/>
  <c r="U79" i="8"/>
  <c r="CD81" i="7"/>
  <c r="CA81" i="7"/>
  <c r="CF81" i="7"/>
  <c r="AH79" i="8"/>
  <c r="AZ227" i="8"/>
  <c r="BM227" i="8"/>
  <c r="AD79" i="9"/>
  <c r="AA79" i="9"/>
  <c r="AF79" i="9"/>
  <c r="AZ226" i="9"/>
  <c r="AQ79" i="9"/>
  <c r="AN79" i="9"/>
  <c r="AS79" i="9"/>
  <c r="AQ79" i="8"/>
  <c r="AN79" i="8"/>
  <c r="AS79" i="8"/>
  <c r="AH81" i="7"/>
  <c r="O80" i="9" l="1"/>
  <c r="R80" i="9"/>
  <c r="T80" i="9"/>
  <c r="L81" i="9" s="1"/>
  <c r="Z229" i="8"/>
  <c r="AZ229" i="7"/>
  <c r="BZ229" i="7"/>
  <c r="Z231" i="7"/>
  <c r="BH79" i="8"/>
  <c r="CB79" i="9"/>
  <c r="CG79" i="9"/>
  <c r="BY80" i="9" s="1"/>
  <c r="CE79" i="9"/>
  <c r="O81" i="7"/>
  <c r="T81" i="7"/>
  <c r="L82" i="7" s="1"/>
  <c r="R81" i="7"/>
  <c r="AM227" i="8"/>
  <c r="BO79" i="9"/>
  <c r="BR79" i="9"/>
  <c r="BT79" i="9"/>
  <c r="BL80" i="9" s="1"/>
  <c r="BM228" i="8"/>
  <c r="AM227" i="9"/>
  <c r="AD82" i="7"/>
  <c r="AA82" i="7"/>
  <c r="AF82" i="7"/>
  <c r="BO81" i="7"/>
  <c r="BT81" i="7"/>
  <c r="BL82" i="7" s="1"/>
  <c r="BR81" i="7"/>
  <c r="AO79" i="8"/>
  <c r="AR79" i="8"/>
  <c r="AT79" i="8"/>
  <c r="AL80" i="8" s="1"/>
  <c r="AO81" i="7"/>
  <c r="AT81" i="7"/>
  <c r="AL82" i="7" s="1"/>
  <c r="AR81" i="7"/>
  <c r="AZ227" i="9"/>
  <c r="BB81" i="7"/>
  <c r="BG81" i="7"/>
  <c r="AY82" i="7" s="1"/>
  <c r="BE81" i="7"/>
  <c r="BM227" i="9"/>
  <c r="CC80" i="8"/>
  <c r="AM229" i="7"/>
  <c r="BZ228" i="8"/>
  <c r="CH79" i="8"/>
  <c r="BC80" i="8"/>
  <c r="BZ227" i="9"/>
  <c r="AZ228" i="8"/>
  <c r="AO79" i="9"/>
  <c r="AT79" i="9"/>
  <c r="AL80" i="9" s="1"/>
  <c r="AR79" i="9"/>
  <c r="CB81" i="7"/>
  <c r="CE81" i="7"/>
  <c r="CG81" i="7"/>
  <c r="BY82" i="7" s="1"/>
  <c r="Z227" i="9"/>
  <c r="BM229" i="7"/>
  <c r="BU79" i="8"/>
  <c r="AB79" i="9"/>
  <c r="AE79" i="9"/>
  <c r="AG79" i="9"/>
  <c r="Y80" i="9" s="1"/>
  <c r="AD80" i="8"/>
  <c r="AA80" i="8"/>
  <c r="AF80" i="8"/>
  <c r="BP80" i="8"/>
  <c r="BB79" i="9"/>
  <c r="BE79" i="9"/>
  <c r="BG79" i="9"/>
  <c r="AY80" i="9" s="1"/>
  <c r="Q80" i="8"/>
  <c r="N80" i="8"/>
  <c r="S80" i="8"/>
  <c r="AU79" i="8" l="1"/>
  <c r="CC80" i="9"/>
  <c r="AC80" i="9"/>
  <c r="BP80" i="9"/>
  <c r="BP82" i="7"/>
  <c r="BU81" i="7"/>
  <c r="O80" i="8"/>
  <c r="T80" i="8"/>
  <c r="L81" i="8" s="1"/>
  <c r="R80" i="8"/>
  <c r="AM228" i="8"/>
  <c r="AZ230" i="7"/>
  <c r="AB80" i="8"/>
  <c r="AG80" i="8"/>
  <c r="Y81" i="8" s="1"/>
  <c r="AE80" i="8"/>
  <c r="BC82" i="7"/>
  <c r="BU79" i="9"/>
  <c r="AZ228" i="9"/>
  <c r="CH81" i="7"/>
  <c r="BH79" i="9"/>
  <c r="AZ229" i="8"/>
  <c r="BZ229" i="8"/>
  <c r="AB82" i="7"/>
  <c r="AE82" i="7"/>
  <c r="AG82" i="7"/>
  <c r="Y83" i="7" s="1"/>
  <c r="BZ228" i="9"/>
  <c r="AM230" i="7"/>
  <c r="AU81" i="7"/>
  <c r="Z230" i="8"/>
  <c r="BM230" i="7"/>
  <c r="AP82" i="7"/>
  <c r="AM228" i="9"/>
  <c r="U81" i="7"/>
  <c r="P81" i="9"/>
  <c r="BC80" i="9"/>
  <c r="BQ80" i="8"/>
  <c r="BN80" i="8"/>
  <c r="BS80" i="8"/>
  <c r="Z228" i="9"/>
  <c r="P82" i="7"/>
  <c r="Z232" i="7"/>
  <c r="U80" i="9"/>
  <c r="BH81" i="7"/>
  <c r="AH79" i="9"/>
  <c r="AU79" i="9"/>
  <c r="AP80" i="9"/>
  <c r="BD80" i="8"/>
  <c r="BA80" i="8"/>
  <c r="BF80" i="8"/>
  <c r="CD80" i="8"/>
  <c r="CA80" i="8"/>
  <c r="CF80" i="8"/>
  <c r="CC82" i="7"/>
  <c r="BM228" i="9"/>
  <c r="AP80" i="8"/>
  <c r="BM229" i="8"/>
  <c r="CH79" i="9"/>
  <c r="BZ230" i="7"/>
  <c r="BQ82" i="7" l="1"/>
  <c r="BN82" i="7"/>
  <c r="BS82" i="7"/>
  <c r="Z229" i="9"/>
  <c r="AM231" i="7"/>
  <c r="BQ80" i="9"/>
  <c r="BN80" i="9"/>
  <c r="BS80" i="9"/>
  <c r="AZ231" i="7"/>
  <c r="BO80" i="8"/>
  <c r="BT80" i="8"/>
  <c r="BL81" i="8" s="1"/>
  <c r="BR80" i="8"/>
  <c r="AM229" i="8"/>
  <c r="AD80" i="9"/>
  <c r="AA80" i="9"/>
  <c r="AF80" i="9"/>
  <c r="AC81" i="8"/>
  <c r="CD82" i="7"/>
  <c r="CA82" i="7"/>
  <c r="CF82" i="7"/>
  <c r="AC83" i="7"/>
  <c r="AZ229" i="9"/>
  <c r="CB80" i="8"/>
  <c r="CG80" i="8"/>
  <c r="BY81" i="8" s="1"/>
  <c r="CE80" i="8"/>
  <c r="AQ82" i="7"/>
  <c r="AN82" i="7"/>
  <c r="AS82" i="7"/>
  <c r="AH82" i="7"/>
  <c r="U80" i="8"/>
  <c r="CD80" i="9"/>
  <c r="CA80" i="9"/>
  <c r="CF80" i="9"/>
  <c r="P81" i="8"/>
  <c r="BZ231" i="7"/>
  <c r="AQ80" i="8"/>
  <c r="AN80" i="8"/>
  <c r="AS80" i="8"/>
  <c r="BM231" i="7"/>
  <c r="AM229" i="9"/>
  <c r="BM230" i="8"/>
  <c r="BD80" i="9"/>
  <c r="BA80" i="9"/>
  <c r="BF80" i="9"/>
  <c r="BB80" i="8"/>
  <c r="BG80" i="8"/>
  <c r="AY81" i="8" s="1"/>
  <c r="BE80" i="8"/>
  <c r="BZ230" i="8"/>
  <c r="BD82" i="7"/>
  <c r="BA82" i="7"/>
  <c r="BF82" i="7"/>
  <c r="Z233" i="7"/>
  <c r="Z231" i="8"/>
  <c r="AQ80" i="9"/>
  <c r="AN80" i="9"/>
  <c r="AS80" i="9"/>
  <c r="BZ229" i="9"/>
  <c r="BM229" i="9"/>
  <c r="Q82" i="7"/>
  <c r="N82" i="7"/>
  <c r="S82" i="7"/>
  <c r="Q81" i="9"/>
  <c r="N81" i="9"/>
  <c r="S81" i="9"/>
  <c r="AZ230" i="8"/>
  <c r="AH80" i="8"/>
  <c r="AO80" i="9" l="1"/>
  <c r="AT80" i="9"/>
  <c r="AL81" i="9" s="1"/>
  <c r="AR80" i="9"/>
  <c r="AM230" i="9"/>
  <c r="AB80" i="9"/>
  <c r="AE80" i="9"/>
  <c r="AG80" i="9"/>
  <c r="Y81" i="9" s="1"/>
  <c r="AM232" i="7"/>
  <c r="CB80" i="9"/>
  <c r="CE80" i="9"/>
  <c r="CG80" i="9"/>
  <c r="BY81" i="9" s="1"/>
  <c r="O81" i="9"/>
  <c r="T81" i="9"/>
  <c r="L82" i="9" s="1"/>
  <c r="R81" i="9"/>
  <c r="BH80" i="8"/>
  <c r="AZ230" i="9"/>
  <c r="AM230" i="8"/>
  <c r="Z230" i="9"/>
  <c r="CC81" i="8"/>
  <c r="BM231" i="8"/>
  <c r="CH80" i="8"/>
  <c r="BO80" i="9"/>
  <c r="BR80" i="9"/>
  <c r="BT80" i="9"/>
  <c r="BL81" i="9" s="1"/>
  <c r="BC81" i="8"/>
  <c r="O82" i="7"/>
  <c r="R82" i="7"/>
  <c r="T82" i="7"/>
  <c r="L83" i="7" s="1"/>
  <c r="BO82" i="7"/>
  <c r="BR82" i="7"/>
  <c r="BT82" i="7"/>
  <c r="BL83" i="7" s="1"/>
  <c r="BZ230" i="9"/>
  <c r="AZ231" i="8"/>
  <c r="Z232" i="8"/>
  <c r="BM232" i="7"/>
  <c r="Z234" i="7"/>
  <c r="BU80" i="8"/>
  <c r="BB80" i="9"/>
  <c r="BG80" i="9"/>
  <c r="AY81" i="9" s="1"/>
  <c r="BE80" i="9"/>
  <c r="AD83" i="7"/>
  <c r="AA83" i="7"/>
  <c r="AF83" i="7"/>
  <c r="BP81" i="8"/>
  <c r="AO80" i="8"/>
  <c r="AT80" i="8"/>
  <c r="AL81" i="8" s="1"/>
  <c r="AR80" i="8"/>
  <c r="BM230" i="9"/>
  <c r="BB82" i="7"/>
  <c r="BG82" i="7"/>
  <c r="AY83" i="7" s="1"/>
  <c r="BE82" i="7"/>
  <c r="CB82" i="7"/>
  <c r="CG82" i="7"/>
  <c r="BY83" i="7" s="1"/>
  <c r="CE82" i="7"/>
  <c r="AZ232" i="7"/>
  <c r="AO82" i="7"/>
  <c r="AR82" i="7"/>
  <c r="AT82" i="7"/>
  <c r="AL83" i="7" s="1"/>
  <c r="Q81" i="8"/>
  <c r="N81" i="8"/>
  <c r="S81" i="8"/>
  <c r="BZ231" i="8"/>
  <c r="BZ232" i="7"/>
  <c r="AD81" i="8"/>
  <c r="AA81" i="8"/>
  <c r="AF81" i="8"/>
  <c r="BP83" i="7" l="1"/>
  <c r="BU82" i="7"/>
  <c r="AC81" i="9"/>
  <c r="AB83" i="7"/>
  <c r="AE83" i="7"/>
  <c r="AG83" i="7"/>
  <c r="Y84" i="7" s="1"/>
  <c r="Z235" i="7"/>
  <c r="BH82" i="7"/>
  <c r="BM233" i="7"/>
  <c r="BM232" i="8"/>
  <c r="AH80" i="9"/>
  <c r="BC83" i="7"/>
  <c r="P83" i="7"/>
  <c r="U81" i="9"/>
  <c r="P82" i="9"/>
  <c r="BH80" i="9"/>
  <c r="AM231" i="9"/>
  <c r="BC81" i="9"/>
  <c r="BD81" i="8"/>
  <c r="BA81" i="8"/>
  <c r="BF81" i="8"/>
  <c r="CD81" i="8"/>
  <c r="CA81" i="8"/>
  <c r="CF81" i="8"/>
  <c r="CC81" i="9"/>
  <c r="AU82" i="7"/>
  <c r="Z233" i="8"/>
  <c r="BZ233" i="7"/>
  <c r="AP81" i="8"/>
  <c r="AM231" i="8"/>
  <c r="AU80" i="9"/>
  <c r="BM231" i="9"/>
  <c r="AU80" i="8"/>
  <c r="Z231" i="9"/>
  <c r="BZ232" i="8"/>
  <c r="AZ233" i="7"/>
  <c r="CH82" i="7"/>
  <c r="BQ81" i="8"/>
  <c r="BN81" i="8"/>
  <c r="BS81" i="8"/>
  <c r="BZ231" i="9"/>
  <c r="BU80" i="9"/>
  <c r="AP81" i="9"/>
  <c r="AB81" i="8"/>
  <c r="AE81" i="8"/>
  <c r="AG81" i="8"/>
  <c r="Y82" i="8" s="1"/>
  <c r="AP83" i="7"/>
  <c r="U82" i="7"/>
  <c r="CH80" i="9"/>
  <c r="AZ232" i="8"/>
  <c r="BP81" i="9"/>
  <c r="O81" i="8"/>
  <c r="T81" i="8"/>
  <c r="L82" i="8" s="1"/>
  <c r="R81" i="8"/>
  <c r="CC83" i="7"/>
  <c r="AZ231" i="9"/>
  <c r="AM233" i="7"/>
  <c r="AM232" i="9" l="1"/>
  <c r="Z236" i="7"/>
  <c r="AZ234" i="7"/>
  <c r="AC84" i="7"/>
  <c r="CD81" i="9"/>
  <c r="CA81" i="9"/>
  <c r="CF81" i="9"/>
  <c r="AH83" i="7"/>
  <c r="BM233" i="8"/>
  <c r="BZ233" i="8"/>
  <c r="AM232" i="8"/>
  <c r="BM234" i="7"/>
  <c r="BQ81" i="9"/>
  <c r="BN81" i="9"/>
  <c r="BS81" i="9"/>
  <c r="Q82" i="9"/>
  <c r="N82" i="9"/>
  <c r="S82" i="9"/>
  <c r="BZ232" i="9"/>
  <c r="AD81" i="9"/>
  <c r="AA81" i="9"/>
  <c r="AF81" i="9"/>
  <c r="AQ81" i="9"/>
  <c r="AN81" i="9"/>
  <c r="AS81" i="9"/>
  <c r="BB81" i="8"/>
  <c r="BG81" i="8"/>
  <c r="AY82" i="8" s="1"/>
  <c r="BE81" i="8"/>
  <c r="Z232" i="9"/>
  <c r="CB81" i="8"/>
  <c r="CG81" i="8"/>
  <c r="BY82" i="8" s="1"/>
  <c r="CE81" i="8"/>
  <c r="U81" i="8"/>
  <c r="P82" i="8"/>
  <c r="BO81" i="8"/>
  <c r="BT81" i="8"/>
  <c r="BL82" i="8" s="1"/>
  <c r="BR81" i="8"/>
  <c r="BZ234" i="7"/>
  <c r="Q83" i="7"/>
  <c r="N83" i="7"/>
  <c r="S83" i="7"/>
  <c r="BD83" i="7"/>
  <c r="BA83" i="7"/>
  <c r="BF83" i="7"/>
  <c r="AM234" i="7"/>
  <c r="AZ233" i="8"/>
  <c r="AZ232" i="9"/>
  <c r="CD83" i="7"/>
  <c r="CA83" i="7"/>
  <c r="CF83" i="7"/>
  <c r="AQ81" i="8"/>
  <c r="AN81" i="8"/>
  <c r="AS81" i="8"/>
  <c r="AQ83" i="7"/>
  <c r="AN83" i="7"/>
  <c r="AS83" i="7"/>
  <c r="BM232" i="9"/>
  <c r="AC82" i="8"/>
  <c r="AH81" i="8"/>
  <c r="Z234" i="8"/>
  <c r="BD81" i="9"/>
  <c r="BA81" i="9"/>
  <c r="BF81" i="9"/>
  <c r="BQ83" i="7"/>
  <c r="BN83" i="7"/>
  <c r="BS83" i="7"/>
  <c r="BP82" i="8" l="1"/>
  <c r="Z233" i="9"/>
  <c r="AM233" i="8"/>
  <c r="AO83" i="7"/>
  <c r="AT83" i="7"/>
  <c r="AL84" i="7" s="1"/>
  <c r="AR83" i="7"/>
  <c r="AM235" i="7"/>
  <c r="BH81" i="8"/>
  <c r="O82" i="9"/>
  <c r="R82" i="9"/>
  <c r="T82" i="9"/>
  <c r="L83" i="9" s="1"/>
  <c r="BZ234" i="8"/>
  <c r="AD84" i="7"/>
  <c r="AA84" i="7"/>
  <c r="AF84" i="7"/>
  <c r="BC82" i="8"/>
  <c r="Q82" i="8"/>
  <c r="N82" i="8"/>
  <c r="S82" i="8"/>
  <c r="AO81" i="8"/>
  <c r="AR81" i="8"/>
  <c r="AT81" i="8"/>
  <c r="AL82" i="8" s="1"/>
  <c r="BB83" i="7"/>
  <c r="BG83" i="7"/>
  <c r="AY84" i="7" s="1"/>
  <c r="BE83" i="7"/>
  <c r="BO81" i="9"/>
  <c r="BR81" i="9"/>
  <c r="BT81" i="9"/>
  <c r="BL82" i="9" s="1"/>
  <c r="Z235" i="8"/>
  <c r="AO81" i="9"/>
  <c r="AT81" i="9"/>
  <c r="AL82" i="9" s="1"/>
  <c r="AR81" i="9"/>
  <c r="BM234" i="8"/>
  <c r="AZ235" i="7"/>
  <c r="BU81" i="8"/>
  <c r="CB83" i="7"/>
  <c r="CG83" i="7"/>
  <c r="BY84" i="7" s="1"/>
  <c r="CE83" i="7"/>
  <c r="BO83" i="7"/>
  <c r="BT83" i="7"/>
  <c r="BL84" i="7" s="1"/>
  <c r="BR83" i="7"/>
  <c r="BM233" i="9"/>
  <c r="O83" i="7"/>
  <c r="T83" i="7"/>
  <c r="L84" i="7" s="1"/>
  <c r="R83" i="7"/>
  <c r="AB81" i="9"/>
  <c r="AG81" i="9"/>
  <c r="Y82" i="9" s="1"/>
  <c r="AE81" i="9"/>
  <c r="Z237" i="7"/>
  <c r="CH81" i="8"/>
  <c r="AZ233" i="9"/>
  <c r="BZ235" i="7"/>
  <c r="CC82" i="8"/>
  <c r="CB81" i="9"/>
  <c r="CE81" i="9"/>
  <c r="CG81" i="9"/>
  <c r="BY82" i="9" s="1"/>
  <c r="AM233" i="9"/>
  <c r="AZ234" i="8"/>
  <c r="BZ233" i="9"/>
  <c r="BB81" i="9"/>
  <c r="BG81" i="9"/>
  <c r="AY82" i="9" s="1"/>
  <c r="BE81" i="9"/>
  <c r="AD82" i="8"/>
  <c r="AA82" i="8"/>
  <c r="AF82" i="8"/>
  <c r="BM235" i="7"/>
  <c r="AZ234" i="9" l="1"/>
  <c r="CC84" i="7"/>
  <c r="O82" i="8"/>
  <c r="R82" i="8"/>
  <c r="T82" i="8"/>
  <c r="L83" i="8" s="1"/>
  <c r="BZ235" i="8"/>
  <c r="CH83" i="7"/>
  <c r="BU81" i="9"/>
  <c r="U82" i="9"/>
  <c r="AM234" i="8"/>
  <c r="BM234" i="9"/>
  <c r="BP82" i="9"/>
  <c r="AM234" i="9"/>
  <c r="P83" i="9"/>
  <c r="AB82" i="8"/>
  <c r="AG82" i="8"/>
  <c r="Y83" i="8" s="1"/>
  <c r="AE82" i="8"/>
  <c r="CC82" i="9"/>
  <c r="Z238" i="7"/>
  <c r="BU83" i="7"/>
  <c r="CH81" i="9"/>
  <c r="BP84" i="7"/>
  <c r="AZ236" i="7"/>
  <c r="BH83" i="7"/>
  <c r="BD82" i="8"/>
  <c r="BA82" i="8"/>
  <c r="BF82" i="8"/>
  <c r="BC84" i="7"/>
  <c r="AM236" i="7"/>
  <c r="Z234" i="9"/>
  <c r="BM236" i="7"/>
  <c r="AZ235" i="8"/>
  <c r="Z236" i="8"/>
  <c r="AH81" i="9"/>
  <c r="BH81" i="9"/>
  <c r="AP82" i="8"/>
  <c r="BM235" i="8"/>
  <c r="U83" i="7"/>
  <c r="AU81" i="9"/>
  <c r="AU81" i="8"/>
  <c r="AU83" i="7"/>
  <c r="BQ82" i="8"/>
  <c r="BN82" i="8"/>
  <c r="BS82" i="8"/>
  <c r="CD82" i="8"/>
  <c r="CA82" i="8"/>
  <c r="CF82" i="8"/>
  <c r="AC82" i="9"/>
  <c r="BC82" i="9"/>
  <c r="BZ234" i="9"/>
  <c r="BZ236" i="7"/>
  <c r="P84" i="7"/>
  <c r="AP82" i="9"/>
  <c r="AB84" i="7"/>
  <c r="AE84" i="7"/>
  <c r="AG84" i="7"/>
  <c r="Y85" i="7" s="1"/>
  <c r="AP84" i="7"/>
  <c r="BB82" i="8" l="1"/>
  <c r="BE82" i="8"/>
  <c r="BG82" i="8"/>
  <c r="AY83" i="8" s="1"/>
  <c r="Z237" i="8"/>
  <c r="BM236" i="8"/>
  <c r="Z239" i="7"/>
  <c r="BQ82" i="9"/>
  <c r="BN82" i="9"/>
  <c r="BS82" i="9"/>
  <c r="BM235" i="9"/>
  <c r="AQ84" i="7"/>
  <c r="AN84" i="7"/>
  <c r="AS84" i="7"/>
  <c r="AC85" i="7"/>
  <c r="AQ82" i="8"/>
  <c r="AN82" i="8"/>
  <c r="AS82" i="8"/>
  <c r="BM237" i="7"/>
  <c r="AZ237" i="7"/>
  <c r="AH82" i="8"/>
  <c r="AM235" i="8"/>
  <c r="BZ236" i="8"/>
  <c r="AH84" i="7"/>
  <c r="AC83" i="8"/>
  <c r="P83" i="8"/>
  <c r="BZ237" i="7"/>
  <c r="BQ84" i="7"/>
  <c r="BN84" i="7"/>
  <c r="BS84" i="7"/>
  <c r="U82" i="8"/>
  <c r="CD84" i="7"/>
  <c r="CA84" i="7"/>
  <c r="CF84" i="7"/>
  <c r="Q84" i="7"/>
  <c r="N84" i="7"/>
  <c r="S84" i="7"/>
  <c r="Q83" i="9"/>
  <c r="N83" i="9"/>
  <c r="S83" i="9"/>
  <c r="BZ235" i="9"/>
  <c r="BO82" i="8"/>
  <c r="BT82" i="8"/>
  <c r="BL83" i="8" s="1"/>
  <c r="BR82" i="8"/>
  <c r="CB82" i="8"/>
  <c r="CG82" i="8"/>
  <c r="BY83" i="8" s="1"/>
  <c r="CE82" i="8"/>
  <c r="BD84" i="7"/>
  <c r="BA84" i="7"/>
  <c r="BF84" i="7"/>
  <c r="AZ235" i="9"/>
  <c r="AZ236" i="8"/>
  <c r="CD82" i="9"/>
  <c r="CA82" i="9"/>
  <c r="CF82" i="9"/>
  <c r="BD82" i="9"/>
  <c r="BA82" i="9"/>
  <c r="BF82" i="9"/>
  <c r="Z235" i="9"/>
  <c r="AQ82" i="9"/>
  <c r="AN82" i="9"/>
  <c r="AS82" i="9"/>
  <c r="AD82" i="9"/>
  <c r="AA82" i="9"/>
  <c r="AF82" i="9"/>
  <c r="AM237" i="7"/>
  <c r="AM235" i="9"/>
  <c r="BB82" i="9" l="1"/>
  <c r="BE82" i="9"/>
  <c r="BG82" i="9"/>
  <c r="AY83" i="9" s="1"/>
  <c r="CB82" i="9"/>
  <c r="CE82" i="9"/>
  <c r="CG82" i="9"/>
  <c r="BY83" i="9" s="1"/>
  <c r="BZ236" i="9"/>
  <c r="BZ237" i="8"/>
  <c r="BZ238" i="7"/>
  <c r="AM236" i="8"/>
  <c r="AD85" i="7"/>
  <c r="AA85" i="7"/>
  <c r="AF85" i="7"/>
  <c r="Z240" i="7"/>
  <c r="AO84" i="7"/>
  <c r="AT84" i="7"/>
  <c r="AL85" i="7" s="1"/>
  <c r="AR84" i="7"/>
  <c r="CC83" i="8"/>
  <c r="BU82" i="8"/>
  <c r="BM237" i="8"/>
  <c r="CH82" i="8"/>
  <c r="CB84" i="7"/>
  <c r="CE84" i="7"/>
  <c r="CG84" i="7"/>
  <c r="BY85" i="7" s="1"/>
  <c r="AD83" i="8"/>
  <c r="AA83" i="8"/>
  <c r="AF83" i="8"/>
  <c r="AZ238" i="7"/>
  <c r="BM236" i="9"/>
  <c r="Z238" i="8"/>
  <c r="BM238" i="7"/>
  <c r="O84" i="7"/>
  <c r="T84" i="7"/>
  <c r="L85" i="7" s="1"/>
  <c r="R84" i="7"/>
  <c r="BP83" i="8"/>
  <c r="BC83" i="8"/>
  <c r="Q83" i="8"/>
  <c r="N83" i="8"/>
  <c r="S83" i="8"/>
  <c r="O83" i="9"/>
  <c r="T83" i="9"/>
  <c r="L84" i="9" s="1"/>
  <c r="R83" i="9"/>
  <c r="BO84" i="7"/>
  <c r="BR84" i="7"/>
  <c r="BT84" i="7"/>
  <c r="BL85" i="7" s="1"/>
  <c r="AO82" i="8"/>
  <c r="AR82" i="8"/>
  <c r="AT82" i="8"/>
  <c r="AL83" i="8" s="1"/>
  <c r="BH82" i="8"/>
  <c r="AM238" i="7"/>
  <c r="AB82" i="9"/>
  <c r="AG82" i="9"/>
  <c r="Y83" i="9" s="1"/>
  <c r="AE82" i="9"/>
  <c r="AZ237" i="8"/>
  <c r="AO82" i="9"/>
  <c r="AR82" i="9"/>
  <c r="AT82" i="9"/>
  <c r="AL83" i="9" s="1"/>
  <c r="AZ236" i="9"/>
  <c r="AM236" i="9"/>
  <c r="Z236" i="9"/>
  <c r="BB84" i="7"/>
  <c r="BG84" i="7"/>
  <c r="AY85" i="7" s="1"/>
  <c r="BE84" i="7"/>
  <c r="BO82" i="9"/>
  <c r="BR82" i="9"/>
  <c r="BT82" i="9"/>
  <c r="BL83" i="9" s="1"/>
  <c r="BZ238" i="8" l="1"/>
  <c r="AZ237" i="9"/>
  <c r="Z241" i="7"/>
  <c r="BM238" i="8"/>
  <c r="BZ237" i="9"/>
  <c r="BU82" i="9"/>
  <c r="O83" i="8"/>
  <c r="R83" i="8"/>
  <c r="T83" i="8"/>
  <c r="L84" i="8" s="1"/>
  <c r="AU82" i="9"/>
  <c r="BM239" i="7"/>
  <c r="AZ239" i="7"/>
  <c r="AP83" i="8"/>
  <c r="AB85" i="7"/>
  <c r="AE85" i="7"/>
  <c r="AG85" i="7"/>
  <c r="Y86" i="7" s="1"/>
  <c r="CC83" i="9"/>
  <c r="BC85" i="7"/>
  <c r="AU82" i="8"/>
  <c r="AZ238" i="8"/>
  <c r="BD83" i="8"/>
  <c r="BA83" i="8"/>
  <c r="BF83" i="8"/>
  <c r="CH82" i="9"/>
  <c r="AM237" i="8"/>
  <c r="AH82" i="9"/>
  <c r="BU84" i="7"/>
  <c r="CD83" i="8"/>
  <c r="CA83" i="8"/>
  <c r="CF83" i="8"/>
  <c r="BP83" i="9"/>
  <c r="BM237" i="9"/>
  <c r="BQ83" i="8"/>
  <c r="BN83" i="8"/>
  <c r="BS83" i="8"/>
  <c r="CC85" i="7"/>
  <c r="BC83" i="9"/>
  <c r="P85" i="7"/>
  <c r="AP83" i="9"/>
  <c r="AB83" i="8"/>
  <c r="AG83" i="8"/>
  <c r="Y84" i="8" s="1"/>
  <c r="AE83" i="8"/>
  <c r="Z237" i="9"/>
  <c r="AC83" i="9"/>
  <c r="AM237" i="9"/>
  <c r="U83" i="9"/>
  <c r="CH84" i="7"/>
  <c r="AU84" i="7"/>
  <c r="BZ239" i="7"/>
  <c r="BH82" i="9"/>
  <c r="BH84" i="7"/>
  <c r="BP85" i="7"/>
  <c r="Z239" i="8"/>
  <c r="AM239" i="7"/>
  <c r="P84" i="9"/>
  <c r="U84" i="7"/>
  <c r="AP85" i="7"/>
  <c r="AZ240" i="7" l="1"/>
  <c r="BZ238" i="9"/>
  <c r="AM238" i="8"/>
  <c r="BD85" i="7"/>
  <c r="BA85" i="7"/>
  <c r="BF85" i="7"/>
  <c r="BM240" i="7"/>
  <c r="AH83" i="8"/>
  <c r="Z240" i="8"/>
  <c r="AC84" i="8"/>
  <c r="AQ85" i="7"/>
  <c r="AN85" i="7"/>
  <c r="AS85" i="7"/>
  <c r="BQ85" i="7"/>
  <c r="BN85" i="7"/>
  <c r="BS85" i="7"/>
  <c r="Q85" i="7"/>
  <c r="N85" i="7"/>
  <c r="S85" i="7"/>
  <c r="BM239" i="8"/>
  <c r="AM238" i="9"/>
  <c r="BM238" i="9"/>
  <c r="CD83" i="9"/>
  <c r="CA83" i="9"/>
  <c r="CF83" i="9"/>
  <c r="Z242" i="7"/>
  <c r="BO83" i="8"/>
  <c r="BT83" i="8"/>
  <c r="BL84" i="8" s="1"/>
  <c r="BR83" i="8"/>
  <c r="AQ83" i="9"/>
  <c r="AN83" i="9"/>
  <c r="AS83" i="9"/>
  <c r="AD83" i="9"/>
  <c r="AA83" i="9"/>
  <c r="AF83" i="9"/>
  <c r="BD83" i="9"/>
  <c r="BA83" i="9"/>
  <c r="BF83" i="9"/>
  <c r="BQ83" i="9"/>
  <c r="BN83" i="9"/>
  <c r="BS83" i="9"/>
  <c r="AC86" i="7"/>
  <c r="P84" i="8"/>
  <c r="AZ238" i="9"/>
  <c r="CD85" i="7"/>
  <c r="CA85" i="7"/>
  <c r="CF85" i="7"/>
  <c r="AH85" i="7"/>
  <c r="U83" i="8"/>
  <c r="CB83" i="8"/>
  <c r="CG83" i="8"/>
  <c r="BY84" i="8" s="1"/>
  <c r="CE83" i="8"/>
  <c r="BB83" i="8"/>
  <c r="BE83" i="8"/>
  <c r="BG83" i="8"/>
  <c r="AY84" i="8" s="1"/>
  <c r="AZ239" i="8"/>
  <c r="Q84" i="9"/>
  <c r="N84" i="9"/>
  <c r="S84" i="9"/>
  <c r="BZ240" i="7"/>
  <c r="AM240" i="7"/>
  <c r="Z238" i="9"/>
  <c r="AQ83" i="8"/>
  <c r="AN83" i="8"/>
  <c r="AS83" i="8"/>
  <c r="BZ239" i="8"/>
  <c r="AM239" i="8" l="1"/>
  <c r="AD86" i="7"/>
  <c r="AA86" i="7"/>
  <c r="AF86" i="7"/>
  <c r="BM240" i="8"/>
  <c r="AD84" i="8"/>
  <c r="AA84" i="8"/>
  <c r="AF84" i="8"/>
  <c r="BZ240" i="8"/>
  <c r="O85" i="7"/>
  <c r="T85" i="7"/>
  <c r="L86" i="7" s="1"/>
  <c r="R85" i="7"/>
  <c r="AO85" i="7"/>
  <c r="AR85" i="7"/>
  <c r="AT85" i="7"/>
  <c r="AL86" i="7" s="1"/>
  <c r="AZ240" i="8"/>
  <c r="BP84" i="8"/>
  <c r="CB85" i="7"/>
  <c r="CE85" i="7"/>
  <c r="CG85" i="7"/>
  <c r="BY86" i="7" s="1"/>
  <c r="BB83" i="9"/>
  <c r="BG83" i="9"/>
  <c r="AY84" i="9" s="1"/>
  <c r="BE83" i="9"/>
  <c r="Z243" i="7"/>
  <c r="BZ239" i="9"/>
  <c r="AO83" i="8"/>
  <c r="AT83" i="8"/>
  <c r="AL84" i="8" s="1"/>
  <c r="AR83" i="8"/>
  <c r="BC84" i="8"/>
  <c r="BH83" i="8"/>
  <c r="Z241" i="8"/>
  <c r="AZ241" i="7"/>
  <c r="O84" i="9"/>
  <c r="T84" i="9"/>
  <c r="L85" i="9" s="1"/>
  <c r="R84" i="9"/>
  <c r="BB85" i="7"/>
  <c r="BG85" i="7"/>
  <c r="AY86" i="7" s="1"/>
  <c r="BE85" i="7"/>
  <c r="BU83" i="8"/>
  <c r="CC84" i="8"/>
  <c r="AZ239" i="9"/>
  <c r="AB83" i="9"/>
  <c r="AG83" i="9"/>
  <c r="Y84" i="9" s="1"/>
  <c r="AE83" i="9"/>
  <c r="BO83" i="9"/>
  <c r="BT83" i="9"/>
  <c r="BL84" i="9" s="1"/>
  <c r="BR83" i="9"/>
  <c r="Z239" i="9"/>
  <c r="AM241" i="7"/>
  <c r="CH83" i="8"/>
  <c r="CB83" i="9"/>
  <c r="CG83" i="9"/>
  <c r="BY84" i="9" s="1"/>
  <c r="CE83" i="9"/>
  <c r="BZ241" i="7"/>
  <c r="BM239" i="9"/>
  <c r="BM241" i="7"/>
  <c r="Q84" i="8"/>
  <c r="N84" i="8"/>
  <c r="S84" i="8"/>
  <c r="BO85" i="7"/>
  <c r="BR85" i="7"/>
  <c r="BT85" i="7"/>
  <c r="BL86" i="7" s="1"/>
  <c r="AO83" i="9"/>
  <c r="AR83" i="9"/>
  <c r="AT83" i="9"/>
  <c r="AL84" i="9" s="1"/>
  <c r="AM239" i="9"/>
  <c r="CD84" i="8" l="1"/>
  <c r="CA84" i="8"/>
  <c r="CF84" i="8"/>
  <c r="AP84" i="8"/>
  <c r="BQ84" i="8"/>
  <c r="BN84" i="8"/>
  <c r="BS84" i="8"/>
  <c r="BZ241" i="8"/>
  <c r="AZ242" i="7"/>
  <c r="BP86" i="7"/>
  <c r="BM242" i="7"/>
  <c r="BM240" i="9"/>
  <c r="Z240" i="9"/>
  <c r="AM240" i="9"/>
  <c r="BU83" i="9"/>
  <c r="AZ241" i="8"/>
  <c r="AB84" i="8"/>
  <c r="AE84" i="8"/>
  <c r="AG84" i="8"/>
  <c r="Y85" i="8" s="1"/>
  <c r="BZ242" i="7"/>
  <c r="O84" i="8"/>
  <c r="R84" i="8"/>
  <c r="T84" i="8"/>
  <c r="L85" i="8" s="1"/>
  <c r="BP84" i="9"/>
  <c r="BZ240" i="9"/>
  <c r="Z242" i="8"/>
  <c r="AP86" i="7"/>
  <c r="CH83" i="9"/>
  <c r="AU85" i="7"/>
  <c r="BM241" i="8"/>
  <c r="BH85" i="7"/>
  <c r="AU83" i="9"/>
  <c r="CC84" i="9"/>
  <c r="BC86" i="7"/>
  <c r="Z244" i="7"/>
  <c r="AH83" i="9"/>
  <c r="BH83" i="9"/>
  <c r="BC84" i="9"/>
  <c r="U85" i="7"/>
  <c r="BU85" i="7"/>
  <c r="AP84" i="9"/>
  <c r="P86" i="7"/>
  <c r="AB86" i="7"/>
  <c r="AG86" i="7"/>
  <c r="Y87" i="7" s="1"/>
  <c r="AE86" i="7"/>
  <c r="AC84" i="9"/>
  <c r="AM242" i="7"/>
  <c r="AZ240" i="9"/>
  <c r="CC86" i="7"/>
  <c r="U84" i="9"/>
  <c r="BD84" i="8"/>
  <c r="BA84" i="8"/>
  <c r="BF84" i="8"/>
  <c r="CH85" i="7"/>
  <c r="AM240" i="8"/>
  <c r="P85" i="9"/>
  <c r="AU83" i="8"/>
  <c r="BD86" i="7" l="1"/>
  <c r="BA86" i="7"/>
  <c r="BF86" i="7"/>
  <c r="P85" i="8"/>
  <c r="AM241" i="9"/>
  <c r="BZ243" i="7"/>
  <c r="BZ242" i="8"/>
  <c r="AD84" i="9"/>
  <c r="AA84" i="9"/>
  <c r="AF84" i="9"/>
  <c r="Z241" i="9"/>
  <c r="AC87" i="7"/>
  <c r="Q85" i="9"/>
  <c r="N85" i="9"/>
  <c r="S85" i="9"/>
  <c r="CD86" i="7"/>
  <c r="CA86" i="7"/>
  <c r="CF86" i="7"/>
  <c r="CD84" i="9"/>
  <c r="CA84" i="9"/>
  <c r="CF84" i="9"/>
  <c r="AQ86" i="7"/>
  <c r="AN86" i="7"/>
  <c r="AS86" i="7"/>
  <c r="AZ241" i="9"/>
  <c r="Q86" i="7"/>
  <c r="N86" i="7"/>
  <c r="S86" i="7"/>
  <c r="BD84" i="9"/>
  <c r="BA84" i="9"/>
  <c r="BF84" i="9"/>
  <c r="BO84" i="8"/>
  <c r="BR84" i="8"/>
  <c r="BT84" i="8"/>
  <c r="BL85" i="8" s="1"/>
  <c r="AC85" i="8"/>
  <c r="BM241" i="9"/>
  <c r="U84" i="8"/>
  <c r="AM241" i="8"/>
  <c r="AM243" i="7"/>
  <c r="Z243" i="8"/>
  <c r="AH84" i="8"/>
  <c r="AQ84" i="8"/>
  <c r="AN84" i="8"/>
  <c r="AS84" i="8"/>
  <c r="BM243" i="7"/>
  <c r="BZ241" i="9"/>
  <c r="AZ242" i="8"/>
  <c r="BQ86" i="7"/>
  <c r="BN86" i="7"/>
  <c r="BS86" i="7"/>
  <c r="AZ243" i="7"/>
  <c r="Z245" i="7"/>
  <c r="AH86" i="7"/>
  <c r="AQ84" i="9"/>
  <c r="AN84" i="9"/>
  <c r="AS84" i="9"/>
  <c r="BQ84" i="9"/>
  <c r="BN84" i="9"/>
  <c r="BS84" i="9"/>
  <c r="CB84" i="8"/>
  <c r="CG84" i="8"/>
  <c r="BY85" i="8" s="1"/>
  <c r="CE84" i="8"/>
  <c r="BM242" i="8"/>
  <c r="BB84" i="8"/>
  <c r="BG84" i="8"/>
  <c r="AY85" i="8" s="1"/>
  <c r="BE84" i="8"/>
  <c r="BZ243" i="8" l="1"/>
  <c r="O86" i="7"/>
  <c r="T86" i="7"/>
  <c r="L87" i="7" s="1"/>
  <c r="R86" i="7"/>
  <c r="AZ242" i="9"/>
  <c r="O85" i="9"/>
  <c r="T85" i="9"/>
  <c r="L86" i="9" s="1"/>
  <c r="R85" i="9"/>
  <c r="AD85" i="8"/>
  <c r="AA85" i="8"/>
  <c r="AF85" i="8"/>
  <c r="BZ244" i="7"/>
  <c r="BC85" i="8"/>
  <c r="BM242" i="9"/>
  <c r="AD87" i="7"/>
  <c r="AA87" i="7"/>
  <c r="AF87" i="7"/>
  <c r="AM242" i="9"/>
  <c r="BM243" i="8"/>
  <c r="AO84" i="9"/>
  <c r="AT84" i="9"/>
  <c r="AL85" i="9" s="1"/>
  <c r="AR84" i="9"/>
  <c r="BU84" i="8"/>
  <c r="Q85" i="8"/>
  <c r="N85" i="8"/>
  <c r="S85" i="8"/>
  <c r="CB86" i="7"/>
  <c r="CE86" i="7"/>
  <c r="CG86" i="7"/>
  <c r="BY87" i="7" s="1"/>
  <c r="Z246" i="7"/>
  <c r="AM244" i="7"/>
  <c r="Z244" i="8"/>
  <c r="CH84" i="8"/>
  <c r="BP85" i="8"/>
  <c r="BZ242" i="9"/>
  <c r="BO84" i="9"/>
  <c r="BT84" i="9"/>
  <c r="BL85" i="9" s="1"/>
  <c r="BR84" i="9"/>
  <c r="BM244" i="7"/>
  <c r="CB84" i="9"/>
  <c r="CG84" i="9"/>
  <c r="BY85" i="9" s="1"/>
  <c r="CE84" i="9"/>
  <c r="Z242" i="9"/>
  <c r="BO86" i="7"/>
  <c r="BR86" i="7"/>
  <c r="BT86" i="7"/>
  <c r="BL87" i="7" s="1"/>
  <c r="AZ243" i="8"/>
  <c r="CC85" i="8"/>
  <c r="AZ244" i="7"/>
  <c r="AM242" i="8"/>
  <c r="BB84" i="9"/>
  <c r="BE84" i="9"/>
  <c r="BG84" i="9"/>
  <c r="AY85" i="9" s="1"/>
  <c r="BB86" i="7"/>
  <c r="BE86" i="7"/>
  <c r="BG86" i="7"/>
  <c r="AY87" i="7" s="1"/>
  <c r="AO86" i="7"/>
  <c r="AT86" i="7"/>
  <c r="AL87" i="7" s="1"/>
  <c r="AR86" i="7"/>
  <c r="BH84" i="8"/>
  <c r="AO84" i="8"/>
  <c r="AT84" i="8"/>
  <c r="AL85" i="8" s="1"/>
  <c r="AR84" i="8"/>
  <c r="AB84" i="9"/>
  <c r="AE84" i="9"/>
  <c r="AG84" i="9"/>
  <c r="Y85" i="9" s="1"/>
  <c r="AH84" i="9" l="1"/>
  <c r="BQ85" i="8"/>
  <c r="BN85" i="8"/>
  <c r="BS85" i="8"/>
  <c r="AU84" i="9"/>
  <c r="Z243" i="9"/>
  <c r="CH84" i="9"/>
  <c r="CC85" i="9"/>
  <c r="AP85" i="9"/>
  <c r="BM243" i="9"/>
  <c r="AP87" i="7"/>
  <c r="P86" i="9"/>
  <c r="BC87" i="7"/>
  <c r="BH86" i="7"/>
  <c r="CD85" i="8"/>
  <c r="CA85" i="8"/>
  <c r="CF85" i="8"/>
  <c r="AZ243" i="9"/>
  <c r="BM244" i="8"/>
  <c r="BD85" i="8"/>
  <c r="BA85" i="8"/>
  <c r="BF85" i="8"/>
  <c r="U86" i="7"/>
  <c r="U85" i="9"/>
  <c r="AU84" i="8"/>
  <c r="AP85" i="8"/>
  <c r="AZ244" i="8"/>
  <c r="BM245" i="7"/>
  <c r="Z245" i="8"/>
  <c r="CC87" i="7"/>
  <c r="P87" i="7"/>
  <c r="BZ243" i="9"/>
  <c r="AC85" i="9"/>
  <c r="AZ245" i="7"/>
  <c r="BC85" i="9"/>
  <c r="BP87" i="7"/>
  <c r="CH86" i="7"/>
  <c r="AM243" i="9"/>
  <c r="BZ245" i="7"/>
  <c r="BP85" i="9"/>
  <c r="BZ244" i="8"/>
  <c r="AU86" i="7"/>
  <c r="BU84" i="9"/>
  <c r="AM245" i="7"/>
  <c r="O85" i="8"/>
  <c r="T85" i="8"/>
  <c r="L86" i="8" s="1"/>
  <c r="R85" i="8"/>
  <c r="AB85" i="8"/>
  <c r="AE85" i="8"/>
  <c r="AG85" i="8"/>
  <c r="Y86" i="8" s="1"/>
  <c r="Z247" i="7"/>
  <c r="BH84" i="9"/>
  <c r="BU86" i="7"/>
  <c r="AM243" i="8"/>
  <c r="AB87" i="7"/>
  <c r="AE87" i="7"/>
  <c r="AG87" i="7"/>
  <c r="Y88" i="7" s="1"/>
  <c r="AZ245" i="8" l="1"/>
  <c r="BM245" i="8"/>
  <c r="AM244" i="9"/>
  <c r="BZ244" i="9"/>
  <c r="AQ85" i="8"/>
  <c r="AN85" i="8"/>
  <c r="AS85" i="8"/>
  <c r="Q86" i="9"/>
  <c r="N86" i="9"/>
  <c r="S86" i="9"/>
  <c r="AZ244" i="9"/>
  <c r="AQ87" i="7"/>
  <c r="AN87" i="7"/>
  <c r="AS87" i="7"/>
  <c r="Z244" i="9"/>
  <c r="BQ87" i="7"/>
  <c r="BN87" i="7"/>
  <c r="BS87" i="7"/>
  <c r="BM244" i="9"/>
  <c r="AC86" i="8"/>
  <c r="BZ245" i="8"/>
  <c r="BZ246" i="7"/>
  <c r="AC88" i="7"/>
  <c r="Z248" i="7"/>
  <c r="Q87" i="7"/>
  <c r="N87" i="7"/>
  <c r="S87" i="7"/>
  <c r="AH85" i="8"/>
  <c r="CB85" i="8"/>
  <c r="CE85" i="8"/>
  <c r="CG85" i="8"/>
  <c r="BY86" i="8" s="1"/>
  <c r="AQ85" i="9"/>
  <c r="AN85" i="9"/>
  <c r="AS85" i="9"/>
  <c r="AM244" i="8"/>
  <c r="CD87" i="7"/>
  <c r="CA87" i="7"/>
  <c r="CF87" i="7"/>
  <c r="U85" i="8"/>
  <c r="BD85" i="9"/>
  <c r="BA85" i="9"/>
  <c r="BF85" i="9"/>
  <c r="Z246" i="8"/>
  <c r="BO85" i="8"/>
  <c r="BR85" i="8"/>
  <c r="BT85" i="8"/>
  <c r="BL86" i="8" s="1"/>
  <c r="P86" i="8"/>
  <c r="BQ85" i="9"/>
  <c r="BN85" i="9"/>
  <c r="BS85" i="9"/>
  <c r="AZ246" i="7"/>
  <c r="BM246" i="7"/>
  <c r="BB85" i="8"/>
  <c r="BE85" i="8"/>
  <c r="BG85" i="8"/>
  <c r="AY86" i="8" s="1"/>
  <c r="AH87" i="7"/>
  <c r="AM246" i="7"/>
  <c r="AD85" i="9"/>
  <c r="AA85" i="9"/>
  <c r="AF85" i="9"/>
  <c r="BD87" i="7"/>
  <c r="BA87" i="7"/>
  <c r="BF87" i="7"/>
  <c r="CD85" i="9"/>
  <c r="CA85" i="9"/>
  <c r="CF85" i="9"/>
  <c r="CC86" i="8" l="1"/>
  <c r="BZ247" i="7"/>
  <c r="CB85" i="9"/>
  <c r="CE85" i="9"/>
  <c r="CG85" i="9"/>
  <c r="BY86" i="9" s="1"/>
  <c r="BH85" i="8"/>
  <c r="CH85" i="8"/>
  <c r="BO87" i="7"/>
  <c r="BR87" i="7"/>
  <c r="BT87" i="7"/>
  <c r="BL88" i="7" s="1"/>
  <c r="AO85" i="8"/>
  <c r="AR85" i="8"/>
  <c r="AT85" i="8"/>
  <c r="AL86" i="8" s="1"/>
  <c r="CB87" i="7"/>
  <c r="CE87" i="7"/>
  <c r="CG87" i="7"/>
  <c r="BY88" i="7" s="1"/>
  <c r="BZ246" i="8"/>
  <c r="AD86" i="8"/>
  <c r="AA86" i="8"/>
  <c r="AF86" i="8"/>
  <c r="BZ245" i="9"/>
  <c r="O87" i="7"/>
  <c r="T87" i="7"/>
  <c r="L88" i="7" s="1"/>
  <c r="R87" i="7"/>
  <c r="AO87" i="7"/>
  <c r="AR87" i="7"/>
  <c r="AT87" i="7"/>
  <c r="AL88" i="7" s="1"/>
  <c r="AM245" i="9"/>
  <c r="BB87" i="7"/>
  <c r="BE87" i="7"/>
  <c r="BG87" i="7"/>
  <c r="AY88" i="7" s="1"/>
  <c r="BM247" i="7"/>
  <c r="BP86" i="8"/>
  <c r="Z245" i="9"/>
  <c r="AM245" i="8"/>
  <c r="BB85" i="9"/>
  <c r="BG85" i="9"/>
  <c r="AY86" i="9" s="1"/>
  <c r="BE85" i="9"/>
  <c r="AZ245" i="9"/>
  <c r="BM246" i="8"/>
  <c r="Z247" i="8"/>
  <c r="AZ247" i="7"/>
  <c r="Z249" i="7"/>
  <c r="BU85" i="8"/>
  <c r="AB85" i="9"/>
  <c r="AE85" i="9"/>
  <c r="AG85" i="9"/>
  <c r="Y86" i="9" s="1"/>
  <c r="BO85" i="9"/>
  <c r="BT85" i="9"/>
  <c r="BL86" i="9" s="1"/>
  <c r="BR85" i="9"/>
  <c r="AD88" i="7"/>
  <c r="AA88" i="7"/>
  <c r="AF88" i="7"/>
  <c r="BC86" i="8"/>
  <c r="AM247" i="7"/>
  <c r="BM245" i="9"/>
  <c r="AO85" i="9"/>
  <c r="AT85" i="9"/>
  <c r="AL86" i="9" s="1"/>
  <c r="AR85" i="9"/>
  <c r="Q86" i="8"/>
  <c r="N86" i="8"/>
  <c r="S86" i="8"/>
  <c r="O86" i="9"/>
  <c r="R86" i="9"/>
  <c r="T86" i="9"/>
  <c r="L87" i="9" s="1"/>
  <c r="AZ246" i="8"/>
  <c r="BM247" i="8" l="1"/>
  <c r="BQ86" i="8"/>
  <c r="BN86" i="8"/>
  <c r="BS86" i="8"/>
  <c r="U87" i="7"/>
  <c r="CH87" i="7"/>
  <c r="CC86" i="9"/>
  <c r="CH85" i="9"/>
  <c r="AZ247" i="8"/>
  <c r="P87" i="9"/>
  <c r="AP86" i="8"/>
  <c r="U86" i="9"/>
  <c r="AU85" i="9"/>
  <c r="BH85" i="9"/>
  <c r="AU85" i="8"/>
  <c r="BD86" i="8"/>
  <c r="BA86" i="8"/>
  <c r="BF86" i="8"/>
  <c r="BM248" i="7"/>
  <c r="BU85" i="9"/>
  <c r="BC88" i="7"/>
  <c r="BZ246" i="9"/>
  <c r="AP86" i="9"/>
  <c r="BP86" i="9"/>
  <c r="BH87" i="7"/>
  <c r="BZ248" i="7"/>
  <c r="P88" i="7"/>
  <c r="AB88" i="7"/>
  <c r="AG88" i="7"/>
  <c r="Y89" i="7" s="1"/>
  <c r="AE88" i="7"/>
  <c r="AZ246" i="9"/>
  <c r="Z250" i="7"/>
  <c r="BC86" i="9"/>
  <c r="AM246" i="8"/>
  <c r="BP88" i="7"/>
  <c r="BM246" i="9"/>
  <c r="AC86" i="9"/>
  <c r="AZ248" i="7"/>
  <c r="AM246" i="9"/>
  <c r="AB86" i="8"/>
  <c r="AE86" i="8"/>
  <c r="AG86" i="8"/>
  <c r="Y87" i="8" s="1"/>
  <c r="BU87" i="7"/>
  <c r="CD86" i="8"/>
  <c r="CA86" i="8"/>
  <c r="CF86" i="8"/>
  <c r="CC88" i="7"/>
  <c r="O86" i="8"/>
  <c r="R86" i="8"/>
  <c r="T86" i="8"/>
  <c r="L87" i="8" s="1"/>
  <c r="AM248" i="7"/>
  <c r="Z246" i="9"/>
  <c r="AP88" i="7"/>
  <c r="AH85" i="9"/>
  <c r="Z248" i="8"/>
  <c r="AU87" i="7"/>
  <c r="BZ247" i="8"/>
  <c r="Z247" i="9" l="1"/>
  <c r="BM247" i="9"/>
  <c r="AZ247" i="9"/>
  <c r="AH88" i="7"/>
  <c r="BM249" i="7"/>
  <c r="AC89" i="7"/>
  <c r="AC87" i="8"/>
  <c r="BQ88" i="7"/>
  <c r="BN88" i="7"/>
  <c r="BS88" i="7"/>
  <c r="BZ248" i="8"/>
  <c r="AH86" i="8"/>
  <c r="AQ86" i="8"/>
  <c r="AN86" i="8"/>
  <c r="AS86" i="8"/>
  <c r="Q88" i="7"/>
  <c r="N88" i="7"/>
  <c r="S88" i="7"/>
  <c r="U86" i="8"/>
  <c r="AM247" i="9"/>
  <c r="AM247" i="8"/>
  <c r="BB86" i="8"/>
  <c r="BE86" i="8"/>
  <c r="BG86" i="8"/>
  <c r="AY87" i="8" s="1"/>
  <c r="Q87" i="9"/>
  <c r="N87" i="9"/>
  <c r="S87" i="9"/>
  <c r="AM249" i="7"/>
  <c r="AQ86" i="9"/>
  <c r="AN86" i="9"/>
  <c r="AS86" i="9"/>
  <c r="BO86" i="8"/>
  <c r="BR86" i="8"/>
  <c r="BT86" i="8"/>
  <c r="BL87" i="8" s="1"/>
  <c r="P87" i="8"/>
  <c r="CD88" i="7"/>
  <c r="CA88" i="7"/>
  <c r="CF88" i="7"/>
  <c r="AZ249" i="7"/>
  <c r="BZ247" i="9"/>
  <c r="AZ248" i="8"/>
  <c r="Z249" i="8"/>
  <c r="BD86" i="9"/>
  <c r="BA86" i="9"/>
  <c r="BF86" i="9"/>
  <c r="BZ249" i="7"/>
  <c r="AD86" i="9"/>
  <c r="AA86" i="9"/>
  <c r="AF86" i="9"/>
  <c r="BD88" i="7"/>
  <c r="BA88" i="7"/>
  <c r="BF88" i="7"/>
  <c r="Z251" i="7"/>
  <c r="BM248" i="8"/>
  <c r="CB86" i="8"/>
  <c r="CE86" i="8"/>
  <c r="CG86" i="8"/>
  <c r="BY87" i="8" s="1"/>
  <c r="AQ88" i="7"/>
  <c r="AN88" i="7"/>
  <c r="AS88" i="7"/>
  <c r="BQ86" i="9"/>
  <c r="BN86" i="9"/>
  <c r="BS86" i="9"/>
  <c r="CD86" i="9"/>
  <c r="CA86" i="9"/>
  <c r="CF86" i="9"/>
  <c r="O87" i="9" l="1"/>
  <c r="T87" i="9"/>
  <c r="L88" i="9" s="1"/>
  <c r="R87" i="9"/>
  <c r="O88" i="7"/>
  <c r="T88" i="7"/>
  <c r="L89" i="7" s="1"/>
  <c r="R88" i="7"/>
  <c r="CB86" i="9"/>
  <c r="CE86" i="9"/>
  <c r="CG86" i="9"/>
  <c r="BY87" i="9" s="1"/>
  <c r="BM249" i="8"/>
  <c r="AZ250" i="7"/>
  <c r="AO86" i="9"/>
  <c r="AT86" i="9"/>
  <c r="AL87" i="9" s="1"/>
  <c r="AR86" i="9"/>
  <c r="AD89" i="7"/>
  <c r="AA89" i="7"/>
  <c r="AF89" i="7"/>
  <c r="Z252" i="7"/>
  <c r="AM248" i="9"/>
  <c r="Q87" i="8"/>
  <c r="N87" i="8"/>
  <c r="S87" i="8"/>
  <c r="BZ250" i="7"/>
  <c r="AM250" i="7"/>
  <c r="BZ249" i="8"/>
  <c r="BM250" i="7"/>
  <c r="BO86" i="9"/>
  <c r="BR86" i="9"/>
  <c r="BT86" i="9"/>
  <c r="BL87" i="9" s="1"/>
  <c r="CB88" i="7"/>
  <c r="CG88" i="7"/>
  <c r="BY89" i="7" s="1"/>
  <c r="CE88" i="7"/>
  <c r="BB86" i="9"/>
  <c r="BE86" i="9"/>
  <c r="BG86" i="9"/>
  <c r="AY87" i="9" s="1"/>
  <c r="AZ248" i="9"/>
  <c r="BP87" i="8"/>
  <c r="AO88" i="7"/>
  <c r="AT88" i="7"/>
  <c r="AL89" i="7" s="1"/>
  <c r="AR88" i="7"/>
  <c r="BB88" i="7"/>
  <c r="BE88" i="7"/>
  <c r="BG88" i="7"/>
  <c r="AY89" i="7" s="1"/>
  <c r="BH86" i="8"/>
  <c r="AO86" i="8"/>
  <c r="AR86" i="8"/>
  <c r="AT86" i="8"/>
  <c r="AL87" i="8" s="1"/>
  <c r="AD87" i="8"/>
  <c r="AA87" i="8"/>
  <c r="AF87" i="8"/>
  <c r="BM248" i="9"/>
  <c r="Z250" i="8"/>
  <c r="Z248" i="9"/>
  <c r="BO88" i="7"/>
  <c r="BT88" i="7"/>
  <c r="BL89" i="7" s="1"/>
  <c r="BR88" i="7"/>
  <c r="CC87" i="8"/>
  <c r="AZ249" i="8"/>
  <c r="BU86" i="8"/>
  <c r="BC87" i="8"/>
  <c r="CH86" i="8"/>
  <c r="AB86" i="9"/>
  <c r="AG86" i="9"/>
  <c r="Y87" i="9" s="1"/>
  <c r="AE86" i="9"/>
  <c r="BZ248" i="9"/>
  <c r="AM248" i="8"/>
  <c r="AU86" i="8" l="1"/>
  <c r="AP89" i="7"/>
  <c r="BH86" i="9"/>
  <c r="BM251" i="7"/>
  <c r="BM250" i="8"/>
  <c r="AM249" i="8"/>
  <c r="Z251" i="8"/>
  <c r="BZ250" i="8"/>
  <c r="Z253" i="7"/>
  <c r="CC87" i="9"/>
  <c r="AM251" i="7"/>
  <c r="CH86" i="9"/>
  <c r="AH86" i="9"/>
  <c r="CC89" i="7"/>
  <c r="AB89" i="7"/>
  <c r="AG89" i="7"/>
  <c r="Y90" i="7" s="1"/>
  <c r="AE89" i="7"/>
  <c r="U88" i="7"/>
  <c r="BD87" i="8"/>
  <c r="BA87" i="8"/>
  <c r="BF87" i="8"/>
  <c r="BQ87" i="8"/>
  <c r="BN87" i="8"/>
  <c r="BS87" i="8"/>
  <c r="AZ250" i="8"/>
  <c r="P89" i="7"/>
  <c r="AM249" i="9"/>
  <c r="AZ249" i="9"/>
  <c r="CH88" i="7"/>
  <c r="AC87" i="9"/>
  <c r="BC89" i="7"/>
  <c r="BZ251" i="7"/>
  <c r="AU86" i="9"/>
  <c r="BH88" i="7"/>
  <c r="BP87" i="9"/>
  <c r="AP87" i="9"/>
  <c r="U87" i="9"/>
  <c r="BZ249" i="9"/>
  <c r="CD87" i="8"/>
  <c r="CA87" i="8"/>
  <c r="CF87" i="8"/>
  <c r="BU86" i="9"/>
  <c r="P88" i="9"/>
  <c r="BM249" i="9"/>
  <c r="BU88" i="7"/>
  <c r="BP89" i="7"/>
  <c r="AB87" i="8"/>
  <c r="AE87" i="8"/>
  <c r="AG87" i="8"/>
  <c r="Y88" i="8" s="1"/>
  <c r="Z249" i="9"/>
  <c r="AP87" i="8"/>
  <c r="AU88" i="7"/>
  <c r="BC87" i="9"/>
  <c r="O87" i="8"/>
  <c r="R87" i="8"/>
  <c r="T87" i="8"/>
  <c r="L88" i="8" s="1"/>
  <c r="AZ251" i="7"/>
  <c r="AQ87" i="9" l="1"/>
  <c r="AN87" i="9"/>
  <c r="AS87" i="9"/>
  <c r="AM250" i="8"/>
  <c r="AH89" i="7"/>
  <c r="Z250" i="9"/>
  <c r="AD87" i="9"/>
  <c r="AA87" i="9"/>
  <c r="AF87" i="9"/>
  <c r="AC90" i="7"/>
  <c r="CD87" i="9"/>
  <c r="CA87" i="9"/>
  <c r="CF87" i="9"/>
  <c r="AC88" i="8"/>
  <c r="BQ87" i="9"/>
  <c r="BN87" i="9"/>
  <c r="BS87" i="9"/>
  <c r="AZ251" i="8"/>
  <c r="CD89" i="7"/>
  <c r="CA89" i="7"/>
  <c r="CF89" i="7"/>
  <c r="BM251" i="8"/>
  <c r="P88" i="8"/>
  <c r="AH87" i="8"/>
  <c r="Z254" i="7"/>
  <c r="BM252" i="7"/>
  <c r="U87" i="8"/>
  <c r="BO87" i="8"/>
  <c r="BT87" i="8"/>
  <c r="BL88" i="8" s="1"/>
  <c r="BR87" i="8"/>
  <c r="CB87" i="8"/>
  <c r="CE87" i="8"/>
  <c r="CG87" i="8"/>
  <c r="BY88" i="8" s="1"/>
  <c r="AZ250" i="9"/>
  <c r="BZ251" i="8"/>
  <c r="Q88" i="9"/>
  <c r="N88" i="9"/>
  <c r="S88" i="9"/>
  <c r="BQ89" i="7"/>
  <c r="BN89" i="7"/>
  <c r="BS89" i="7"/>
  <c r="BB87" i="8"/>
  <c r="BE87" i="8"/>
  <c r="BG87" i="8"/>
  <c r="AY88" i="8" s="1"/>
  <c r="AQ89" i="7"/>
  <c r="AN89" i="7"/>
  <c r="AS89" i="7"/>
  <c r="BZ250" i="9"/>
  <c r="AM252" i="7"/>
  <c r="AZ252" i="7"/>
  <c r="BD87" i="9"/>
  <c r="BA87" i="9"/>
  <c r="BF87" i="9"/>
  <c r="AM250" i="9"/>
  <c r="BZ252" i="7"/>
  <c r="Q89" i="7"/>
  <c r="N89" i="7"/>
  <c r="S89" i="7"/>
  <c r="AQ87" i="8"/>
  <c r="AN87" i="8"/>
  <c r="AS87" i="8"/>
  <c r="BM250" i="9"/>
  <c r="BD89" i="7"/>
  <c r="BA89" i="7"/>
  <c r="BF89" i="7"/>
  <c r="Z252" i="8"/>
  <c r="BO87" i="9" l="1"/>
  <c r="BT87" i="9"/>
  <c r="BL88" i="9" s="1"/>
  <c r="BR87" i="9"/>
  <c r="Z251" i="9"/>
  <c r="BM251" i="9"/>
  <c r="BZ251" i="9"/>
  <c r="CH87" i="8"/>
  <c r="Z253" i="8"/>
  <c r="BZ253" i="7"/>
  <c r="BB89" i="7"/>
  <c r="BG89" i="7"/>
  <c r="AY90" i="7" s="1"/>
  <c r="BE89" i="7"/>
  <c r="AM251" i="9"/>
  <c r="AO89" i="7"/>
  <c r="AR89" i="7"/>
  <c r="AT89" i="7"/>
  <c r="AL90" i="7" s="1"/>
  <c r="BU87" i="8"/>
  <c r="Q88" i="8"/>
  <c r="N88" i="8"/>
  <c r="S88" i="8"/>
  <c r="AD88" i="8"/>
  <c r="AA88" i="8"/>
  <c r="AF88" i="8"/>
  <c r="BP88" i="8"/>
  <c r="CB87" i="9"/>
  <c r="CE87" i="9"/>
  <c r="CG87" i="9"/>
  <c r="BY88" i="9" s="1"/>
  <c r="CB89" i="7"/>
  <c r="CE89" i="7"/>
  <c r="CG89" i="7"/>
  <c r="BY90" i="7" s="1"/>
  <c r="AM251" i="8"/>
  <c r="BB87" i="9"/>
  <c r="BG87" i="9"/>
  <c r="AY88" i="9" s="1"/>
  <c r="BE87" i="9"/>
  <c r="O88" i="9"/>
  <c r="R88" i="9"/>
  <c r="T88" i="9"/>
  <c r="L89" i="9" s="1"/>
  <c r="AZ253" i="7"/>
  <c r="BC88" i="8"/>
  <c r="BH87" i="8"/>
  <c r="BZ252" i="8"/>
  <c r="BM253" i="7"/>
  <c r="AD90" i="7"/>
  <c r="AA90" i="7"/>
  <c r="AF90" i="7"/>
  <c r="AZ251" i="9"/>
  <c r="AZ252" i="8"/>
  <c r="BM252" i="8"/>
  <c r="Z255" i="7"/>
  <c r="AB87" i="9"/>
  <c r="AE87" i="9"/>
  <c r="AG87" i="9"/>
  <c r="Y88" i="9" s="1"/>
  <c r="AO87" i="9"/>
  <c r="AR87" i="9"/>
  <c r="AT87" i="9"/>
  <c r="AL88" i="9" s="1"/>
  <c r="AO87" i="8"/>
  <c r="AR87" i="8"/>
  <c r="AT87" i="8"/>
  <c r="AL88" i="8" s="1"/>
  <c r="AM253" i="7"/>
  <c r="O89" i="7"/>
  <c r="R89" i="7"/>
  <c r="T89" i="7"/>
  <c r="L90" i="7" s="1"/>
  <c r="BO89" i="7"/>
  <c r="BT89" i="7"/>
  <c r="BL90" i="7" s="1"/>
  <c r="BR89" i="7"/>
  <c r="CC88" i="8"/>
  <c r="CH89" i="7" l="1"/>
  <c r="AP88" i="8"/>
  <c r="AB88" i="8"/>
  <c r="AG88" i="8"/>
  <c r="Y89" i="8" s="1"/>
  <c r="AE88" i="8"/>
  <c r="BH89" i="7"/>
  <c r="BZ252" i="9"/>
  <c r="CD88" i="8"/>
  <c r="CA88" i="8"/>
  <c r="CF88" i="8"/>
  <c r="AU87" i="8"/>
  <c r="BZ253" i="8"/>
  <c r="BC90" i="7"/>
  <c r="BM252" i="9"/>
  <c r="Z256" i="7"/>
  <c r="U88" i="9"/>
  <c r="O88" i="8"/>
  <c r="R88" i="8"/>
  <c r="T88" i="8"/>
  <c r="L89" i="8" s="1"/>
  <c r="AP88" i="9"/>
  <c r="BZ254" i="7"/>
  <c r="Z252" i="9"/>
  <c r="P89" i="9"/>
  <c r="BM254" i="7"/>
  <c r="BM253" i="8"/>
  <c r="BH87" i="9"/>
  <c r="BD88" i="8"/>
  <c r="BA88" i="8"/>
  <c r="BF88" i="8"/>
  <c r="AC88" i="9"/>
  <c r="Z254" i="8"/>
  <c r="BQ88" i="8"/>
  <c r="BN88" i="8"/>
  <c r="BS88" i="8"/>
  <c r="BP90" i="7"/>
  <c r="CC88" i="9"/>
  <c r="AZ253" i="8"/>
  <c r="BC88" i="9"/>
  <c r="CH87" i="9"/>
  <c r="AZ252" i="9"/>
  <c r="AM252" i="8"/>
  <c r="AP90" i="7"/>
  <c r="BU87" i="9"/>
  <c r="AM252" i="9"/>
  <c r="BU89" i="7"/>
  <c r="AZ254" i="7"/>
  <c r="AH87" i="9"/>
  <c r="AU89" i="7"/>
  <c r="BP88" i="9"/>
  <c r="AU87" i="9"/>
  <c r="P90" i="7"/>
  <c r="U89" i="7"/>
  <c r="AB90" i="7"/>
  <c r="AG90" i="7"/>
  <c r="Y91" i="7" s="1"/>
  <c r="AE90" i="7"/>
  <c r="AM254" i="7"/>
  <c r="CC90" i="7"/>
  <c r="P89" i="8" l="1"/>
  <c r="BZ253" i="9"/>
  <c r="BQ90" i="7"/>
  <c r="BN90" i="7"/>
  <c r="BS90" i="7"/>
  <c r="BM255" i="7"/>
  <c r="CD90" i="7"/>
  <c r="CA90" i="7"/>
  <c r="CF90" i="7"/>
  <c r="AM253" i="9"/>
  <c r="Z255" i="8"/>
  <c r="Q89" i="9"/>
  <c r="N89" i="9"/>
  <c r="S89" i="9"/>
  <c r="U88" i="8"/>
  <c r="AM253" i="8"/>
  <c r="AZ255" i="7"/>
  <c r="BD88" i="9"/>
  <c r="BA88" i="9"/>
  <c r="BF88" i="9"/>
  <c r="AD88" i="9"/>
  <c r="AA88" i="9"/>
  <c r="AF88" i="9"/>
  <c r="Z253" i="9"/>
  <c r="BZ254" i="8"/>
  <c r="AH88" i="8"/>
  <c r="AZ254" i="8"/>
  <c r="AC89" i="8"/>
  <c r="BD90" i="7"/>
  <c r="BA90" i="7"/>
  <c r="BF90" i="7"/>
  <c r="AM255" i="7"/>
  <c r="BQ88" i="9"/>
  <c r="BN88" i="9"/>
  <c r="BS88" i="9"/>
  <c r="AH90" i="7"/>
  <c r="AQ90" i="7"/>
  <c r="AN90" i="7"/>
  <c r="AS90" i="7"/>
  <c r="CD88" i="9"/>
  <c r="CA88" i="9"/>
  <c r="CF88" i="9"/>
  <c r="BB88" i="8"/>
  <c r="BG88" i="8"/>
  <c r="AY89" i="8" s="1"/>
  <c r="BE88" i="8"/>
  <c r="AC91" i="7"/>
  <c r="Z257" i="7"/>
  <c r="CB88" i="8"/>
  <c r="CG88" i="8"/>
  <c r="BY89" i="8" s="1"/>
  <c r="CE88" i="8"/>
  <c r="AQ88" i="8"/>
  <c r="AN88" i="8"/>
  <c r="AS88" i="8"/>
  <c r="BM253" i="9"/>
  <c r="BZ255" i="7"/>
  <c r="AZ253" i="9"/>
  <c r="Q90" i="7"/>
  <c r="N90" i="7"/>
  <c r="S90" i="7"/>
  <c r="BO88" i="8"/>
  <c r="BT88" i="8"/>
  <c r="BL89" i="8" s="1"/>
  <c r="BR88" i="8"/>
  <c r="BM254" i="8"/>
  <c r="AQ88" i="9"/>
  <c r="AN88" i="9"/>
  <c r="AS88" i="9"/>
  <c r="AM256" i="7" l="1"/>
  <c r="AM254" i="8"/>
  <c r="CB90" i="7"/>
  <c r="CE90" i="7"/>
  <c r="CG90" i="7"/>
  <c r="BY91" i="7" s="1"/>
  <c r="BZ255" i="8"/>
  <c r="Z258" i="7"/>
  <c r="CB88" i="9"/>
  <c r="CG88" i="9"/>
  <c r="BY89" i="9" s="1"/>
  <c r="CE88" i="9"/>
  <c r="Z254" i="9"/>
  <c r="BM255" i="8"/>
  <c r="BM256" i="7"/>
  <c r="CC89" i="8"/>
  <c r="BZ256" i="7"/>
  <c r="B15" i="9"/>
  <c r="BB90" i="7"/>
  <c r="BG90" i="7"/>
  <c r="AY91" i="7" s="1"/>
  <c r="BE90" i="7"/>
  <c r="AO90" i="7"/>
  <c r="AT90" i="7"/>
  <c r="AL91" i="7" s="1"/>
  <c r="AR90" i="7"/>
  <c r="AD89" i="8"/>
  <c r="AA89" i="8"/>
  <c r="AF89" i="8"/>
  <c r="AB88" i="9"/>
  <c r="AG88" i="9"/>
  <c r="Y89" i="9" s="1"/>
  <c r="AE88" i="9"/>
  <c r="O89" i="9"/>
  <c r="R89" i="9"/>
  <c r="T89" i="9"/>
  <c r="L90" i="9" s="1"/>
  <c r="BO90" i="7"/>
  <c r="BT90" i="7"/>
  <c r="BL91" i="7" s="1"/>
  <c r="BR90" i="7"/>
  <c r="BP89" i="8"/>
  <c r="BM254" i="9"/>
  <c r="AD91" i="7"/>
  <c r="AA91" i="7"/>
  <c r="AF91" i="7"/>
  <c r="O90" i="7"/>
  <c r="T90" i="7"/>
  <c r="L91" i="7" s="1"/>
  <c r="R90" i="7"/>
  <c r="AO88" i="8"/>
  <c r="AT88" i="8"/>
  <c r="AL89" i="8" s="1"/>
  <c r="AR88" i="8"/>
  <c r="BB88" i="9"/>
  <c r="BE88" i="9"/>
  <c r="BG88" i="9"/>
  <c r="AY89" i="9" s="1"/>
  <c r="Z256" i="8"/>
  <c r="BZ254" i="9"/>
  <c r="AO88" i="9"/>
  <c r="AR88" i="9"/>
  <c r="AT88" i="9"/>
  <c r="AL89" i="9" s="1"/>
  <c r="BC89" i="8"/>
  <c r="BU88" i="8"/>
  <c r="AZ255" i="8"/>
  <c r="AM254" i="9"/>
  <c r="Q89" i="8"/>
  <c r="N89" i="8"/>
  <c r="S89" i="8"/>
  <c r="AZ254" i="9"/>
  <c r="CH88" i="8"/>
  <c r="BH88" i="8"/>
  <c r="BO88" i="9"/>
  <c r="BR88" i="9"/>
  <c r="BT88" i="9"/>
  <c r="BL89" i="9" s="1"/>
  <c r="AZ256" i="7"/>
  <c r="AC89" i="9" l="1"/>
  <c r="AZ255" i="9"/>
  <c r="P91" i="7"/>
  <c r="BU90" i="7"/>
  <c r="AU90" i="7"/>
  <c r="U90" i="7"/>
  <c r="BP91" i="7"/>
  <c r="AP91" i="7"/>
  <c r="O89" i="8"/>
  <c r="T89" i="8"/>
  <c r="L90" i="8" s="1"/>
  <c r="R89" i="8"/>
  <c r="BQ89" i="8"/>
  <c r="BN89" i="8"/>
  <c r="BS89" i="8"/>
  <c r="Z255" i="9"/>
  <c r="BP89" i="9"/>
  <c r="AM255" i="9"/>
  <c r="BU88" i="9"/>
  <c r="BZ255" i="9"/>
  <c r="CH88" i="9"/>
  <c r="CC91" i="7"/>
  <c r="AZ257" i="7"/>
  <c r="AU88" i="9"/>
  <c r="C17" i="7"/>
  <c r="P90" i="9"/>
  <c r="CC89" i="9"/>
  <c r="CH90" i="7"/>
  <c r="Z257" i="8"/>
  <c r="AB91" i="7"/>
  <c r="AE91" i="7"/>
  <c r="H46" i="10" s="1"/>
  <c r="AG91" i="7"/>
  <c r="Y92" i="7" s="1"/>
  <c r="U89" i="9"/>
  <c r="BZ257" i="7"/>
  <c r="BC89" i="9"/>
  <c r="BH90" i="7"/>
  <c r="AM255" i="8"/>
  <c r="BH88" i="9"/>
  <c r="AH88" i="9"/>
  <c r="BC91" i="7"/>
  <c r="CD89" i="8"/>
  <c r="CA89" i="8"/>
  <c r="CF89" i="8"/>
  <c r="Z259" i="7"/>
  <c r="BM257" i="7"/>
  <c r="AM257" i="7"/>
  <c r="BD89" i="8"/>
  <c r="BA89" i="8"/>
  <c r="BF89" i="8"/>
  <c r="AU88" i="8"/>
  <c r="BM255" i="9"/>
  <c r="BZ256" i="8"/>
  <c r="AP89" i="8"/>
  <c r="C15" i="8"/>
  <c r="AZ256" i="8"/>
  <c r="B15" i="8"/>
  <c r="AP89" i="9"/>
  <c r="AB89" i="8"/>
  <c r="AE89" i="8"/>
  <c r="AG89" i="8"/>
  <c r="Y90" i="8" s="1"/>
  <c r="BM256" i="8"/>
  <c r="AC90" i="8" l="1"/>
  <c r="F15" i="8"/>
  <c r="BO89" i="8"/>
  <c r="BT89" i="8"/>
  <c r="BL90" i="8" s="1"/>
  <c r="BR89" i="8"/>
  <c r="AQ89" i="8"/>
  <c r="AN89" i="8"/>
  <c r="AS89" i="8"/>
  <c r="AM258" i="7"/>
  <c r="BM257" i="8"/>
  <c r="AC92" i="7"/>
  <c r="Q90" i="9"/>
  <c r="N90" i="9"/>
  <c r="S90" i="9"/>
  <c r="AH91" i="7"/>
  <c r="BZ256" i="9"/>
  <c r="U89" i="8"/>
  <c r="AM256" i="8"/>
  <c r="P90" i="8"/>
  <c r="Q91" i="7"/>
  <c r="N91" i="7"/>
  <c r="S91" i="7"/>
  <c r="AQ91" i="7"/>
  <c r="AN91" i="7"/>
  <c r="AS91" i="7"/>
  <c r="BM258" i="7"/>
  <c r="AH89" i="8"/>
  <c r="AQ89" i="9"/>
  <c r="AN89" i="9"/>
  <c r="AS89" i="9"/>
  <c r="AZ256" i="9"/>
  <c r="BZ257" i="8"/>
  <c r="G15" i="8"/>
  <c r="AZ258" i="7"/>
  <c r="BQ91" i="7"/>
  <c r="BN91" i="7"/>
  <c r="BS91" i="7"/>
  <c r="BD89" i="9"/>
  <c r="BA89" i="9"/>
  <c r="BF89" i="9"/>
  <c r="CD89" i="9"/>
  <c r="CA89" i="9"/>
  <c r="CF89" i="9"/>
  <c r="BQ89" i="9"/>
  <c r="BN89" i="9"/>
  <c r="BS89" i="9"/>
  <c r="Z258" i="8"/>
  <c r="AM256" i="9"/>
  <c r="BM256" i="9"/>
  <c r="CB89" i="8"/>
  <c r="CE89" i="8"/>
  <c r="CG89" i="8"/>
  <c r="BY90" i="8" s="1"/>
  <c r="E15" i="8"/>
  <c r="CD91" i="7"/>
  <c r="CA91" i="7"/>
  <c r="CF91" i="7"/>
  <c r="Z256" i="9"/>
  <c r="AD89" i="9"/>
  <c r="AA89" i="9"/>
  <c r="AF89" i="9"/>
  <c r="Z260" i="7"/>
  <c r="AZ257" i="8"/>
  <c r="BB89" i="8"/>
  <c r="BE89" i="8"/>
  <c r="BG89" i="8"/>
  <c r="AY90" i="8" s="1"/>
  <c r="BD91" i="7"/>
  <c r="BA91" i="7"/>
  <c r="BF91" i="7"/>
  <c r="BZ258" i="7"/>
  <c r="O91" i="7" l="1"/>
  <c r="R91" i="7"/>
  <c r="T91" i="7"/>
  <c r="L92" i="7" s="1"/>
  <c r="Z259" i="8"/>
  <c r="BU89" i="8"/>
  <c r="F17" i="7"/>
  <c r="B17" i="7"/>
  <c r="AO89" i="8"/>
  <c r="AR89" i="8"/>
  <c r="AT89" i="8"/>
  <c r="AL90" i="8" s="1"/>
  <c r="BC90" i="8"/>
  <c r="H49" i="10"/>
  <c r="H50" i="10" s="1"/>
  <c r="H55" i="10"/>
  <c r="H53" i="10"/>
  <c r="AZ259" i="7"/>
  <c r="AO89" i="9"/>
  <c r="AR89" i="9"/>
  <c r="AT89" i="9"/>
  <c r="AL90" i="9" s="1"/>
  <c r="Q90" i="8"/>
  <c r="N90" i="8"/>
  <c r="S90" i="8"/>
  <c r="O90" i="9"/>
  <c r="T90" i="9"/>
  <c r="L91" i="9" s="1"/>
  <c r="R90" i="9"/>
  <c r="BP90" i="8"/>
  <c r="D15" i="9"/>
  <c r="AD92" i="7"/>
  <c r="AA92" i="7"/>
  <c r="AF92" i="7"/>
  <c r="AM257" i="8"/>
  <c r="CC90" i="8"/>
  <c r="BH89" i="8"/>
  <c r="G15" i="9"/>
  <c r="CH89" i="8"/>
  <c r="BO91" i="7"/>
  <c r="BT91" i="7"/>
  <c r="BL92" i="7" s="1"/>
  <c r="BR91" i="7"/>
  <c r="F15" i="9"/>
  <c r="AM259" i="7"/>
  <c r="CB91" i="7"/>
  <c r="CG91" i="7"/>
  <c r="BY92" i="7" s="1"/>
  <c r="CE91" i="7"/>
  <c r="BO89" i="9"/>
  <c r="BT89" i="9"/>
  <c r="BL90" i="9" s="1"/>
  <c r="BR89" i="9"/>
  <c r="AZ258" i="8"/>
  <c r="Z261" i="7"/>
  <c r="BM259" i="7"/>
  <c r="BZ257" i="9"/>
  <c r="AD90" i="8"/>
  <c r="AA90" i="8"/>
  <c r="AF90" i="8"/>
  <c r="G17" i="7"/>
  <c r="CB89" i="9"/>
  <c r="CG89" i="9"/>
  <c r="BY90" i="9" s="1"/>
  <c r="CE89" i="9"/>
  <c r="BZ259" i="7"/>
  <c r="C15" i="9"/>
  <c r="BZ258" i="8"/>
  <c r="BM258" i="8"/>
  <c r="AB89" i="9"/>
  <c r="AG89" i="9"/>
  <c r="Y90" i="9" s="1"/>
  <c r="AE89" i="9"/>
  <c r="E15" i="9"/>
  <c r="AZ257" i="9"/>
  <c r="D17" i="7"/>
  <c r="E17" i="7"/>
  <c r="BM257" i="9"/>
  <c r="BB89" i="9"/>
  <c r="BG89" i="9"/>
  <c r="AY90" i="9" s="1"/>
  <c r="BE89" i="9"/>
  <c r="AO91" i="7"/>
  <c r="AT91" i="7"/>
  <c r="AL92" i="7" s="1"/>
  <c r="AR91" i="7"/>
  <c r="BB91" i="7"/>
  <c r="BG91" i="7"/>
  <c r="AY92" i="7" s="1"/>
  <c r="BE91" i="7"/>
  <c r="Z257" i="9"/>
  <c r="AM257" i="9"/>
  <c r="D15" i="8"/>
  <c r="AH89" i="9" l="1"/>
  <c r="BH89" i="9"/>
  <c r="CH89" i="9"/>
  <c r="AZ260" i="7"/>
  <c r="CC90" i="9"/>
  <c r="BQ90" i="8"/>
  <c r="BN90" i="8"/>
  <c r="BS90" i="8"/>
  <c r="AM258" i="9"/>
  <c r="BU91" i="7"/>
  <c r="AC90" i="9"/>
  <c r="BP92" i="7"/>
  <c r="U90" i="9"/>
  <c r="AZ259" i="8"/>
  <c r="Z258" i="9"/>
  <c r="BM258" i="9"/>
  <c r="BU89" i="9"/>
  <c r="P91" i="9"/>
  <c r="Z262" i="7"/>
  <c r="BM259" i="8"/>
  <c r="AB90" i="8"/>
  <c r="AG90" i="8"/>
  <c r="Y91" i="8" s="1"/>
  <c r="AE90" i="8"/>
  <c r="AM258" i="8"/>
  <c r="BD90" i="8"/>
  <c r="BA90" i="8"/>
  <c r="BF90" i="8"/>
  <c r="BC92" i="7"/>
  <c r="BZ259" i="8"/>
  <c r="CH91" i="7"/>
  <c r="O90" i="8"/>
  <c r="R90" i="8"/>
  <c r="T90" i="8"/>
  <c r="L91" i="8" s="1"/>
  <c r="AP90" i="8"/>
  <c r="BC90" i="9"/>
  <c r="BP90" i="9"/>
  <c r="CC92" i="7"/>
  <c r="AU89" i="8"/>
  <c r="Z260" i="8"/>
  <c r="AB92" i="7"/>
  <c r="AE92" i="7"/>
  <c r="AG92" i="7"/>
  <c r="Y93" i="7" s="1"/>
  <c r="AP90" i="9"/>
  <c r="P92" i="7"/>
  <c r="CD90" i="8"/>
  <c r="CA90" i="8"/>
  <c r="CF90" i="8"/>
  <c r="AZ258" i="9"/>
  <c r="BZ260" i="7"/>
  <c r="AM260" i="7"/>
  <c r="AU89" i="9"/>
  <c r="U91" i="7"/>
  <c r="BH91" i="7"/>
  <c r="AU91" i="7"/>
  <c r="BZ258" i="9"/>
  <c r="AP92" i="7"/>
  <c r="BM260" i="7"/>
  <c r="AD90" i="9" l="1"/>
  <c r="AA90" i="9"/>
  <c r="AF90" i="9"/>
  <c r="BM261" i="7"/>
  <c r="CD92" i="7"/>
  <c r="CA92" i="7"/>
  <c r="CF92" i="7"/>
  <c r="AQ90" i="9"/>
  <c r="AN90" i="9"/>
  <c r="AS90" i="9"/>
  <c r="AH90" i="8"/>
  <c r="AM261" i="7"/>
  <c r="BZ260" i="8"/>
  <c r="BM259" i="9"/>
  <c r="AQ92" i="7"/>
  <c r="AN92" i="7"/>
  <c r="AS92" i="7"/>
  <c r="AC93" i="7"/>
  <c r="BQ90" i="9"/>
  <c r="BN90" i="9"/>
  <c r="BS90" i="9"/>
  <c r="AC91" i="8"/>
  <c r="Z259" i="9"/>
  <c r="AZ261" i="7"/>
  <c r="AM259" i="9"/>
  <c r="AZ259" i="9"/>
  <c r="AQ90" i="8"/>
  <c r="AN90" i="8"/>
  <c r="AS90" i="8"/>
  <c r="BM260" i="8"/>
  <c r="AZ260" i="8"/>
  <c r="BZ261" i="7"/>
  <c r="BD90" i="9"/>
  <c r="BA90" i="9"/>
  <c r="BF90" i="9"/>
  <c r="P91" i="8"/>
  <c r="BO90" i="8"/>
  <c r="BR90" i="8"/>
  <c r="BT90" i="8"/>
  <c r="BL91" i="8" s="1"/>
  <c r="Q92" i="7"/>
  <c r="N92" i="7"/>
  <c r="S92" i="7"/>
  <c r="AH92" i="7"/>
  <c r="BD92" i="7"/>
  <c r="BA92" i="7"/>
  <c r="BF92" i="7"/>
  <c r="BZ259" i="9"/>
  <c r="BB90" i="8"/>
  <c r="BG90" i="8"/>
  <c r="AY91" i="8" s="1"/>
  <c r="BE90" i="8"/>
  <c r="CB90" i="8"/>
  <c r="CE90" i="8"/>
  <c r="CG90" i="8"/>
  <c r="BY91" i="8" s="1"/>
  <c r="U90" i="8"/>
  <c r="AM259" i="8"/>
  <c r="Q91" i="9"/>
  <c r="N91" i="9"/>
  <c r="S91" i="9"/>
  <c r="Z261" i="8"/>
  <c r="Z263" i="7"/>
  <c r="BQ92" i="7"/>
  <c r="BN92" i="7"/>
  <c r="BS92" i="7"/>
  <c r="CD90" i="9"/>
  <c r="CA90" i="9"/>
  <c r="CF90" i="9"/>
  <c r="BM260" i="9" l="1"/>
  <c r="AO90" i="9"/>
  <c r="AT90" i="9"/>
  <c r="AL91" i="9" s="1"/>
  <c r="AR90" i="9"/>
  <c r="O91" i="9"/>
  <c r="T91" i="9"/>
  <c r="L92" i="9" s="1"/>
  <c r="R91" i="9"/>
  <c r="AD91" i="8"/>
  <c r="AA91" i="8"/>
  <c r="AF91" i="8"/>
  <c r="AM260" i="8"/>
  <c r="BB92" i="7"/>
  <c r="BE92" i="7"/>
  <c r="BG92" i="7"/>
  <c r="AY93" i="7" s="1"/>
  <c r="AO90" i="8"/>
  <c r="AR90" i="8"/>
  <c r="AT90" i="8"/>
  <c r="AL91" i="8" s="1"/>
  <c r="AM262" i="7"/>
  <c r="BZ261" i="8"/>
  <c r="BO90" i="9"/>
  <c r="BT90" i="9"/>
  <c r="BL91" i="9" s="1"/>
  <c r="BR90" i="9"/>
  <c r="BB90" i="9"/>
  <c r="BE90" i="9"/>
  <c r="BG90" i="9"/>
  <c r="AY91" i="9" s="1"/>
  <c r="AZ260" i="9"/>
  <c r="CB92" i="7"/>
  <c r="CE92" i="7"/>
  <c r="CG92" i="7"/>
  <c r="BY93" i="7" s="1"/>
  <c r="Q91" i="8"/>
  <c r="N91" i="8"/>
  <c r="S91" i="8"/>
  <c r="BO92" i="7"/>
  <c r="BT92" i="7"/>
  <c r="BL93" i="7" s="1"/>
  <c r="BR92" i="7"/>
  <c r="AM260" i="9"/>
  <c r="Z264" i="7"/>
  <c r="O92" i="7"/>
  <c r="T92" i="7"/>
  <c r="L93" i="7" s="1"/>
  <c r="R92" i="7"/>
  <c r="BZ262" i="7"/>
  <c r="BM262" i="7"/>
  <c r="BZ260" i="9"/>
  <c r="CC91" i="8"/>
  <c r="CH90" i="8"/>
  <c r="AD93" i="7"/>
  <c r="AA93" i="7"/>
  <c r="AF93" i="7"/>
  <c r="Z262" i="8"/>
  <c r="AO92" i="7"/>
  <c r="AR92" i="7"/>
  <c r="AT92" i="7"/>
  <c r="AL93" i="7" s="1"/>
  <c r="CB90" i="9"/>
  <c r="CG90" i="9"/>
  <c r="BY91" i="9" s="1"/>
  <c r="CE90" i="9"/>
  <c r="BM261" i="8"/>
  <c r="BH90" i="8"/>
  <c r="AZ262" i="7"/>
  <c r="BC91" i="8"/>
  <c r="BP91" i="8"/>
  <c r="AB90" i="9"/>
  <c r="AE90" i="9"/>
  <c r="AG90" i="9"/>
  <c r="Y91" i="9" s="1"/>
  <c r="BU90" i="8"/>
  <c r="AZ261" i="8"/>
  <c r="Z260" i="9"/>
  <c r="U92" i="7" l="1"/>
  <c r="BC91" i="9"/>
  <c r="P93" i="7"/>
  <c r="O91" i="8"/>
  <c r="R91" i="8"/>
  <c r="T91" i="8"/>
  <c r="L92" i="8" s="1"/>
  <c r="BH90" i="9"/>
  <c r="U91" i="9"/>
  <c r="AM263" i="7"/>
  <c r="AB91" i="8"/>
  <c r="AE91" i="8"/>
  <c r="AG91" i="8"/>
  <c r="Y92" i="8" s="1"/>
  <c r="BD91" i="8"/>
  <c r="BA91" i="8"/>
  <c r="BF91" i="8"/>
  <c r="AP91" i="8"/>
  <c r="P92" i="9"/>
  <c r="Z261" i="9"/>
  <c r="AP93" i="7"/>
  <c r="CD91" i="8"/>
  <c r="CA91" i="8"/>
  <c r="CF91" i="8"/>
  <c r="Z265" i="7"/>
  <c r="AU90" i="8"/>
  <c r="BU90" i="9"/>
  <c r="AU90" i="9"/>
  <c r="BQ91" i="8"/>
  <c r="BN91" i="8"/>
  <c r="BS91" i="8"/>
  <c r="BZ261" i="9"/>
  <c r="CC93" i="7"/>
  <c r="BP91" i="9"/>
  <c r="BC93" i="7"/>
  <c r="AP91" i="9"/>
  <c r="AZ261" i="9"/>
  <c r="CH92" i="7"/>
  <c r="BH92" i="7"/>
  <c r="AZ263" i="7"/>
  <c r="AZ262" i="8"/>
  <c r="Z263" i="8"/>
  <c r="BM262" i="8"/>
  <c r="AM261" i="8"/>
  <c r="AC91" i="9"/>
  <c r="AM261" i="9"/>
  <c r="AH90" i="9"/>
  <c r="CH90" i="9"/>
  <c r="CC91" i="9"/>
  <c r="AB93" i="7"/>
  <c r="AG93" i="7"/>
  <c r="Y94" i="7" s="1"/>
  <c r="AE93" i="7"/>
  <c r="BU92" i="7"/>
  <c r="BZ262" i="8"/>
  <c r="AU92" i="7"/>
  <c r="BM263" i="7"/>
  <c r="BZ263" i="7"/>
  <c r="BP93" i="7"/>
  <c r="BM261" i="9"/>
  <c r="P92" i="8" l="1"/>
  <c r="BM263" i="8"/>
  <c r="BZ262" i="9"/>
  <c r="BB91" i="8"/>
  <c r="BE91" i="8"/>
  <c r="BG91" i="8"/>
  <c r="AY92" i="8" s="1"/>
  <c r="U91" i="8"/>
  <c r="BZ263" i="8"/>
  <c r="Z264" i="8"/>
  <c r="AZ262" i="9"/>
  <c r="CB91" i="8"/>
  <c r="CE91" i="8"/>
  <c r="CG91" i="8"/>
  <c r="BY92" i="8" s="1"/>
  <c r="BO91" i="8"/>
  <c r="BT91" i="8"/>
  <c r="BL92" i="8" s="1"/>
  <c r="BR91" i="8"/>
  <c r="AC92" i="8"/>
  <c r="Q93" i="7"/>
  <c r="N93" i="7"/>
  <c r="S93" i="7"/>
  <c r="BM262" i="9"/>
  <c r="AQ93" i="7"/>
  <c r="AN93" i="7"/>
  <c r="AS93" i="7"/>
  <c r="AH91" i="8"/>
  <c r="AZ263" i="8"/>
  <c r="AQ91" i="9"/>
  <c r="AN91" i="9"/>
  <c r="AS91" i="9"/>
  <c r="AZ264" i="7"/>
  <c r="Z262" i="9"/>
  <c r="AM264" i="7"/>
  <c r="BD91" i="9"/>
  <c r="BA91" i="9"/>
  <c r="BF91" i="9"/>
  <c r="AH93" i="7"/>
  <c r="Q92" i="9"/>
  <c r="N92" i="9"/>
  <c r="S92" i="9"/>
  <c r="BZ264" i="7"/>
  <c r="BQ91" i="9"/>
  <c r="BN91" i="9"/>
  <c r="BS91" i="9"/>
  <c r="AM262" i="9"/>
  <c r="BQ93" i="7"/>
  <c r="BN93" i="7"/>
  <c r="BS93" i="7"/>
  <c r="AD91" i="9"/>
  <c r="AA91" i="9"/>
  <c r="AF91" i="9"/>
  <c r="BD93" i="7"/>
  <c r="BA93" i="7"/>
  <c r="BF93" i="7"/>
  <c r="BM264" i="7"/>
  <c r="AC94" i="7"/>
  <c r="CD93" i="7"/>
  <c r="CA93" i="7"/>
  <c r="CF93" i="7"/>
  <c r="AM262" i="8"/>
  <c r="CD91" i="9"/>
  <c r="CA91" i="9"/>
  <c r="CF91" i="9"/>
  <c r="Z266" i="7"/>
  <c r="AQ91" i="8"/>
  <c r="AN91" i="8"/>
  <c r="AS91" i="8"/>
  <c r="O92" i="9" l="1"/>
  <c r="R92" i="9"/>
  <c r="T92" i="9"/>
  <c r="L93" i="9" s="1"/>
  <c r="AD94" i="7"/>
  <c r="AA94" i="7"/>
  <c r="AF94" i="7"/>
  <c r="AM263" i="9"/>
  <c r="BM263" i="9"/>
  <c r="AO91" i="9"/>
  <c r="AT91" i="9"/>
  <c r="AL92" i="9" s="1"/>
  <c r="AR91" i="9"/>
  <c r="AZ263" i="9"/>
  <c r="O93" i="7"/>
  <c r="R93" i="7"/>
  <c r="T93" i="7"/>
  <c r="L94" i="7" s="1"/>
  <c r="BZ263" i="9"/>
  <c r="Z265" i="8"/>
  <c r="AZ264" i="8"/>
  <c r="CB91" i="9"/>
  <c r="CG91" i="9"/>
  <c r="BY92" i="9" s="1"/>
  <c r="CE91" i="9"/>
  <c r="BB93" i="7"/>
  <c r="BE93" i="7"/>
  <c r="BG93" i="7"/>
  <c r="AY94" i="7" s="1"/>
  <c r="BB91" i="9"/>
  <c r="BE91" i="9"/>
  <c r="BG91" i="9"/>
  <c r="AY92" i="9" s="1"/>
  <c r="AD92" i="8"/>
  <c r="AA92" i="8"/>
  <c r="AF92" i="8"/>
  <c r="BM264" i="8"/>
  <c r="AO91" i="8"/>
  <c r="AT91" i="8"/>
  <c r="AL92" i="8" s="1"/>
  <c r="AR91" i="8"/>
  <c r="BM265" i="7"/>
  <c r="Q92" i="8"/>
  <c r="N92" i="8"/>
  <c r="S92" i="8"/>
  <c r="Z267" i="7"/>
  <c r="BZ265" i="7"/>
  <c r="AM265" i="7"/>
  <c r="BU91" i="8"/>
  <c r="BZ264" i="8"/>
  <c r="BP92" i="8"/>
  <c r="Z263" i="9"/>
  <c r="CB93" i="7"/>
  <c r="CG93" i="7"/>
  <c r="BY94" i="7" s="1"/>
  <c r="CE93" i="7"/>
  <c r="AO93" i="7"/>
  <c r="AR93" i="7"/>
  <c r="AT93" i="7"/>
  <c r="AL94" i="7" s="1"/>
  <c r="CC92" i="8"/>
  <c r="BC92" i="8"/>
  <c r="BO91" i="9"/>
  <c r="BR91" i="9"/>
  <c r="BT91" i="9"/>
  <c r="BL92" i="9" s="1"/>
  <c r="AM263" i="8"/>
  <c r="AB91" i="9"/>
  <c r="AG91" i="9"/>
  <c r="Y92" i="9" s="1"/>
  <c r="AE91" i="9"/>
  <c r="BO93" i="7"/>
  <c r="BR93" i="7"/>
  <c r="BT93" i="7"/>
  <c r="BL94" i="7" s="1"/>
  <c r="AZ265" i="7"/>
  <c r="CH91" i="8"/>
  <c r="BH91" i="8"/>
  <c r="BU93" i="7" l="1"/>
  <c r="BZ265" i="8"/>
  <c r="O92" i="8"/>
  <c r="R92" i="8"/>
  <c r="T92" i="8"/>
  <c r="L93" i="8" s="1"/>
  <c r="Z266" i="8"/>
  <c r="AH91" i="9"/>
  <c r="AC92" i="9"/>
  <c r="BD92" i="8"/>
  <c r="BA92" i="8"/>
  <c r="BF92" i="8"/>
  <c r="BH91" i="9"/>
  <c r="BM264" i="9"/>
  <c r="BM266" i="7"/>
  <c r="BZ264" i="9"/>
  <c r="AM266" i="7"/>
  <c r="AM264" i="8"/>
  <c r="BC94" i="7"/>
  <c r="P94" i="7"/>
  <c r="AM264" i="9"/>
  <c r="BC92" i="9"/>
  <c r="Z264" i="9"/>
  <c r="AZ266" i="7"/>
  <c r="CD92" i="8"/>
  <c r="CA92" i="8"/>
  <c r="CF92" i="8"/>
  <c r="AU91" i="8"/>
  <c r="BH93" i="7"/>
  <c r="U93" i="7"/>
  <c r="AP92" i="8"/>
  <c r="AP94" i="7"/>
  <c r="BZ266" i="7"/>
  <c r="BU91" i="9"/>
  <c r="AU93" i="7"/>
  <c r="CH91" i="9"/>
  <c r="AB94" i="7"/>
  <c r="AE94" i="7"/>
  <c r="AG94" i="7"/>
  <c r="Y95" i="7" s="1"/>
  <c r="CC92" i="9"/>
  <c r="AZ264" i="9"/>
  <c r="Z268" i="7"/>
  <c r="BM265" i="8"/>
  <c r="P93" i="9"/>
  <c r="CH93" i="7"/>
  <c r="AZ265" i="8"/>
  <c r="AU91" i="9"/>
  <c r="U92" i="9"/>
  <c r="BP92" i="9"/>
  <c r="BP94" i="7"/>
  <c r="BQ92" i="8"/>
  <c r="BN92" i="8"/>
  <c r="BS92" i="8"/>
  <c r="CC94" i="7"/>
  <c r="AB92" i="8"/>
  <c r="AG92" i="8"/>
  <c r="Y93" i="8" s="1"/>
  <c r="AE92" i="8"/>
  <c r="AP92" i="9"/>
  <c r="AQ94" i="7" l="1"/>
  <c r="AN94" i="7"/>
  <c r="AS94" i="7"/>
  <c r="AM265" i="9"/>
  <c r="BM267" i="7"/>
  <c r="Z267" i="8"/>
  <c r="Q94" i="7"/>
  <c r="N94" i="7"/>
  <c r="S94" i="7"/>
  <c r="CD92" i="9"/>
  <c r="CA92" i="9"/>
  <c r="CF92" i="9"/>
  <c r="AQ92" i="9"/>
  <c r="AN92" i="9"/>
  <c r="AS92" i="9"/>
  <c r="AH94" i="7"/>
  <c r="BM265" i="9"/>
  <c r="P93" i="8"/>
  <c r="BO92" i="8"/>
  <c r="BT92" i="8"/>
  <c r="BL93" i="8" s="1"/>
  <c r="BR92" i="8"/>
  <c r="AC95" i="7"/>
  <c r="Q93" i="9"/>
  <c r="N93" i="9"/>
  <c r="S93" i="9"/>
  <c r="CB92" i="8"/>
  <c r="CG92" i="8"/>
  <c r="BY93" i="8" s="1"/>
  <c r="CE92" i="8"/>
  <c r="U92" i="8"/>
  <c r="BD94" i="7"/>
  <c r="BA94" i="7"/>
  <c r="BF94" i="7"/>
  <c r="BQ94" i="7"/>
  <c r="BN94" i="7"/>
  <c r="BS94" i="7"/>
  <c r="AC93" i="8"/>
  <c r="AQ92" i="8"/>
  <c r="AN92" i="8"/>
  <c r="AS92" i="8"/>
  <c r="BQ92" i="9"/>
  <c r="BN92" i="9"/>
  <c r="BS92" i="9"/>
  <c r="AZ267" i="7"/>
  <c r="AM265" i="8"/>
  <c r="AH92" i="8"/>
  <c r="BM266" i="8"/>
  <c r="BB92" i="8"/>
  <c r="BG92" i="8"/>
  <c r="AY93" i="8" s="1"/>
  <c r="BE92" i="8"/>
  <c r="BZ266" i="8"/>
  <c r="Z269" i="7"/>
  <c r="Z265" i="9"/>
  <c r="AM267" i="7"/>
  <c r="AD92" i="9"/>
  <c r="AA92" i="9"/>
  <c r="AF92" i="9"/>
  <c r="AZ266" i="8"/>
  <c r="BZ265" i="9"/>
  <c r="CD94" i="7"/>
  <c r="CA94" i="7"/>
  <c r="CF94" i="7"/>
  <c r="AZ265" i="9"/>
  <c r="BZ267" i="7"/>
  <c r="BD92" i="9"/>
  <c r="BA92" i="9"/>
  <c r="BF92" i="9"/>
  <c r="BB92" i="9" l="1"/>
  <c r="BG92" i="9"/>
  <c r="AY93" i="9" s="1"/>
  <c r="BE92" i="9"/>
  <c r="BZ266" i="9"/>
  <c r="Z266" i="9"/>
  <c r="Z268" i="8"/>
  <c r="BO94" i="7"/>
  <c r="BR94" i="7"/>
  <c r="BT94" i="7"/>
  <c r="BL95" i="7" s="1"/>
  <c r="BM268" i="7"/>
  <c r="AD95" i="7"/>
  <c r="AA95" i="7"/>
  <c r="AF95" i="7"/>
  <c r="AM266" i="8"/>
  <c r="AO92" i="9"/>
  <c r="AT92" i="9"/>
  <c r="AL93" i="9" s="1"/>
  <c r="AR92" i="9"/>
  <c r="BH92" i="8"/>
  <c r="BB94" i="7"/>
  <c r="BE94" i="7"/>
  <c r="BG94" i="7"/>
  <c r="AY95" i="7" s="1"/>
  <c r="BU92" i="8"/>
  <c r="AM266" i="9"/>
  <c r="AB92" i="9"/>
  <c r="AE92" i="9"/>
  <c r="AG92" i="9"/>
  <c r="Y93" i="9" s="1"/>
  <c r="BC93" i="8"/>
  <c r="BO92" i="9"/>
  <c r="BR92" i="9"/>
  <c r="BT92" i="9"/>
  <c r="BL93" i="9" s="1"/>
  <c r="BP93" i="8"/>
  <c r="CB92" i="9"/>
  <c r="CE92" i="9"/>
  <c r="CG92" i="9"/>
  <c r="BY93" i="9" s="1"/>
  <c r="Z270" i="7"/>
  <c r="AZ268" i="7"/>
  <c r="BZ267" i="8"/>
  <c r="BZ268" i="7"/>
  <c r="AM268" i="7"/>
  <c r="BM267" i="8"/>
  <c r="AO92" i="8"/>
  <c r="AR92" i="8"/>
  <c r="AT92" i="8"/>
  <c r="AL93" i="8" s="1"/>
  <c r="CH92" i="8"/>
  <c r="Q93" i="8"/>
  <c r="N93" i="8"/>
  <c r="S93" i="8"/>
  <c r="O93" i="9"/>
  <c r="R93" i="9"/>
  <c r="T93" i="9"/>
  <c r="L94" i="9" s="1"/>
  <c r="AZ267" i="8"/>
  <c r="CC93" i="8"/>
  <c r="BM266" i="9"/>
  <c r="O94" i="7"/>
  <c r="R94" i="7"/>
  <c r="T94" i="7"/>
  <c r="L95" i="7" s="1"/>
  <c r="AO94" i="7"/>
  <c r="AR94" i="7"/>
  <c r="AT94" i="7"/>
  <c r="AL95" i="7" s="1"/>
  <c r="AZ266" i="9"/>
  <c r="CB94" i="7"/>
  <c r="CG94" i="7"/>
  <c r="BY95" i="7" s="1"/>
  <c r="CE94" i="7"/>
  <c r="AD93" i="8"/>
  <c r="AA93" i="8"/>
  <c r="AF93" i="8"/>
  <c r="AU92" i="9" l="1"/>
  <c r="BU94" i="7"/>
  <c r="P94" i="9"/>
  <c r="AU94" i="7"/>
  <c r="U93" i="9"/>
  <c r="BZ268" i="8"/>
  <c r="AP93" i="9"/>
  <c r="AP95" i="7"/>
  <c r="BM268" i="8"/>
  <c r="AZ269" i="7"/>
  <c r="AM267" i="9"/>
  <c r="Z269" i="8"/>
  <c r="P95" i="7"/>
  <c r="AM269" i="7"/>
  <c r="BQ93" i="8"/>
  <c r="BN93" i="8"/>
  <c r="BS93" i="8"/>
  <c r="AM267" i="8"/>
  <c r="U94" i="7"/>
  <c r="Z271" i="7"/>
  <c r="BP93" i="9"/>
  <c r="BU92" i="9"/>
  <c r="BC95" i="7"/>
  <c r="BH94" i="7"/>
  <c r="Z267" i="9"/>
  <c r="AB93" i="8"/>
  <c r="AE93" i="8"/>
  <c r="AG93" i="8"/>
  <c r="Y94" i="8" s="1"/>
  <c r="CH94" i="7"/>
  <c r="CC95" i="7"/>
  <c r="O93" i="8"/>
  <c r="R93" i="8"/>
  <c r="T93" i="8"/>
  <c r="L94" i="8" s="1"/>
  <c r="BM267" i="9"/>
  <c r="BZ269" i="7"/>
  <c r="AB95" i="7"/>
  <c r="AG95" i="7"/>
  <c r="Y96" i="7" s="1"/>
  <c r="AE95" i="7"/>
  <c r="CC93" i="9"/>
  <c r="BD93" i="8"/>
  <c r="BA93" i="8"/>
  <c r="BF93" i="8"/>
  <c r="BZ267" i="9"/>
  <c r="CH92" i="9"/>
  <c r="BM269" i="7"/>
  <c r="BH92" i="9"/>
  <c r="AU92" i="8"/>
  <c r="AZ267" i="9"/>
  <c r="CD93" i="8"/>
  <c r="CA93" i="8"/>
  <c r="CF93" i="8"/>
  <c r="AC93" i="9"/>
  <c r="AZ268" i="8"/>
  <c r="AP93" i="8"/>
  <c r="AH92" i="9"/>
  <c r="BC93" i="9"/>
  <c r="BP95" i="7"/>
  <c r="BZ269" i="8" l="1"/>
  <c r="AQ93" i="8"/>
  <c r="AN93" i="8"/>
  <c r="AS93" i="8"/>
  <c r="AZ268" i="9"/>
  <c r="BB93" i="8"/>
  <c r="BE93" i="8"/>
  <c r="BG93" i="8"/>
  <c r="AY94" i="8" s="1"/>
  <c r="P94" i="8"/>
  <c r="BQ95" i="7"/>
  <c r="BN95" i="7"/>
  <c r="BS95" i="7"/>
  <c r="U93" i="8"/>
  <c r="AM268" i="8"/>
  <c r="AM268" i="9"/>
  <c r="CD93" i="9"/>
  <c r="CA93" i="9"/>
  <c r="CF93" i="9"/>
  <c r="AZ269" i="8"/>
  <c r="CD95" i="7"/>
  <c r="CA95" i="7"/>
  <c r="CF95" i="7"/>
  <c r="Z268" i="9"/>
  <c r="AZ270" i="7"/>
  <c r="AD93" i="9"/>
  <c r="AA93" i="9"/>
  <c r="AF93" i="9"/>
  <c r="BD95" i="7"/>
  <c r="BA95" i="7"/>
  <c r="BF95" i="7"/>
  <c r="BO93" i="8"/>
  <c r="BR93" i="8"/>
  <c r="BT93" i="8"/>
  <c r="BL94" i="8" s="1"/>
  <c r="BM270" i="7"/>
  <c r="AH95" i="7"/>
  <c r="BM269" i="8"/>
  <c r="Q94" i="9"/>
  <c r="N94" i="9"/>
  <c r="S94" i="9"/>
  <c r="AC96" i="7"/>
  <c r="AM270" i="7"/>
  <c r="AQ95" i="7"/>
  <c r="AN95" i="7"/>
  <c r="AS95" i="7"/>
  <c r="BD93" i="9"/>
  <c r="BA93" i="9"/>
  <c r="BF93" i="9"/>
  <c r="AC94" i="8"/>
  <c r="AQ93" i="9"/>
  <c r="AN93" i="9"/>
  <c r="AS93" i="9"/>
  <c r="BZ270" i="7"/>
  <c r="Z272" i="7"/>
  <c r="Q95" i="7"/>
  <c r="N95" i="7"/>
  <c r="S95" i="7"/>
  <c r="AH93" i="8"/>
  <c r="BQ93" i="9"/>
  <c r="BN93" i="9"/>
  <c r="BS93" i="9"/>
  <c r="CB93" i="8"/>
  <c r="CE93" i="8"/>
  <c r="CG93" i="8"/>
  <c r="BY94" i="8" s="1"/>
  <c r="BZ268" i="9"/>
  <c r="BM268" i="9"/>
  <c r="Z270" i="8"/>
  <c r="BP94" i="8" l="1"/>
  <c r="AZ271" i="7"/>
  <c r="BC94" i="8"/>
  <c r="BB93" i="9"/>
  <c r="BG93" i="9"/>
  <c r="AY94" i="9" s="1"/>
  <c r="BE93" i="9"/>
  <c r="BU93" i="8"/>
  <c r="BH93" i="8"/>
  <c r="O95" i="7"/>
  <c r="T95" i="7"/>
  <c r="L96" i="7" s="1"/>
  <c r="R95" i="7"/>
  <c r="AM269" i="9"/>
  <c r="BM269" i="9"/>
  <c r="O94" i="9"/>
  <c r="T94" i="9"/>
  <c r="L95" i="9" s="1"/>
  <c r="R94" i="9"/>
  <c r="Z273" i="7"/>
  <c r="Z269" i="9"/>
  <c r="AM269" i="8"/>
  <c r="Z271" i="8"/>
  <c r="AD94" i="8"/>
  <c r="AA94" i="8"/>
  <c r="AF94" i="8"/>
  <c r="AZ269" i="9"/>
  <c r="CB93" i="9"/>
  <c r="CG93" i="9"/>
  <c r="BY94" i="9" s="1"/>
  <c r="CE93" i="9"/>
  <c r="BM270" i="8"/>
  <c r="BB95" i="7"/>
  <c r="BG95" i="7"/>
  <c r="AY96" i="7" s="1"/>
  <c r="BE95" i="7"/>
  <c r="BZ271" i="7"/>
  <c r="BZ269" i="9"/>
  <c r="CB95" i="7"/>
  <c r="CE95" i="7"/>
  <c r="CG95" i="7"/>
  <c r="BY96" i="7" s="1"/>
  <c r="AO93" i="8"/>
  <c r="AR93" i="8"/>
  <c r="AT93" i="8"/>
  <c r="AL94" i="8" s="1"/>
  <c r="CH93" i="8"/>
  <c r="AO95" i="7"/>
  <c r="AT95" i="7"/>
  <c r="AL96" i="7" s="1"/>
  <c r="AR95" i="7"/>
  <c r="AM271" i="7"/>
  <c r="BO93" i="9"/>
  <c r="BT93" i="9"/>
  <c r="BL94" i="9" s="1"/>
  <c r="BR93" i="9"/>
  <c r="AB93" i="9"/>
  <c r="AG93" i="9"/>
  <c r="Y94" i="9" s="1"/>
  <c r="AE93" i="9"/>
  <c r="Q94" i="8"/>
  <c r="N94" i="8"/>
  <c r="S94" i="8"/>
  <c r="CC94" i="8"/>
  <c r="AO93" i="9"/>
  <c r="AR93" i="9"/>
  <c r="AT93" i="9"/>
  <c r="AL94" i="9" s="1"/>
  <c r="BM271" i="7"/>
  <c r="AZ270" i="8"/>
  <c r="BO95" i="7"/>
  <c r="BR95" i="7"/>
  <c r="BT95" i="7"/>
  <c r="BL96" i="7" s="1"/>
  <c r="AD96" i="7"/>
  <c r="AA96" i="7"/>
  <c r="AF96" i="7"/>
  <c r="BZ270" i="8"/>
  <c r="BU95" i="7" l="1"/>
  <c r="P95" i="9"/>
  <c r="Z272" i="8"/>
  <c r="BZ271" i="8"/>
  <c r="BM272" i="7"/>
  <c r="AU95" i="7"/>
  <c r="BM271" i="8"/>
  <c r="BH93" i="9"/>
  <c r="AZ271" i="8"/>
  <c r="AP96" i="7"/>
  <c r="BZ270" i="9"/>
  <c r="CH93" i="9"/>
  <c r="AM270" i="8"/>
  <c r="BM270" i="9"/>
  <c r="BC94" i="9"/>
  <c r="CH95" i="7"/>
  <c r="AH93" i="9"/>
  <c r="CC94" i="9"/>
  <c r="AU93" i="9"/>
  <c r="AC94" i="9"/>
  <c r="AM270" i="9"/>
  <c r="BD94" i="8"/>
  <c r="BA94" i="8"/>
  <c r="BF94" i="8"/>
  <c r="AP94" i="9"/>
  <c r="Z270" i="9"/>
  <c r="U95" i="7"/>
  <c r="AZ272" i="7"/>
  <c r="AB96" i="7"/>
  <c r="AG96" i="7"/>
  <c r="Y97" i="7" s="1"/>
  <c r="AE96" i="7"/>
  <c r="CD94" i="8"/>
  <c r="CA94" i="8"/>
  <c r="CF94" i="8"/>
  <c r="BU93" i="9"/>
  <c r="AP94" i="8"/>
  <c r="BZ272" i="7"/>
  <c r="P96" i="7"/>
  <c r="BP96" i="7"/>
  <c r="BP94" i="9"/>
  <c r="AU93" i="8"/>
  <c r="AZ270" i="9"/>
  <c r="Z274" i="7"/>
  <c r="BH95" i="7"/>
  <c r="BQ94" i="8"/>
  <c r="BN94" i="8"/>
  <c r="BS94" i="8"/>
  <c r="O94" i="8"/>
  <c r="R94" i="8"/>
  <c r="T94" i="8"/>
  <c r="L95" i="8" s="1"/>
  <c r="AM272" i="7"/>
  <c r="CC96" i="7"/>
  <c r="BC96" i="7"/>
  <c r="AB94" i="8"/>
  <c r="AG94" i="8"/>
  <c r="Y95" i="8" s="1"/>
  <c r="AE94" i="8"/>
  <c r="U94" i="9"/>
  <c r="AC97" i="7" l="1"/>
  <c r="BZ271" i="9"/>
  <c r="U94" i="8"/>
  <c r="AZ273" i="7"/>
  <c r="AQ96" i="7"/>
  <c r="AN96" i="7"/>
  <c r="AS96" i="7"/>
  <c r="BM273" i="7"/>
  <c r="BZ273" i="7"/>
  <c r="AM271" i="9"/>
  <c r="BZ272" i="8"/>
  <c r="Z273" i="8"/>
  <c r="AC95" i="8"/>
  <c r="BQ94" i="9"/>
  <c r="BN94" i="9"/>
  <c r="BS94" i="9"/>
  <c r="BD94" i="9"/>
  <c r="BA94" i="9"/>
  <c r="BF94" i="9"/>
  <c r="AZ272" i="8"/>
  <c r="P95" i="8"/>
  <c r="AH94" i="8"/>
  <c r="AQ94" i="8"/>
  <c r="AN94" i="8"/>
  <c r="AS94" i="8"/>
  <c r="AD94" i="9"/>
  <c r="AA94" i="9"/>
  <c r="AF94" i="9"/>
  <c r="BO94" i="8"/>
  <c r="BT94" i="8"/>
  <c r="BL95" i="8" s="1"/>
  <c r="BR94" i="8"/>
  <c r="Q95" i="9"/>
  <c r="N95" i="9"/>
  <c r="S95" i="9"/>
  <c r="AZ271" i="9"/>
  <c r="BQ96" i="7"/>
  <c r="BN96" i="7"/>
  <c r="BS96" i="7"/>
  <c r="Z271" i="9"/>
  <c r="BM271" i="9"/>
  <c r="CD94" i="9"/>
  <c r="CA94" i="9"/>
  <c r="CF94" i="9"/>
  <c r="AM271" i="8"/>
  <c r="BM272" i="8"/>
  <c r="BB94" i="8"/>
  <c r="BE94" i="8"/>
  <c r="BG94" i="8"/>
  <c r="AY95" i="8" s="1"/>
  <c r="AQ94" i="9"/>
  <c r="AN94" i="9"/>
  <c r="AS94" i="9"/>
  <c r="Z275" i="7"/>
  <c r="Q96" i="7"/>
  <c r="N96" i="7"/>
  <c r="S96" i="7"/>
  <c r="BD96" i="7"/>
  <c r="BA96" i="7"/>
  <c r="BF96" i="7"/>
  <c r="CD96" i="7"/>
  <c r="CA96" i="7"/>
  <c r="CF96" i="7"/>
  <c r="CB94" i="8"/>
  <c r="CG94" i="8"/>
  <c r="BY95" i="8" s="1"/>
  <c r="CE94" i="8"/>
  <c r="AM273" i="7"/>
  <c r="AH96" i="7"/>
  <c r="BM272" i="9" l="1"/>
  <c r="BU94" i="8"/>
  <c r="Q95" i="8"/>
  <c r="N95" i="8"/>
  <c r="S95" i="8"/>
  <c r="Z274" i="8"/>
  <c r="AM272" i="8"/>
  <c r="BH94" i="8"/>
  <c r="BB96" i="7"/>
  <c r="BE96" i="7"/>
  <c r="BG96" i="7"/>
  <c r="AY97" i="7" s="1"/>
  <c r="BP95" i="8"/>
  <c r="AZ274" i="7"/>
  <c r="AZ273" i="8"/>
  <c r="BM273" i="8"/>
  <c r="Z272" i="9"/>
  <c r="BZ273" i="8"/>
  <c r="CC95" i="8"/>
  <c r="AB94" i="9"/>
  <c r="AE94" i="9"/>
  <c r="AG94" i="9"/>
  <c r="Y95" i="9" s="1"/>
  <c r="AM274" i="7"/>
  <c r="O96" i="7"/>
  <c r="T96" i="7"/>
  <c r="L97" i="7" s="1"/>
  <c r="R96" i="7"/>
  <c r="CH94" i="8"/>
  <c r="BO96" i="7"/>
  <c r="BR96" i="7"/>
  <c r="BT96" i="7"/>
  <c r="BL97" i="7" s="1"/>
  <c r="BB94" i="9"/>
  <c r="BE94" i="9"/>
  <c r="BG94" i="9"/>
  <c r="AY95" i="9" s="1"/>
  <c r="AM272" i="9"/>
  <c r="BZ272" i="9"/>
  <c r="Z276" i="7"/>
  <c r="AO94" i="8"/>
  <c r="AT94" i="8"/>
  <c r="AL95" i="8" s="1"/>
  <c r="AR94" i="8"/>
  <c r="BZ274" i="7"/>
  <c r="BO94" i="9"/>
  <c r="BT94" i="9"/>
  <c r="BL95" i="9" s="1"/>
  <c r="BR94" i="9"/>
  <c r="AZ272" i="9"/>
  <c r="CB96" i="7"/>
  <c r="CG96" i="7"/>
  <c r="BY97" i="7" s="1"/>
  <c r="CE96" i="7"/>
  <c r="AO94" i="9"/>
  <c r="AT94" i="9"/>
  <c r="AL95" i="9" s="1"/>
  <c r="AR94" i="9"/>
  <c r="BM274" i="7"/>
  <c r="CB94" i="9"/>
  <c r="CE94" i="9"/>
  <c r="CG94" i="9"/>
  <c r="BY95" i="9" s="1"/>
  <c r="O95" i="9"/>
  <c r="T95" i="9"/>
  <c r="L96" i="9" s="1"/>
  <c r="R95" i="9"/>
  <c r="AD95" i="8"/>
  <c r="AA95" i="8"/>
  <c r="AF95" i="8"/>
  <c r="BC95" i="8"/>
  <c r="AO96" i="7"/>
  <c r="AR96" i="7"/>
  <c r="AT96" i="7"/>
  <c r="AL97" i="7" s="1"/>
  <c r="AD97" i="7"/>
  <c r="AA97" i="7"/>
  <c r="AF97" i="7"/>
  <c r="AM273" i="9" l="1"/>
  <c r="AZ275" i="7"/>
  <c r="AM273" i="8"/>
  <c r="BC95" i="9"/>
  <c r="U96" i="7"/>
  <c r="CD95" i="8"/>
  <c r="CA95" i="8"/>
  <c r="CF95" i="8"/>
  <c r="Z275" i="8"/>
  <c r="AB97" i="7"/>
  <c r="AG97" i="7"/>
  <c r="Y98" i="7" s="1"/>
  <c r="AE97" i="7"/>
  <c r="P96" i="9"/>
  <c r="CC97" i="7"/>
  <c r="BZ275" i="7"/>
  <c r="AP97" i="7"/>
  <c r="BH94" i="9"/>
  <c r="P97" i="7"/>
  <c r="BQ95" i="8"/>
  <c r="BN95" i="8"/>
  <c r="BS95" i="8"/>
  <c r="AU96" i="7"/>
  <c r="BZ274" i="8"/>
  <c r="BC97" i="7"/>
  <c r="AP95" i="9"/>
  <c r="BZ273" i="9"/>
  <c r="U95" i="9"/>
  <c r="CC95" i="9"/>
  <c r="CH94" i="9"/>
  <c r="BH96" i="7"/>
  <c r="O95" i="8"/>
  <c r="R95" i="8"/>
  <c r="T95" i="8"/>
  <c r="L96" i="8" s="1"/>
  <c r="AB95" i="8"/>
  <c r="AG95" i="8"/>
  <c r="Y96" i="8" s="1"/>
  <c r="AE95" i="8"/>
  <c r="BD95" i="8"/>
  <c r="BA95" i="8"/>
  <c r="BF95" i="8"/>
  <c r="CH96" i="7"/>
  <c r="Z273" i="9"/>
  <c r="AP95" i="8"/>
  <c r="BM275" i="7"/>
  <c r="Z277" i="7"/>
  <c r="AU94" i="8"/>
  <c r="BU94" i="9"/>
  <c r="AC95" i="9"/>
  <c r="BM274" i="8"/>
  <c r="AZ273" i="9"/>
  <c r="BP97" i="7"/>
  <c r="BU96" i="7"/>
  <c r="AM275" i="7"/>
  <c r="AU94" i="9"/>
  <c r="BP95" i="9"/>
  <c r="AH94" i="9"/>
  <c r="AZ274" i="8"/>
  <c r="BM273" i="9"/>
  <c r="BZ275" i="8" l="1"/>
  <c r="CB95" i="8"/>
  <c r="CE95" i="8"/>
  <c r="CG95" i="8"/>
  <c r="BY96" i="8" s="1"/>
  <c r="BZ276" i="7"/>
  <c r="BM274" i="9"/>
  <c r="AH95" i="8"/>
  <c r="CD97" i="7"/>
  <c r="CA97" i="7"/>
  <c r="CF97" i="7"/>
  <c r="AQ95" i="8"/>
  <c r="AN95" i="8"/>
  <c r="AS95" i="8"/>
  <c r="AC96" i="8"/>
  <c r="BZ274" i="9"/>
  <c r="BO95" i="8"/>
  <c r="BR95" i="8"/>
  <c r="BT95" i="8"/>
  <c r="BL96" i="8" s="1"/>
  <c r="Q96" i="9"/>
  <c r="N96" i="9"/>
  <c r="S96" i="9"/>
  <c r="BD95" i="9"/>
  <c r="BA95" i="9"/>
  <c r="BF95" i="9"/>
  <c r="U95" i="8"/>
  <c r="AQ95" i="9"/>
  <c r="AN95" i="9"/>
  <c r="AS95" i="9"/>
  <c r="AH97" i="7"/>
  <c r="AM274" i="8"/>
  <c r="Q97" i="7"/>
  <c r="N97" i="7"/>
  <c r="S97" i="7"/>
  <c r="AC98" i="7"/>
  <c r="AZ275" i="8"/>
  <c r="AZ276" i="7"/>
  <c r="BB95" i="8"/>
  <c r="BE95" i="8"/>
  <c r="BG95" i="8"/>
  <c r="AY96" i="8" s="1"/>
  <c r="AM276" i="7"/>
  <c r="Z276" i="8"/>
  <c r="CD95" i="9"/>
  <c r="CA95" i="9"/>
  <c r="CF95" i="9"/>
  <c r="BQ97" i="7"/>
  <c r="BN97" i="7"/>
  <c r="BS97" i="7"/>
  <c r="Z274" i="9"/>
  <c r="BD97" i="7"/>
  <c r="BA97" i="7"/>
  <c r="BF97" i="7"/>
  <c r="AQ97" i="7"/>
  <c r="AN97" i="7"/>
  <c r="AS97" i="7"/>
  <c r="P96" i="8"/>
  <c r="AZ274" i="9"/>
  <c r="Z278" i="7"/>
  <c r="BQ95" i="9"/>
  <c r="BN95" i="9"/>
  <c r="BS95" i="9"/>
  <c r="BM275" i="8"/>
  <c r="AD95" i="9"/>
  <c r="AA95" i="9"/>
  <c r="AF95" i="9"/>
  <c r="BM276" i="7"/>
  <c r="AM274" i="9"/>
  <c r="Z279" i="7" l="1"/>
  <c r="Z275" i="9"/>
  <c r="AZ276" i="8"/>
  <c r="AO95" i="9"/>
  <c r="AR95" i="9"/>
  <c r="AT95" i="9"/>
  <c r="AL96" i="9" s="1"/>
  <c r="BZ275" i="9"/>
  <c r="BM275" i="9"/>
  <c r="AM277" i="7"/>
  <c r="Q96" i="8"/>
  <c r="N96" i="8"/>
  <c r="S96" i="8"/>
  <c r="AD96" i="8"/>
  <c r="AA96" i="8"/>
  <c r="AF96" i="8"/>
  <c r="BZ277" i="7"/>
  <c r="AM275" i="9"/>
  <c r="BU95" i="8"/>
  <c r="BO97" i="7"/>
  <c r="BT97" i="7"/>
  <c r="BL98" i="7" s="1"/>
  <c r="BR97" i="7"/>
  <c r="AB95" i="9"/>
  <c r="AE95" i="9"/>
  <c r="AG95" i="9"/>
  <c r="Y96" i="9" s="1"/>
  <c r="CC96" i="8"/>
  <c r="BM277" i="7"/>
  <c r="AD98" i="7"/>
  <c r="AA98" i="7"/>
  <c r="AF98" i="7"/>
  <c r="AM275" i="8"/>
  <c r="AO95" i="8"/>
  <c r="AR95" i="8"/>
  <c r="AT95" i="8"/>
  <c r="AL96" i="8" s="1"/>
  <c r="CH95" i="8"/>
  <c r="Z277" i="8"/>
  <c r="BC96" i="8"/>
  <c r="BH95" i="8"/>
  <c r="O97" i="7"/>
  <c r="T97" i="7"/>
  <c r="L98" i="7" s="1"/>
  <c r="R97" i="7"/>
  <c r="BM276" i="8"/>
  <c r="O96" i="9"/>
  <c r="T96" i="9"/>
  <c r="L97" i="9" s="1"/>
  <c r="R96" i="9"/>
  <c r="AZ275" i="9"/>
  <c r="BB95" i="9"/>
  <c r="BE95" i="9"/>
  <c r="BG95" i="9"/>
  <c r="AY96" i="9" s="1"/>
  <c r="CB95" i="9"/>
  <c r="CE95" i="9"/>
  <c r="CG95" i="9"/>
  <c r="BY96" i="9" s="1"/>
  <c r="AZ277" i="7"/>
  <c r="AO97" i="7"/>
  <c r="AT97" i="7"/>
  <c r="AL98" i="7" s="1"/>
  <c r="AR97" i="7"/>
  <c r="BO95" i="9"/>
  <c r="BT95" i="9"/>
  <c r="BL96" i="9" s="1"/>
  <c r="BR95" i="9"/>
  <c r="BB97" i="7"/>
  <c r="BE97" i="7"/>
  <c r="BG97" i="7"/>
  <c r="AY98" i="7" s="1"/>
  <c r="BP96" i="8"/>
  <c r="CB97" i="7"/>
  <c r="CE97" i="7"/>
  <c r="CG97" i="7"/>
  <c r="BY98" i="7" s="1"/>
  <c r="BZ276" i="8"/>
  <c r="BP96" i="9" l="1"/>
  <c r="U96" i="9"/>
  <c r="AC96" i="9"/>
  <c r="BM276" i="9"/>
  <c r="BU95" i="9"/>
  <c r="CC96" i="9"/>
  <c r="P97" i="9"/>
  <c r="BD96" i="8"/>
  <c r="BA96" i="8"/>
  <c r="BF96" i="8"/>
  <c r="AM276" i="8"/>
  <c r="AH95" i="9"/>
  <c r="BZ276" i="9"/>
  <c r="AB96" i="8"/>
  <c r="AG96" i="8"/>
  <c r="Y97" i="8" s="1"/>
  <c r="AE96" i="8"/>
  <c r="AP96" i="9"/>
  <c r="BC96" i="9"/>
  <c r="BM277" i="8"/>
  <c r="BU97" i="7"/>
  <c r="AU95" i="9"/>
  <c r="Z278" i="8"/>
  <c r="AB98" i="7"/>
  <c r="AE98" i="7"/>
  <c r="AG98" i="7"/>
  <c r="Y99" i="7" s="1"/>
  <c r="BP98" i="7"/>
  <c r="BH95" i="9"/>
  <c r="AZ277" i="8"/>
  <c r="BZ277" i="8"/>
  <c r="BQ96" i="8"/>
  <c r="BN96" i="8"/>
  <c r="BS96" i="8"/>
  <c r="BM278" i="7"/>
  <c r="O96" i="8"/>
  <c r="T96" i="8"/>
  <c r="L97" i="8" s="1"/>
  <c r="R96" i="8"/>
  <c r="AU97" i="7"/>
  <c r="P98" i="7"/>
  <c r="Z276" i="9"/>
  <c r="CH95" i="9"/>
  <c r="CC98" i="7"/>
  <c r="CH97" i="7"/>
  <c r="U97" i="7"/>
  <c r="BC98" i="7"/>
  <c r="AZ276" i="9"/>
  <c r="BH97" i="7"/>
  <c r="AP98" i="7"/>
  <c r="AM278" i="7"/>
  <c r="AP96" i="8"/>
  <c r="AM276" i="9"/>
  <c r="AU95" i="8"/>
  <c r="CD96" i="8"/>
  <c r="CA96" i="8"/>
  <c r="CF96" i="8"/>
  <c r="Z280" i="7"/>
  <c r="AZ278" i="7"/>
  <c r="BZ278" i="7"/>
  <c r="CD96" i="9" l="1"/>
  <c r="CA96" i="9"/>
  <c r="CF96" i="9"/>
  <c r="BZ279" i="7"/>
  <c r="Z281" i="7"/>
  <c r="AM279" i="7"/>
  <c r="P97" i="8"/>
  <c r="BM279" i="7"/>
  <c r="BQ98" i="7"/>
  <c r="BN98" i="7"/>
  <c r="BS98" i="7"/>
  <c r="BM278" i="8"/>
  <c r="BZ277" i="9"/>
  <c r="AC99" i="7"/>
  <c r="Z277" i="9"/>
  <c r="BO96" i="8"/>
  <c r="BR96" i="8"/>
  <c r="BT96" i="8"/>
  <c r="BL97" i="8" s="1"/>
  <c r="AH98" i="7"/>
  <c r="BD96" i="9"/>
  <c r="BA96" i="9"/>
  <c r="BF96" i="9"/>
  <c r="BM277" i="9"/>
  <c r="AZ277" i="9"/>
  <c r="AZ279" i="7"/>
  <c r="AM277" i="9"/>
  <c r="Z279" i="8"/>
  <c r="AM277" i="8"/>
  <c r="AQ96" i="8"/>
  <c r="AN96" i="8"/>
  <c r="AS96" i="8"/>
  <c r="BD98" i="7"/>
  <c r="BA98" i="7"/>
  <c r="BF98" i="7"/>
  <c r="Q98" i="7"/>
  <c r="N98" i="7"/>
  <c r="S98" i="7"/>
  <c r="BZ278" i="8"/>
  <c r="AD96" i="9"/>
  <c r="AA96" i="9"/>
  <c r="AF96" i="9"/>
  <c r="AQ96" i="9"/>
  <c r="AN96" i="9"/>
  <c r="AS96" i="9"/>
  <c r="AZ278" i="8"/>
  <c r="BB96" i="8"/>
  <c r="BE96" i="8"/>
  <c r="BG96" i="8"/>
  <c r="AY97" i="8" s="1"/>
  <c r="CB96" i="8"/>
  <c r="CG96" i="8"/>
  <c r="BY97" i="8" s="1"/>
  <c r="CE96" i="8"/>
  <c r="U96" i="8"/>
  <c r="AH96" i="8"/>
  <c r="AC97" i="8"/>
  <c r="Q97" i="9"/>
  <c r="N97" i="9"/>
  <c r="S97" i="9"/>
  <c r="AQ98" i="7"/>
  <c r="AN98" i="7"/>
  <c r="AS98" i="7"/>
  <c r="CD98" i="7"/>
  <c r="CA98" i="7"/>
  <c r="CF98" i="7"/>
  <c r="BQ96" i="9"/>
  <c r="BN96" i="9"/>
  <c r="BS96" i="9"/>
  <c r="AM278" i="8" l="1"/>
  <c r="BO96" i="9"/>
  <c r="BT96" i="9"/>
  <c r="BL97" i="9" s="1"/>
  <c r="BR96" i="9"/>
  <c r="BH96" i="8"/>
  <c r="BZ279" i="8"/>
  <c r="BM278" i="9"/>
  <c r="AD99" i="7"/>
  <c r="AA99" i="7"/>
  <c r="AF99" i="7"/>
  <c r="Q97" i="8"/>
  <c r="N97" i="8"/>
  <c r="S97" i="8"/>
  <c r="AD97" i="8"/>
  <c r="AA97" i="8"/>
  <c r="AF97" i="8"/>
  <c r="AZ279" i="8"/>
  <c r="O98" i="7"/>
  <c r="T98" i="7"/>
  <c r="L99" i="7" s="1"/>
  <c r="R98" i="7"/>
  <c r="AM280" i="7"/>
  <c r="CB98" i="7"/>
  <c r="CE98" i="7"/>
  <c r="CG98" i="7"/>
  <c r="BY99" i="7" s="1"/>
  <c r="Z280" i="8"/>
  <c r="BB96" i="9"/>
  <c r="BE96" i="9"/>
  <c r="BG96" i="9"/>
  <c r="AY97" i="9" s="1"/>
  <c r="BZ278" i="9"/>
  <c r="Z282" i="7"/>
  <c r="AO98" i="7"/>
  <c r="AR98" i="7"/>
  <c r="AT98" i="7"/>
  <c r="AL99" i="7" s="1"/>
  <c r="BB98" i="7"/>
  <c r="BG98" i="7"/>
  <c r="AY99" i="7" s="1"/>
  <c r="BE98" i="7"/>
  <c r="AM278" i="9"/>
  <c r="AO96" i="9"/>
  <c r="AT96" i="9"/>
  <c r="AL97" i="9" s="1"/>
  <c r="AR96" i="9"/>
  <c r="BM279" i="8"/>
  <c r="BZ280" i="7"/>
  <c r="O97" i="9"/>
  <c r="T97" i="9"/>
  <c r="L98" i="9" s="1"/>
  <c r="R97" i="9"/>
  <c r="BC97" i="8"/>
  <c r="CH96" i="8"/>
  <c r="AZ280" i="7"/>
  <c r="BP97" i="8"/>
  <c r="CC97" i="8"/>
  <c r="AO96" i="8"/>
  <c r="AT96" i="8"/>
  <c r="AL97" i="8" s="1"/>
  <c r="AR96" i="8"/>
  <c r="BU96" i="8"/>
  <c r="BO98" i="7"/>
  <c r="BR98" i="7"/>
  <c r="BT98" i="7"/>
  <c r="BL99" i="7" s="1"/>
  <c r="AB96" i="9"/>
  <c r="AG96" i="9"/>
  <c r="Y97" i="9" s="1"/>
  <c r="AE96" i="9"/>
  <c r="AZ278" i="9"/>
  <c r="CB96" i="9"/>
  <c r="CE96" i="9"/>
  <c r="CG96" i="9"/>
  <c r="BY97" i="9" s="1"/>
  <c r="Z278" i="9"/>
  <c r="BM280" i="7"/>
  <c r="BM280" i="8" l="1"/>
  <c r="Z283" i="7"/>
  <c r="AU96" i="9"/>
  <c r="AM281" i="7"/>
  <c r="AB97" i="8"/>
  <c r="AE97" i="8"/>
  <c r="AG97" i="8"/>
  <c r="Y98" i="8" s="1"/>
  <c r="BP99" i="7"/>
  <c r="BZ279" i="9"/>
  <c r="BU98" i="7"/>
  <c r="BD97" i="8"/>
  <c r="BA97" i="8"/>
  <c r="BF97" i="8"/>
  <c r="BZ280" i="8"/>
  <c r="AP97" i="9"/>
  <c r="Z279" i="9"/>
  <c r="U98" i="7"/>
  <c r="BM281" i="7"/>
  <c r="U97" i="9"/>
  <c r="AM279" i="9"/>
  <c r="BC97" i="9"/>
  <c r="P99" i="7"/>
  <c r="O97" i="8"/>
  <c r="R97" i="8"/>
  <c r="T97" i="8"/>
  <c r="L98" i="8" s="1"/>
  <c r="CH96" i="9"/>
  <c r="BQ97" i="8"/>
  <c r="BN97" i="8"/>
  <c r="BS97" i="8"/>
  <c r="P98" i="9"/>
  <c r="BH98" i="7"/>
  <c r="BH96" i="9"/>
  <c r="BC99" i="7"/>
  <c r="AZ280" i="8"/>
  <c r="BU96" i="9"/>
  <c r="AP97" i="8"/>
  <c r="Z281" i="8"/>
  <c r="AB99" i="7"/>
  <c r="AE99" i="7"/>
  <c r="AG99" i="7"/>
  <c r="Y100" i="7" s="1"/>
  <c r="BP97" i="9"/>
  <c r="AZ281" i="7"/>
  <c r="AZ279" i="9"/>
  <c r="AP99" i="7"/>
  <c r="AU98" i="7"/>
  <c r="CC99" i="7"/>
  <c r="BM279" i="9"/>
  <c r="AM279" i="8"/>
  <c r="CD97" i="8"/>
  <c r="CA97" i="8"/>
  <c r="CF97" i="8"/>
  <c r="CC97" i="9"/>
  <c r="AU96" i="8"/>
  <c r="BZ281" i="7"/>
  <c r="AH96" i="9"/>
  <c r="AC97" i="9"/>
  <c r="CH98" i="7"/>
  <c r="AH99" i="7" l="1"/>
  <c r="BD99" i="7"/>
  <c r="BA99" i="7"/>
  <c r="BF99" i="7"/>
  <c r="P98" i="8"/>
  <c r="AM282" i="7"/>
  <c r="U97" i="8"/>
  <c r="CB97" i="8"/>
  <c r="CE97" i="8"/>
  <c r="CG97" i="8"/>
  <c r="BY98" i="8" s="1"/>
  <c r="Z282" i="8"/>
  <c r="CD99" i="7"/>
  <c r="CA99" i="7"/>
  <c r="CF99" i="7"/>
  <c r="AZ280" i="9"/>
  <c r="AQ97" i="8"/>
  <c r="AN97" i="8"/>
  <c r="AS97" i="8"/>
  <c r="Q98" i="9"/>
  <c r="N98" i="9"/>
  <c r="S98" i="9"/>
  <c r="BZ280" i="9"/>
  <c r="BB97" i="8"/>
  <c r="BE97" i="8"/>
  <c r="BG97" i="8"/>
  <c r="AY98" i="8" s="1"/>
  <c r="Q99" i="7"/>
  <c r="N99" i="7"/>
  <c r="S99" i="7"/>
  <c r="BD97" i="9"/>
  <c r="BA97" i="9"/>
  <c r="BF97" i="9"/>
  <c r="AZ282" i="7"/>
  <c r="AM280" i="9"/>
  <c r="BQ99" i="7"/>
  <c r="BN99" i="7"/>
  <c r="BS99" i="7"/>
  <c r="Z284" i="7"/>
  <c r="AM280" i="8"/>
  <c r="Z280" i="9"/>
  <c r="AQ97" i="9"/>
  <c r="AN97" i="9"/>
  <c r="AS97" i="9"/>
  <c r="BZ282" i="7"/>
  <c r="BO97" i="8"/>
  <c r="BR97" i="8"/>
  <c r="BT97" i="8"/>
  <c r="BL98" i="8" s="1"/>
  <c r="BZ281" i="8"/>
  <c r="AC98" i="8"/>
  <c r="CD97" i="9"/>
  <c r="CA97" i="9"/>
  <c r="CF97" i="9"/>
  <c r="AC100" i="7"/>
  <c r="BM282" i="7"/>
  <c r="AD97" i="9"/>
  <c r="AA97" i="9"/>
  <c r="AF97" i="9"/>
  <c r="AQ99" i="7"/>
  <c r="AN99" i="7"/>
  <c r="AS99" i="7"/>
  <c r="BM280" i="9"/>
  <c r="BQ97" i="9"/>
  <c r="BN97" i="9"/>
  <c r="BS97" i="9"/>
  <c r="AZ281" i="8"/>
  <c r="AH97" i="8"/>
  <c r="BM281" i="8"/>
  <c r="AO99" i="7" l="1"/>
  <c r="AT99" i="7"/>
  <c r="AL100" i="7" s="1"/>
  <c r="AR99" i="7"/>
  <c r="AD98" i="8"/>
  <c r="AA98" i="8"/>
  <c r="AF98" i="8"/>
  <c r="BC98" i="8"/>
  <c r="AZ281" i="9"/>
  <c r="BM282" i="8"/>
  <c r="AM281" i="9"/>
  <c r="BH97" i="8"/>
  <c r="AB97" i="9"/>
  <c r="AE97" i="9"/>
  <c r="AG97" i="9"/>
  <c r="Y98" i="9" s="1"/>
  <c r="BZ281" i="9"/>
  <c r="AM283" i="7"/>
  <c r="BO97" i="9"/>
  <c r="BT97" i="9"/>
  <c r="BL98" i="9" s="1"/>
  <c r="BR97" i="9"/>
  <c r="AO97" i="9"/>
  <c r="AT97" i="9"/>
  <c r="AL98" i="9" s="1"/>
  <c r="AR97" i="9"/>
  <c r="BZ282" i="8"/>
  <c r="AZ282" i="8"/>
  <c r="Z281" i="9"/>
  <c r="AZ283" i="7"/>
  <c r="CB99" i="7"/>
  <c r="CE99" i="7"/>
  <c r="CG99" i="7"/>
  <c r="BY100" i="7" s="1"/>
  <c r="Q98" i="8"/>
  <c r="N98" i="8"/>
  <c r="S98" i="8"/>
  <c r="BM283" i="7"/>
  <c r="AM281" i="8"/>
  <c r="O98" i="9"/>
  <c r="T98" i="9"/>
  <c r="L99" i="9" s="1"/>
  <c r="R98" i="9"/>
  <c r="Z283" i="8"/>
  <c r="BU97" i="8"/>
  <c r="Z285" i="7"/>
  <c r="BB99" i="7"/>
  <c r="BE99" i="7"/>
  <c r="BG99" i="7"/>
  <c r="AY100" i="7" s="1"/>
  <c r="AO97" i="8"/>
  <c r="AR97" i="8"/>
  <c r="AT97" i="8"/>
  <c r="AL98" i="8" s="1"/>
  <c r="CC98" i="8"/>
  <c r="AD100" i="7"/>
  <c r="AA100" i="7"/>
  <c r="AF100" i="7"/>
  <c r="BP98" i="8"/>
  <c r="BB97" i="9"/>
  <c r="BE97" i="9"/>
  <c r="BG97" i="9"/>
  <c r="AY98" i="9" s="1"/>
  <c r="CB97" i="9"/>
  <c r="CE97" i="9"/>
  <c r="CG97" i="9"/>
  <c r="BY98" i="9" s="1"/>
  <c r="O99" i="7"/>
  <c r="R99" i="7"/>
  <c r="T99" i="7"/>
  <c r="L100" i="7" s="1"/>
  <c r="CH97" i="8"/>
  <c r="BM281" i="9"/>
  <c r="BZ283" i="7"/>
  <c r="BO99" i="7"/>
  <c r="BT99" i="7"/>
  <c r="BL100" i="7" s="1"/>
  <c r="BR99" i="7"/>
  <c r="AH97" i="9" l="1"/>
  <c r="BM283" i="8"/>
  <c r="U99" i="7"/>
  <c r="AC98" i="9"/>
  <c r="AZ284" i="7"/>
  <c r="BP100" i="7"/>
  <c r="AZ282" i="9"/>
  <c r="BM284" i="7"/>
  <c r="Z282" i="9"/>
  <c r="BU97" i="9"/>
  <c r="AM282" i="8"/>
  <c r="BU99" i="7"/>
  <c r="AB100" i="7"/>
  <c r="AE100" i="7"/>
  <c r="AG100" i="7"/>
  <c r="Y101" i="7" s="1"/>
  <c r="BZ284" i="7"/>
  <c r="CH97" i="9"/>
  <c r="CD98" i="8"/>
  <c r="CA98" i="8"/>
  <c r="CF98" i="8"/>
  <c r="BP98" i="9"/>
  <c r="BD98" i="8"/>
  <c r="BA98" i="8"/>
  <c r="BF98" i="8"/>
  <c r="AP98" i="9"/>
  <c r="Z286" i="7"/>
  <c r="AU97" i="8"/>
  <c r="Z284" i="8"/>
  <c r="O98" i="8"/>
  <c r="T98" i="8"/>
  <c r="L99" i="8" s="1"/>
  <c r="R98" i="8"/>
  <c r="BM282" i="9"/>
  <c r="BC98" i="9"/>
  <c r="AZ283" i="8"/>
  <c r="AB98" i="8"/>
  <c r="AG98" i="8"/>
  <c r="Y99" i="8" s="1"/>
  <c r="AE98" i="8"/>
  <c r="U98" i="9"/>
  <c r="CC100" i="7"/>
  <c r="AM284" i="7"/>
  <c r="AU99" i="7"/>
  <c r="CC98" i="9"/>
  <c r="AP98" i="8"/>
  <c r="BH97" i="9"/>
  <c r="BC100" i="7"/>
  <c r="P99" i="9"/>
  <c r="CH99" i="7"/>
  <c r="BH99" i="7"/>
  <c r="BZ283" i="8"/>
  <c r="AM282" i="9"/>
  <c r="AP100" i="7"/>
  <c r="P100" i="7"/>
  <c r="BQ98" i="8"/>
  <c r="BN98" i="8"/>
  <c r="BS98" i="8"/>
  <c r="AU97" i="9"/>
  <c r="BZ282" i="9"/>
  <c r="BQ100" i="7" l="1"/>
  <c r="BN100" i="7"/>
  <c r="BS100" i="7"/>
  <c r="CB98" i="8"/>
  <c r="CE98" i="8"/>
  <c r="CG98" i="8"/>
  <c r="BY99" i="8" s="1"/>
  <c r="AZ285" i="7"/>
  <c r="AM283" i="9"/>
  <c r="AH98" i="8"/>
  <c r="U98" i="8"/>
  <c r="BZ283" i="9"/>
  <c r="BZ284" i="8"/>
  <c r="AQ98" i="8"/>
  <c r="AN98" i="8"/>
  <c r="AS98" i="8"/>
  <c r="AC99" i="8"/>
  <c r="P99" i="8"/>
  <c r="BZ285" i="7"/>
  <c r="AD98" i="9"/>
  <c r="AA98" i="9"/>
  <c r="AF98" i="9"/>
  <c r="BD100" i="7"/>
  <c r="BA100" i="7"/>
  <c r="BF100" i="7"/>
  <c r="AC101" i="7"/>
  <c r="Z283" i="9"/>
  <c r="AZ284" i="8"/>
  <c r="AH100" i="7"/>
  <c r="CD98" i="9"/>
  <c r="CA98" i="9"/>
  <c r="CF98" i="9"/>
  <c r="Z285" i="8"/>
  <c r="BM285" i="7"/>
  <c r="BO98" i="8"/>
  <c r="BT98" i="8"/>
  <c r="BL99" i="8" s="1"/>
  <c r="BR98" i="8"/>
  <c r="BD98" i="9"/>
  <c r="BA98" i="9"/>
  <c r="BF98" i="9"/>
  <c r="BM284" i="8"/>
  <c r="AQ98" i="9"/>
  <c r="AN98" i="9"/>
  <c r="AS98" i="9"/>
  <c r="BB98" i="8"/>
  <c r="BE98" i="8"/>
  <c r="BG98" i="8"/>
  <c r="AY99" i="8" s="1"/>
  <c r="Q99" i="9"/>
  <c r="N99" i="9"/>
  <c r="S99" i="9"/>
  <c r="Q100" i="7"/>
  <c r="N100" i="7"/>
  <c r="S100" i="7"/>
  <c r="Z287" i="7"/>
  <c r="BQ98" i="9"/>
  <c r="BN98" i="9"/>
  <c r="BS98" i="9"/>
  <c r="AM285" i="7"/>
  <c r="AQ100" i="7"/>
  <c r="AN100" i="7"/>
  <c r="AS100" i="7"/>
  <c r="CD100" i="7"/>
  <c r="CA100" i="7"/>
  <c r="CF100" i="7"/>
  <c r="BM283" i="9"/>
  <c r="AM283" i="8"/>
  <c r="AZ283" i="9"/>
  <c r="AO98" i="8" l="1"/>
  <c r="AR98" i="8"/>
  <c r="AT98" i="8"/>
  <c r="AL99" i="8" s="1"/>
  <c r="AZ286" i="7"/>
  <c r="BB98" i="9"/>
  <c r="BG98" i="9"/>
  <c r="AY99" i="9" s="1"/>
  <c r="BE98" i="9"/>
  <c r="AB98" i="9"/>
  <c r="AE98" i="9"/>
  <c r="AG98" i="9"/>
  <c r="Y99" i="9" s="1"/>
  <c r="CC99" i="8"/>
  <c r="BU98" i="8"/>
  <c r="BZ285" i="8"/>
  <c r="CH98" i="8"/>
  <c r="AZ285" i="8"/>
  <c r="BZ286" i="7"/>
  <c r="BZ284" i="9"/>
  <c r="AM284" i="8"/>
  <c r="BO98" i="9"/>
  <c r="BT98" i="9"/>
  <c r="BL99" i="9" s="1"/>
  <c r="BR98" i="9"/>
  <c r="Z288" i="7"/>
  <c r="BH98" i="8"/>
  <c r="BC99" i="8"/>
  <c r="BM286" i="7"/>
  <c r="Z284" i="9"/>
  <c r="AZ284" i="9"/>
  <c r="BO100" i="7"/>
  <c r="BR100" i="7"/>
  <c r="BT100" i="7"/>
  <c r="BL101" i="7" s="1"/>
  <c r="AO98" i="9"/>
  <c r="AR98" i="9"/>
  <c r="AT98" i="9"/>
  <c r="AL99" i="9" s="1"/>
  <c r="Z286" i="8"/>
  <c r="AD101" i="7"/>
  <c r="AA101" i="7"/>
  <c r="AF101" i="7"/>
  <c r="BM284" i="9"/>
  <c r="BP99" i="8"/>
  <c r="CB100" i="7"/>
  <c r="CE100" i="7"/>
  <c r="CG100" i="7"/>
  <c r="BY101" i="7" s="1"/>
  <c r="AD99" i="8"/>
  <c r="AA99" i="8"/>
  <c r="AF99" i="8"/>
  <c r="AM286" i="7"/>
  <c r="CB98" i="9"/>
  <c r="CG98" i="9"/>
  <c r="BY99" i="9" s="1"/>
  <c r="CE98" i="9"/>
  <c r="Q99" i="8"/>
  <c r="N99" i="8"/>
  <c r="S99" i="8"/>
  <c r="O100" i="7"/>
  <c r="T100" i="7"/>
  <c r="L101" i="7" s="1"/>
  <c r="R100" i="7"/>
  <c r="AO100" i="7"/>
  <c r="AR100" i="7"/>
  <c r="AT100" i="7"/>
  <c r="AL101" i="7" s="1"/>
  <c r="O99" i="9"/>
  <c r="T99" i="9"/>
  <c r="L100" i="9" s="1"/>
  <c r="R99" i="9"/>
  <c r="BM285" i="8"/>
  <c r="BB100" i="7"/>
  <c r="BG100" i="7"/>
  <c r="AY101" i="7" s="1"/>
  <c r="BE100" i="7"/>
  <c r="AM284" i="9"/>
  <c r="BP99" i="9" l="1"/>
  <c r="AB99" i="8"/>
  <c r="AG99" i="8"/>
  <c r="Y100" i="8" s="1"/>
  <c r="AE99" i="8"/>
  <c r="Z285" i="9"/>
  <c r="BZ286" i="8"/>
  <c r="O99" i="8"/>
  <c r="T99" i="8"/>
  <c r="L100" i="8" s="1"/>
  <c r="R99" i="8"/>
  <c r="Z287" i="8"/>
  <c r="AM285" i="8"/>
  <c r="BH98" i="9"/>
  <c r="P101" i="7"/>
  <c r="BU98" i="9"/>
  <c r="BM287" i="7"/>
  <c r="BC99" i="9"/>
  <c r="BH100" i="7"/>
  <c r="CC101" i="7"/>
  <c r="CD99" i="8"/>
  <c r="CA99" i="8"/>
  <c r="CF99" i="8"/>
  <c r="AC99" i="9"/>
  <c r="AZ287" i="7"/>
  <c r="AU98" i="9"/>
  <c r="AU100" i="7"/>
  <c r="AH98" i="9"/>
  <c r="BC101" i="7"/>
  <c r="CH100" i="7"/>
  <c r="CC99" i="9"/>
  <c r="BZ285" i="9"/>
  <c r="AP101" i="7"/>
  <c r="BP101" i="7"/>
  <c r="BQ99" i="8"/>
  <c r="BN99" i="8"/>
  <c r="BS99" i="8"/>
  <c r="AP99" i="8"/>
  <c r="AP99" i="9"/>
  <c r="BD99" i="8"/>
  <c r="BA99" i="8"/>
  <c r="BF99" i="8"/>
  <c r="BM286" i="8"/>
  <c r="Z289" i="7"/>
  <c r="AM285" i="9"/>
  <c r="AB101" i="7"/>
  <c r="AG101" i="7"/>
  <c r="Y102" i="7" s="1"/>
  <c r="AE101" i="7"/>
  <c r="CH98" i="9"/>
  <c r="BZ287" i="7"/>
  <c r="AM287" i="7"/>
  <c r="BU100" i="7"/>
  <c r="AZ286" i="8"/>
  <c r="U99" i="9"/>
  <c r="AU98" i="8"/>
  <c r="P100" i="9"/>
  <c r="U100" i="7"/>
  <c r="BM285" i="9"/>
  <c r="AZ285" i="9"/>
  <c r="BZ288" i="7" l="1"/>
  <c r="AQ101" i="7"/>
  <c r="AN101" i="7"/>
  <c r="AS101" i="7"/>
  <c r="CD101" i="7"/>
  <c r="CA101" i="7"/>
  <c r="CF101" i="7"/>
  <c r="BB99" i="8"/>
  <c r="BG99" i="8"/>
  <c r="AY100" i="8" s="1"/>
  <c r="BE99" i="8"/>
  <c r="Q101" i="7"/>
  <c r="N101" i="7"/>
  <c r="S101" i="7"/>
  <c r="BZ287" i="8"/>
  <c r="BM287" i="8"/>
  <c r="BZ286" i="9"/>
  <c r="AH101" i="7"/>
  <c r="AQ99" i="9"/>
  <c r="AN99" i="9"/>
  <c r="AS99" i="9"/>
  <c r="Z286" i="9"/>
  <c r="AZ286" i="9"/>
  <c r="AC102" i="7"/>
  <c r="CD99" i="9"/>
  <c r="CA99" i="9"/>
  <c r="CF99" i="9"/>
  <c r="BQ101" i="7"/>
  <c r="BN101" i="7"/>
  <c r="BS101" i="7"/>
  <c r="AZ288" i="7"/>
  <c r="AM286" i="8"/>
  <c r="AH99" i="8"/>
  <c r="AQ99" i="8"/>
  <c r="AN99" i="8"/>
  <c r="AS99" i="8"/>
  <c r="AC100" i="8"/>
  <c r="AZ287" i="8"/>
  <c r="AM286" i="9"/>
  <c r="AD99" i="9"/>
  <c r="AA99" i="9"/>
  <c r="AF99" i="9"/>
  <c r="Z288" i="8"/>
  <c r="Z290" i="7"/>
  <c r="BO99" i="8"/>
  <c r="BT99" i="8"/>
  <c r="BL100" i="8" s="1"/>
  <c r="BR99" i="8"/>
  <c r="BD99" i="9"/>
  <c r="BA99" i="9"/>
  <c r="BF99" i="9"/>
  <c r="AM288" i="7"/>
  <c r="BD101" i="7"/>
  <c r="BA101" i="7"/>
  <c r="BF101" i="7"/>
  <c r="BM288" i="7"/>
  <c r="U99" i="8"/>
  <c r="BM286" i="9"/>
  <c r="Q100" i="9"/>
  <c r="N100" i="9"/>
  <c r="S100" i="9"/>
  <c r="CB99" i="8"/>
  <c r="CE99" i="8"/>
  <c r="CG99" i="8"/>
  <c r="BY100" i="8" s="1"/>
  <c r="P100" i="8"/>
  <c r="BQ99" i="9"/>
  <c r="BN99" i="9"/>
  <c r="BS99" i="9"/>
  <c r="BH99" i="8" l="1"/>
  <c r="BU99" i="8"/>
  <c r="AM287" i="9"/>
  <c r="BC100" i="8"/>
  <c r="AZ288" i="8"/>
  <c r="AD102" i="7"/>
  <c r="AA102" i="7"/>
  <c r="AF102" i="7"/>
  <c r="BZ287" i="9"/>
  <c r="CB101" i="7"/>
  <c r="CG101" i="7"/>
  <c r="BY102" i="7" s="1"/>
  <c r="CE101" i="7"/>
  <c r="BM288" i="8"/>
  <c r="BO99" i="9"/>
  <c r="BT99" i="9"/>
  <c r="BL100" i="9" s="1"/>
  <c r="BR99" i="9"/>
  <c r="Z289" i="8"/>
  <c r="AO101" i="7"/>
  <c r="AR101" i="7"/>
  <c r="AT101" i="7"/>
  <c r="AL102" i="7" s="1"/>
  <c r="AD100" i="8"/>
  <c r="AA100" i="8"/>
  <c r="AF100" i="8"/>
  <c r="AM289" i="7"/>
  <c r="BZ288" i="8"/>
  <c r="CB99" i="9"/>
  <c r="CG99" i="9"/>
  <c r="BY100" i="9" s="1"/>
  <c r="CE99" i="9"/>
  <c r="CH99" i="8"/>
  <c r="BB101" i="7"/>
  <c r="BG101" i="7"/>
  <c r="AY102" i="7" s="1"/>
  <c r="BE101" i="7"/>
  <c r="AZ287" i="9"/>
  <c r="Q100" i="8"/>
  <c r="N100" i="8"/>
  <c r="S100" i="8"/>
  <c r="BP100" i="8"/>
  <c r="AM287" i="8"/>
  <c r="AZ289" i="7"/>
  <c r="O100" i="9"/>
  <c r="T100" i="9"/>
  <c r="L101" i="9" s="1"/>
  <c r="R100" i="9"/>
  <c r="Z287" i="9"/>
  <c r="AB99" i="9"/>
  <c r="AE99" i="9"/>
  <c r="AG99" i="9"/>
  <c r="Y100" i="9" s="1"/>
  <c r="O101" i="7"/>
  <c r="R101" i="7"/>
  <c r="T101" i="7"/>
  <c r="L102" i="7" s="1"/>
  <c r="BM289" i="7"/>
  <c r="CC100" i="8"/>
  <c r="Z291" i="7"/>
  <c r="BM287" i="9"/>
  <c r="AO99" i="8"/>
  <c r="AT99" i="8"/>
  <c r="AL100" i="8" s="1"/>
  <c r="AR99" i="8"/>
  <c r="BO101" i="7"/>
  <c r="BT101" i="7"/>
  <c r="BL102" i="7" s="1"/>
  <c r="BR101" i="7"/>
  <c r="BB99" i="9"/>
  <c r="BG99" i="9"/>
  <c r="AY100" i="9" s="1"/>
  <c r="BE99" i="9"/>
  <c r="AO99" i="9"/>
  <c r="AT99" i="9"/>
  <c r="AL100" i="9" s="1"/>
  <c r="AR99" i="9"/>
  <c r="BZ289" i="7"/>
  <c r="AZ289" i="8" l="1"/>
  <c r="AU101" i="7"/>
  <c r="AU99" i="8"/>
  <c r="Z292" i="7"/>
  <c r="Z288" i="9"/>
  <c r="O100" i="8"/>
  <c r="T100" i="8"/>
  <c r="L101" i="8" s="1"/>
  <c r="R100" i="8"/>
  <c r="CH99" i="9"/>
  <c r="CH101" i="7"/>
  <c r="BP102" i="7"/>
  <c r="CC100" i="9"/>
  <c r="Z290" i="8"/>
  <c r="CC102" i="7"/>
  <c r="AU99" i="9"/>
  <c r="AP100" i="9"/>
  <c r="U100" i="9"/>
  <c r="BD100" i="8"/>
  <c r="BA100" i="8"/>
  <c r="BF100" i="8"/>
  <c r="BQ100" i="8"/>
  <c r="BN100" i="8"/>
  <c r="BS100" i="8"/>
  <c r="BZ290" i="7"/>
  <c r="CD100" i="8"/>
  <c r="CA100" i="8"/>
  <c r="CF100" i="8"/>
  <c r="P101" i="9"/>
  <c r="BU99" i="9"/>
  <c r="BZ288" i="9"/>
  <c r="BZ289" i="8"/>
  <c r="BP100" i="9"/>
  <c r="AM288" i="9"/>
  <c r="AZ290" i="7"/>
  <c r="AZ288" i="9"/>
  <c r="AM290" i="7"/>
  <c r="BM288" i="9"/>
  <c r="P102" i="7"/>
  <c r="BH101" i="7"/>
  <c r="AB102" i="7"/>
  <c r="AG102" i="7"/>
  <c r="Y103" i="7" s="1"/>
  <c r="AE102" i="7"/>
  <c r="BC102" i="7"/>
  <c r="AH99" i="9"/>
  <c r="AP102" i="7"/>
  <c r="AP100" i="8"/>
  <c r="BH99" i="9"/>
  <c r="BM290" i="7"/>
  <c r="BC100" i="9"/>
  <c r="U101" i="7"/>
  <c r="AM288" i="8"/>
  <c r="AB100" i="8"/>
  <c r="AG100" i="8"/>
  <c r="Y101" i="8" s="1"/>
  <c r="AE100" i="8"/>
  <c r="BM289" i="8"/>
  <c r="BU101" i="7"/>
  <c r="AC100" i="9"/>
  <c r="BZ289" i="9" l="1"/>
  <c r="Z291" i="8"/>
  <c r="AH100" i="8"/>
  <c r="Z289" i="9"/>
  <c r="AZ289" i="9"/>
  <c r="AC101" i="8"/>
  <c r="AC103" i="7"/>
  <c r="BB100" i="8"/>
  <c r="BE100" i="8"/>
  <c r="BG100" i="8"/>
  <c r="AY101" i="8" s="1"/>
  <c r="CD100" i="9"/>
  <c r="CA100" i="9"/>
  <c r="CF100" i="9"/>
  <c r="AQ100" i="8"/>
  <c r="AN100" i="8"/>
  <c r="AS100" i="8"/>
  <c r="AZ291" i="7"/>
  <c r="Q101" i="9"/>
  <c r="N101" i="9"/>
  <c r="S101" i="9"/>
  <c r="Z293" i="7"/>
  <c r="AD100" i="9"/>
  <c r="AA100" i="9"/>
  <c r="AF100" i="9"/>
  <c r="AM289" i="8"/>
  <c r="AQ102" i="7"/>
  <c r="AN102" i="7"/>
  <c r="AS102" i="7"/>
  <c r="BM290" i="8"/>
  <c r="BQ102" i="7"/>
  <c r="BN102" i="7"/>
  <c r="BS102" i="7"/>
  <c r="AH102" i="7"/>
  <c r="AM289" i="9"/>
  <c r="BQ100" i="9"/>
  <c r="BN100" i="9"/>
  <c r="BS100" i="9"/>
  <c r="CB100" i="8"/>
  <c r="CG100" i="8"/>
  <c r="BY101" i="8" s="1"/>
  <c r="CE100" i="8"/>
  <c r="Q102" i="7"/>
  <c r="N102" i="7"/>
  <c r="S102" i="7"/>
  <c r="BM289" i="9"/>
  <c r="BZ291" i="7"/>
  <c r="AQ100" i="9"/>
  <c r="AN100" i="9"/>
  <c r="AS100" i="9"/>
  <c r="BZ290" i="8"/>
  <c r="AZ290" i="8"/>
  <c r="BD100" i="9"/>
  <c r="BA100" i="9"/>
  <c r="BF100" i="9"/>
  <c r="BM291" i="7"/>
  <c r="BD102" i="7"/>
  <c r="BA102" i="7"/>
  <c r="BF102" i="7"/>
  <c r="CD102" i="7"/>
  <c r="CA102" i="7"/>
  <c r="CF102" i="7"/>
  <c r="U100" i="8"/>
  <c r="AM291" i="7"/>
  <c r="BO100" i="8"/>
  <c r="BT100" i="8"/>
  <c r="BL101" i="8" s="1"/>
  <c r="BR100" i="8"/>
  <c r="P101" i="8"/>
  <c r="AB100" i="9" l="1"/>
  <c r="AE100" i="9"/>
  <c r="AG100" i="9"/>
  <c r="Y101" i="9" s="1"/>
  <c r="BU100" i="8"/>
  <c r="AZ290" i="9"/>
  <c r="CH100" i="8"/>
  <c r="BO102" i="7"/>
  <c r="BR102" i="7"/>
  <c r="BT102" i="7"/>
  <c r="BL103" i="7" s="1"/>
  <c r="Z294" i="7"/>
  <c r="BM292" i="7"/>
  <c r="CC101" i="8"/>
  <c r="Z290" i="9"/>
  <c r="AM292" i="7"/>
  <c r="AO100" i="9"/>
  <c r="AR100" i="9"/>
  <c r="AT100" i="9"/>
  <c r="AL101" i="9" s="1"/>
  <c r="B16" i="9"/>
  <c r="CB100" i="9"/>
  <c r="CE100" i="9"/>
  <c r="CG100" i="9"/>
  <c r="BY101" i="9" s="1"/>
  <c r="BM291" i="8"/>
  <c r="O101" i="9"/>
  <c r="R101" i="9"/>
  <c r="T101" i="9"/>
  <c r="L102" i="9" s="1"/>
  <c r="BC101" i="8"/>
  <c r="BO100" i="9"/>
  <c r="BT100" i="9"/>
  <c r="BL101" i="9" s="1"/>
  <c r="BR100" i="9"/>
  <c r="AO102" i="7"/>
  <c r="AT102" i="7"/>
  <c r="AL103" i="7" s="1"/>
  <c r="AR102" i="7"/>
  <c r="AZ292" i="7"/>
  <c r="BH100" i="8"/>
  <c r="BZ292" i="7"/>
  <c r="Z292" i="8"/>
  <c r="O102" i="7"/>
  <c r="T102" i="7"/>
  <c r="L103" i="7" s="1"/>
  <c r="R102" i="7"/>
  <c r="BB100" i="9"/>
  <c r="BG100" i="9"/>
  <c r="AY101" i="9" s="1"/>
  <c r="BE100" i="9"/>
  <c r="AM290" i="9"/>
  <c r="AM290" i="8"/>
  <c r="AD103" i="7"/>
  <c r="AA103" i="7"/>
  <c r="AF103" i="7"/>
  <c r="BB102" i="7"/>
  <c r="BG102" i="7"/>
  <c r="AY103" i="7" s="1"/>
  <c r="BE102" i="7"/>
  <c r="BP101" i="8"/>
  <c r="AZ291" i="8"/>
  <c r="CB102" i="7"/>
  <c r="CG102" i="7"/>
  <c r="BY103" i="7" s="1"/>
  <c r="CE102" i="7"/>
  <c r="BM290" i="9"/>
  <c r="AO100" i="8"/>
  <c r="AR100" i="8"/>
  <c r="AT100" i="8"/>
  <c r="AL101" i="8" s="1"/>
  <c r="BZ290" i="9"/>
  <c r="Q101" i="8"/>
  <c r="N101" i="8"/>
  <c r="S101" i="8"/>
  <c r="BZ291" i="8"/>
  <c r="AD101" i="8"/>
  <c r="AA101" i="8"/>
  <c r="AF101" i="8"/>
  <c r="CD101" i="8" l="1"/>
  <c r="CA101" i="8"/>
  <c r="CF101" i="8"/>
  <c r="AB101" i="8"/>
  <c r="AE101" i="8"/>
  <c r="AG101" i="8"/>
  <c r="Y102" i="8" s="1"/>
  <c r="BQ101" i="8"/>
  <c r="BN101" i="8"/>
  <c r="BS101" i="8"/>
  <c r="BD101" i="8"/>
  <c r="BA101" i="8"/>
  <c r="BF101" i="8"/>
  <c r="AP101" i="9"/>
  <c r="BM293" i="7"/>
  <c r="AM291" i="9"/>
  <c r="P102" i="9"/>
  <c r="AU100" i="9"/>
  <c r="AU100" i="8"/>
  <c r="BC103" i="7"/>
  <c r="U101" i="9"/>
  <c r="Z295" i="7"/>
  <c r="AZ293" i="7"/>
  <c r="AM293" i="7"/>
  <c r="BZ291" i="9"/>
  <c r="AP101" i="8"/>
  <c r="BH102" i="7"/>
  <c r="BH100" i="9"/>
  <c r="BP103" i="7"/>
  <c r="BZ293" i="7"/>
  <c r="C16" i="8"/>
  <c r="AU102" i="7"/>
  <c r="BM291" i="9"/>
  <c r="BM292" i="8"/>
  <c r="O101" i="8"/>
  <c r="T101" i="8"/>
  <c r="L102" i="8" s="1"/>
  <c r="R101" i="8"/>
  <c r="AB103" i="7"/>
  <c r="AG103" i="7"/>
  <c r="Y104" i="7" s="1"/>
  <c r="AE103" i="7"/>
  <c r="I46" i="10" s="1"/>
  <c r="CC101" i="9"/>
  <c r="Z291" i="9"/>
  <c r="BU100" i="9"/>
  <c r="CH100" i="9"/>
  <c r="AC101" i="9"/>
  <c r="BU102" i="7"/>
  <c r="CH102" i="7"/>
  <c r="AP103" i="7"/>
  <c r="AZ292" i="8"/>
  <c r="Z293" i="8"/>
  <c r="BP101" i="9"/>
  <c r="AH100" i="9"/>
  <c r="BC101" i="9"/>
  <c r="BZ292" i="8"/>
  <c r="B16" i="8"/>
  <c r="C18" i="7"/>
  <c r="U102" i="7"/>
  <c r="CC103" i="7"/>
  <c r="P103" i="7"/>
  <c r="AM291" i="8"/>
  <c r="AZ291" i="9"/>
  <c r="AD101" i="9" l="1"/>
  <c r="AA101" i="9"/>
  <c r="AF101" i="9"/>
  <c r="Z294" i="8"/>
  <c r="AZ293" i="8"/>
  <c r="BM293" i="8"/>
  <c r="AZ294" i="7"/>
  <c r="Q102" i="9"/>
  <c r="N102" i="9"/>
  <c r="S102" i="9"/>
  <c r="BD103" i="7"/>
  <c r="BA103" i="7"/>
  <c r="BF103" i="7"/>
  <c r="BQ101" i="9"/>
  <c r="BN101" i="9"/>
  <c r="BS101" i="9"/>
  <c r="AZ292" i="9"/>
  <c r="AM292" i="8"/>
  <c r="AQ103" i="7"/>
  <c r="AN103" i="7"/>
  <c r="AS103" i="7"/>
  <c r="Z292" i="9"/>
  <c r="BM292" i="9"/>
  <c r="F16" i="8"/>
  <c r="Z296" i="7"/>
  <c r="AM292" i="9"/>
  <c r="BO101" i="8"/>
  <c r="BR101" i="8"/>
  <c r="BT101" i="8"/>
  <c r="BL102" i="8" s="1"/>
  <c r="BZ293" i="8"/>
  <c r="AQ101" i="8"/>
  <c r="AN101" i="8"/>
  <c r="AS101" i="8"/>
  <c r="AC102" i="8"/>
  <c r="CD101" i="9"/>
  <c r="CA101" i="9"/>
  <c r="CF101" i="9"/>
  <c r="Q103" i="7"/>
  <c r="N103" i="7"/>
  <c r="S103" i="7"/>
  <c r="BD101" i="9"/>
  <c r="BA101" i="9"/>
  <c r="BF101" i="9"/>
  <c r="CD103" i="7"/>
  <c r="CA103" i="7"/>
  <c r="CF103" i="7"/>
  <c r="AH103" i="7"/>
  <c r="AH101" i="8"/>
  <c r="AC104" i="7"/>
  <c r="BZ292" i="9"/>
  <c r="BM294" i="7"/>
  <c r="U101" i="8"/>
  <c r="AQ101" i="9"/>
  <c r="AN101" i="9"/>
  <c r="AS101" i="9"/>
  <c r="BZ294" i="7"/>
  <c r="P102" i="8"/>
  <c r="G16" i="8"/>
  <c r="BQ103" i="7"/>
  <c r="BN103" i="7"/>
  <c r="BS103" i="7"/>
  <c r="AM294" i="7"/>
  <c r="E16" i="8"/>
  <c r="CB101" i="8"/>
  <c r="CG101" i="8"/>
  <c r="BY102" i="8" s="1"/>
  <c r="CE101" i="8"/>
  <c r="BB101" i="8"/>
  <c r="BE101" i="8"/>
  <c r="BG101" i="8"/>
  <c r="AY102" i="8" s="1"/>
  <c r="Z297" i="7" l="1"/>
  <c r="BZ293" i="9"/>
  <c r="BB101" i="9"/>
  <c r="BE101" i="9"/>
  <c r="BG101" i="9"/>
  <c r="AY102" i="9" s="1"/>
  <c r="AZ295" i="7"/>
  <c r="D16" i="9"/>
  <c r="AD104" i="7"/>
  <c r="AA104" i="7"/>
  <c r="AF104" i="7"/>
  <c r="D16" i="8"/>
  <c r="AZ293" i="9"/>
  <c r="AM295" i="7"/>
  <c r="AO101" i="9"/>
  <c r="AR101" i="9"/>
  <c r="AT101" i="9"/>
  <c r="AL102" i="9" s="1"/>
  <c r="B18" i="7"/>
  <c r="AO101" i="8"/>
  <c r="AR101" i="8"/>
  <c r="AT101" i="8"/>
  <c r="AL102" i="8" s="1"/>
  <c r="F16" i="9"/>
  <c r="O103" i="7"/>
  <c r="T103" i="7"/>
  <c r="L104" i="7" s="1"/>
  <c r="R103" i="7"/>
  <c r="BM293" i="9"/>
  <c r="BO101" i="9"/>
  <c r="BT101" i="9"/>
  <c r="BL102" i="9" s="1"/>
  <c r="BR101" i="9"/>
  <c r="BM294" i="8"/>
  <c r="AZ294" i="8"/>
  <c r="E16" i="9"/>
  <c r="BO103" i="7"/>
  <c r="BR103" i="7"/>
  <c r="BT103" i="7"/>
  <c r="BL104" i="7" s="1"/>
  <c r="G16" i="9"/>
  <c r="BZ294" i="8"/>
  <c r="Z293" i="9"/>
  <c r="E18" i="7"/>
  <c r="BB103" i="7"/>
  <c r="BG103" i="7"/>
  <c r="AY104" i="7" s="1"/>
  <c r="BE103" i="7"/>
  <c r="Z295" i="8"/>
  <c r="CC102" i="8"/>
  <c r="BZ295" i="7"/>
  <c r="F18" i="7"/>
  <c r="CB101" i="9"/>
  <c r="CE101" i="9"/>
  <c r="CG101" i="9"/>
  <c r="BY102" i="9" s="1"/>
  <c r="BP102" i="8"/>
  <c r="BU101" i="8"/>
  <c r="D18" i="7"/>
  <c r="BM295" i="7"/>
  <c r="I49" i="10"/>
  <c r="I50" i="10" s="1"/>
  <c r="I55" i="10"/>
  <c r="I53" i="10"/>
  <c r="G18" i="7"/>
  <c r="AD102" i="8"/>
  <c r="AA102" i="8"/>
  <c r="AF102" i="8"/>
  <c r="AO103" i="7"/>
  <c r="AR103" i="7"/>
  <c r="AT103" i="7"/>
  <c r="AL104" i="7" s="1"/>
  <c r="C16" i="9"/>
  <c r="BC102" i="8"/>
  <c r="BH101" i="8"/>
  <c r="CH101" i="8"/>
  <c r="Q102" i="8"/>
  <c r="N102" i="8"/>
  <c r="S102" i="8"/>
  <c r="CB103" i="7"/>
  <c r="CG103" i="7"/>
  <c r="BY104" i="7" s="1"/>
  <c r="CE103" i="7"/>
  <c r="AB101" i="9"/>
  <c r="AG101" i="9"/>
  <c r="Y102" i="9" s="1"/>
  <c r="AE101" i="9"/>
  <c r="AM293" i="9"/>
  <c r="AM293" i="8"/>
  <c r="O102" i="9"/>
  <c r="R102" i="9"/>
  <c r="T102" i="9"/>
  <c r="L103" i="9" s="1"/>
  <c r="AZ296" i="7" l="1"/>
  <c r="AP104" i="7"/>
  <c r="BM296" i="7"/>
  <c r="P104" i="7"/>
  <c r="AM296" i="7"/>
  <c r="CC104" i="7"/>
  <c r="AM294" i="8"/>
  <c r="AU103" i="7"/>
  <c r="Z294" i="9"/>
  <c r="BC102" i="9"/>
  <c r="O102" i="8"/>
  <c r="R102" i="8"/>
  <c r="T102" i="8"/>
  <c r="L103" i="8" s="1"/>
  <c r="BZ296" i="7"/>
  <c r="AZ295" i="8"/>
  <c r="BH101" i="9"/>
  <c r="AZ294" i="9"/>
  <c r="AM294" i="9"/>
  <c r="AB102" i="8"/>
  <c r="AG102" i="8"/>
  <c r="Y103" i="8" s="1"/>
  <c r="AE102" i="8"/>
  <c r="BZ295" i="8"/>
  <c r="AP102" i="8"/>
  <c r="BZ294" i="9"/>
  <c r="U102" i="9"/>
  <c r="CD102" i="8"/>
  <c r="CA102" i="8"/>
  <c r="CF102" i="8"/>
  <c r="BM295" i="8"/>
  <c r="AU101" i="8"/>
  <c r="Z298" i="7"/>
  <c r="Z296" i="8"/>
  <c r="BU101" i="9"/>
  <c r="CC102" i="9"/>
  <c r="BP102" i="9"/>
  <c r="AB104" i="7"/>
  <c r="AE104" i="7"/>
  <c r="AG104" i="7"/>
  <c r="Y105" i="7" s="1"/>
  <c r="AH101" i="9"/>
  <c r="CH101" i="9"/>
  <c r="BH103" i="7"/>
  <c r="BD102" i="8"/>
  <c r="BA102" i="8"/>
  <c r="BF102" i="8"/>
  <c r="BC104" i="7"/>
  <c r="BP104" i="7"/>
  <c r="BM294" i="9"/>
  <c r="AP102" i="9"/>
  <c r="U103" i="7"/>
  <c r="BQ102" i="8"/>
  <c r="BN102" i="8"/>
  <c r="BS102" i="8"/>
  <c r="AC102" i="9"/>
  <c r="P103" i="9"/>
  <c r="CH103" i="7"/>
  <c r="BU103" i="7"/>
  <c r="AU101" i="9"/>
  <c r="AC105" i="7" l="1"/>
  <c r="BZ295" i="9"/>
  <c r="AZ295" i="9"/>
  <c r="AM297" i="7"/>
  <c r="BD102" i="9"/>
  <c r="BA102" i="9"/>
  <c r="BF102" i="9"/>
  <c r="Z299" i="7"/>
  <c r="AQ102" i="9"/>
  <c r="AN102" i="9"/>
  <c r="AS102" i="9"/>
  <c r="Z295" i="9"/>
  <c r="Q104" i="7"/>
  <c r="N104" i="7"/>
  <c r="S104" i="7"/>
  <c r="BD104" i="7"/>
  <c r="BA104" i="7"/>
  <c r="BF104" i="7"/>
  <c r="CD104" i="7"/>
  <c r="CA104" i="7"/>
  <c r="CF104" i="7"/>
  <c r="AQ102" i="8"/>
  <c r="AN102" i="8"/>
  <c r="AS102" i="8"/>
  <c r="Q103" i="9"/>
  <c r="N103" i="9"/>
  <c r="S103" i="9"/>
  <c r="BQ102" i="9"/>
  <c r="BN102" i="9"/>
  <c r="BS102" i="9"/>
  <c r="BZ296" i="8"/>
  <c r="AZ296" i="8"/>
  <c r="BM297" i="7"/>
  <c r="CD102" i="9"/>
  <c r="CA102" i="9"/>
  <c r="CF102" i="9"/>
  <c r="BM296" i="8"/>
  <c r="AH102" i="8"/>
  <c r="AD102" i="9"/>
  <c r="AA102" i="9"/>
  <c r="AF102" i="9"/>
  <c r="BM295" i="9"/>
  <c r="AC103" i="8"/>
  <c r="BZ297" i="7"/>
  <c r="AQ104" i="7"/>
  <c r="AN104" i="7"/>
  <c r="AS104" i="7"/>
  <c r="BB102" i="8"/>
  <c r="BG102" i="8"/>
  <c r="AY103" i="8" s="1"/>
  <c r="BE102" i="8"/>
  <c r="AH104" i="7"/>
  <c r="BQ104" i="7"/>
  <c r="BN104" i="7"/>
  <c r="BS104" i="7"/>
  <c r="CB102" i="8"/>
  <c r="CE102" i="8"/>
  <c r="CG102" i="8"/>
  <c r="BY103" i="8" s="1"/>
  <c r="P103" i="8"/>
  <c r="U102" i="8"/>
  <c r="AM295" i="8"/>
  <c r="AZ297" i="7"/>
  <c r="BO102" i="8"/>
  <c r="BT102" i="8"/>
  <c r="BL103" i="8" s="1"/>
  <c r="BR102" i="8"/>
  <c r="Z297" i="8"/>
  <c r="AM295" i="9"/>
  <c r="AB102" i="9" l="1"/>
  <c r="AG102" i="9"/>
  <c r="Y103" i="9" s="1"/>
  <c r="AE102" i="9"/>
  <c r="Z296" i="9"/>
  <c r="BM298" i="7"/>
  <c r="AO102" i="8"/>
  <c r="AR102" i="8"/>
  <c r="AT102" i="8"/>
  <c r="AL103" i="8" s="1"/>
  <c r="AZ296" i="9"/>
  <c r="AO102" i="9"/>
  <c r="AT102" i="9"/>
  <c r="AL103" i="9" s="1"/>
  <c r="AR102" i="9"/>
  <c r="BZ296" i="9"/>
  <c r="AM298" i="7"/>
  <c r="CC103" i="8"/>
  <c r="CB104" i="7"/>
  <c r="CE104" i="7"/>
  <c r="CG104" i="7"/>
  <c r="BY105" i="7" s="1"/>
  <c r="BC103" i="8"/>
  <c r="AO104" i="7"/>
  <c r="AT104" i="7"/>
  <c r="AL105" i="7" s="1"/>
  <c r="AR104" i="7"/>
  <c r="AZ297" i="8"/>
  <c r="BP103" i="8"/>
  <c r="CH102" i="8"/>
  <c r="AZ298" i="7"/>
  <c r="BM297" i="8"/>
  <c r="BZ297" i="8"/>
  <c r="Z300" i="7"/>
  <c r="AD105" i="7"/>
  <c r="AA105" i="7"/>
  <c r="AF105" i="7"/>
  <c r="BZ298" i="7"/>
  <c r="BO104" i="7"/>
  <c r="BT104" i="7"/>
  <c r="BL105" i="7" s="1"/>
  <c r="BR104" i="7"/>
  <c r="AD103" i="8"/>
  <c r="AA103" i="8"/>
  <c r="AF103" i="8"/>
  <c r="AM296" i="9"/>
  <c r="Q103" i="8"/>
  <c r="N103" i="8"/>
  <c r="S103" i="8"/>
  <c r="AM296" i="8"/>
  <c r="CB102" i="9"/>
  <c r="CE102" i="9"/>
  <c r="CG102" i="9"/>
  <c r="BY103" i="9" s="1"/>
  <c r="BO102" i="9"/>
  <c r="BR102" i="9"/>
  <c r="BT102" i="9"/>
  <c r="BL103" i="9" s="1"/>
  <c r="BB104" i="7"/>
  <c r="BG104" i="7"/>
  <c r="AY105" i="7" s="1"/>
  <c r="BE104" i="7"/>
  <c r="BU102" i="8"/>
  <c r="BB102" i="9"/>
  <c r="BG102" i="9"/>
  <c r="AY103" i="9" s="1"/>
  <c r="BE102" i="9"/>
  <c r="Z298" i="8"/>
  <c r="BH102" i="8"/>
  <c r="BM296" i="9"/>
  <c r="O103" i="9"/>
  <c r="R103" i="9"/>
  <c r="T103" i="9"/>
  <c r="L104" i="9" s="1"/>
  <c r="O104" i="7"/>
  <c r="R104" i="7"/>
  <c r="T104" i="7"/>
  <c r="L105" i="7" s="1"/>
  <c r="Z299" i="8" l="1"/>
  <c r="BH102" i="9"/>
  <c r="BC103" i="9"/>
  <c r="CH102" i="9"/>
  <c r="AZ298" i="8"/>
  <c r="AM299" i="7"/>
  <c r="AU102" i="8"/>
  <c r="P105" i="7"/>
  <c r="AB103" i="8"/>
  <c r="AG103" i="8"/>
  <c r="Y104" i="8" s="1"/>
  <c r="AE103" i="8"/>
  <c r="AM297" i="8"/>
  <c r="BZ298" i="8"/>
  <c r="AU104" i="7"/>
  <c r="BZ297" i="9"/>
  <c r="AP105" i="7"/>
  <c r="P104" i="9"/>
  <c r="BP105" i="7"/>
  <c r="BM298" i="8"/>
  <c r="AU102" i="9"/>
  <c r="BM299" i="7"/>
  <c r="BU104" i="7"/>
  <c r="U103" i="9"/>
  <c r="BH104" i="7"/>
  <c r="O103" i="8"/>
  <c r="R103" i="8"/>
  <c r="T103" i="8"/>
  <c r="L104" i="8" s="1"/>
  <c r="AP103" i="9"/>
  <c r="Z297" i="9"/>
  <c r="BC105" i="7"/>
  <c r="BZ299" i="7"/>
  <c r="AZ299" i="7"/>
  <c r="BD103" i="8"/>
  <c r="BA103" i="8"/>
  <c r="BF103" i="8"/>
  <c r="CC105" i="7"/>
  <c r="CH104" i="7"/>
  <c r="AH102" i="9"/>
  <c r="BU102" i="9"/>
  <c r="AZ297" i="9"/>
  <c r="AC103" i="9"/>
  <c r="AB105" i="7"/>
  <c r="AE105" i="7"/>
  <c r="AG105" i="7"/>
  <c r="Y106" i="7" s="1"/>
  <c r="BM297" i="9"/>
  <c r="U104" i="7"/>
  <c r="BP103" i="9"/>
  <c r="AM297" i="9"/>
  <c r="CC103" i="9"/>
  <c r="Z301" i="7"/>
  <c r="BQ103" i="8"/>
  <c r="BN103" i="8"/>
  <c r="BS103" i="8"/>
  <c r="CD103" i="8"/>
  <c r="CA103" i="8"/>
  <c r="CF103" i="8"/>
  <c r="AP103" i="8"/>
  <c r="CD103" i="9" l="1"/>
  <c r="CA103" i="9"/>
  <c r="CF103" i="9"/>
  <c r="AC106" i="7"/>
  <c r="AH105" i="7"/>
  <c r="BM299" i="8"/>
  <c r="BZ299" i="8"/>
  <c r="AQ103" i="8"/>
  <c r="AN103" i="8"/>
  <c r="AS103" i="8"/>
  <c r="BD105" i="7"/>
  <c r="BA105" i="7"/>
  <c r="BF105" i="7"/>
  <c r="BQ105" i="7"/>
  <c r="BN105" i="7"/>
  <c r="BS105" i="7"/>
  <c r="AM298" i="8"/>
  <c r="AZ299" i="8"/>
  <c r="CD105" i="7"/>
  <c r="CA105" i="7"/>
  <c r="CF105" i="7"/>
  <c r="AM298" i="9"/>
  <c r="AD103" i="9"/>
  <c r="AA103" i="9"/>
  <c r="AF103" i="9"/>
  <c r="Z298" i="9"/>
  <c r="Q104" i="9"/>
  <c r="N104" i="9"/>
  <c r="S104" i="9"/>
  <c r="AH103" i="8"/>
  <c r="AC104" i="8"/>
  <c r="AZ298" i="9"/>
  <c r="BD103" i="9"/>
  <c r="BA103" i="9"/>
  <c r="BF103" i="9"/>
  <c r="BB103" i="8"/>
  <c r="BG103" i="8"/>
  <c r="AY104" i="8" s="1"/>
  <c r="BE103" i="8"/>
  <c r="U103" i="8"/>
  <c r="BM300" i="7"/>
  <c r="Q105" i="7"/>
  <c r="N105" i="7"/>
  <c r="S105" i="7"/>
  <c r="AQ103" i="9"/>
  <c r="AN103" i="9"/>
  <c r="AS103" i="9"/>
  <c r="AQ105" i="7"/>
  <c r="AN105" i="7"/>
  <c r="AS105" i="7"/>
  <c r="P104" i="8"/>
  <c r="BO103" i="8"/>
  <c r="BT103" i="8"/>
  <c r="BL104" i="8" s="1"/>
  <c r="BR103" i="8"/>
  <c r="BZ298" i="9"/>
  <c r="CB103" i="8"/>
  <c r="CG103" i="8"/>
  <c r="BY104" i="8" s="1"/>
  <c r="CE103" i="8"/>
  <c r="BQ103" i="9"/>
  <c r="BN103" i="9"/>
  <c r="BS103" i="9"/>
  <c r="Z302" i="7"/>
  <c r="BM298" i="9"/>
  <c r="Z300" i="8"/>
  <c r="AZ300" i="7"/>
  <c r="BZ300" i="7"/>
  <c r="AM300" i="7"/>
  <c r="O105" i="7" l="1"/>
  <c r="R105" i="7"/>
  <c r="T105" i="7"/>
  <c r="L106" i="7" s="1"/>
  <c r="AZ299" i="9"/>
  <c r="BO105" i="7"/>
  <c r="BR105" i="7"/>
  <c r="BT105" i="7"/>
  <c r="BL106" i="7" s="1"/>
  <c r="BB105" i="7"/>
  <c r="BE105" i="7"/>
  <c r="BG105" i="7"/>
  <c r="AY106" i="7" s="1"/>
  <c r="Z301" i="8"/>
  <c r="BZ299" i="9"/>
  <c r="CB105" i="7"/>
  <c r="CE105" i="7"/>
  <c r="CG105" i="7"/>
  <c r="BY106" i="7" s="1"/>
  <c r="AB103" i="9"/>
  <c r="AE103" i="9"/>
  <c r="AG103" i="9"/>
  <c r="Y104" i="9" s="1"/>
  <c r="CH103" i="8"/>
  <c r="BO103" i="9"/>
  <c r="BT103" i="9"/>
  <c r="BL104" i="9" s="1"/>
  <c r="BR103" i="9"/>
  <c r="AO105" i="7"/>
  <c r="AR105" i="7"/>
  <c r="AT105" i="7"/>
  <c r="AL106" i="7" s="1"/>
  <c r="AM299" i="9"/>
  <c r="AZ301" i="7"/>
  <c r="BH103" i="8"/>
  <c r="BC104" i="8"/>
  <c r="AO103" i="8"/>
  <c r="AR103" i="8"/>
  <c r="AT103" i="8"/>
  <c r="AL104" i="8" s="1"/>
  <c r="AD106" i="7"/>
  <c r="AA106" i="7"/>
  <c r="AF106" i="7"/>
  <c r="CC104" i="8"/>
  <c r="BP104" i="8"/>
  <c r="AZ300" i="8"/>
  <c r="Z299" i="9"/>
  <c r="AD104" i="8"/>
  <c r="AA104" i="8"/>
  <c r="AF104" i="8"/>
  <c r="BU103" i="8"/>
  <c r="BM299" i="9"/>
  <c r="Z303" i="7"/>
  <c r="Q104" i="8"/>
  <c r="N104" i="8"/>
  <c r="S104" i="8"/>
  <c r="BB103" i="9"/>
  <c r="BE103" i="9"/>
  <c r="BG103" i="9"/>
  <c r="AY104" i="9" s="1"/>
  <c r="AM299" i="8"/>
  <c r="BZ300" i="8"/>
  <c r="CB103" i="9"/>
  <c r="CE103" i="9"/>
  <c r="CG103" i="9"/>
  <c r="BY104" i="9" s="1"/>
  <c r="BM300" i="8"/>
  <c r="BZ301" i="7"/>
  <c r="BM301" i="7"/>
  <c r="AO103" i="9"/>
  <c r="AR103" i="9"/>
  <c r="AT103" i="9"/>
  <c r="AL104" i="9" s="1"/>
  <c r="O104" i="9"/>
  <c r="T104" i="9"/>
  <c r="L105" i="9" s="1"/>
  <c r="R104" i="9"/>
  <c r="AM301" i="7"/>
  <c r="AU103" i="8" l="1"/>
  <c r="CH103" i="9"/>
  <c r="AZ301" i="8"/>
  <c r="BU103" i="9"/>
  <c r="AP104" i="9"/>
  <c r="BM300" i="9"/>
  <c r="BP104" i="9"/>
  <c r="BZ300" i="9"/>
  <c r="BP106" i="7"/>
  <c r="BU105" i="7"/>
  <c r="CC104" i="9"/>
  <c r="AM300" i="8"/>
  <c r="BM302" i="7"/>
  <c r="BQ104" i="8"/>
  <c r="BN104" i="8"/>
  <c r="BS104" i="8"/>
  <c r="P105" i="9"/>
  <c r="BZ301" i="8"/>
  <c r="BD104" i="8"/>
  <c r="BA104" i="8"/>
  <c r="BF104" i="8"/>
  <c r="AZ302" i="7"/>
  <c r="AC104" i="9"/>
  <c r="Z304" i="7"/>
  <c r="Z302" i="8"/>
  <c r="BZ302" i="7"/>
  <c r="BH103" i="9"/>
  <c r="CD104" i="8"/>
  <c r="CA104" i="8"/>
  <c r="CF104" i="8"/>
  <c r="AH103" i="9"/>
  <c r="BC106" i="7"/>
  <c r="AZ300" i="9"/>
  <c r="AB104" i="8"/>
  <c r="AE104" i="8"/>
  <c r="AG104" i="8"/>
  <c r="Y105" i="8" s="1"/>
  <c r="AM300" i="9"/>
  <c r="BH105" i="7"/>
  <c r="AU103" i="9"/>
  <c r="AM302" i="7"/>
  <c r="BC104" i="9"/>
  <c r="AB106" i="7"/>
  <c r="AG106" i="7"/>
  <c r="Y107" i="7" s="1"/>
  <c r="AE106" i="7"/>
  <c r="CC106" i="7"/>
  <c r="P106" i="7"/>
  <c r="U104" i="9"/>
  <c r="BM301" i="8"/>
  <c r="O104" i="8"/>
  <c r="T104" i="8"/>
  <c r="L105" i="8" s="1"/>
  <c r="R104" i="8"/>
  <c r="AP106" i="7"/>
  <c r="CH105" i="7"/>
  <c r="U105" i="7"/>
  <c r="Z300" i="9"/>
  <c r="AP104" i="8"/>
  <c r="AU105" i="7"/>
  <c r="AM303" i="7" l="1"/>
  <c r="BZ303" i="7"/>
  <c r="AM301" i="8"/>
  <c r="BM301" i="9"/>
  <c r="Q106" i="7"/>
  <c r="N106" i="7"/>
  <c r="S106" i="7"/>
  <c r="AZ301" i="9"/>
  <c r="BB104" i="8"/>
  <c r="BE104" i="8"/>
  <c r="BG104" i="8"/>
  <c r="AY105" i="8" s="1"/>
  <c r="CD104" i="9"/>
  <c r="CA104" i="9"/>
  <c r="CF104" i="9"/>
  <c r="AQ104" i="9"/>
  <c r="AN104" i="9"/>
  <c r="AS104" i="9"/>
  <c r="AH106" i="7"/>
  <c r="Z303" i="8"/>
  <c r="BZ302" i="8"/>
  <c r="U104" i="8"/>
  <c r="AC107" i="7"/>
  <c r="Q105" i="9"/>
  <c r="N105" i="9"/>
  <c r="S105" i="9"/>
  <c r="P105" i="8"/>
  <c r="BQ106" i="7"/>
  <c r="BN106" i="7"/>
  <c r="BS106" i="7"/>
  <c r="AQ106" i="7"/>
  <c r="AN106" i="7"/>
  <c r="AS106" i="7"/>
  <c r="Z305" i="7"/>
  <c r="AQ104" i="8"/>
  <c r="AN104" i="8"/>
  <c r="AS104" i="8"/>
  <c r="AZ302" i="8"/>
  <c r="CD106" i="7"/>
  <c r="CA106" i="7"/>
  <c r="CF106" i="7"/>
  <c r="BD106" i="7"/>
  <c r="BA106" i="7"/>
  <c r="BF106" i="7"/>
  <c r="AD104" i="9"/>
  <c r="AA104" i="9"/>
  <c r="AF104" i="9"/>
  <c r="BO104" i="8"/>
  <c r="BT104" i="8"/>
  <c r="BL105" i="8" s="1"/>
  <c r="BR104" i="8"/>
  <c r="AM301" i="9"/>
  <c r="CB104" i="8"/>
  <c r="CG104" i="8"/>
  <c r="BY105" i="8" s="1"/>
  <c r="CE104" i="8"/>
  <c r="Z301" i="9"/>
  <c r="AC105" i="8"/>
  <c r="BZ301" i="9"/>
  <c r="BM302" i="8"/>
  <c r="AH104" i="8"/>
  <c r="AZ303" i="7"/>
  <c r="BD104" i="9"/>
  <c r="BA104" i="9"/>
  <c r="BF104" i="9"/>
  <c r="BM303" i="7"/>
  <c r="BQ104" i="9"/>
  <c r="BN104" i="9"/>
  <c r="BS104" i="9"/>
  <c r="AM302" i="9" l="1"/>
  <c r="Z306" i="7"/>
  <c r="O105" i="9"/>
  <c r="R105" i="9"/>
  <c r="T105" i="9"/>
  <c r="L106" i="9" s="1"/>
  <c r="O106" i="7"/>
  <c r="T106" i="7"/>
  <c r="L107" i="7" s="1"/>
  <c r="R106" i="7"/>
  <c r="AO104" i="9"/>
  <c r="AR104" i="9"/>
  <c r="AT104" i="9"/>
  <c r="AL105" i="9" s="1"/>
  <c r="BM304" i="7"/>
  <c r="BM303" i="8"/>
  <c r="AD107" i="7"/>
  <c r="AA107" i="7"/>
  <c r="AF107" i="7"/>
  <c r="BM302" i="9"/>
  <c r="BZ302" i="9"/>
  <c r="BU104" i="8"/>
  <c r="AO106" i="7"/>
  <c r="AR106" i="7"/>
  <c r="AT106" i="7"/>
  <c r="AL107" i="7" s="1"/>
  <c r="CB104" i="9"/>
  <c r="CE104" i="9"/>
  <c r="CG104" i="9"/>
  <c r="BY105" i="9" s="1"/>
  <c r="AM302" i="8"/>
  <c r="BP105" i="8"/>
  <c r="AZ303" i="8"/>
  <c r="BO106" i="7"/>
  <c r="BT106" i="7"/>
  <c r="BL107" i="7" s="1"/>
  <c r="BR106" i="7"/>
  <c r="BC105" i="8"/>
  <c r="BO104" i="9"/>
  <c r="BT104" i="9"/>
  <c r="BL105" i="9" s="1"/>
  <c r="BR104" i="9"/>
  <c r="AD105" i="8"/>
  <c r="AA105" i="8"/>
  <c r="AF105" i="8"/>
  <c r="Z302" i="9"/>
  <c r="AB104" i="9"/>
  <c r="AG104" i="9"/>
  <c r="Y105" i="9" s="1"/>
  <c r="AE104" i="9"/>
  <c r="BZ303" i="8"/>
  <c r="BH104" i="8"/>
  <c r="BZ304" i="7"/>
  <c r="Z304" i="8"/>
  <c r="AZ304" i="7"/>
  <c r="CH104" i="8"/>
  <c r="Q105" i="8"/>
  <c r="N105" i="8"/>
  <c r="S105" i="8"/>
  <c r="AM304" i="7"/>
  <c r="BB104" i="9"/>
  <c r="BE104" i="9"/>
  <c r="BG104" i="9"/>
  <c r="AY105" i="9" s="1"/>
  <c r="CB106" i="7"/>
  <c r="CG106" i="7"/>
  <c r="BY107" i="7" s="1"/>
  <c r="CE106" i="7"/>
  <c r="CC105" i="8"/>
  <c r="BB106" i="7"/>
  <c r="BG106" i="7"/>
  <c r="AY107" i="7" s="1"/>
  <c r="BE106" i="7"/>
  <c r="AO104" i="8"/>
  <c r="AR104" i="8"/>
  <c r="AT104" i="8"/>
  <c r="AL105" i="8" s="1"/>
  <c r="AZ302" i="9"/>
  <c r="CC107" i="7" l="1"/>
  <c r="AP105" i="9"/>
  <c r="AM305" i="7"/>
  <c r="CH106" i="7"/>
  <c r="BZ304" i="8"/>
  <c r="P106" i="9"/>
  <c r="BP105" i="9"/>
  <c r="BQ105" i="8"/>
  <c r="BN105" i="8"/>
  <c r="BS105" i="8"/>
  <c r="U105" i="9"/>
  <c r="BU104" i="9"/>
  <c r="BM304" i="8"/>
  <c r="BM305" i="7"/>
  <c r="Z307" i="7"/>
  <c r="AP105" i="8"/>
  <c r="BZ303" i="9"/>
  <c r="BH104" i="9"/>
  <c r="Z305" i="8"/>
  <c r="BD105" i="8"/>
  <c r="BA105" i="8"/>
  <c r="BF105" i="8"/>
  <c r="CC105" i="9"/>
  <c r="AU104" i="9"/>
  <c r="BC105" i="9"/>
  <c r="AM303" i="8"/>
  <c r="BM303" i="9"/>
  <c r="BC107" i="7"/>
  <c r="BZ305" i="7"/>
  <c r="BP107" i="7"/>
  <c r="AC105" i="9"/>
  <c r="CH104" i="9"/>
  <c r="AM303" i="9"/>
  <c r="AZ303" i="9"/>
  <c r="AZ304" i="8"/>
  <c r="AP107" i="7"/>
  <c r="AB107" i="7"/>
  <c r="AG107" i="7"/>
  <c r="Y108" i="7" s="1"/>
  <c r="AE107" i="7"/>
  <c r="U106" i="7"/>
  <c r="AH104" i="9"/>
  <c r="AZ305" i="7"/>
  <c r="AU104" i="8"/>
  <c r="Z303" i="9"/>
  <c r="BH106" i="7"/>
  <c r="BU106" i="7"/>
  <c r="CD105" i="8"/>
  <c r="CA105" i="8"/>
  <c r="CF105" i="8"/>
  <c r="AU106" i="7"/>
  <c r="P107" i="7"/>
  <c r="O105" i="8"/>
  <c r="T105" i="8"/>
  <c r="L106" i="8" s="1"/>
  <c r="R105" i="8"/>
  <c r="AB105" i="8"/>
  <c r="AG105" i="8"/>
  <c r="Y106" i="8" s="1"/>
  <c r="AE105" i="8"/>
  <c r="AQ107" i="7" l="1"/>
  <c r="AN107" i="7"/>
  <c r="AS107" i="7"/>
  <c r="BD105" i="9"/>
  <c r="BA105" i="9"/>
  <c r="BF105" i="9"/>
  <c r="BM305" i="8"/>
  <c r="BZ305" i="8"/>
  <c r="BQ107" i="7"/>
  <c r="BN107" i="7"/>
  <c r="BS107" i="7"/>
  <c r="BD107" i="7"/>
  <c r="BA107" i="7"/>
  <c r="BF107" i="7"/>
  <c r="P106" i="8"/>
  <c r="AM306" i="7"/>
  <c r="Z308" i="7"/>
  <c r="AZ305" i="8"/>
  <c r="AQ105" i="8"/>
  <c r="AN105" i="8"/>
  <c r="AS105" i="8"/>
  <c r="BM304" i="9"/>
  <c r="AQ105" i="9"/>
  <c r="AN105" i="9"/>
  <c r="AS105" i="9"/>
  <c r="AH107" i="7"/>
  <c r="BQ105" i="9"/>
  <c r="BN105" i="9"/>
  <c r="BS105" i="9"/>
  <c r="AC106" i="8"/>
  <c r="AZ306" i="7"/>
  <c r="BZ306" i="7"/>
  <c r="BZ304" i="9"/>
  <c r="U105" i="8"/>
  <c r="AZ304" i="9"/>
  <c r="AM304" i="9"/>
  <c r="BM306" i="7"/>
  <c r="AH105" i="8"/>
  <c r="CB105" i="8"/>
  <c r="CG105" i="8"/>
  <c r="BY106" i="8" s="1"/>
  <c r="CE105" i="8"/>
  <c r="CD105" i="9"/>
  <c r="CA105" i="9"/>
  <c r="CF105" i="9"/>
  <c r="BO105" i="8"/>
  <c r="BT105" i="8"/>
  <c r="BL106" i="8" s="1"/>
  <c r="BR105" i="8"/>
  <c r="Q107" i="7"/>
  <c r="N107" i="7"/>
  <c r="S107" i="7"/>
  <c r="AM304" i="8"/>
  <c r="BB105" i="8"/>
  <c r="BE105" i="8"/>
  <c r="BG105" i="8"/>
  <c r="AY106" i="8" s="1"/>
  <c r="AC108" i="7"/>
  <c r="Q106" i="9"/>
  <c r="N106" i="9"/>
  <c r="S106" i="9"/>
  <c r="Z304" i="9"/>
  <c r="AD105" i="9"/>
  <c r="AA105" i="9"/>
  <c r="AF105" i="9"/>
  <c r="Z306" i="8"/>
  <c r="CD107" i="7"/>
  <c r="CA107" i="7"/>
  <c r="CF107" i="7"/>
  <c r="BM305" i="9" l="1"/>
  <c r="Z307" i="8"/>
  <c r="AM307" i="7"/>
  <c r="CB107" i="7"/>
  <c r="CG107" i="7"/>
  <c r="BY108" i="7" s="1"/>
  <c r="CE107" i="7"/>
  <c r="BZ306" i="8"/>
  <c r="BP106" i="8"/>
  <c r="AZ305" i="9"/>
  <c r="BM306" i="8"/>
  <c r="AD108" i="7"/>
  <c r="AA108" i="7"/>
  <c r="AF108" i="7"/>
  <c r="AD106" i="8"/>
  <c r="AA106" i="8"/>
  <c r="AF106" i="8"/>
  <c r="AB105" i="9"/>
  <c r="AE105" i="9"/>
  <c r="AG105" i="9"/>
  <c r="Y106" i="9" s="1"/>
  <c r="BC106" i="8"/>
  <c r="CB105" i="9"/>
  <c r="CE105" i="9"/>
  <c r="CG105" i="9"/>
  <c r="BY106" i="9" s="1"/>
  <c r="AO105" i="8"/>
  <c r="AT105" i="8"/>
  <c r="AL106" i="8" s="1"/>
  <c r="AR105" i="8"/>
  <c r="Q106" i="8"/>
  <c r="N106" i="8"/>
  <c r="S106" i="8"/>
  <c r="AM305" i="8"/>
  <c r="CC106" i="8"/>
  <c r="BZ305" i="9"/>
  <c r="Z305" i="9"/>
  <c r="BB105" i="9"/>
  <c r="BG105" i="9"/>
  <c r="AY106" i="9" s="1"/>
  <c r="BE105" i="9"/>
  <c r="AM305" i="9"/>
  <c r="CH105" i="8"/>
  <c r="BZ307" i="7"/>
  <c r="Z309" i="7"/>
  <c r="BH105" i="8"/>
  <c r="BO105" i="9"/>
  <c r="BR105" i="9"/>
  <c r="BT105" i="9"/>
  <c r="BL106" i="9" s="1"/>
  <c r="AZ306" i="8"/>
  <c r="O107" i="7"/>
  <c r="R107" i="7"/>
  <c r="T107" i="7"/>
  <c r="L108" i="7" s="1"/>
  <c r="BO107" i="7"/>
  <c r="BT107" i="7"/>
  <c r="BL108" i="7" s="1"/>
  <c r="BR107" i="7"/>
  <c r="AO107" i="7"/>
  <c r="AR107" i="7"/>
  <c r="AT107" i="7"/>
  <c r="AL108" i="7" s="1"/>
  <c r="BB107" i="7"/>
  <c r="BE107" i="7"/>
  <c r="BG107" i="7"/>
  <c r="AY108" i="7" s="1"/>
  <c r="O106" i="9"/>
  <c r="T106" i="9"/>
  <c r="L107" i="9" s="1"/>
  <c r="R106" i="9"/>
  <c r="AZ307" i="7"/>
  <c r="BU105" i="8"/>
  <c r="BM307" i="7"/>
  <c r="AO105" i="9"/>
  <c r="AT105" i="9"/>
  <c r="AL106" i="9" s="1"/>
  <c r="AR105" i="9"/>
  <c r="BC106" i="9" l="1"/>
  <c r="AB108" i="7"/>
  <c r="AE108" i="7"/>
  <c r="AG108" i="7"/>
  <c r="Y109" i="7" s="1"/>
  <c r="CH107" i="7"/>
  <c r="BH105" i="9"/>
  <c r="AU105" i="8"/>
  <c r="CC108" i="7"/>
  <c r="AP106" i="9"/>
  <c r="BC108" i="7"/>
  <c r="U107" i="7"/>
  <c r="Z310" i="7"/>
  <c r="Z306" i="9"/>
  <c r="AP106" i="8"/>
  <c r="BH107" i="7"/>
  <c r="AC106" i="9"/>
  <c r="BM307" i="8"/>
  <c r="AM308" i="7"/>
  <c r="BM308" i="7"/>
  <c r="BZ308" i="7"/>
  <c r="CC106" i="9"/>
  <c r="AH105" i="9"/>
  <c r="O106" i="8"/>
  <c r="R106" i="8"/>
  <c r="T106" i="8"/>
  <c r="L107" i="8" s="1"/>
  <c r="P107" i="9"/>
  <c r="AZ306" i="9"/>
  <c r="U106" i="9"/>
  <c r="AP108" i="7"/>
  <c r="AU107" i="7"/>
  <c r="AZ307" i="8"/>
  <c r="CD106" i="8"/>
  <c r="CA106" i="8"/>
  <c r="CF106" i="8"/>
  <c r="Z308" i="8"/>
  <c r="P108" i="7"/>
  <c r="CH105" i="9"/>
  <c r="AM306" i="8"/>
  <c r="BD106" i="8"/>
  <c r="BA106" i="8"/>
  <c r="BF106" i="8"/>
  <c r="BQ106" i="8"/>
  <c r="BN106" i="8"/>
  <c r="BS106" i="8"/>
  <c r="AU105" i="9"/>
  <c r="AZ308" i="7"/>
  <c r="BU107" i="7"/>
  <c r="BP106" i="9"/>
  <c r="AM306" i="9"/>
  <c r="AB106" i="8"/>
  <c r="AE106" i="8"/>
  <c r="AG106" i="8"/>
  <c r="Y107" i="8" s="1"/>
  <c r="BM306" i="9"/>
  <c r="BZ306" i="9"/>
  <c r="BP108" i="7"/>
  <c r="BU105" i="9"/>
  <c r="BZ307" i="8"/>
  <c r="Z311" i="7" l="1"/>
  <c r="AC109" i="7"/>
  <c r="AM309" i="7"/>
  <c r="BZ308" i="8"/>
  <c r="Q108" i="7"/>
  <c r="N108" i="7"/>
  <c r="S108" i="7"/>
  <c r="AD106" i="9"/>
  <c r="AA106" i="9"/>
  <c r="AF106" i="9"/>
  <c r="BO106" i="8"/>
  <c r="BR106" i="8"/>
  <c r="BT106" i="8"/>
  <c r="BL107" i="8" s="1"/>
  <c r="Z309" i="8"/>
  <c r="BD108" i="7"/>
  <c r="BA108" i="7"/>
  <c r="BF108" i="7"/>
  <c r="AH108" i="7"/>
  <c r="AZ309" i="7"/>
  <c r="BM308" i="8"/>
  <c r="AM307" i="9"/>
  <c r="AQ106" i="9"/>
  <c r="AN106" i="9"/>
  <c r="AS106" i="9"/>
  <c r="BM307" i="9"/>
  <c r="AC107" i="8"/>
  <c r="CD106" i="9"/>
  <c r="CA106" i="9"/>
  <c r="CF106" i="9"/>
  <c r="AQ108" i="7"/>
  <c r="AN108" i="7"/>
  <c r="AS108" i="7"/>
  <c r="AH106" i="8"/>
  <c r="Q107" i="9"/>
  <c r="N107" i="9"/>
  <c r="S107" i="9"/>
  <c r="AQ106" i="8"/>
  <c r="AN106" i="8"/>
  <c r="AS106" i="8"/>
  <c r="BD106" i="9"/>
  <c r="BA106" i="9"/>
  <c r="BF106" i="9"/>
  <c r="CD108" i="7"/>
  <c r="CA108" i="7"/>
  <c r="CF108" i="7"/>
  <c r="CB106" i="8"/>
  <c r="CE106" i="8"/>
  <c r="CG106" i="8"/>
  <c r="BY107" i="8" s="1"/>
  <c r="BQ106" i="9"/>
  <c r="BN106" i="9"/>
  <c r="BS106" i="9"/>
  <c r="BB106" i="8"/>
  <c r="BG106" i="8"/>
  <c r="AY107" i="8" s="1"/>
  <c r="BE106" i="8"/>
  <c r="P107" i="8"/>
  <c r="AZ307" i="9"/>
  <c r="BZ309" i="7"/>
  <c r="BQ108" i="7"/>
  <c r="BN108" i="7"/>
  <c r="BS108" i="7"/>
  <c r="BM309" i="7"/>
  <c r="Z307" i="9"/>
  <c r="BZ307" i="9"/>
  <c r="AM307" i="8"/>
  <c r="AZ308" i="8"/>
  <c r="U106" i="8"/>
  <c r="BM310" i="7" l="1"/>
  <c r="BB106" i="9"/>
  <c r="BG106" i="9"/>
  <c r="AY107" i="9" s="1"/>
  <c r="BE106" i="9"/>
  <c r="Z310" i="8"/>
  <c r="BZ309" i="8"/>
  <c r="AO108" i="7"/>
  <c r="AR108" i="7"/>
  <c r="AT108" i="7"/>
  <c r="AL109" i="7" s="1"/>
  <c r="AM308" i="9"/>
  <c r="AM310" i="7"/>
  <c r="BO106" i="9"/>
  <c r="BT106" i="9"/>
  <c r="BL107" i="9" s="1"/>
  <c r="BR106" i="9"/>
  <c r="BP107" i="8"/>
  <c r="BU106" i="8"/>
  <c r="AO106" i="9"/>
  <c r="AT106" i="9"/>
  <c r="AL107" i="9" s="1"/>
  <c r="AR106" i="9"/>
  <c r="BO108" i="7"/>
  <c r="BR108" i="7"/>
  <c r="BT108" i="7"/>
  <c r="BL109" i="7" s="1"/>
  <c r="BZ310" i="7"/>
  <c r="CB106" i="9"/>
  <c r="CG106" i="9"/>
  <c r="BY107" i="9" s="1"/>
  <c r="CE106" i="9"/>
  <c r="BM309" i="8"/>
  <c r="AD109" i="7"/>
  <c r="AA109" i="7"/>
  <c r="AF109" i="7"/>
  <c r="AZ310" i="7"/>
  <c r="AZ309" i="8"/>
  <c r="AB106" i="9"/>
  <c r="AE106" i="9"/>
  <c r="AG106" i="9"/>
  <c r="Y107" i="9" s="1"/>
  <c r="AO106" i="8"/>
  <c r="AR106" i="8"/>
  <c r="AT106" i="8"/>
  <c r="AL107" i="8" s="1"/>
  <c r="O107" i="9"/>
  <c r="T107" i="9"/>
  <c r="L108" i="9" s="1"/>
  <c r="R107" i="9"/>
  <c r="AZ308" i="9"/>
  <c r="CB108" i="7"/>
  <c r="CG108" i="7"/>
  <c r="BY109" i="7" s="1"/>
  <c r="CE108" i="7"/>
  <c r="BM308" i="9"/>
  <c r="BZ308" i="9"/>
  <c r="Z308" i="9"/>
  <c r="O108" i="7"/>
  <c r="R108" i="7"/>
  <c r="T108" i="7"/>
  <c r="L109" i="7" s="1"/>
  <c r="Z312" i="7"/>
  <c r="BC107" i="8"/>
  <c r="CC107" i="8"/>
  <c r="AM308" i="8"/>
  <c r="CH106" i="8"/>
  <c r="AD107" i="8"/>
  <c r="AA107" i="8"/>
  <c r="AF107" i="8"/>
  <c r="Q107" i="8"/>
  <c r="N107" i="8"/>
  <c r="S107" i="8"/>
  <c r="BH106" i="8"/>
  <c r="BB108" i="7"/>
  <c r="BE108" i="7"/>
  <c r="BG108" i="7"/>
  <c r="AY109" i="7" s="1"/>
  <c r="AC107" i="9" l="1"/>
  <c r="AB107" i="8"/>
  <c r="AE107" i="8"/>
  <c r="AG107" i="8"/>
  <c r="Y108" i="8" s="1"/>
  <c r="BM309" i="9"/>
  <c r="AU106" i="8"/>
  <c r="BM310" i="8"/>
  <c r="AU108" i="7"/>
  <c r="BC109" i="7"/>
  <c r="Z313" i="7"/>
  <c r="CH106" i="9"/>
  <c r="BH108" i="7"/>
  <c r="CH108" i="7"/>
  <c r="CC107" i="9"/>
  <c r="AZ311" i="7"/>
  <c r="BQ107" i="8"/>
  <c r="BN107" i="8"/>
  <c r="BS107" i="8"/>
  <c r="BZ310" i="8"/>
  <c r="U108" i="7"/>
  <c r="BZ311" i="7"/>
  <c r="BU106" i="9"/>
  <c r="Z311" i="8"/>
  <c r="BP107" i="9"/>
  <c r="BP109" i="7"/>
  <c r="AH106" i="9"/>
  <c r="AM311" i="7"/>
  <c r="BH106" i="9"/>
  <c r="P109" i="7"/>
  <c r="CD107" i="8"/>
  <c r="CA107" i="8"/>
  <c r="CF107" i="8"/>
  <c r="U107" i="9"/>
  <c r="AZ310" i="8"/>
  <c r="BC107" i="9"/>
  <c r="AM309" i="8"/>
  <c r="AZ309" i="9"/>
  <c r="Z309" i="9"/>
  <c r="BU108" i="7"/>
  <c r="O107" i="8"/>
  <c r="T107" i="8"/>
  <c r="L108" i="8" s="1"/>
  <c r="R107" i="8"/>
  <c r="BZ309" i="9"/>
  <c r="P108" i="9"/>
  <c r="AB109" i="7"/>
  <c r="AE109" i="7"/>
  <c r="AG109" i="7"/>
  <c r="Y110" i="7" s="1"/>
  <c r="AU106" i="9"/>
  <c r="AM309" i="9"/>
  <c r="CC109" i="7"/>
  <c r="AP107" i="9"/>
  <c r="BD107" i="8"/>
  <c r="BA107" i="8"/>
  <c r="BF107" i="8"/>
  <c r="AP107" i="8"/>
  <c r="AP109" i="7"/>
  <c r="BM311" i="7"/>
  <c r="BZ312" i="7" l="1"/>
  <c r="BQ109" i="7"/>
  <c r="BN109" i="7"/>
  <c r="BS109" i="7"/>
  <c r="BM311" i="8"/>
  <c r="AH109" i="7"/>
  <c r="Q108" i="9"/>
  <c r="N108" i="9"/>
  <c r="S108" i="9"/>
  <c r="AQ107" i="9"/>
  <c r="AN107" i="9"/>
  <c r="AS107" i="9"/>
  <c r="AQ109" i="7"/>
  <c r="AN109" i="7"/>
  <c r="AS109" i="7"/>
  <c r="BZ310" i="9"/>
  <c r="CB107" i="8"/>
  <c r="CG107" i="8"/>
  <c r="BY108" i="8" s="1"/>
  <c r="CE107" i="8"/>
  <c r="BQ107" i="9"/>
  <c r="BN107" i="9"/>
  <c r="BS107" i="9"/>
  <c r="BZ311" i="8"/>
  <c r="BM310" i="9"/>
  <c r="U107" i="8"/>
  <c r="AM310" i="9"/>
  <c r="BO107" i="8"/>
  <c r="BT107" i="8"/>
  <c r="BL108" i="8" s="1"/>
  <c r="BR107" i="8"/>
  <c r="Z314" i="7"/>
  <c r="AC108" i="8"/>
  <c r="Z312" i="8"/>
  <c r="AH107" i="8"/>
  <c r="AZ311" i="8"/>
  <c r="AZ310" i="9"/>
  <c r="CD109" i="7"/>
  <c r="CA109" i="7"/>
  <c r="CF109" i="7"/>
  <c r="AM310" i="8"/>
  <c r="AZ312" i="7"/>
  <c r="BD109" i="7"/>
  <c r="BA109" i="7"/>
  <c r="BF109" i="7"/>
  <c r="BM312" i="7"/>
  <c r="Q109" i="7"/>
  <c r="N109" i="7"/>
  <c r="S109" i="7"/>
  <c r="AQ107" i="8"/>
  <c r="AN107" i="8"/>
  <c r="AS107" i="8"/>
  <c r="AM312" i="7"/>
  <c r="AD107" i="9"/>
  <c r="AA107" i="9"/>
  <c r="AF107" i="9"/>
  <c r="Z310" i="9"/>
  <c r="P108" i="8"/>
  <c r="BB107" i="8"/>
  <c r="BE107" i="8"/>
  <c r="BG107" i="8"/>
  <c r="AY108" i="8" s="1"/>
  <c r="BD107" i="9"/>
  <c r="BA107" i="9"/>
  <c r="BF107" i="9"/>
  <c r="AC110" i="7"/>
  <c r="CD107" i="9"/>
  <c r="CA107" i="9"/>
  <c r="CF107" i="9"/>
  <c r="CC108" i="8" l="1"/>
  <c r="CB107" i="9"/>
  <c r="CE107" i="9"/>
  <c r="CG107" i="9"/>
  <c r="BY108" i="9" s="1"/>
  <c r="AD110" i="7"/>
  <c r="AA110" i="7"/>
  <c r="AF110" i="7"/>
  <c r="O109" i="7"/>
  <c r="T109" i="7"/>
  <c r="L110" i="7" s="1"/>
  <c r="R109" i="7"/>
  <c r="CB109" i="7"/>
  <c r="CG109" i="7"/>
  <c r="BY110" i="7" s="1"/>
  <c r="CE109" i="7"/>
  <c r="BZ311" i="9"/>
  <c r="AD108" i="8"/>
  <c r="AA108" i="8"/>
  <c r="AF108" i="8"/>
  <c r="BM311" i="9"/>
  <c r="AZ311" i="9"/>
  <c r="AO109" i="7"/>
  <c r="AR109" i="7"/>
  <c r="AT109" i="7"/>
  <c r="AL110" i="7" s="1"/>
  <c r="Z315" i="7"/>
  <c r="BM312" i="8"/>
  <c r="Z311" i="9"/>
  <c r="AB107" i="9"/>
  <c r="AG107" i="9"/>
  <c r="Y108" i="9" s="1"/>
  <c r="AE107" i="9"/>
  <c r="BC108" i="8"/>
  <c r="BZ312" i="8"/>
  <c r="BB109" i="7"/>
  <c r="BG109" i="7"/>
  <c r="AY110" i="7" s="1"/>
  <c r="BE109" i="7"/>
  <c r="BH107" i="8"/>
  <c r="AM313" i="7"/>
  <c r="BU107" i="8"/>
  <c r="AO107" i="9"/>
  <c r="AR107" i="9"/>
  <c r="AT107" i="9"/>
  <c r="AL108" i="9" s="1"/>
  <c r="BO109" i="7"/>
  <c r="BR109" i="7"/>
  <c r="BT109" i="7"/>
  <c r="BL110" i="7" s="1"/>
  <c r="AZ313" i="7"/>
  <c r="BP108" i="8"/>
  <c r="BO107" i="9"/>
  <c r="BR107" i="9"/>
  <c r="BT107" i="9"/>
  <c r="BL108" i="9" s="1"/>
  <c r="AZ312" i="8"/>
  <c r="Q108" i="8"/>
  <c r="N108" i="8"/>
  <c r="S108" i="8"/>
  <c r="Z313" i="8"/>
  <c r="BZ313" i="7"/>
  <c r="BM313" i="7"/>
  <c r="BB107" i="9"/>
  <c r="BE107" i="9"/>
  <c r="BG107" i="9"/>
  <c r="AY108" i="9" s="1"/>
  <c r="AO107" i="8"/>
  <c r="AT107" i="8"/>
  <c r="AL108" i="8" s="1"/>
  <c r="AR107" i="8"/>
  <c r="AM311" i="8"/>
  <c r="AM311" i="9"/>
  <c r="CH107" i="8"/>
  <c r="O108" i="9"/>
  <c r="T108" i="9"/>
  <c r="L109" i="9" s="1"/>
  <c r="R108" i="9"/>
  <c r="AH107" i="9" l="1"/>
  <c r="AZ314" i="7"/>
  <c r="AC108" i="9"/>
  <c r="BC108" i="9"/>
  <c r="O108" i="8"/>
  <c r="T108" i="8"/>
  <c r="L109" i="8" s="1"/>
  <c r="R108" i="8"/>
  <c r="BU109" i="7"/>
  <c r="BH109" i="7"/>
  <c r="CC110" i="7"/>
  <c r="Z312" i="9"/>
  <c r="P109" i="9"/>
  <c r="CH109" i="7"/>
  <c r="BM312" i="9"/>
  <c r="U109" i="7"/>
  <c r="BC110" i="7"/>
  <c r="AM312" i="9"/>
  <c r="BM314" i="7"/>
  <c r="P110" i="7"/>
  <c r="U108" i="9"/>
  <c r="BP110" i="7"/>
  <c r="AZ312" i="9"/>
  <c r="AP108" i="9"/>
  <c r="CC108" i="9"/>
  <c r="BP108" i="9"/>
  <c r="Z316" i="7"/>
  <c r="AB108" i="8"/>
  <c r="AE108" i="8"/>
  <c r="AG108" i="8"/>
  <c r="Y109" i="8" s="1"/>
  <c r="CH107" i="9"/>
  <c r="BM313" i="8"/>
  <c r="AM312" i="8"/>
  <c r="BZ313" i="8"/>
  <c r="AB110" i="7"/>
  <c r="AE110" i="7"/>
  <c r="AG110" i="7"/>
  <c r="Y111" i="7" s="1"/>
  <c r="BH107" i="9"/>
  <c r="AZ313" i="8"/>
  <c r="AU107" i="9"/>
  <c r="BU107" i="9"/>
  <c r="Z314" i="8"/>
  <c r="AP110" i="7"/>
  <c r="BZ314" i="7"/>
  <c r="AU107" i="8"/>
  <c r="BZ312" i="9"/>
  <c r="AP108" i="8"/>
  <c r="BQ108" i="8"/>
  <c r="BN108" i="8"/>
  <c r="BS108" i="8"/>
  <c r="AM314" i="7"/>
  <c r="BD108" i="8"/>
  <c r="BA108" i="8"/>
  <c r="BF108" i="8"/>
  <c r="AU109" i="7"/>
  <c r="CD108" i="8"/>
  <c r="CA108" i="8"/>
  <c r="CF108" i="8"/>
  <c r="BQ110" i="7" l="1"/>
  <c r="BN110" i="7"/>
  <c r="BS110" i="7"/>
  <c r="AH110" i="7"/>
  <c r="AC109" i="8"/>
  <c r="AZ313" i="9"/>
  <c r="BO108" i="8"/>
  <c r="BT108" i="8"/>
  <c r="BL109" i="8" s="1"/>
  <c r="BR108" i="8"/>
  <c r="Z315" i="8"/>
  <c r="AH108" i="8"/>
  <c r="BD108" i="9"/>
  <c r="BA108" i="9"/>
  <c r="BF108" i="9"/>
  <c r="Z317" i="7"/>
  <c r="BM313" i="9"/>
  <c r="AQ108" i="8"/>
  <c r="AN108" i="8"/>
  <c r="AS108" i="8"/>
  <c r="AZ315" i="7"/>
  <c r="BQ108" i="9"/>
  <c r="BN108" i="9"/>
  <c r="BS108" i="9"/>
  <c r="Q110" i="7"/>
  <c r="N110" i="7"/>
  <c r="S110" i="7"/>
  <c r="AD108" i="9"/>
  <c r="AA108" i="9"/>
  <c r="AF108" i="9"/>
  <c r="CB108" i="8"/>
  <c r="CG108" i="8"/>
  <c r="BY109" i="8" s="1"/>
  <c r="CE108" i="8"/>
  <c r="BZ314" i="8"/>
  <c r="AM313" i="8"/>
  <c r="Q109" i="9"/>
  <c r="N109" i="9"/>
  <c r="S109" i="9"/>
  <c r="CD110" i="7"/>
  <c r="CA110" i="7"/>
  <c r="CF110" i="7"/>
  <c r="BB108" i="8"/>
  <c r="BG108" i="8"/>
  <c r="AY109" i="8" s="1"/>
  <c r="BE108" i="8"/>
  <c r="AZ314" i="8"/>
  <c r="BM314" i="8"/>
  <c r="BM315" i="7"/>
  <c r="BZ313" i="9"/>
  <c r="U108" i="8"/>
  <c r="CD108" i="9"/>
  <c r="CA108" i="9"/>
  <c r="CF108" i="9"/>
  <c r="BZ315" i="7"/>
  <c r="AM313" i="9"/>
  <c r="P109" i="8"/>
  <c r="AQ108" i="9"/>
  <c r="AN108" i="9"/>
  <c r="AS108" i="9"/>
  <c r="AM315" i="7"/>
  <c r="AQ110" i="7"/>
  <c r="AN110" i="7"/>
  <c r="AS110" i="7"/>
  <c r="AC111" i="7"/>
  <c r="BD110" i="7"/>
  <c r="BA110" i="7"/>
  <c r="BF110" i="7"/>
  <c r="Z313" i="9"/>
  <c r="Q109" i="8" l="1"/>
  <c r="N109" i="8"/>
  <c r="S109" i="8"/>
  <c r="BC109" i="8"/>
  <c r="AO108" i="9"/>
  <c r="AR108" i="9"/>
  <c r="AT108" i="9"/>
  <c r="AL109" i="9" s="1"/>
  <c r="BP109" i="8"/>
  <c r="BH108" i="8"/>
  <c r="BO108" i="9"/>
  <c r="BR108" i="9"/>
  <c r="BT108" i="9"/>
  <c r="BL109" i="9" s="1"/>
  <c r="CH108" i="8"/>
  <c r="AZ314" i="9"/>
  <c r="AD111" i="7"/>
  <c r="AA111" i="7"/>
  <c r="AF111" i="7"/>
  <c r="BB110" i="7"/>
  <c r="BE110" i="7"/>
  <c r="BG110" i="7"/>
  <c r="AY111" i="7" s="1"/>
  <c r="BZ314" i="9"/>
  <c r="AM314" i="9"/>
  <c r="AZ316" i="7"/>
  <c r="AD109" i="8"/>
  <c r="AA109" i="8"/>
  <c r="AF109" i="8"/>
  <c r="BZ316" i="7"/>
  <c r="CC109" i="8"/>
  <c r="CB110" i="7"/>
  <c r="CG110" i="7"/>
  <c r="BY111" i="7" s="1"/>
  <c r="CE110" i="7"/>
  <c r="AO110" i="7"/>
  <c r="AR110" i="7"/>
  <c r="AT110" i="7"/>
  <c r="AL111" i="7" s="1"/>
  <c r="BM316" i="7"/>
  <c r="AB108" i="9"/>
  <c r="AE108" i="9"/>
  <c r="AG108" i="9"/>
  <c r="Y109" i="9" s="1"/>
  <c r="AO108" i="8"/>
  <c r="AR108" i="8"/>
  <c r="AT108" i="8"/>
  <c r="AL109" i="8" s="1"/>
  <c r="BZ315" i="8"/>
  <c r="BB108" i="9"/>
  <c r="BE108" i="9"/>
  <c r="BG108" i="9"/>
  <c r="AY109" i="9" s="1"/>
  <c r="CB108" i="9"/>
  <c r="CE108" i="9"/>
  <c r="CG108" i="9"/>
  <c r="BY109" i="9" s="1"/>
  <c r="BM314" i="9"/>
  <c r="Z316" i="8"/>
  <c r="BO110" i="7"/>
  <c r="BR110" i="7"/>
  <c r="BT110" i="7"/>
  <c r="BL111" i="7" s="1"/>
  <c r="AM316" i="7"/>
  <c r="O109" i="9"/>
  <c r="T109" i="9"/>
  <c r="L110" i="9" s="1"/>
  <c r="R109" i="9"/>
  <c r="BM315" i="8"/>
  <c r="O110" i="7"/>
  <c r="R110" i="7"/>
  <c r="T110" i="7"/>
  <c r="L111" i="7" s="1"/>
  <c r="Z314" i="9"/>
  <c r="AZ315" i="8"/>
  <c r="AM314" i="8"/>
  <c r="Z318" i="7"/>
  <c r="BU108" i="8"/>
  <c r="U110" i="7" l="1"/>
  <c r="BH108" i="9"/>
  <c r="AP111" i="7"/>
  <c r="BZ315" i="9"/>
  <c r="AB109" i="8"/>
  <c r="AE109" i="8"/>
  <c r="AG109" i="8"/>
  <c r="Y110" i="8" s="1"/>
  <c r="AU108" i="9"/>
  <c r="CH110" i="7"/>
  <c r="AM315" i="8"/>
  <c r="AP109" i="8"/>
  <c r="P110" i="9"/>
  <c r="AB111" i="7"/>
  <c r="AE111" i="7"/>
  <c r="AG111" i="7"/>
  <c r="Y112" i="7" s="1"/>
  <c r="Z317" i="8"/>
  <c r="AP109" i="9"/>
  <c r="BD109" i="8"/>
  <c r="BA109" i="8"/>
  <c r="BF109" i="8"/>
  <c r="BC109" i="9"/>
  <c r="AU110" i="7"/>
  <c r="BQ109" i="8"/>
  <c r="BN109" i="8"/>
  <c r="BS109" i="8"/>
  <c r="BZ316" i="8"/>
  <c r="BH110" i="7"/>
  <c r="CC111" i="7"/>
  <c r="Z319" i="7"/>
  <c r="BC111" i="7"/>
  <c r="AM317" i="7"/>
  <c r="CD109" i="8"/>
  <c r="CA109" i="8"/>
  <c r="CF109" i="8"/>
  <c r="BM317" i="7"/>
  <c r="U109" i="9"/>
  <c r="AZ316" i="8"/>
  <c r="CC109" i="9"/>
  <c r="AZ317" i="7"/>
  <c r="BP109" i="9"/>
  <c r="BU108" i="9"/>
  <c r="AH108" i="9"/>
  <c r="Z315" i="9"/>
  <c r="BP111" i="7"/>
  <c r="O109" i="8"/>
  <c r="R109" i="8"/>
  <c r="T109" i="8"/>
  <c r="L110" i="8" s="1"/>
  <c r="P111" i="7"/>
  <c r="AZ315" i="9"/>
  <c r="BM316" i="8"/>
  <c r="BM315" i="9"/>
  <c r="AU108" i="8"/>
  <c r="CH108" i="9"/>
  <c r="AC109" i="9"/>
  <c r="BU110" i="7"/>
  <c r="BZ317" i="7"/>
  <c r="AM315" i="9"/>
  <c r="BB109" i="8" l="1"/>
  <c r="BE109" i="8"/>
  <c r="BG109" i="8"/>
  <c r="AY110" i="8" s="1"/>
  <c r="AC110" i="8"/>
  <c r="AQ109" i="8"/>
  <c r="AN109" i="8"/>
  <c r="AS109" i="8"/>
  <c r="BZ316" i="9"/>
  <c r="BQ109" i="9"/>
  <c r="BN109" i="9"/>
  <c r="BS109" i="9"/>
  <c r="AZ318" i="7"/>
  <c r="AM316" i="9"/>
  <c r="Z316" i="9"/>
  <c r="BO109" i="8"/>
  <c r="BT109" i="8"/>
  <c r="BL110" i="8" s="1"/>
  <c r="BR109" i="8"/>
  <c r="AH109" i="8"/>
  <c r="AQ109" i="9"/>
  <c r="AN109" i="9"/>
  <c r="AS109" i="9"/>
  <c r="CD109" i="9"/>
  <c r="CA109" i="9"/>
  <c r="CF109" i="9"/>
  <c r="AZ317" i="8"/>
  <c r="AM316" i="8"/>
  <c r="AQ111" i="7"/>
  <c r="AN111" i="7"/>
  <c r="AS111" i="7"/>
  <c r="U109" i="8"/>
  <c r="CB109" i="8"/>
  <c r="CG109" i="8"/>
  <c r="BY110" i="8" s="1"/>
  <c r="CE109" i="8"/>
  <c r="Q110" i="9"/>
  <c r="N110" i="9"/>
  <c r="S110" i="9"/>
  <c r="BZ318" i="7"/>
  <c r="AM318" i="7"/>
  <c r="BM317" i="8"/>
  <c r="Z318" i="8"/>
  <c r="AD109" i="9"/>
  <c r="AA109" i="9"/>
  <c r="AF109" i="9"/>
  <c r="AZ316" i="9"/>
  <c r="Z320" i="7"/>
  <c r="BM318" i="7"/>
  <c r="BZ317" i="8"/>
  <c r="BD111" i="7"/>
  <c r="BA111" i="7"/>
  <c r="BF111" i="7"/>
  <c r="AC112" i="7"/>
  <c r="P110" i="8"/>
  <c r="BQ111" i="7"/>
  <c r="BN111" i="7"/>
  <c r="BS111" i="7"/>
  <c r="BM316" i="9"/>
  <c r="Q111" i="7"/>
  <c r="N111" i="7"/>
  <c r="S111" i="7"/>
  <c r="CD111" i="7"/>
  <c r="CA111" i="7"/>
  <c r="CF111" i="7"/>
  <c r="BD109" i="9"/>
  <c r="BA109" i="9"/>
  <c r="BF109" i="9"/>
  <c r="AH111" i="7"/>
  <c r="AO111" i="7" l="1"/>
  <c r="AR111" i="7"/>
  <c r="AT111" i="7"/>
  <c r="AL112" i="7" s="1"/>
  <c r="BZ318" i="8"/>
  <c r="BZ317" i="9"/>
  <c r="BM319" i="7"/>
  <c r="BM318" i="8"/>
  <c r="CB109" i="9"/>
  <c r="CE109" i="9"/>
  <c r="CG109" i="9"/>
  <c r="BY110" i="9" s="1"/>
  <c r="AM317" i="9"/>
  <c r="BO111" i="7"/>
  <c r="BT111" i="7"/>
  <c r="BL112" i="7" s="1"/>
  <c r="BR111" i="7"/>
  <c r="Z321" i="7"/>
  <c r="Q110" i="8"/>
  <c r="N110" i="8"/>
  <c r="S110" i="8"/>
  <c r="BZ319" i="7"/>
  <c r="BB109" i="9"/>
  <c r="BG109" i="9"/>
  <c r="AY110" i="9" s="1"/>
  <c r="BE109" i="9"/>
  <c r="AZ319" i="7"/>
  <c r="AD110" i="8"/>
  <c r="AA110" i="8"/>
  <c r="AF110" i="8"/>
  <c r="CB111" i="7"/>
  <c r="CE111" i="7"/>
  <c r="CG111" i="7"/>
  <c r="BY112" i="7" s="1"/>
  <c r="AD112" i="7"/>
  <c r="AA112" i="7"/>
  <c r="AF112" i="7"/>
  <c r="O110" i="9"/>
  <c r="T110" i="9"/>
  <c r="L111" i="9" s="1"/>
  <c r="R110" i="9"/>
  <c r="AZ318" i="8"/>
  <c r="AM319" i="7"/>
  <c r="AZ317" i="9"/>
  <c r="AM317" i="8"/>
  <c r="BU109" i="8"/>
  <c r="BC110" i="8"/>
  <c r="AO109" i="9"/>
  <c r="AR109" i="9"/>
  <c r="AT109" i="9"/>
  <c r="AL110" i="9" s="1"/>
  <c r="O111" i="7"/>
  <c r="R111" i="7"/>
  <c r="T111" i="7"/>
  <c r="L112" i="7" s="1"/>
  <c r="BB111" i="7"/>
  <c r="BE111" i="7"/>
  <c r="BG111" i="7"/>
  <c r="AY112" i="7" s="1"/>
  <c r="CH109" i="8"/>
  <c r="BP110" i="8"/>
  <c r="BO109" i="9"/>
  <c r="BR109" i="9"/>
  <c r="BT109" i="9"/>
  <c r="BL110" i="9" s="1"/>
  <c r="BH109" i="8"/>
  <c r="AO109" i="8"/>
  <c r="AT109" i="8"/>
  <c r="AL110" i="8" s="1"/>
  <c r="AR109" i="8"/>
  <c r="BM317" i="9"/>
  <c r="Z319" i="8"/>
  <c r="CC110" i="8"/>
  <c r="AB109" i="9"/>
  <c r="AE109" i="9"/>
  <c r="AG109" i="9"/>
  <c r="Y110" i="9" s="1"/>
  <c r="Z317" i="9"/>
  <c r="BM319" i="8" l="1"/>
  <c r="Z318" i="9"/>
  <c r="BQ110" i="8"/>
  <c r="BN110" i="8"/>
  <c r="BS110" i="8"/>
  <c r="AZ318" i="9"/>
  <c r="BU111" i="7"/>
  <c r="BM318" i="9"/>
  <c r="BP112" i="7"/>
  <c r="BC110" i="9"/>
  <c r="AP110" i="8"/>
  <c r="CC112" i="7"/>
  <c r="AZ320" i="7"/>
  <c r="AM318" i="9"/>
  <c r="BH111" i="7"/>
  <c r="BZ319" i="8"/>
  <c r="CC110" i="9"/>
  <c r="BM320" i="7"/>
  <c r="AU109" i="9"/>
  <c r="BZ320" i="7"/>
  <c r="BP110" i="9"/>
  <c r="P112" i="7"/>
  <c r="O110" i="8"/>
  <c r="T110" i="8"/>
  <c r="L111" i="8" s="1"/>
  <c r="R110" i="8"/>
  <c r="CH109" i="9"/>
  <c r="AP112" i="7"/>
  <c r="BH109" i="9"/>
  <c r="AH109" i="9"/>
  <c r="BC112" i="7"/>
  <c r="AM320" i="7"/>
  <c r="AZ319" i="8"/>
  <c r="CD110" i="8"/>
  <c r="CA110" i="8"/>
  <c r="CF110" i="8"/>
  <c r="U111" i="7"/>
  <c r="AB110" i="8"/>
  <c r="AG110" i="8"/>
  <c r="Y111" i="8" s="1"/>
  <c r="AE110" i="8"/>
  <c r="AU111" i="7"/>
  <c r="AP110" i="9"/>
  <c r="AC110" i="9"/>
  <c r="AB112" i="7"/>
  <c r="AG112" i="7"/>
  <c r="Y113" i="7" s="1"/>
  <c r="AE112" i="7"/>
  <c r="BZ318" i="9"/>
  <c r="AU109" i="8"/>
  <c r="BD110" i="8"/>
  <c r="BA110" i="8"/>
  <c r="BF110" i="8"/>
  <c r="CH111" i="7"/>
  <c r="Z320" i="8"/>
  <c r="BU109" i="9"/>
  <c r="U110" i="9"/>
  <c r="AM318" i="8"/>
  <c r="P111" i="9"/>
  <c r="Z322" i="7"/>
  <c r="P111" i="8" l="1"/>
  <c r="BM321" i="7"/>
  <c r="Q112" i="7"/>
  <c r="N112" i="7"/>
  <c r="S112" i="7"/>
  <c r="BZ320" i="8"/>
  <c r="BD110" i="9"/>
  <c r="BA110" i="9"/>
  <c r="BF110" i="9"/>
  <c r="AC113" i="7"/>
  <c r="BQ110" i="9"/>
  <c r="BN110" i="9"/>
  <c r="BS110" i="9"/>
  <c r="BO110" i="8"/>
  <c r="BT110" i="8"/>
  <c r="BL111" i="8" s="1"/>
  <c r="BR110" i="8"/>
  <c r="CD112" i="7"/>
  <c r="CA112" i="7"/>
  <c r="CF112" i="7"/>
  <c r="CB110" i="8"/>
  <c r="CG110" i="8"/>
  <c r="BY111" i="8" s="1"/>
  <c r="CE110" i="8"/>
  <c r="AQ112" i="7"/>
  <c r="AN112" i="7"/>
  <c r="AS112" i="7"/>
  <c r="BZ321" i="7"/>
  <c r="CD110" i="9"/>
  <c r="CA110" i="9"/>
  <c r="CF110" i="9"/>
  <c r="AD110" i="9"/>
  <c r="AA110" i="9"/>
  <c r="AF110" i="9"/>
  <c r="AZ319" i="9"/>
  <c r="Z319" i="9"/>
  <c r="Z323" i="7"/>
  <c r="BB110" i="8"/>
  <c r="BG110" i="8"/>
  <c r="AY111" i="8" s="1"/>
  <c r="BE110" i="8"/>
  <c r="AM319" i="8"/>
  <c r="AH110" i="8"/>
  <c r="BQ112" i="7"/>
  <c r="BN112" i="7"/>
  <c r="BS112" i="7"/>
  <c r="Z321" i="8"/>
  <c r="AQ110" i="8"/>
  <c r="AN110" i="8"/>
  <c r="AS110" i="8"/>
  <c r="Q111" i="9"/>
  <c r="N111" i="9"/>
  <c r="S111" i="9"/>
  <c r="AQ110" i="9"/>
  <c r="AN110" i="9"/>
  <c r="AS110" i="9"/>
  <c r="AZ320" i="8"/>
  <c r="AC111" i="8"/>
  <c r="AZ321" i="7"/>
  <c r="AM321" i="7"/>
  <c r="BD112" i="7"/>
  <c r="BA112" i="7"/>
  <c r="BF112" i="7"/>
  <c r="AM319" i="9"/>
  <c r="BZ319" i="9"/>
  <c r="AH112" i="7"/>
  <c r="U110" i="8"/>
  <c r="BM319" i="9"/>
  <c r="BM320" i="8"/>
  <c r="CB110" i="9" l="1"/>
  <c r="CE110" i="9"/>
  <c r="CG110" i="9"/>
  <c r="BY111" i="9" s="1"/>
  <c r="CB112" i="7"/>
  <c r="CE112" i="7"/>
  <c r="CG112" i="7"/>
  <c r="BY113" i="7" s="1"/>
  <c r="BB110" i="9"/>
  <c r="BG110" i="9"/>
  <c r="AY111" i="9" s="1"/>
  <c r="BE110" i="9"/>
  <c r="BM320" i="9"/>
  <c r="AD111" i="8"/>
  <c r="AA111" i="8"/>
  <c r="AF111" i="8"/>
  <c r="BC111" i="8"/>
  <c r="BB112" i="7"/>
  <c r="BG112" i="7"/>
  <c r="AY113" i="7" s="1"/>
  <c r="BE112" i="7"/>
  <c r="AZ321" i="8"/>
  <c r="Z322" i="8"/>
  <c r="Z324" i="7"/>
  <c r="BZ322" i="7"/>
  <c r="BU110" i="8"/>
  <c r="BP111" i="8"/>
  <c r="BZ321" i="8"/>
  <c r="Z320" i="9"/>
  <c r="AO110" i="8"/>
  <c r="AR110" i="8"/>
  <c r="AT110" i="8"/>
  <c r="AL111" i="8" s="1"/>
  <c r="AO112" i="7"/>
  <c r="AT112" i="7"/>
  <c r="AL113" i="7" s="1"/>
  <c r="AR112" i="7"/>
  <c r="O112" i="7"/>
  <c r="R112" i="7"/>
  <c r="T112" i="7"/>
  <c r="L113" i="7" s="1"/>
  <c r="BM321" i="8"/>
  <c r="AZ320" i="9"/>
  <c r="BO110" i="9"/>
  <c r="BR110" i="9"/>
  <c r="BT110" i="9"/>
  <c r="BL111" i="9" s="1"/>
  <c r="AM322" i="7"/>
  <c r="AO110" i="9"/>
  <c r="AT110" i="9"/>
  <c r="AL111" i="9" s="1"/>
  <c r="AR110" i="9"/>
  <c r="BM322" i="7"/>
  <c r="O111" i="9"/>
  <c r="T111" i="9"/>
  <c r="L112" i="9" s="1"/>
  <c r="R111" i="9"/>
  <c r="CH110" i="8"/>
  <c r="AD113" i="7"/>
  <c r="AA113" i="7"/>
  <c r="AF113" i="7"/>
  <c r="AM320" i="9"/>
  <c r="BH110" i="8"/>
  <c r="BO112" i="7"/>
  <c r="BT112" i="7"/>
  <c r="BL113" i="7" s="1"/>
  <c r="BR112" i="7"/>
  <c r="AZ322" i="7"/>
  <c r="AM320" i="8"/>
  <c r="AB110" i="9"/>
  <c r="AG110" i="9"/>
  <c r="Y111" i="9" s="1"/>
  <c r="AE110" i="9"/>
  <c r="CC111" i="8"/>
  <c r="Q111" i="8"/>
  <c r="N111" i="8"/>
  <c r="S111" i="8"/>
  <c r="BZ320" i="9"/>
  <c r="AU112" i="7" l="1"/>
  <c r="AZ322" i="8"/>
  <c r="BH110" i="9"/>
  <c r="AM321" i="9"/>
  <c r="BM323" i="7"/>
  <c r="BP111" i="9"/>
  <c r="AP113" i="7"/>
  <c r="BZ322" i="8"/>
  <c r="BC111" i="9"/>
  <c r="AZ323" i="7"/>
  <c r="BU110" i="9"/>
  <c r="BH112" i="7"/>
  <c r="AM321" i="8"/>
  <c r="BZ321" i="9"/>
  <c r="BQ111" i="8"/>
  <c r="BN111" i="8"/>
  <c r="BS111" i="8"/>
  <c r="BC113" i="7"/>
  <c r="CC113" i="7"/>
  <c r="AP111" i="8"/>
  <c r="AB113" i="7"/>
  <c r="AG113" i="7"/>
  <c r="Y114" i="7" s="1"/>
  <c r="AE113" i="7"/>
  <c r="AZ321" i="9"/>
  <c r="AU110" i="8"/>
  <c r="CH112" i="7"/>
  <c r="O111" i="8"/>
  <c r="T111" i="8"/>
  <c r="L112" i="8" s="1"/>
  <c r="R111" i="8"/>
  <c r="BU112" i="7"/>
  <c r="BD111" i="8"/>
  <c r="BA111" i="8"/>
  <c r="BF111" i="8"/>
  <c r="BP113" i="7"/>
  <c r="AU110" i="9"/>
  <c r="BZ323" i="7"/>
  <c r="CC111" i="9"/>
  <c r="CH110" i="9"/>
  <c r="BM322" i="8"/>
  <c r="CD111" i="8"/>
  <c r="CA111" i="8"/>
  <c r="CF111" i="8"/>
  <c r="P113" i="7"/>
  <c r="Z321" i="9"/>
  <c r="Z325" i="7"/>
  <c r="AB111" i="8"/>
  <c r="AE111" i="8"/>
  <c r="AG111" i="8"/>
  <c r="Y112" i="8" s="1"/>
  <c r="AP111" i="9"/>
  <c r="AH110" i="9"/>
  <c r="P112" i="9"/>
  <c r="Z323" i="8"/>
  <c r="BM321" i="9"/>
  <c r="U111" i="9"/>
  <c r="AM323" i="7"/>
  <c r="U112" i="7"/>
  <c r="AC111" i="9"/>
  <c r="AH113" i="7" l="1"/>
  <c r="AC114" i="7"/>
  <c r="Z324" i="8"/>
  <c r="AH111" i="8"/>
  <c r="BM323" i="8"/>
  <c r="AZ322" i="9"/>
  <c r="BD113" i="7"/>
  <c r="BA113" i="7"/>
  <c r="BF113" i="7"/>
  <c r="BQ111" i="9"/>
  <c r="BN111" i="9"/>
  <c r="BS111" i="9"/>
  <c r="BM324" i="7"/>
  <c r="AD111" i="9"/>
  <c r="AA111" i="9"/>
  <c r="AF111" i="9"/>
  <c r="Z326" i="7"/>
  <c r="CD111" i="9"/>
  <c r="CA111" i="9"/>
  <c r="CF111" i="9"/>
  <c r="AZ324" i="7"/>
  <c r="AM322" i="9"/>
  <c r="Q112" i="9"/>
  <c r="N112" i="9"/>
  <c r="S112" i="9"/>
  <c r="Z322" i="9"/>
  <c r="U111" i="8"/>
  <c r="Q113" i="7"/>
  <c r="N113" i="7"/>
  <c r="S113" i="7"/>
  <c r="BZ324" i="7"/>
  <c r="P112" i="8"/>
  <c r="AQ111" i="8"/>
  <c r="AN111" i="8"/>
  <c r="AS111" i="8"/>
  <c r="BZ322" i="9"/>
  <c r="BO111" i="8"/>
  <c r="BR111" i="8"/>
  <c r="BT111" i="8"/>
  <c r="BL112" i="8" s="1"/>
  <c r="AM324" i="7"/>
  <c r="BD111" i="9"/>
  <c r="BA111" i="9"/>
  <c r="BF111" i="9"/>
  <c r="BB111" i="8"/>
  <c r="BG111" i="8"/>
  <c r="AY112" i="8" s="1"/>
  <c r="BE111" i="8"/>
  <c r="CB111" i="8"/>
  <c r="CE111" i="8"/>
  <c r="CG111" i="8"/>
  <c r="BY112" i="8" s="1"/>
  <c r="CD113" i="7"/>
  <c r="CA113" i="7"/>
  <c r="CF113" i="7"/>
  <c r="BZ323" i="8"/>
  <c r="AZ323" i="8"/>
  <c r="BQ113" i="7"/>
  <c r="BN113" i="7"/>
  <c r="BS113" i="7"/>
  <c r="AM322" i="8"/>
  <c r="AQ113" i="7"/>
  <c r="AN113" i="7"/>
  <c r="AS113" i="7"/>
  <c r="AQ111" i="9"/>
  <c r="AN111" i="9"/>
  <c r="AS111" i="9"/>
  <c r="BM322" i="9"/>
  <c r="AC112" i="8"/>
  <c r="BO113" i="7" l="1"/>
  <c r="BT113" i="7"/>
  <c r="BL114" i="7" s="1"/>
  <c r="BR113" i="7"/>
  <c r="BH111" i="8"/>
  <c r="BP112" i="8"/>
  <c r="O112" i="9"/>
  <c r="R112" i="9"/>
  <c r="T112" i="9"/>
  <c r="L113" i="9" s="1"/>
  <c r="AB111" i="9"/>
  <c r="AG111" i="9"/>
  <c r="Y112" i="9" s="1"/>
  <c r="AE111" i="9"/>
  <c r="AZ324" i="8"/>
  <c r="BM325" i="7"/>
  <c r="BM323" i="9"/>
  <c r="BC112" i="8"/>
  <c r="BU111" i="8"/>
  <c r="O113" i="7"/>
  <c r="T113" i="7"/>
  <c r="L114" i="7" s="1"/>
  <c r="R113" i="7"/>
  <c r="AO111" i="9"/>
  <c r="AT111" i="9"/>
  <c r="AL112" i="9" s="1"/>
  <c r="AR111" i="9"/>
  <c r="BO111" i="9"/>
  <c r="BR111" i="9"/>
  <c r="BT111" i="9"/>
  <c r="BL112" i="9" s="1"/>
  <c r="BZ323" i="9"/>
  <c r="BB111" i="9"/>
  <c r="BE111" i="9"/>
  <c r="BG111" i="9"/>
  <c r="AY112" i="9" s="1"/>
  <c r="AO111" i="8"/>
  <c r="AR111" i="8"/>
  <c r="AT111" i="8"/>
  <c r="AL112" i="8" s="1"/>
  <c r="Z325" i="8"/>
  <c r="AZ325" i="7"/>
  <c r="BZ324" i="8"/>
  <c r="AO113" i="7"/>
  <c r="AT113" i="7"/>
  <c r="AL114" i="7" s="1"/>
  <c r="AR113" i="7"/>
  <c r="CB111" i="9"/>
  <c r="CE111" i="9"/>
  <c r="CG111" i="9"/>
  <c r="BY112" i="9" s="1"/>
  <c r="CB113" i="7"/>
  <c r="CG113" i="7"/>
  <c r="BY114" i="7" s="1"/>
  <c r="CE113" i="7"/>
  <c r="Q112" i="8"/>
  <c r="N112" i="8"/>
  <c r="S112" i="8"/>
  <c r="AM323" i="8"/>
  <c r="CC112" i="8"/>
  <c r="Z323" i="9"/>
  <c r="Z327" i="7"/>
  <c r="BB113" i="7"/>
  <c r="BG113" i="7"/>
  <c r="AY114" i="7" s="1"/>
  <c r="BE113" i="7"/>
  <c r="AD114" i="7"/>
  <c r="AA114" i="7"/>
  <c r="AF114" i="7"/>
  <c r="AM323" i="9"/>
  <c r="BM324" i="8"/>
  <c r="CH111" i="8"/>
  <c r="AM325" i="7"/>
  <c r="BZ325" i="7"/>
  <c r="AD112" i="8"/>
  <c r="AA112" i="8"/>
  <c r="AF112" i="8"/>
  <c r="AZ323" i="9"/>
  <c r="BZ324" i="9" l="1"/>
  <c r="AM324" i="8"/>
  <c r="AU113" i="7"/>
  <c r="AU111" i="8"/>
  <c r="BP112" i="9"/>
  <c r="BD112" i="8"/>
  <c r="BA112" i="8"/>
  <c r="BF112" i="8"/>
  <c r="P113" i="9"/>
  <c r="AZ324" i="9"/>
  <c r="AM326" i="7"/>
  <c r="BU111" i="9"/>
  <c r="U112" i="9"/>
  <c r="BM324" i="9"/>
  <c r="BH113" i="7"/>
  <c r="O112" i="8"/>
  <c r="T112" i="8"/>
  <c r="L113" i="8" s="1"/>
  <c r="R112" i="8"/>
  <c r="BC114" i="7"/>
  <c r="BQ112" i="8"/>
  <c r="BN112" i="8"/>
  <c r="BS112" i="8"/>
  <c r="CD112" i="8"/>
  <c r="CA112" i="8"/>
  <c r="CF112" i="8"/>
  <c r="CH113" i="7"/>
  <c r="AP112" i="9"/>
  <c r="AB112" i="8"/>
  <c r="AE112" i="8"/>
  <c r="AG112" i="8"/>
  <c r="Y113" i="8" s="1"/>
  <c r="Z328" i="7"/>
  <c r="CC114" i="7"/>
  <c r="AZ326" i="7"/>
  <c r="BM326" i="7"/>
  <c r="AP114" i="7"/>
  <c r="AU111" i="9"/>
  <c r="BZ325" i="8"/>
  <c r="BC112" i="9"/>
  <c r="U113" i="7"/>
  <c r="AZ325" i="8"/>
  <c r="Z324" i="9"/>
  <c r="Z326" i="8"/>
  <c r="BH111" i="9"/>
  <c r="P114" i="7"/>
  <c r="BU113" i="7"/>
  <c r="BM325" i="8"/>
  <c r="CC112" i="9"/>
  <c r="AH111" i="9"/>
  <c r="BP114" i="7"/>
  <c r="AP112" i="8"/>
  <c r="AB114" i="7"/>
  <c r="AE114" i="7"/>
  <c r="AG114" i="7"/>
  <c r="Y115" i="7" s="1"/>
  <c r="BZ326" i="7"/>
  <c r="AM324" i="9"/>
  <c r="CH111" i="9"/>
  <c r="AC112" i="9"/>
  <c r="BB112" i="8" l="1"/>
  <c r="BE112" i="8"/>
  <c r="BG112" i="8"/>
  <c r="AY113" i="8" s="1"/>
  <c r="AQ114" i="7"/>
  <c r="AN114" i="7"/>
  <c r="AS114" i="7"/>
  <c r="AQ112" i="9"/>
  <c r="AN112" i="9"/>
  <c r="AS112" i="9"/>
  <c r="BO112" i="8"/>
  <c r="BT112" i="8"/>
  <c r="BL113" i="8" s="1"/>
  <c r="BR112" i="8"/>
  <c r="AC115" i="7"/>
  <c r="AH114" i="7"/>
  <c r="BM326" i="8"/>
  <c r="AZ326" i="8"/>
  <c r="BQ112" i="9"/>
  <c r="BN112" i="9"/>
  <c r="BS112" i="9"/>
  <c r="AM327" i="7"/>
  <c r="BD114" i="7"/>
  <c r="BA114" i="7"/>
  <c r="BF114" i="7"/>
  <c r="Q114" i="7"/>
  <c r="N114" i="7"/>
  <c r="S114" i="7"/>
  <c r="AM325" i="9"/>
  <c r="P113" i="8"/>
  <c r="U112" i="8"/>
  <c r="CD114" i="7"/>
  <c r="CA114" i="7"/>
  <c r="CF114" i="7"/>
  <c r="AM325" i="8"/>
  <c r="BQ114" i="7"/>
  <c r="BN114" i="7"/>
  <c r="BS114" i="7"/>
  <c r="BZ327" i="7"/>
  <c r="BZ326" i="8"/>
  <c r="AZ325" i="9"/>
  <c r="AD112" i="9"/>
  <c r="AA112" i="9"/>
  <c r="AF112" i="9"/>
  <c r="BM327" i="7"/>
  <c r="AZ327" i="7"/>
  <c r="AQ112" i="8"/>
  <c r="AN112" i="8"/>
  <c r="AS112" i="8"/>
  <c r="BD112" i="9"/>
  <c r="BA112" i="9"/>
  <c r="BF112" i="9"/>
  <c r="Z329" i="7"/>
  <c r="Z327" i="8"/>
  <c r="Q113" i="9"/>
  <c r="N113" i="9"/>
  <c r="S113" i="9"/>
  <c r="AC113" i="8"/>
  <c r="CB112" i="8"/>
  <c r="CG112" i="8"/>
  <c r="BY113" i="8" s="1"/>
  <c r="CE112" i="8"/>
  <c r="BZ325" i="9"/>
  <c r="CD112" i="9"/>
  <c r="CA112" i="9"/>
  <c r="CF112" i="9"/>
  <c r="Z325" i="9"/>
  <c r="AH112" i="8"/>
  <c r="BM325" i="9"/>
  <c r="BO112" i="9" l="1"/>
  <c r="BT112" i="9"/>
  <c r="BL113" i="9" s="1"/>
  <c r="BR112" i="9"/>
  <c r="AB112" i="9"/>
  <c r="AE112" i="9"/>
  <c r="AG112" i="9"/>
  <c r="Y113" i="9" s="1"/>
  <c r="AM326" i="8"/>
  <c r="Z330" i="7"/>
  <c r="CH112" i="8"/>
  <c r="AM326" i="9"/>
  <c r="AZ327" i="8"/>
  <c r="AO112" i="9"/>
  <c r="AR112" i="9"/>
  <c r="AT112" i="9"/>
  <c r="AL113" i="9" s="1"/>
  <c r="BO114" i="7"/>
  <c r="BT114" i="7"/>
  <c r="BL115" i="7" s="1"/>
  <c r="BR114" i="7"/>
  <c r="Q113" i="8"/>
  <c r="N113" i="8"/>
  <c r="S113" i="8"/>
  <c r="BP113" i="8"/>
  <c r="BZ326" i="9"/>
  <c r="CC113" i="8"/>
  <c r="Z326" i="9"/>
  <c r="O114" i="7"/>
  <c r="R114" i="7"/>
  <c r="T114" i="7"/>
  <c r="L115" i="7" s="1"/>
  <c r="BB112" i="9"/>
  <c r="BE112" i="9"/>
  <c r="BG112" i="9"/>
  <c r="AY113" i="9" s="1"/>
  <c r="BM327" i="8"/>
  <c r="AO114" i="7"/>
  <c r="AR114" i="7"/>
  <c r="AT114" i="7"/>
  <c r="AL115" i="7" s="1"/>
  <c r="AD113" i="8"/>
  <c r="AA113" i="8"/>
  <c r="AF113" i="8"/>
  <c r="AZ326" i="9"/>
  <c r="CB112" i="9"/>
  <c r="CE112" i="9"/>
  <c r="CG112" i="9"/>
  <c r="BY113" i="9" s="1"/>
  <c r="B17" i="9"/>
  <c r="AO112" i="8"/>
  <c r="AT112" i="8"/>
  <c r="AL113" i="8" s="1"/>
  <c r="AR112" i="8"/>
  <c r="O113" i="9"/>
  <c r="T113" i="9"/>
  <c r="L114" i="9" s="1"/>
  <c r="R113" i="9"/>
  <c r="BZ327" i="8"/>
  <c r="CB114" i="7"/>
  <c r="CE114" i="7"/>
  <c r="CG114" i="7"/>
  <c r="BY115" i="7" s="1"/>
  <c r="BB114" i="7"/>
  <c r="BE114" i="7"/>
  <c r="BG114" i="7"/>
  <c r="AY115" i="7" s="1"/>
  <c r="BC113" i="8"/>
  <c r="BM326" i="9"/>
  <c r="AZ328" i="7"/>
  <c r="BZ328" i="7"/>
  <c r="AD115" i="7"/>
  <c r="AA115" i="7"/>
  <c r="AF115" i="7"/>
  <c r="BH112" i="8"/>
  <c r="AM328" i="7"/>
  <c r="Z328" i="8"/>
  <c r="BM328" i="7"/>
  <c r="BU112" i="8"/>
  <c r="AB115" i="7" l="1"/>
  <c r="AG115" i="7"/>
  <c r="Y116" i="7" s="1"/>
  <c r="AE115" i="7"/>
  <c r="J46" i="10" s="1"/>
  <c r="BC115" i="7"/>
  <c r="AB113" i="8"/>
  <c r="AG113" i="8"/>
  <c r="Y114" i="8" s="1"/>
  <c r="AE113" i="8"/>
  <c r="BP115" i="7"/>
  <c r="Z331" i="7"/>
  <c r="AU112" i="8"/>
  <c r="CD113" i="8"/>
  <c r="CA113" i="8"/>
  <c r="CF113" i="8"/>
  <c r="AP113" i="9"/>
  <c r="AM327" i="8"/>
  <c r="P115" i="7"/>
  <c r="AU112" i="9"/>
  <c r="U114" i="7"/>
  <c r="BZ327" i="9"/>
  <c r="AC113" i="9"/>
  <c r="Z329" i="8"/>
  <c r="CC113" i="9"/>
  <c r="AZ328" i="8"/>
  <c r="AH112" i="9"/>
  <c r="CC115" i="7"/>
  <c r="AP115" i="7"/>
  <c r="BM329" i="7"/>
  <c r="AZ329" i="7"/>
  <c r="CH114" i="7"/>
  <c r="BH114" i="7"/>
  <c r="AM329" i="7"/>
  <c r="BZ328" i="8"/>
  <c r="BM328" i="8"/>
  <c r="B17" i="8"/>
  <c r="AM327" i="9"/>
  <c r="BM327" i="9"/>
  <c r="P114" i="9"/>
  <c r="O113" i="8"/>
  <c r="R113" i="8"/>
  <c r="T113" i="8"/>
  <c r="L114" i="8" s="1"/>
  <c r="BU112" i="9"/>
  <c r="AZ327" i="9"/>
  <c r="BP113" i="9"/>
  <c r="BZ329" i="7"/>
  <c r="AP113" i="8"/>
  <c r="AU114" i="7"/>
  <c r="CH112" i="9"/>
  <c r="BQ113" i="8"/>
  <c r="BN113" i="8"/>
  <c r="BS113" i="8"/>
  <c r="U113" i="9"/>
  <c r="BD113" i="8"/>
  <c r="BA113" i="8"/>
  <c r="BF113" i="8"/>
  <c r="BC113" i="9"/>
  <c r="C19" i="7"/>
  <c r="C17" i="8"/>
  <c r="BH112" i="9"/>
  <c r="Z327" i="9"/>
  <c r="BU114" i="7"/>
  <c r="Z330" i="8" l="1"/>
  <c r="AM328" i="8"/>
  <c r="Z332" i="7"/>
  <c r="AQ113" i="8"/>
  <c r="AN113" i="8"/>
  <c r="AS113" i="8"/>
  <c r="BM329" i="8"/>
  <c r="Q114" i="9"/>
  <c r="N114" i="9"/>
  <c r="S114" i="9"/>
  <c r="AD113" i="9"/>
  <c r="AA113" i="9"/>
  <c r="AF113" i="9"/>
  <c r="AQ113" i="9"/>
  <c r="AN113" i="9"/>
  <c r="AS113" i="9"/>
  <c r="BZ330" i="7"/>
  <c r="BZ329" i="8"/>
  <c r="AQ115" i="7"/>
  <c r="AN115" i="7"/>
  <c r="AS115" i="7"/>
  <c r="BQ115" i="7"/>
  <c r="BN115" i="7"/>
  <c r="BS115" i="7"/>
  <c r="AH113" i="8"/>
  <c r="BB113" i="8"/>
  <c r="BG113" i="8"/>
  <c r="AY114" i="8" s="1"/>
  <c r="BE113" i="8"/>
  <c r="BM330" i="7"/>
  <c r="AM330" i="7"/>
  <c r="BM328" i="9"/>
  <c r="BZ328" i="9"/>
  <c r="AC114" i="8"/>
  <c r="CD115" i="7"/>
  <c r="CA115" i="7"/>
  <c r="CF115" i="7"/>
  <c r="G17" i="8"/>
  <c r="BQ113" i="9"/>
  <c r="BN113" i="9"/>
  <c r="BS113" i="9"/>
  <c r="AZ328" i="9"/>
  <c r="CB113" i="8"/>
  <c r="CE113" i="8"/>
  <c r="CG113" i="8"/>
  <c r="BY114" i="8" s="1"/>
  <c r="BD115" i="7"/>
  <c r="BA115" i="7"/>
  <c r="BF115" i="7"/>
  <c r="U113" i="8"/>
  <c r="Z328" i="9"/>
  <c r="F17" i="8"/>
  <c r="BO113" i="8"/>
  <c r="BT113" i="8"/>
  <c r="BL114" i="8" s="1"/>
  <c r="BR113" i="8"/>
  <c r="AM328" i="9"/>
  <c r="AZ329" i="8"/>
  <c r="AH115" i="7"/>
  <c r="BD113" i="9"/>
  <c r="BA113" i="9"/>
  <c r="BF113" i="9"/>
  <c r="AZ330" i="7"/>
  <c r="CD113" i="9"/>
  <c r="CA113" i="9"/>
  <c r="CF113" i="9"/>
  <c r="AC116" i="7"/>
  <c r="E17" i="8"/>
  <c r="P114" i="8"/>
  <c r="Q115" i="7"/>
  <c r="N115" i="7"/>
  <c r="S115" i="7"/>
  <c r="BP114" i="8" l="1"/>
  <c r="AD114" i="8"/>
  <c r="AA114" i="8"/>
  <c r="AF114" i="8"/>
  <c r="E17" i="9"/>
  <c r="BH113" i="8"/>
  <c r="BZ330" i="8"/>
  <c r="BC114" i="8"/>
  <c r="BZ331" i="7"/>
  <c r="BM330" i="8"/>
  <c r="CH113" i="8"/>
  <c r="AZ329" i="9"/>
  <c r="D17" i="8"/>
  <c r="BB113" i="9"/>
  <c r="BG113" i="9"/>
  <c r="AY114" i="9" s="1"/>
  <c r="BE113" i="9"/>
  <c r="AD116" i="7"/>
  <c r="AA116" i="7"/>
  <c r="AF116" i="7"/>
  <c r="D17" i="9"/>
  <c r="AO113" i="8"/>
  <c r="AR113" i="8"/>
  <c r="AT113" i="8"/>
  <c r="AL114" i="8" s="1"/>
  <c r="F17" i="9"/>
  <c r="G17" i="9"/>
  <c r="Z329" i="9"/>
  <c r="BO113" i="9"/>
  <c r="BR113" i="9"/>
  <c r="BT113" i="9"/>
  <c r="BL114" i="9" s="1"/>
  <c r="BZ329" i="9"/>
  <c r="AO113" i="9"/>
  <c r="AR113" i="9"/>
  <c r="AT113" i="9"/>
  <c r="AL114" i="9" s="1"/>
  <c r="J49" i="10"/>
  <c r="J50" i="10" s="1"/>
  <c r="J53" i="10"/>
  <c r="J55" i="10"/>
  <c r="F19" i="7"/>
  <c r="Z333" i="7"/>
  <c r="CB113" i="9"/>
  <c r="CG113" i="9"/>
  <c r="BY114" i="9" s="1"/>
  <c r="CE113" i="9"/>
  <c r="B19" i="7"/>
  <c r="AZ330" i="8"/>
  <c r="BO115" i="7"/>
  <c r="BT115" i="7"/>
  <c r="BL116" i="7" s="1"/>
  <c r="BR115" i="7"/>
  <c r="C17" i="9"/>
  <c r="AB113" i="9"/>
  <c r="AE113" i="9"/>
  <c r="AG113" i="9"/>
  <c r="Y114" i="9" s="1"/>
  <c r="AM329" i="8"/>
  <c r="O115" i="7"/>
  <c r="T115" i="7"/>
  <c r="L116" i="7" s="1"/>
  <c r="R115" i="7"/>
  <c r="AZ331" i="7"/>
  <c r="E19" i="7"/>
  <c r="BB115" i="7"/>
  <c r="BG115" i="7"/>
  <c r="AY116" i="7" s="1"/>
  <c r="BE115" i="7"/>
  <c r="G19" i="7"/>
  <c r="AM331" i="7"/>
  <c r="D19" i="7"/>
  <c r="BM329" i="9"/>
  <c r="Q114" i="8"/>
  <c r="N114" i="8"/>
  <c r="S114" i="8"/>
  <c r="AM329" i="9"/>
  <c r="CB115" i="7"/>
  <c r="CE115" i="7"/>
  <c r="CG115" i="7"/>
  <c r="BY116" i="7" s="1"/>
  <c r="AO115" i="7"/>
  <c r="AR115" i="7"/>
  <c r="AT115" i="7"/>
  <c r="AL116" i="7" s="1"/>
  <c r="Z331" i="8"/>
  <c r="BU113" i="8"/>
  <c r="CC114" i="8"/>
  <c r="BM331" i="7"/>
  <c r="O114" i="9"/>
  <c r="R114" i="9"/>
  <c r="T114" i="9"/>
  <c r="L115" i="9" s="1"/>
  <c r="AZ330" i="9" l="1"/>
  <c r="BZ331" i="8"/>
  <c r="AU115" i="7"/>
  <c r="BU113" i="9"/>
  <c r="BM332" i="7"/>
  <c r="BM330" i="9"/>
  <c r="AZ332" i="7"/>
  <c r="BU115" i="7"/>
  <c r="CD114" i="8"/>
  <c r="CA114" i="8"/>
  <c r="CF114" i="8"/>
  <c r="BP116" i="7"/>
  <c r="AB116" i="7"/>
  <c r="AE116" i="7"/>
  <c r="AG116" i="7"/>
  <c r="Y117" i="7" s="1"/>
  <c r="BM331" i="8"/>
  <c r="BP114" i="9"/>
  <c r="Z330" i="9"/>
  <c r="BZ332" i="7"/>
  <c r="AP116" i="7"/>
  <c r="U115" i="7"/>
  <c r="P116" i="7"/>
  <c r="AM330" i="8"/>
  <c r="AP114" i="9"/>
  <c r="BH113" i="9"/>
  <c r="AB114" i="8"/>
  <c r="AE114" i="8"/>
  <c r="AG114" i="8"/>
  <c r="Y115" i="8" s="1"/>
  <c r="U114" i="9"/>
  <c r="AM332" i="7"/>
  <c r="AM330" i="9"/>
  <c r="AU113" i="9"/>
  <c r="BC114" i="9"/>
  <c r="O114" i="8"/>
  <c r="T114" i="8"/>
  <c r="L115" i="8" s="1"/>
  <c r="R114" i="8"/>
  <c r="AZ331" i="8"/>
  <c r="BH115" i="7"/>
  <c r="AC114" i="9"/>
  <c r="CH113" i="9"/>
  <c r="AP114" i="8"/>
  <c r="BD114" i="8"/>
  <c r="BA114" i="8"/>
  <c r="BF114" i="8"/>
  <c r="Z334" i="7"/>
  <c r="CC116" i="7"/>
  <c r="CH115" i="7"/>
  <c r="P115" i="9"/>
  <c r="Z332" i="8"/>
  <c r="BC116" i="7"/>
  <c r="AH113" i="9"/>
  <c r="CC114" i="9"/>
  <c r="BZ330" i="9"/>
  <c r="AU113" i="8"/>
  <c r="BQ114" i="8"/>
  <c r="BN114" i="8"/>
  <c r="BS114" i="8"/>
  <c r="Z333" i="8" l="1"/>
  <c r="CD116" i="7"/>
  <c r="CA116" i="7"/>
  <c r="CF116" i="7"/>
  <c r="AM331" i="9"/>
  <c r="Q116" i="7"/>
  <c r="N116" i="7"/>
  <c r="S116" i="7"/>
  <c r="Q115" i="9"/>
  <c r="N115" i="9"/>
  <c r="S115" i="9"/>
  <c r="BZ331" i="9"/>
  <c r="P115" i="8"/>
  <c r="BM332" i="8"/>
  <c r="BZ332" i="8"/>
  <c r="AM333" i="7"/>
  <c r="CB114" i="8"/>
  <c r="CG114" i="8"/>
  <c r="BY115" i="8" s="1"/>
  <c r="CE114" i="8"/>
  <c r="AZ332" i="8"/>
  <c r="AH114" i="8"/>
  <c r="CD114" i="9"/>
  <c r="CA114" i="9"/>
  <c r="CF114" i="9"/>
  <c r="AZ331" i="9"/>
  <c r="BO114" i="8"/>
  <c r="BR114" i="8"/>
  <c r="BT114" i="8"/>
  <c r="BL115" i="8" s="1"/>
  <c r="BB114" i="8"/>
  <c r="BG114" i="8"/>
  <c r="AY115" i="8" s="1"/>
  <c r="BE114" i="8"/>
  <c r="AC117" i="7"/>
  <c r="BD114" i="9"/>
  <c r="BA114" i="9"/>
  <c r="BF114" i="9"/>
  <c r="AQ116" i="7"/>
  <c r="AN116" i="7"/>
  <c r="AS116" i="7"/>
  <c r="AH116" i="7"/>
  <c r="BM331" i="9"/>
  <c r="U114" i="8"/>
  <c r="AC115" i="8"/>
  <c r="AZ333" i="7"/>
  <c r="AQ114" i="8"/>
  <c r="AN114" i="8"/>
  <c r="AS114" i="8"/>
  <c r="AM331" i="8"/>
  <c r="Z335" i="7"/>
  <c r="Z331" i="9"/>
  <c r="BQ114" i="9"/>
  <c r="BN114" i="9"/>
  <c r="BS114" i="9"/>
  <c r="BD116" i="7"/>
  <c r="BA116" i="7"/>
  <c r="BF116" i="7"/>
  <c r="AD114" i="9"/>
  <c r="AA114" i="9"/>
  <c r="AF114" i="9"/>
  <c r="AQ114" i="9"/>
  <c r="AN114" i="9"/>
  <c r="AS114" i="9"/>
  <c r="BZ333" i="7"/>
  <c r="BQ116" i="7"/>
  <c r="BN116" i="7"/>
  <c r="BS116" i="7"/>
  <c r="BM333" i="7"/>
  <c r="AD117" i="7" l="1"/>
  <c r="AA117" i="7"/>
  <c r="AF117" i="7"/>
  <c r="AZ332" i="9"/>
  <c r="BB116" i="7"/>
  <c r="BE116" i="7"/>
  <c r="BG116" i="7"/>
  <c r="AY117" i="7" s="1"/>
  <c r="O116" i="7"/>
  <c r="T116" i="7"/>
  <c r="L117" i="7" s="1"/>
  <c r="R116" i="7"/>
  <c r="BZ334" i="7"/>
  <c r="BM333" i="8"/>
  <c r="AO114" i="8"/>
  <c r="AT114" i="8"/>
  <c r="AL115" i="8" s="1"/>
  <c r="AR114" i="8"/>
  <c r="BH114" i="8"/>
  <c r="Q115" i="8"/>
  <c r="N115" i="8"/>
  <c r="S115" i="8"/>
  <c r="AM332" i="9"/>
  <c r="BO114" i="9"/>
  <c r="BT114" i="9"/>
  <c r="BL115" i="9" s="1"/>
  <c r="BR114" i="9"/>
  <c r="BC115" i="8"/>
  <c r="AZ333" i="8"/>
  <c r="CB114" i="9"/>
  <c r="CG114" i="9"/>
  <c r="BY115" i="9" s="1"/>
  <c r="CE114" i="9"/>
  <c r="AO114" i="9"/>
  <c r="AR114" i="9"/>
  <c r="AT114" i="9"/>
  <c r="AL115" i="9" s="1"/>
  <c r="CB116" i="7"/>
  <c r="CE116" i="7"/>
  <c r="CG116" i="7"/>
  <c r="BY117" i="7" s="1"/>
  <c r="Z332" i="9"/>
  <c r="BP115" i="8"/>
  <c r="CH114" i="8"/>
  <c r="BZ332" i="9"/>
  <c r="BZ333" i="8"/>
  <c r="BM332" i="9"/>
  <c r="AZ334" i="7"/>
  <c r="AO116" i="7"/>
  <c r="AT116" i="7"/>
  <c r="AL117" i="7" s="1"/>
  <c r="AR116" i="7"/>
  <c r="Z336" i="7"/>
  <c r="AD115" i="8"/>
  <c r="AA115" i="8"/>
  <c r="AF115" i="8"/>
  <c r="BU114" i="8"/>
  <c r="CC115" i="8"/>
  <c r="BB114" i="9"/>
  <c r="BG114" i="9"/>
  <c r="AY115" i="9" s="1"/>
  <c r="BE114" i="9"/>
  <c r="O115" i="9"/>
  <c r="T115" i="9"/>
  <c r="L116" i="9" s="1"/>
  <c r="R115" i="9"/>
  <c r="Z334" i="8"/>
  <c r="BO116" i="7"/>
  <c r="BR116" i="7"/>
  <c r="BT116" i="7"/>
  <c r="BL117" i="7" s="1"/>
  <c r="AB114" i="9"/>
  <c r="AE114" i="9"/>
  <c r="AG114" i="9"/>
  <c r="Y115" i="9" s="1"/>
  <c r="BM334" i="7"/>
  <c r="AM332" i="8"/>
  <c r="AM334" i="7"/>
  <c r="Z333" i="9" l="1"/>
  <c r="AZ334" i="8"/>
  <c r="AM333" i="9"/>
  <c r="BC117" i="7"/>
  <c r="BH116" i="7"/>
  <c r="AM335" i="7"/>
  <c r="Z335" i="8"/>
  <c r="BZ335" i="7"/>
  <c r="AM333" i="8"/>
  <c r="U115" i="9"/>
  <c r="BM333" i="9"/>
  <c r="CH116" i="7"/>
  <c r="BM334" i="8"/>
  <c r="BD115" i="8"/>
  <c r="BA115" i="8"/>
  <c r="BF115" i="8"/>
  <c r="O115" i="8"/>
  <c r="R115" i="8"/>
  <c r="T115" i="8"/>
  <c r="L116" i="8" s="1"/>
  <c r="AZ333" i="9"/>
  <c r="BZ334" i="8"/>
  <c r="BM335" i="7"/>
  <c r="BH114" i="9"/>
  <c r="BU114" i="9"/>
  <c r="U116" i="7"/>
  <c r="CC117" i="7"/>
  <c r="P116" i="9"/>
  <c r="AC115" i="9"/>
  <c r="BZ333" i="9"/>
  <c r="AH114" i="9"/>
  <c r="BP115" i="9"/>
  <c r="AU114" i="8"/>
  <c r="P117" i="7"/>
  <c r="AZ335" i="7"/>
  <c r="AB115" i="8"/>
  <c r="AG115" i="8"/>
  <c r="Y116" i="8" s="1"/>
  <c r="AE115" i="8"/>
  <c r="AP115" i="9"/>
  <c r="Z337" i="7"/>
  <c r="AU114" i="9"/>
  <c r="BC115" i="9"/>
  <c r="CH114" i="9"/>
  <c r="AU116" i="7"/>
  <c r="CC115" i="9"/>
  <c r="AP115" i="8"/>
  <c r="BU116" i="7"/>
  <c r="BP117" i="7"/>
  <c r="CD115" i="8"/>
  <c r="CA115" i="8"/>
  <c r="CF115" i="8"/>
  <c r="AP117" i="7"/>
  <c r="AB117" i="7"/>
  <c r="AE117" i="7"/>
  <c r="AG117" i="7"/>
  <c r="Y118" i="7" s="1"/>
  <c r="BQ115" i="8"/>
  <c r="BN115" i="8"/>
  <c r="BS115" i="8"/>
  <c r="BD117" i="7" l="1"/>
  <c r="BA117" i="7"/>
  <c r="BF117" i="7"/>
  <c r="AZ336" i="7"/>
  <c r="BM336" i="7"/>
  <c r="U115" i="8"/>
  <c r="BQ117" i="7"/>
  <c r="BN117" i="7"/>
  <c r="BS117" i="7"/>
  <c r="Q116" i="9"/>
  <c r="N116" i="9"/>
  <c r="S116" i="9"/>
  <c r="BB115" i="8"/>
  <c r="BE115" i="8"/>
  <c r="BG115" i="8"/>
  <c r="AY116" i="8" s="1"/>
  <c r="AM334" i="8"/>
  <c r="AD115" i="9"/>
  <c r="AA115" i="9"/>
  <c r="AF115" i="9"/>
  <c r="Q117" i="7"/>
  <c r="N117" i="7"/>
  <c r="S117" i="7"/>
  <c r="BZ335" i="8"/>
  <c r="AM334" i="9"/>
  <c r="BO115" i="8"/>
  <c r="BT115" i="8"/>
  <c r="BL116" i="8" s="1"/>
  <c r="BR115" i="8"/>
  <c r="BD115" i="9"/>
  <c r="BA115" i="9"/>
  <c r="BF115" i="9"/>
  <c r="AC118" i="7"/>
  <c r="BZ336" i="7"/>
  <c r="Z338" i="7"/>
  <c r="CD117" i="7"/>
  <c r="CA117" i="7"/>
  <c r="CF117" i="7"/>
  <c r="AZ334" i="9"/>
  <c r="BM335" i="8"/>
  <c r="AZ335" i="8"/>
  <c r="Z336" i="8"/>
  <c r="Z334" i="9"/>
  <c r="AQ115" i="8"/>
  <c r="AN115" i="8"/>
  <c r="AS115" i="8"/>
  <c r="AQ117" i="7"/>
  <c r="AN117" i="7"/>
  <c r="AS117" i="7"/>
  <c r="CD115" i="9"/>
  <c r="CA115" i="9"/>
  <c r="CF115" i="9"/>
  <c r="AQ115" i="9"/>
  <c r="AN115" i="9"/>
  <c r="AS115" i="9"/>
  <c r="BQ115" i="9"/>
  <c r="BN115" i="9"/>
  <c r="BS115" i="9"/>
  <c r="AM336" i="7"/>
  <c r="AH117" i="7"/>
  <c r="AH115" i="8"/>
  <c r="CB115" i="8"/>
  <c r="CE115" i="8"/>
  <c r="CG115" i="8"/>
  <c r="BY116" i="8" s="1"/>
  <c r="AC116" i="8"/>
  <c r="BZ334" i="9"/>
  <c r="P116" i="8"/>
  <c r="BM334" i="9"/>
  <c r="BU115" i="8" l="1"/>
  <c r="AB115" i="9"/>
  <c r="AE115" i="9"/>
  <c r="AG115" i="9"/>
  <c r="Y116" i="9" s="1"/>
  <c r="AZ335" i="9"/>
  <c r="BP116" i="8"/>
  <c r="BO117" i="7"/>
  <c r="BR117" i="7"/>
  <c r="BT117" i="7"/>
  <c r="BL118" i="7" s="1"/>
  <c r="BO115" i="9"/>
  <c r="BR115" i="9"/>
  <c r="BT115" i="9"/>
  <c r="BL116" i="9" s="1"/>
  <c r="Z335" i="9"/>
  <c r="AM335" i="8"/>
  <c r="Z339" i="7"/>
  <c r="Q116" i="8"/>
  <c r="N116" i="8"/>
  <c r="S116" i="8"/>
  <c r="AO115" i="8"/>
  <c r="AT115" i="8"/>
  <c r="AL116" i="8" s="1"/>
  <c r="AR115" i="8"/>
  <c r="CB117" i="7"/>
  <c r="CE117" i="7"/>
  <c r="CG117" i="7"/>
  <c r="BY118" i="7" s="1"/>
  <c r="BZ335" i="9"/>
  <c r="Z337" i="8"/>
  <c r="AM335" i="9"/>
  <c r="BC116" i="8"/>
  <c r="BM337" i="7"/>
  <c r="AO115" i="9"/>
  <c r="AT115" i="9"/>
  <c r="AL116" i="9" s="1"/>
  <c r="AR115" i="9"/>
  <c r="AD116" i="8"/>
  <c r="AA116" i="8"/>
  <c r="AF116" i="8"/>
  <c r="BZ337" i="7"/>
  <c r="BH115" i="8"/>
  <c r="CC116" i="8"/>
  <c r="CB115" i="9"/>
  <c r="CG115" i="9"/>
  <c r="BY116" i="9" s="1"/>
  <c r="CE115" i="9"/>
  <c r="AZ336" i="8"/>
  <c r="AZ337" i="7"/>
  <c r="AD118" i="7"/>
  <c r="AA118" i="7"/>
  <c r="AF118" i="7"/>
  <c r="BZ336" i="8"/>
  <c r="BM335" i="9"/>
  <c r="CH115" i="8"/>
  <c r="O116" i="9"/>
  <c r="T116" i="9"/>
  <c r="L117" i="9" s="1"/>
  <c r="R116" i="9"/>
  <c r="AM337" i="7"/>
  <c r="AO117" i="7"/>
  <c r="AR117" i="7"/>
  <c r="AT117" i="7"/>
  <c r="AL118" i="7" s="1"/>
  <c r="BM336" i="8"/>
  <c r="O117" i="7"/>
  <c r="R117" i="7"/>
  <c r="T117" i="7"/>
  <c r="L118" i="7" s="1"/>
  <c r="BB117" i="7"/>
  <c r="BE117" i="7"/>
  <c r="BG117" i="7"/>
  <c r="AY118" i="7" s="1"/>
  <c r="BB115" i="9"/>
  <c r="BE115" i="9"/>
  <c r="BG115" i="9"/>
  <c r="AY116" i="9" s="1"/>
  <c r="U116" i="9" l="1"/>
  <c r="U117" i="7"/>
  <c r="CD116" i="8"/>
  <c r="CA116" i="8"/>
  <c r="CF116" i="8"/>
  <c r="AU115" i="9"/>
  <c r="AM336" i="8"/>
  <c r="BQ116" i="8"/>
  <c r="BN116" i="8"/>
  <c r="BS116" i="8"/>
  <c r="BH115" i="9"/>
  <c r="BZ337" i="8"/>
  <c r="CH117" i="7"/>
  <c r="Z336" i="9"/>
  <c r="AZ336" i="9"/>
  <c r="BC116" i="9"/>
  <c r="CC118" i="7"/>
  <c r="BM337" i="8"/>
  <c r="AZ338" i="7"/>
  <c r="AC116" i="9"/>
  <c r="BZ338" i="7"/>
  <c r="BM338" i="7"/>
  <c r="AU115" i="8"/>
  <c r="AH115" i="9"/>
  <c r="BZ336" i="9"/>
  <c r="AZ337" i="8"/>
  <c r="AP116" i="8"/>
  <c r="BP116" i="9"/>
  <c r="AB118" i="7"/>
  <c r="AG118" i="7"/>
  <c r="Y119" i="7" s="1"/>
  <c r="AE118" i="7"/>
  <c r="BU115" i="9"/>
  <c r="P117" i="9"/>
  <c r="Z340" i="7"/>
  <c r="AP116" i="9"/>
  <c r="BC118" i="7"/>
  <c r="BH117" i="7"/>
  <c r="CC116" i="9"/>
  <c r="AM336" i="9"/>
  <c r="O116" i="8"/>
  <c r="T116" i="8"/>
  <c r="L117" i="8" s="1"/>
  <c r="R116" i="8"/>
  <c r="BP118" i="7"/>
  <c r="AB116" i="8"/>
  <c r="AG116" i="8"/>
  <c r="Y117" i="8" s="1"/>
  <c r="AE116" i="8"/>
  <c r="AP118" i="7"/>
  <c r="AU117" i="7"/>
  <c r="AM338" i="7"/>
  <c r="BD116" i="8"/>
  <c r="BA116" i="8"/>
  <c r="BF116" i="8"/>
  <c r="CH115" i="9"/>
  <c r="BM336" i="9"/>
  <c r="P118" i="7"/>
  <c r="Z338" i="8"/>
  <c r="BU117" i="7"/>
  <c r="BZ339" i="7" l="1"/>
  <c r="BM337" i="9"/>
  <c r="AZ337" i="9"/>
  <c r="AM337" i="8"/>
  <c r="AH116" i="8"/>
  <c r="AC117" i="8"/>
  <c r="AD116" i="9"/>
  <c r="AA116" i="9"/>
  <c r="AF116" i="9"/>
  <c r="Z337" i="9"/>
  <c r="AQ118" i="7"/>
  <c r="AN118" i="7"/>
  <c r="AS118" i="7"/>
  <c r="Q117" i="9"/>
  <c r="N117" i="9"/>
  <c r="S117" i="9"/>
  <c r="AZ338" i="8"/>
  <c r="BZ337" i="9"/>
  <c r="AM339" i="7"/>
  <c r="BQ118" i="7"/>
  <c r="BN118" i="7"/>
  <c r="BS118" i="7"/>
  <c r="BD118" i="7"/>
  <c r="BA118" i="7"/>
  <c r="BF118" i="7"/>
  <c r="AH118" i="7"/>
  <c r="AZ339" i="7"/>
  <c r="Z339" i="8"/>
  <c r="AQ116" i="9"/>
  <c r="AN116" i="9"/>
  <c r="AS116" i="9"/>
  <c r="AC119" i="7"/>
  <c r="BB116" i="8"/>
  <c r="BG116" i="8"/>
  <c r="AY117" i="8" s="1"/>
  <c r="BE116" i="8"/>
  <c r="U116" i="8"/>
  <c r="BZ338" i="8"/>
  <c r="CB116" i="8"/>
  <c r="CE116" i="8"/>
  <c r="CG116" i="8"/>
  <c r="BY117" i="8" s="1"/>
  <c r="Q118" i="7"/>
  <c r="N118" i="7"/>
  <c r="S118" i="7"/>
  <c r="P117" i="8"/>
  <c r="Z341" i="7"/>
  <c r="BM338" i="8"/>
  <c r="BQ116" i="9"/>
  <c r="BN116" i="9"/>
  <c r="BS116" i="9"/>
  <c r="BM339" i="7"/>
  <c r="CD118" i="7"/>
  <c r="CA118" i="7"/>
  <c r="CF118" i="7"/>
  <c r="AQ116" i="8"/>
  <c r="AN116" i="8"/>
  <c r="AS116" i="8"/>
  <c r="AM337" i="9"/>
  <c r="CD116" i="9"/>
  <c r="CA116" i="9"/>
  <c r="CF116" i="9"/>
  <c r="BD116" i="9"/>
  <c r="BA116" i="9"/>
  <c r="BF116" i="9"/>
  <c r="BO116" i="8"/>
  <c r="BR116" i="8"/>
  <c r="BT116" i="8"/>
  <c r="BL117" i="8" s="1"/>
  <c r="BO116" i="9" l="1"/>
  <c r="BT116" i="9"/>
  <c r="BL117" i="9" s="1"/>
  <c r="BR116" i="9"/>
  <c r="AO116" i="9"/>
  <c r="AT116" i="9"/>
  <c r="AL117" i="9" s="1"/>
  <c r="AR116" i="9"/>
  <c r="BO118" i="7"/>
  <c r="BT118" i="7"/>
  <c r="BL119" i="7" s="1"/>
  <c r="BR118" i="7"/>
  <c r="AO118" i="7"/>
  <c r="AR118" i="7"/>
  <c r="AT118" i="7"/>
  <c r="AL119" i="7" s="1"/>
  <c r="CH116" i="8"/>
  <c r="BZ339" i="8"/>
  <c r="BB116" i="9"/>
  <c r="BG116" i="9"/>
  <c r="AY117" i="9" s="1"/>
  <c r="BE116" i="9"/>
  <c r="Z340" i="8"/>
  <c r="AM340" i="7"/>
  <c r="AO116" i="8"/>
  <c r="AR116" i="8"/>
  <c r="AT116" i="8"/>
  <c r="AL117" i="8" s="1"/>
  <c r="Z342" i="7"/>
  <c r="Z338" i="9"/>
  <c r="AM338" i="8"/>
  <c r="AZ340" i="7"/>
  <c r="BZ338" i="9"/>
  <c r="AM338" i="9"/>
  <c r="Q117" i="8"/>
  <c r="N117" i="8"/>
  <c r="S117" i="8"/>
  <c r="BH116" i="8"/>
  <c r="AB116" i="9"/>
  <c r="AG116" i="9"/>
  <c r="Y117" i="9" s="1"/>
  <c r="AE116" i="9"/>
  <c r="AZ338" i="9"/>
  <c r="BU116" i="8"/>
  <c r="BM339" i="8"/>
  <c r="CB116" i="9"/>
  <c r="CE116" i="9"/>
  <c r="CG116" i="9"/>
  <c r="BY117" i="9" s="1"/>
  <c r="CB118" i="7"/>
  <c r="CG118" i="7"/>
  <c r="BY119" i="7" s="1"/>
  <c r="CE118" i="7"/>
  <c r="BC117" i="8"/>
  <c r="AZ339" i="8"/>
  <c r="AD117" i="8"/>
  <c r="AA117" i="8"/>
  <c r="AF117" i="8"/>
  <c r="BM338" i="9"/>
  <c r="O118" i="7"/>
  <c r="R118" i="7"/>
  <c r="T118" i="7"/>
  <c r="L119" i="7" s="1"/>
  <c r="BB118" i="7"/>
  <c r="BG118" i="7"/>
  <c r="AY119" i="7" s="1"/>
  <c r="BE118" i="7"/>
  <c r="O117" i="9"/>
  <c r="R117" i="9"/>
  <c r="T117" i="9"/>
  <c r="L118" i="9" s="1"/>
  <c r="BZ340" i="7"/>
  <c r="BM340" i="7"/>
  <c r="BP117" i="8"/>
  <c r="CC117" i="8"/>
  <c r="AD119" i="7"/>
  <c r="AA119" i="7"/>
  <c r="AF119" i="7"/>
  <c r="BC117" i="9" l="1"/>
  <c r="BD117" i="8"/>
  <c r="BA117" i="8"/>
  <c r="BF117" i="8"/>
  <c r="Z343" i="7"/>
  <c r="BU118" i="7"/>
  <c r="U118" i="7"/>
  <c r="Z339" i="9"/>
  <c r="AB119" i="7"/>
  <c r="AG119" i="7"/>
  <c r="Y120" i="7" s="1"/>
  <c r="AE119" i="7"/>
  <c r="BP119" i="7"/>
  <c r="AZ339" i="9"/>
  <c r="CC119" i="7"/>
  <c r="AM339" i="9"/>
  <c r="AP117" i="8"/>
  <c r="AU116" i="8"/>
  <c r="BZ340" i="8"/>
  <c r="AU116" i="9"/>
  <c r="AP117" i="9"/>
  <c r="BC119" i="7"/>
  <c r="CH116" i="9"/>
  <c r="AM341" i="7"/>
  <c r="BZ341" i="7"/>
  <c r="CD117" i="8"/>
  <c r="CA117" i="8"/>
  <c r="CF117" i="8"/>
  <c r="AH116" i="9"/>
  <c r="AC117" i="9"/>
  <c r="AB117" i="8"/>
  <c r="AE117" i="8"/>
  <c r="AG117" i="8"/>
  <c r="Y118" i="8" s="1"/>
  <c r="U117" i="9"/>
  <c r="BH118" i="7"/>
  <c r="CC117" i="9"/>
  <c r="BZ339" i="9"/>
  <c r="BQ117" i="8"/>
  <c r="BN117" i="8"/>
  <c r="BS117" i="8"/>
  <c r="BM340" i="8"/>
  <c r="Z341" i="8"/>
  <c r="BU116" i="9"/>
  <c r="P118" i="9"/>
  <c r="CH118" i="7"/>
  <c r="BM339" i="9"/>
  <c r="AZ340" i="8"/>
  <c r="O117" i="8"/>
  <c r="T117" i="8"/>
  <c r="L118" i="8" s="1"/>
  <c r="R117" i="8"/>
  <c r="AM339" i="8"/>
  <c r="AP119" i="7"/>
  <c r="BP117" i="9"/>
  <c r="AZ341" i="7"/>
  <c r="BM341" i="7"/>
  <c r="P119" i="7"/>
  <c r="BH116" i="9"/>
  <c r="AU118" i="7"/>
  <c r="Z342" i="8" l="1"/>
  <c r="BM340" i="9"/>
  <c r="CD117" i="9"/>
  <c r="CA117" i="9"/>
  <c r="CF117" i="9"/>
  <c r="BD119" i="7"/>
  <c r="BA119" i="7"/>
  <c r="BF119" i="7"/>
  <c r="Z340" i="9"/>
  <c r="AQ117" i="9"/>
  <c r="AN117" i="9"/>
  <c r="AS117" i="9"/>
  <c r="AM340" i="9"/>
  <c r="BM341" i="8"/>
  <c r="CB117" i="8"/>
  <c r="CG117" i="8"/>
  <c r="BY118" i="8" s="1"/>
  <c r="CE117" i="8"/>
  <c r="Q118" i="9"/>
  <c r="N118" i="9"/>
  <c r="S118" i="9"/>
  <c r="CD119" i="7"/>
  <c r="CA119" i="7"/>
  <c r="CF119" i="7"/>
  <c r="AM340" i="8"/>
  <c r="AZ340" i="9"/>
  <c r="Z344" i="7"/>
  <c r="U117" i="8"/>
  <c r="BZ342" i="7"/>
  <c r="BZ341" i="8"/>
  <c r="BQ119" i="7"/>
  <c r="BN119" i="7"/>
  <c r="BS119" i="7"/>
  <c r="AH117" i="8"/>
  <c r="AH119" i="7"/>
  <c r="BB117" i="8"/>
  <c r="BE117" i="8"/>
  <c r="BG117" i="8"/>
  <c r="AY118" i="8" s="1"/>
  <c r="BQ117" i="9"/>
  <c r="BN117" i="9"/>
  <c r="BS117" i="9"/>
  <c r="AC120" i="7"/>
  <c r="AQ119" i="7"/>
  <c r="AN119" i="7"/>
  <c r="AS119" i="7"/>
  <c r="Q119" i="7"/>
  <c r="N119" i="7"/>
  <c r="S119" i="7"/>
  <c r="P118" i="8"/>
  <c r="AC118" i="8"/>
  <c r="BO117" i="8"/>
  <c r="BT117" i="8"/>
  <c r="BL118" i="8" s="1"/>
  <c r="BR117" i="8"/>
  <c r="AM342" i="7"/>
  <c r="AZ341" i="8"/>
  <c r="BZ340" i="9"/>
  <c r="BM342" i="7"/>
  <c r="AZ342" i="7"/>
  <c r="AD117" i="9"/>
  <c r="AA117" i="9"/>
  <c r="AF117" i="9"/>
  <c r="AQ117" i="8"/>
  <c r="AN117" i="8"/>
  <c r="AS117" i="8"/>
  <c r="BD117" i="9"/>
  <c r="BA117" i="9"/>
  <c r="BF117" i="9"/>
  <c r="O118" i="9" l="1"/>
  <c r="T118" i="9"/>
  <c r="L119" i="9" s="1"/>
  <c r="R118" i="9"/>
  <c r="BB117" i="9"/>
  <c r="BG117" i="9"/>
  <c r="AY118" i="9" s="1"/>
  <c r="BE117" i="9"/>
  <c r="BM343" i="7"/>
  <c r="Z341" i="9"/>
  <c r="AD120" i="7"/>
  <c r="AA120" i="7"/>
  <c r="AF120" i="7"/>
  <c r="Z345" i="7"/>
  <c r="CH117" i="8"/>
  <c r="CC118" i="8"/>
  <c r="BB119" i="7"/>
  <c r="BE119" i="7"/>
  <c r="BG119" i="7"/>
  <c r="AY120" i="7" s="1"/>
  <c r="AZ343" i="7"/>
  <c r="AZ341" i="9"/>
  <c r="BO117" i="9"/>
  <c r="BR117" i="9"/>
  <c r="BT117" i="9"/>
  <c r="BL118" i="9" s="1"/>
  <c r="BO119" i="7"/>
  <c r="BT119" i="7"/>
  <c r="BL120" i="7" s="1"/>
  <c r="BR119" i="7"/>
  <c r="AM341" i="8"/>
  <c r="BM342" i="8"/>
  <c r="CB117" i="9"/>
  <c r="CE117" i="9"/>
  <c r="CG117" i="9"/>
  <c r="BY118" i="9" s="1"/>
  <c r="AD118" i="8"/>
  <c r="AA118" i="8"/>
  <c r="AF118" i="8"/>
  <c r="AO117" i="8"/>
  <c r="AR117" i="8"/>
  <c r="AT117" i="8"/>
  <c r="AL118" i="8" s="1"/>
  <c r="O119" i="7"/>
  <c r="R119" i="7"/>
  <c r="T119" i="7"/>
  <c r="L120" i="7" s="1"/>
  <c r="BZ342" i="8"/>
  <c r="AM343" i="7"/>
  <c r="CB119" i="7"/>
  <c r="CE119" i="7"/>
  <c r="CG119" i="7"/>
  <c r="BY120" i="7" s="1"/>
  <c r="AM341" i="9"/>
  <c r="AZ342" i="8"/>
  <c r="BM341" i="9"/>
  <c r="BZ341" i="9"/>
  <c r="Q118" i="8"/>
  <c r="N118" i="8"/>
  <c r="S118" i="8"/>
  <c r="BH117" i="8"/>
  <c r="BU117" i="8"/>
  <c r="BZ343" i="7"/>
  <c r="AO117" i="9"/>
  <c r="AR117" i="9"/>
  <c r="AT117" i="9"/>
  <c r="AL118" i="9" s="1"/>
  <c r="Z343" i="8"/>
  <c r="BC118" i="8"/>
  <c r="AB117" i="9"/>
  <c r="AE117" i="9"/>
  <c r="AG117" i="9"/>
  <c r="Y118" i="9" s="1"/>
  <c r="AO119" i="7"/>
  <c r="AT119" i="7"/>
  <c r="AL120" i="7" s="1"/>
  <c r="AR119" i="7"/>
  <c r="BP118" i="8"/>
  <c r="CC118" i="9" l="1"/>
  <c r="BU117" i="9"/>
  <c r="BH119" i="7"/>
  <c r="AB120" i="7"/>
  <c r="AE120" i="7"/>
  <c r="AG120" i="7"/>
  <c r="Y121" i="7" s="1"/>
  <c r="BZ343" i="8"/>
  <c r="CD118" i="8"/>
  <c r="CA118" i="8"/>
  <c r="CF118" i="8"/>
  <c r="Z342" i="9"/>
  <c r="O118" i="8"/>
  <c r="R118" i="8"/>
  <c r="T118" i="8"/>
  <c r="L119" i="8" s="1"/>
  <c r="AP118" i="9"/>
  <c r="AM342" i="9"/>
  <c r="U119" i="7"/>
  <c r="BM343" i="8"/>
  <c r="BQ118" i="8"/>
  <c r="BN118" i="8"/>
  <c r="BS118" i="8"/>
  <c r="BZ342" i="9"/>
  <c r="CC120" i="7"/>
  <c r="BM344" i="7"/>
  <c r="BD118" i="8"/>
  <c r="BA118" i="8"/>
  <c r="BF118" i="8"/>
  <c r="P120" i="7"/>
  <c r="AU117" i="9"/>
  <c r="AP120" i="7"/>
  <c r="CH119" i="7"/>
  <c r="AP118" i="8"/>
  <c r="BH117" i="9"/>
  <c r="AZ343" i="8"/>
  <c r="BM342" i="9"/>
  <c r="AU117" i="8"/>
  <c r="AM342" i="8"/>
  <c r="AZ342" i="9"/>
  <c r="BC118" i="9"/>
  <c r="AM344" i="7"/>
  <c r="BU119" i="7"/>
  <c r="CH117" i="9"/>
  <c r="Z344" i="8"/>
  <c r="AC118" i="9"/>
  <c r="BP120" i="7"/>
  <c r="U118" i="9"/>
  <c r="AB118" i="8"/>
  <c r="AE118" i="8"/>
  <c r="AG118" i="8"/>
  <c r="Y119" i="8" s="1"/>
  <c r="AZ344" i="7"/>
  <c r="Z346" i="7"/>
  <c r="P119" i="9"/>
  <c r="AU119" i="7"/>
  <c r="BZ344" i="7"/>
  <c r="AH117" i="9"/>
  <c r="BP118" i="9"/>
  <c r="BC120" i="7"/>
  <c r="BZ345" i="7" l="1"/>
  <c r="BM343" i="9"/>
  <c r="P119" i="8"/>
  <c r="BZ344" i="8"/>
  <c r="U118" i="8"/>
  <c r="AC121" i="7"/>
  <c r="AH120" i="7"/>
  <c r="BZ343" i="9"/>
  <c r="Q120" i="7"/>
  <c r="N120" i="7"/>
  <c r="S120" i="7"/>
  <c r="BD118" i="9"/>
  <c r="BA118" i="9"/>
  <c r="BF118" i="9"/>
  <c r="BM344" i="8"/>
  <c r="Z343" i="9"/>
  <c r="AH118" i="8"/>
  <c r="AM345" i="7"/>
  <c r="BQ120" i="7"/>
  <c r="BN120" i="7"/>
  <c r="BS120" i="7"/>
  <c r="BQ118" i="9"/>
  <c r="BN118" i="9"/>
  <c r="BS118" i="9"/>
  <c r="AD118" i="9"/>
  <c r="AA118" i="9"/>
  <c r="AF118" i="9"/>
  <c r="BB118" i="8"/>
  <c r="BE118" i="8"/>
  <c r="BG118" i="8"/>
  <c r="AY119" i="8" s="1"/>
  <c r="Q119" i="9"/>
  <c r="N119" i="9"/>
  <c r="S119" i="9"/>
  <c r="Z347" i="7"/>
  <c r="Z345" i="8"/>
  <c r="AM343" i="8"/>
  <c r="AQ118" i="8"/>
  <c r="AN118" i="8"/>
  <c r="AS118" i="8"/>
  <c r="AZ343" i="9"/>
  <c r="AZ345" i="7"/>
  <c r="BM345" i="7"/>
  <c r="CB118" i="8"/>
  <c r="CE118" i="8"/>
  <c r="CG118" i="8"/>
  <c r="BY119" i="8" s="1"/>
  <c r="BO118" i="8"/>
  <c r="BR118" i="8"/>
  <c r="BT118" i="8"/>
  <c r="BL119" i="8" s="1"/>
  <c r="BD120" i="7"/>
  <c r="BA120" i="7"/>
  <c r="BF120" i="7"/>
  <c r="AZ344" i="8"/>
  <c r="AC119" i="8"/>
  <c r="CD120" i="7"/>
  <c r="CA120" i="7"/>
  <c r="CF120" i="7"/>
  <c r="AM343" i="9"/>
  <c r="CD118" i="9"/>
  <c r="CA118" i="9"/>
  <c r="CF118" i="9"/>
  <c r="AQ120" i="7"/>
  <c r="AN120" i="7"/>
  <c r="AS120" i="7"/>
  <c r="AQ118" i="9"/>
  <c r="AN118" i="9"/>
  <c r="AS118" i="9"/>
  <c r="AM344" i="9" l="1"/>
  <c r="AO118" i="9"/>
  <c r="AR118" i="9"/>
  <c r="AT118" i="9"/>
  <c r="AL119" i="9" s="1"/>
  <c r="CH118" i="8"/>
  <c r="AD121" i="7"/>
  <c r="AA121" i="7"/>
  <c r="AF121" i="7"/>
  <c r="AD119" i="8"/>
  <c r="AA119" i="8"/>
  <c r="AF119" i="8"/>
  <c r="AM344" i="8"/>
  <c r="BO120" i="7"/>
  <c r="BT120" i="7"/>
  <c r="BL121" i="7" s="1"/>
  <c r="BR120" i="7"/>
  <c r="BB118" i="9"/>
  <c r="BE118" i="9"/>
  <c r="BG118" i="9"/>
  <c r="AY119" i="9" s="1"/>
  <c r="BC119" i="8"/>
  <c r="AM346" i="7"/>
  <c r="BM346" i="7"/>
  <c r="BH118" i="8"/>
  <c r="O120" i="7"/>
  <c r="R120" i="7"/>
  <c r="T120" i="7"/>
  <c r="L121" i="7" s="1"/>
  <c r="BZ345" i="8"/>
  <c r="AZ346" i="7"/>
  <c r="CB118" i="9"/>
  <c r="CG118" i="9"/>
  <c r="BY119" i="9" s="1"/>
  <c r="CE118" i="9"/>
  <c r="BB120" i="7"/>
  <c r="BE120" i="7"/>
  <c r="BG120" i="7"/>
  <c r="AY121" i="7" s="1"/>
  <c r="AZ344" i="9"/>
  <c r="Q119" i="8"/>
  <c r="N119" i="8"/>
  <c r="S119" i="8"/>
  <c r="Z348" i="7"/>
  <c r="BP119" i="8"/>
  <c r="AB118" i="9"/>
  <c r="AE118" i="9"/>
  <c r="AG118" i="9"/>
  <c r="Y119" i="9" s="1"/>
  <c r="Z344" i="9"/>
  <c r="BZ344" i="9"/>
  <c r="AO120" i="7"/>
  <c r="AR120" i="7"/>
  <c r="AT120" i="7"/>
  <c r="AL121" i="7" s="1"/>
  <c r="Z346" i="8"/>
  <c r="AZ345" i="8"/>
  <c r="BM344" i="9"/>
  <c r="BU118" i="8"/>
  <c r="AO118" i="8"/>
  <c r="AR118" i="8"/>
  <c r="AT118" i="8"/>
  <c r="AL119" i="8" s="1"/>
  <c r="CB120" i="7"/>
  <c r="CG120" i="7"/>
  <c r="BY121" i="7" s="1"/>
  <c r="CE120" i="7"/>
  <c r="CC119" i="8"/>
  <c r="O119" i="9"/>
  <c r="T119" i="9"/>
  <c r="L120" i="9" s="1"/>
  <c r="R119" i="9"/>
  <c r="BO118" i="9"/>
  <c r="BR118" i="9"/>
  <c r="BT118" i="9"/>
  <c r="BL119" i="9" s="1"/>
  <c r="BM345" i="8"/>
  <c r="BZ346" i="7"/>
  <c r="BP121" i="7" l="1"/>
  <c r="CH120" i="7"/>
  <c r="BZ346" i="8"/>
  <c r="BZ347" i="7"/>
  <c r="AB121" i="7"/>
  <c r="AG121" i="7"/>
  <c r="Y122" i="7" s="1"/>
  <c r="AE121" i="7"/>
  <c r="AM347" i="7"/>
  <c r="BM346" i="8"/>
  <c r="AC119" i="9"/>
  <c r="P121" i="7"/>
  <c r="AZ347" i="7"/>
  <c r="U120" i="7"/>
  <c r="BM347" i="7"/>
  <c r="BM345" i="9"/>
  <c r="BC121" i="7"/>
  <c r="Z347" i="8"/>
  <c r="AP119" i="9"/>
  <c r="AU118" i="9"/>
  <c r="O119" i="8"/>
  <c r="T119" i="8"/>
  <c r="L120" i="8" s="1"/>
  <c r="R119" i="8"/>
  <c r="AH118" i="9"/>
  <c r="BH120" i="7"/>
  <c r="AP119" i="8"/>
  <c r="U119" i="9"/>
  <c r="CC119" i="9"/>
  <c r="BC119" i="9"/>
  <c r="Z345" i="9"/>
  <c r="AZ346" i="8"/>
  <c r="BP119" i="9"/>
  <c r="BD119" i="8"/>
  <c r="BA119" i="8"/>
  <c r="BF119" i="8"/>
  <c r="BU118" i="9"/>
  <c r="BQ119" i="8"/>
  <c r="BN119" i="8"/>
  <c r="BS119" i="8"/>
  <c r="CH118" i="9"/>
  <c r="AU118" i="8"/>
  <c r="AP121" i="7"/>
  <c r="P120" i="9"/>
  <c r="AU120" i="7"/>
  <c r="Z349" i="7"/>
  <c r="BH118" i="9"/>
  <c r="AM345" i="8"/>
  <c r="AM345" i="9"/>
  <c r="CC121" i="7"/>
  <c r="AZ345" i="9"/>
  <c r="CD119" i="8"/>
  <c r="CA119" i="8"/>
  <c r="CF119" i="8"/>
  <c r="BZ345" i="9"/>
  <c r="BU120" i="7"/>
  <c r="AB119" i="8"/>
  <c r="AE119" i="8"/>
  <c r="AG119" i="8"/>
  <c r="Y120" i="8" s="1"/>
  <c r="AQ119" i="8" l="1"/>
  <c r="AN119" i="8"/>
  <c r="AS119" i="8"/>
  <c r="Z350" i="7"/>
  <c r="AC122" i="7"/>
  <c r="AC120" i="8"/>
  <c r="AZ346" i="9"/>
  <c r="BD121" i="7"/>
  <c r="BA121" i="7"/>
  <c r="BF121" i="7"/>
  <c r="Q121" i="7"/>
  <c r="N121" i="7"/>
  <c r="S121" i="7"/>
  <c r="AH119" i="8"/>
  <c r="BD119" i="9"/>
  <c r="BA119" i="9"/>
  <c r="BF119" i="9"/>
  <c r="BZ348" i="7"/>
  <c r="BB119" i="8"/>
  <c r="BE119" i="8"/>
  <c r="BG119" i="8"/>
  <c r="AY120" i="8" s="1"/>
  <c r="P120" i="8"/>
  <c r="BM348" i="7"/>
  <c r="BM346" i="9"/>
  <c r="AM346" i="9"/>
  <c r="AQ121" i="7"/>
  <c r="AN121" i="7"/>
  <c r="AS121" i="7"/>
  <c r="CD119" i="9"/>
  <c r="CA119" i="9"/>
  <c r="CF119" i="9"/>
  <c r="BM347" i="8"/>
  <c r="BZ347" i="8"/>
  <c r="Q120" i="9"/>
  <c r="N120" i="9"/>
  <c r="S120" i="9"/>
  <c r="Z346" i="9"/>
  <c r="BZ346" i="9"/>
  <c r="AM346" i="8"/>
  <c r="AD119" i="9"/>
  <c r="AA119" i="9"/>
  <c r="AF119" i="9"/>
  <c r="BQ119" i="9"/>
  <c r="BN119" i="9"/>
  <c r="BS119" i="9"/>
  <c r="AQ119" i="9"/>
  <c r="AN119" i="9"/>
  <c r="AS119" i="9"/>
  <c r="AM348" i="7"/>
  <c r="BQ121" i="7"/>
  <c r="BN121" i="7"/>
  <c r="BS121" i="7"/>
  <c r="AH121" i="7"/>
  <c r="BO119" i="8"/>
  <c r="BT119" i="8"/>
  <c r="BL120" i="8" s="1"/>
  <c r="BR119" i="8"/>
  <c r="Z348" i="8"/>
  <c r="CD121" i="7"/>
  <c r="CA121" i="7"/>
  <c r="CF121" i="7"/>
  <c r="U119" i="8"/>
  <c r="CB119" i="8"/>
  <c r="CE119" i="8"/>
  <c r="CG119" i="8"/>
  <c r="BY120" i="8" s="1"/>
  <c r="AZ347" i="8"/>
  <c r="AZ348" i="7"/>
  <c r="BZ349" i="7" l="1"/>
  <c r="AZ347" i="9"/>
  <c r="BZ348" i="8"/>
  <c r="BM347" i="9"/>
  <c r="Z347" i="9"/>
  <c r="BB119" i="9"/>
  <c r="BE119" i="9"/>
  <c r="BG119" i="9"/>
  <c r="AY120" i="9" s="1"/>
  <c r="AD120" i="8"/>
  <c r="AA120" i="8"/>
  <c r="AF120" i="8"/>
  <c r="BM348" i="8"/>
  <c r="AZ348" i="8"/>
  <c r="BU119" i="8"/>
  <c r="BP120" i="8"/>
  <c r="CC120" i="8"/>
  <c r="CH119" i="8"/>
  <c r="BO119" i="9"/>
  <c r="BT119" i="9"/>
  <c r="BL120" i="9" s="1"/>
  <c r="BR119" i="9"/>
  <c r="AD122" i="7"/>
  <c r="AA122" i="7"/>
  <c r="AF122" i="7"/>
  <c r="BM349" i="7"/>
  <c r="BO121" i="7"/>
  <c r="BT121" i="7"/>
  <c r="BL122" i="7" s="1"/>
  <c r="BR121" i="7"/>
  <c r="AB119" i="9"/>
  <c r="AG119" i="9"/>
  <c r="Y120" i="9" s="1"/>
  <c r="AE119" i="9"/>
  <c r="CB119" i="9"/>
  <c r="CE119" i="9"/>
  <c r="CG119" i="9"/>
  <c r="BY120" i="9" s="1"/>
  <c r="Q120" i="8"/>
  <c r="N120" i="8"/>
  <c r="S120" i="8"/>
  <c r="AM347" i="9"/>
  <c r="O121" i="7"/>
  <c r="R121" i="7"/>
  <c r="T121" i="7"/>
  <c r="L122" i="7" s="1"/>
  <c r="Z351" i="7"/>
  <c r="CB121" i="7"/>
  <c r="CE121" i="7"/>
  <c r="CG121" i="7"/>
  <c r="BY122" i="7" s="1"/>
  <c r="BC120" i="8"/>
  <c r="AO119" i="9"/>
  <c r="AT119" i="9"/>
  <c r="AL120" i="9" s="1"/>
  <c r="AR119" i="9"/>
  <c r="O120" i="9"/>
  <c r="R120" i="9"/>
  <c r="T120" i="9"/>
  <c r="L121" i="9" s="1"/>
  <c r="AO121" i="7"/>
  <c r="AT121" i="7"/>
  <c r="AL122" i="7" s="1"/>
  <c r="AR121" i="7"/>
  <c r="BH119" i="8"/>
  <c r="AO119" i="8"/>
  <c r="AT119" i="8"/>
  <c r="AL120" i="8" s="1"/>
  <c r="AR119" i="8"/>
  <c r="AM349" i="7"/>
  <c r="AM347" i="8"/>
  <c r="AZ349" i="7"/>
  <c r="Z349" i="8"/>
  <c r="BZ347" i="9"/>
  <c r="BB121" i="7"/>
  <c r="BG121" i="7"/>
  <c r="AY122" i="7" s="1"/>
  <c r="BE121" i="7"/>
  <c r="AM348" i="9" l="1"/>
  <c r="BP122" i="7"/>
  <c r="Z348" i="9"/>
  <c r="P121" i="9"/>
  <c r="CC122" i="7"/>
  <c r="BM350" i="7"/>
  <c r="BU119" i="9"/>
  <c r="AZ349" i="8"/>
  <c r="AM348" i="8"/>
  <c r="BC122" i="7"/>
  <c r="BP120" i="9"/>
  <c r="BU121" i="7"/>
  <c r="BM349" i="8"/>
  <c r="BM348" i="9"/>
  <c r="AM350" i="7"/>
  <c r="Z352" i="7"/>
  <c r="CC120" i="9"/>
  <c r="P122" i="7"/>
  <c r="CH119" i="9"/>
  <c r="BZ349" i="8"/>
  <c r="AB122" i="7"/>
  <c r="AG122" i="7"/>
  <c r="Y123" i="7" s="1"/>
  <c r="AE122" i="7"/>
  <c r="BH121" i="7"/>
  <c r="AP120" i="8"/>
  <c r="AB120" i="8"/>
  <c r="AE120" i="8"/>
  <c r="AG120" i="8"/>
  <c r="Y121" i="8" s="1"/>
  <c r="U120" i="9"/>
  <c r="CH121" i="7"/>
  <c r="AU119" i="9"/>
  <c r="BZ348" i="9"/>
  <c r="AP120" i="9"/>
  <c r="U121" i="7"/>
  <c r="CD120" i="8"/>
  <c r="CA120" i="8"/>
  <c r="CF120" i="8"/>
  <c r="Z350" i="8"/>
  <c r="AH119" i="9"/>
  <c r="AZ348" i="9"/>
  <c r="AU119" i="8"/>
  <c r="BD120" i="8"/>
  <c r="BA120" i="8"/>
  <c r="BF120" i="8"/>
  <c r="AC120" i="9"/>
  <c r="BC120" i="9"/>
  <c r="O120" i="8"/>
  <c r="T120" i="8"/>
  <c r="L121" i="8" s="1"/>
  <c r="R120" i="8"/>
  <c r="AU121" i="7"/>
  <c r="AZ350" i="7"/>
  <c r="AP122" i="7"/>
  <c r="BQ120" i="8"/>
  <c r="BN120" i="8"/>
  <c r="BS120" i="8"/>
  <c r="BH119" i="9"/>
  <c r="BZ350" i="7"/>
  <c r="BB120" i="8" l="1"/>
  <c r="BG120" i="8"/>
  <c r="AY121" i="8" s="1"/>
  <c r="BE120" i="8"/>
  <c r="AZ351" i="7"/>
  <c r="BZ350" i="8"/>
  <c r="Z353" i="7"/>
  <c r="CD122" i="7"/>
  <c r="CA122" i="7"/>
  <c r="CF122" i="7"/>
  <c r="AC121" i="8"/>
  <c r="AM351" i="7"/>
  <c r="AM349" i="8"/>
  <c r="AZ350" i="8"/>
  <c r="Q121" i="9"/>
  <c r="N121" i="9"/>
  <c r="S121" i="9"/>
  <c r="BD122" i="7"/>
  <c r="BA122" i="7"/>
  <c r="BF122" i="7"/>
  <c r="AH120" i="8"/>
  <c r="BM349" i="9"/>
  <c r="P121" i="8"/>
  <c r="AQ120" i="9"/>
  <c r="AN120" i="9"/>
  <c r="AS120" i="9"/>
  <c r="Z349" i="9"/>
  <c r="BZ351" i="7"/>
  <c r="U120" i="8"/>
  <c r="BM350" i="8"/>
  <c r="Z351" i="8"/>
  <c r="BM351" i="7"/>
  <c r="AZ349" i="9"/>
  <c r="BO120" i="8"/>
  <c r="BT120" i="8"/>
  <c r="BL121" i="8" s="1"/>
  <c r="BR120" i="8"/>
  <c r="BZ349" i="9"/>
  <c r="AQ120" i="8"/>
  <c r="AN120" i="8"/>
  <c r="AS120" i="8"/>
  <c r="BD120" i="9"/>
  <c r="BA120" i="9"/>
  <c r="BF120" i="9"/>
  <c r="AD120" i="9"/>
  <c r="AA120" i="9"/>
  <c r="AF120" i="9"/>
  <c r="Q122" i="7"/>
  <c r="N122" i="7"/>
  <c r="S122" i="7"/>
  <c r="BQ122" i="7"/>
  <c r="BN122" i="7"/>
  <c r="BS122" i="7"/>
  <c r="AH122" i="7"/>
  <c r="CD120" i="9"/>
  <c r="CA120" i="9"/>
  <c r="CF120" i="9"/>
  <c r="AM349" i="9"/>
  <c r="AQ122" i="7"/>
  <c r="AN122" i="7"/>
  <c r="AS122" i="7"/>
  <c r="CB120" i="8"/>
  <c r="CG120" i="8"/>
  <c r="BY121" i="8" s="1"/>
  <c r="CE120" i="8"/>
  <c r="AC123" i="7"/>
  <c r="BQ120" i="9"/>
  <c r="BN120" i="9"/>
  <c r="BS120" i="9"/>
  <c r="AD123" i="7" l="1"/>
  <c r="AA123" i="7"/>
  <c r="AF123" i="7"/>
  <c r="BM351" i="8"/>
  <c r="O122" i="7"/>
  <c r="R122" i="7"/>
  <c r="T122" i="7"/>
  <c r="L123" i="7" s="1"/>
  <c r="BZ350" i="9"/>
  <c r="CB122" i="7"/>
  <c r="CG122" i="7"/>
  <c r="BY123" i="7" s="1"/>
  <c r="CE122" i="7"/>
  <c r="Q121" i="8"/>
  <c r="N121" i="8"/>
  <c r="S121" i="8"/>
  <c r="AM350" i="9"/>
  <c r="BU120" i="8"/>
  <c r="AZ351" i="8"/>
  <c r="Z354" i="7"/>
  <c r="BO120" i="9"/>
  <c r="BT120" i="9"/>
  <c r="BL121" i="9" s="1"/>
  <c r="BR120" i="9"/>
  <c r="AB120" i="9"/>
  <c r="AG120" i="9"/>
  <c r="Y121" i="9" s="1"/>
  <c r="AE120" i="9"/>
  <c r="BZ352" i="7"/>
  <c r="BM350" i="9"/>
  <c r="CC121" i="8"/>
  <c r="BZ351" i="8"/>
  <c r="CB120" i="9"/>
  <c r="CG120" i="9"/>
  <c r="BY121" i="9" s="1"/>
  <c r="CE120" i="9"/>
  <c r="BB120" i="9"/>
  <c r="BG120" i="9"/>
  <c r="AY121" i="9" s="1"/>
  <c r="BE120" i="9"/>
  <c r="AM350" i="8"/>
  <c r="AZ352" i="7"/>
  <c r="BP121" i="8"/>
  <c r="BM352" i="7"/>
  <c r="Z350" i="9"/>
  <c r="BB122" i="7"/>
  <c r="BE122" i="7"/>
  <c r="BG122" i="7"/>
  <c r="AY123" i="7" s="1"/>
  <c r="AM352" i="7"/>
  <c r="BH120" i="8"/>
  <c r="CH120" i="8"/>
  <c r="BO122" i="7"/>
  <c r="BT122" i="7"/>
  <c r="BL123" i="7" s="1"/>
  <c r="BR122" i="7"/>
  <c r="Z352" i="8"/>
  <c r="AD121" i="8"/>
  <c r="AA121" i="8"/>
  <c r="AF121" i="8"/>
  <c r="BC121" i="8"/>
  <c r="AZ350" i="9"/>
  <c r="AO120" i="8"/>
  <c r="AT120" i="8"/>
  <c r="AL121" i="8" s="1"/>
  <c r="AR120" i="8"/>
  <c r="AO122" i="7"/>
  <c r="AT122" i="7"/>
  <c r="AL123" i="7" s="1"/>
  <c r="AR122" i="7"/>
  <c r="AO120" i="9"/>
  <c r="AR120" i="9"/>
  <c r="AT120" i="9"/>
  <c r="AL121" i="9" s="1"/>
  <c r="O121" i="9"/>
  <c r="T121" i="9"/>
  <c r="L122" i="9" s="1"/>
  <c r="R121" i="9"/>
  <c r="P123" i="7" l="1"/>
  <c r="AH120" i="9"/>
  <c r="U122" i="7"/>
  <c r="Z353" i="8"/>
  <c r="BH120" i="9"/>
  <c r="BU120" i="9"/>
  <c r="BM352" i="8"/>
  <c r="AM351" i="8"/>
  <c r="BP121" i="9"/>
  <c r="O121" i="8"/>
  <c r="T121" i="8"/>
  <c r="L122" i="8" s="1"/>
  <c r="R121" i="8"/>
  <c r="Z351" i="9"/>
  <c r="BD121" i="8"/>
  <c r="BA121" i="8"/>
  <c r="BF121" i="8"/>
  <c r="BM353" i="7"/>
  <c r="CH122" i="7"/>
  <c r="BC123" i="7"/>
  <c r="AC121" i="9"/>
  <c r="BP123" i="7"/>
  <c r="AP121" i="9"/>
  <c r="BC121" i="9"/>
  <c r="CH120" i="9"/>
  <c r="CC123" i="7"/>
  <c r="CC121" i="9"/>
  <c r="AP123" i="7"/>
  <c r="BZ352" i="8"/>
  <c r="U121" i="9"/>
  <c r="CD121" i="8"/>
  <c r="CA121" i="8"/>
  <c r="CF121" i="8"/>
  <c r="AM351" i="9"/>
  <c r="AZ351" i="9"/>
  <c r="AU120" i="9"/>
  <c r="AU122" i="7"/>
  <c r="AB121" i="8"/>
  <c r="AG121" i="8"/>
  <c r="Y122" i="8" s="1"/>
  <c r="AE121" i="8"/>
  <c r="Z355" i="7"/>
  <c r="AB123" i="7"/>
  <c r="AE123" i="7"/>
  <c r="AG123" i="7"/>
  <c r="Y124" i="7" s="1"/>
  <c r="P122" i="9"/>
  <c r="BU122" i="7"/>
  <c r="BH122" i="7"/>
  <c r="BQ121" i="8"/>
  <c r="BN121" i="8"/>
  <c r="BS121" i="8"/>
  <c r="BM351" i="9"/>
  <c r="AU120" i="8"/>
  <c r="AZ352" i="8"/>
  <c r="BZ351" i="9"/>
  <c r="AP121" i="8"/>
  <c r="AM353" i="7"/>
  <c r="AZ353" i="7"/>
  <c r="BZ353" i="7"/>
  <c r="Q122" i="9" l="1"/>
  <c r="N122" i="9"/>
  <c r="S122" i="9"/>
  <c r="AQ121" i="9"/>
  <c r="AN121" i="9"/>
  <c r="AS121" i="9"/>
  <c r="BM354" i="7"/>
  <c r="Z354" i="8"/>
  <c r="AZ353" i="8"/>
  <c r="AC124" i="7"/>
  <c r="BB121" i="8"/>
  <c r="BE121" i="8"/>
  <c r="BG121" i="8"/>
  <c r="AY122" i="8" s="1"/>
  <c r="P122" i="8"/>
  <c r="BZ354" i="7"/>
  <c r="BZ353" i="8"/>
  <c r="BQ121" i="9"/>
  <c r="BN121" i="9"/>
  <c r="BS121" i="9"/>
  <c r="AZ354" i="7"/>
  <c r="BM352" i="9"/>
  <c r="AZ352" i="9"/>
  <c r="CD121" i="9"/>
  <c r="CA121" i="9"/>
  <c r="CF121" i="9"/>
  <c r="AD121" i="9"/>
  <c r="AA121" i="9"/>
  <c r="AF121" i="9"/>
  <c r="AM352" i="8"/>
  <c r="AQ123" i="7"/>
  <c r="AN123" i="7"/>
  <c r="AS123" i="7"/>
  <c r="AM352" i="9"/>
  <c r="BO121" i="8"/>
  <c r="BT121" i="8"/>
  <c r="BL122" i="8" s="1"/>
  <c r="BR121" i="8"/>
  <c r="AH121" i="8"/>
  <c r="AQ121" i="8"/>
  <c r="AN121" i="8"/>
  <c r="AS121" i="8"/>
  <c r="CB121" i="8"/>
  <c r="CE121" i="8"/>
  <c r="CG121" i="8"/>
  <c r="BY122" i="8" s="1"/>
  <c r="Z352" i="9"/>
  <c r="AC122" i="8"/>
  <c r="CD123" i="7"/>
  <c r="CA123" i="7"/>
  <c r="CF123" i="7"/>
  <c r="BM353" i="8"/>
  <c r="Q123" i="7"/>
  <c r="N123" i="7"/>
  <c r="S123" i="7"/>
  <c r="BD121" i="9"/>
  <c r="BA121" i="9"/>
  <c r="BF121" i="9"/>
  <c r="AH123" i="7"/>
  <c r="AM354" i="7"/>
  <c r="Z356" i="7"/>
  <c r="BQ123" i="7"/>
  <c r="BN123" i="7"/>
  <c r="BS123" i="7"/>
  <c r="BZ352" i="9"/>
  <c r="BD123" i="7"/>
  <c r="BA123" i="7"/>
  <c r="BF123" i="7"/>
  <c r="U121" i="8"/>
  <c r="BC122" i="8" l="1"/>
  <c r="BZ353" i="9"/>
  <c r="AD122" i="8"/>
  <c r="AA122" i="8"/>
  <c r="AF122" i="8"/>
  <c r="Z357" i="7"/>
  <c r="AO121" i="8"/>
  <c r="AT121" i="8"/>
  <c r="AL122" i="8" s="1"/>
  <c r="AR121" i="8"/>
  <c r="AM355" i="7"/>
  <c r="BH121" i="8"/>
  <c r="BB123" i="7"/>
  <c r="BE123" i="7"/>
  <c r="BG123" i="7"/>
  <c r="AY124" i="7" s="1"/>
  <c r="CB123" i="7"/>
  <c r="CG123" i="7"/>
  <c r="BY124" i="7" s="1"/>
  <c r="CE123" i="7"/>
  <c r="AM353" i="8"/>
  <c r="AZ355" i="7"/>
  <c r="BM355" i="7"/>
  <c r="BU121" i="8"/>
  <c r="AB121" i="9"/>
  <c r="AG121" i="9"/>
  <c r="Y122" i="9" s="1"/>
  <c r="AE121" i="9"/>
  <c r="BO121" i="9"/>
  <c r="BT121" i="9"/>
  <c r="BL122" i="9" s="1"/>
  <c r="BR121" i="9"/>
  <c r="AD124" i="7"/>
  <c r="AA124" i="7"/>
  <c r="AF124" i="7"/>
  <c r="AO121" i="9"/>
  <c r="AT121" i="9"/>
  <c r="AL122" i="9" s="1"/>
  <c r="AR121" i="9"/>
  <c r="BP122" i="8"/>
  <c r="AZ354" i="8"/>
  <c r="BZ354" i="8"/>
  <c r="Z353" i="9"/>
  <c r="CB121" i="9"/>
  <c r="CE121" i="9"/>
  <c r="CG121" i="9"/>
  <c r="BY122" i="9" s="1"/>
  <c r="Z355" i="8"/>
  <c r="O122" i="9"/>
  <c r="R122" i="9"/>
  <c r="T122" i="9"/>
  <c r="L123" i="9" s="1"/>
  <c r="BB121" i="9"/>
  <c r="BE121" i="9"/>
  <c r="BG121" i="9"/>
  <c r="AY122" i="9" s="1"/>
  <c r="CC122" i="8"/>
  <c r="AM353" i="9"/>
  <c r="BZ355" i="7"/>
  <c r="O123" i="7"/>
  <c r="T123" i="7"/>
  <c r="L124" i="7" s="1"/>
  <c r="R123" i="7"/>
  <c r="CH121" i="8"/>
  <c r="AZ353" i="9"/>
  <c r="BO123" i="7"/>
  <c r="BR123" i="7"/>
  <c r="BT123" i="7"/>
  <c r="BL124" i="7" s="1"/>
  <c r="Q122" i="8"/>
  <c r="N122" i="8"/>
  <c r="S122" i="8"/>
  <c r="BM354" i="8"/>
  <c r="AO123" i="7"/>
  <c r="AR123" i="7"/>
  <c r="AT123" i="7"/>
  <c r="AL124" i="7" s="1"/>
  <c r="BM353" i="9"/>
  <c r="AH121" i="9" l="1"/>
  <c r="AU121" i="8"/>
  <c r="CC124" i="7"/>
  <c r="AP122" i="8"/>
  <c r="BM354" i="9"/>
  <c r="AP124" i="7"/>
  <c r="O122" i="8"/>
  <c r="T122" i="8"/>
  <c r="L123" i="8" s="1"/>
  <c r="R122" i="8"/>
  <c r="BC122" i="9"/>
  <c r="AU121" i="9"/>
  <c r="BC124" i="7"/>
  <c r="Z358" i="7"/>
  <c r="BH121" i="9"/>
  <c r="BH123" i="7"/>
  <c r="CH123" i="7"/>
  <c r="Z354" i="9"/>
  <c r="BM356" i="7"/>
  <c r="AB122" i="8"/>
  <c r="AG122" i="8"/>
  <c r="Y123" i="8" s="1"/>
  <c r="AE122" i="8"/>
  <c r="CC122" i="9"/>
  <c r="AC122" i="9"/>
  <c r="AU123" i="7"/>
  <c r="U123" i="7"/>
  <c r="AP122" i="9"/>
  <c r="AZ354" i="9"/>
  <c r="BZ356" i="7"/>
  <c r="U122" i="9"/>
  <c r="P124" i="7"/>
  <c r="BP124" i="7"/>
  <c r="P123" i="9"/>
  <c r="AB124" i="7"/>
  <c r="AE124" i="7"/>
  <c r="AG124" i="7"/>
  <c r="Y125" i="7" s="1"/>
  <c r="BU121" i="9"/>
  <c r="AZ356" i="7"/>
  <c r="AM356" i="7"/>
  <c r="BZ354" i="9"/>
  <c r="CH121" i="9"/>
  <c r="BQ122" i="8"/>
  <c r="BN122" i="8"/>
  <c r="BS122" i="8"/>
  <c r="BU123" i="7"/>
  <c r="BZ355" i="8"/>
  <c r="BM355" i="8"/>
  <c r="AM354" i="9"/>
  <c r="BP122" i="9"/>
  <c r="CD122" i="8"/>
  <c r="CA122" i="8"/>
  <c r="CF122" i="8"/>
  <c r="Z356" i="8"/>
  <c r="AZ355" i="8"/>
  <c r="AM354" i="8"/>
  <c r="BD122" i="8"/>
  <c r="BA122" i="8"/>
  <c r="BF122" i="8"/>
  <c r="AM355" i="9" l="1"/>
  <c r="CB122" i="8"/>
  <c r="CG122" i="8"/>
  <c r="BY123" i="8" s="1"/>
  <c r="CE122" i="8"/>
  <c r="AZ357" i="7"/>
  <c r="BQ124" i="7"/>
  <c r="BN124" i="7"/>
  <c r="BS124" i="7"/>
  <c r="AQ124" i="7"/>
  <c r="AN124" i="7"/>
  <c r="AS124" i="7"/>
  <c r="Q124" i="7"/>
  <c r="N124" i="7"/>
  <c r="S124" i="7"/>
  <c r="BM357" i="7"/>
  <c r="Z359" i="7"/>
  <c r="BQ122" i="9"/>
  <c r="BN122" i="9"/>
  <c r="BS122" i="9"/>
  <c r="AD122" i="9"/>
  <c r="AA122" i="9"/>
  <c r="AF122" i="9"/>
  <c r="BM355" i="9"/>
  <c r="BB122" i="8"/>
  <c r="BG122" i="8"/>
  <c r="AY123" i="8" s="1"/>
  <c r="BE122" i="8"/>
  <c r="BO122" i="8"/>
  <c r="BR122" i="8"/>
  <c r="BT122" i="8"/>
  <c r="BL123" i="8" s="1"/>
  <c r="BD124" i="7"/>
  <c r="BA124" i="7"/>
  <c r="BF124" i="7"/>
  <c r="AQ122" i="8"/>
  <c r="AN122" i="8"/>
  <c r="AS122" i="8"/>
  <c r="Z355" i="9"/>
  <c r="AC125" i="7"/>
  <c r="CD124" i="7"/>
  <c r="CA124" i="7"/>
  <c r="CF124" i="7"/>
  <c r="AM355" i="8"/>
  <c r="AH124" i="7"/>
  <c r="BD122" i="9"/>
  <c r="BA122" i="9"/>
  <c r="BF122" i="9"/>
  <c r="CD122" i="9"/>
  <c r="CA122" i="9"/>
  <c r="CF122" i="9"/>
  <c r="BZ357" i="7"/>
  <c r="AZ356" i="8"/>
  <c r="AZ355" i="9"/>
  <c r="Z357" i="8"/>
  <c r="Q123" i="9"/>
  <c r="N123" i="9"/>
  <c r="S123" i="9"/>
  <c r="AQ122" i="9"/>
  <c r="AN122" i="9"/>
  <c r="AS122" i="9"/>
  <c r="BM356" i="8"/>
  <c r="BZ355" i="9"/>
  <c r="U122" i="8"/>
  <c r="BZ356" i="8"/>
  <c r="AH122" i="8"/>
  <c r="P123" i="8"/>
  <c r="AM357" i="7"/>
  <c r="AC123" i="8"/>
  <c r="BP123" i="8" l="1"/>
  <c r="AO124" i="7"/>
  <c r="AT124" i="7"/>
  <c r="AL125" i="7" s="1"/>
  <c r="AR124" i="7"/>
  <c r="Z358" i="8"/>
  <c r="BU122" i="8"/>
  <c r="Z356" i="9"/>
  <c r="BO122" i="9"/>
  <c r="BR122" i="9"/>
  <c r="BT122" i="9"/>
  <c r="BL123" i="9" s="1"/>
  <c r="BO124" i="7"/>
  <c r="BT124" i="7"/>
  <c r="BL125" i="7" s="1"/>
  <c r="BR124" i="7"/>
  <c r="BH122" i="8"/>
  <c r="Q123" i="8"/>
  <c r="N123" i="8"/>
  <c r="S123" i="8"/>
  <c r="AZ357" i="8"/>
  <c r="AO122" i="8"/>
  <c r="AR122" i="8"/>
  <c r="AT122" i="8"/>
  <c r="AL123" i="8" s="1"/>
  <c r="BC123" i="8"/>
  <c r="Z360" i="7"/>
  <c r="BM358" i="7"/>
  <c r="AZ358" i="7"/>
  <c r="CH122" i="8"/>
  <c r="BZ356" i="9"/>
  <c r="AO122" i="9"/>
  <c r="AT122" i="9"/>
  <c r="AL123" i="9" s="1"/>
  <c r="AR122" i="9"/>
  <c r="AM356" i="8"/>
  <c r="BB124" i="7"/>
  <c r="BE124" i="7"/>
  <c r="BG124" i="7"/>
  <c r="AY125" i="7" s="1"/>
  <c r="CB122" i="9"/>
  <c r="CE122" i="9"/>
  <c r="CG122" i="9"/>
  <c r="BY123" i="9" s="1"/>
  <c r="CC123" i="8"/>
  <c r="O124" i="7"/>
  <c r="R124" i="7"/>
  <c r="T124" i="7"/>
  <c r="L125" i="7" s="1"/>
  <c r="AZ356" i="9"/>
  <c r="BZ358" i="7"/>
  <c r="AB122" i="9"/>
  <c r="AE122" i="9"/>
  <c r="AG122" i="9"/>
  <c r="Y123" i="9" s="1"/>
  <c r="AM358" i="7"/>
  <c r="BM357" i="8"/>
  <c r="BM356" i="9"/>
  <c r="BZ357" i="8"/>
  <c r="O123" i="9"/>
  <c r="T123" i="9"/>
  <c r="L124" i="9" s="1"/>
  <c r="R123" i="9"/>
  <c r="CB124" i="7"/>
  <c r="CE124" i="7"/>
  <c r="CG124" i="7"/>
  <c r="BY125" i="7" s="1"/>
  <c r="AD123" i="8"/>
  <c r="AA123" i="8"/>
  <c r="AF123" i="8"/>
  <c r="BB122" i="9"/>
  <c r="BG122" i="9"/>
  <c r="AY123" i="9" s="1"/>
  <c r="BE122" i="9"/>
  <c r="AD125" i="7"/>
  <c r="AA125" i="7"/>
  <c r="AF125" i="7"/>
  <c r="AM356" i="9"/>
  <c r="AU122" i="9" l="1"/>
  <c r="CC125" i="7"/>
  <c r="BM358" i="8"/>
  <c r="AP123" i="9"/>
  <c r="Z361" i="7"/>
  <c r="AM357" i="9"/>
  <c r="CH124" i="7"/>
  <c r="BZ357" i="9"/>
  <c r="BP125" i="7"/>
  <c r="BU124" i="7"/>
  <c r="AU122" i="8"/>
  <c r="Z359" i="8"/>
  <c r="BZ359" i="7"/>
  <c r="BD123" i="8"/>
  <c r="BA123" i="8"/>
  <c r="BF123" i="8"/>
  <c r="CH122" i="9"/>
  <c r="AB125" i="7"/>
  <c r="AE125" i="7"/>
  <c r="AG125" i="7"/>
  <c r="Y126" i="7" s="1"/>
  <c r="AM359" i="7"/>
  <c r="U124" i="7"/>
  <c r="BP123" i="9"/>
  <c r="AU124" i="7"/>
  <c r="BC123" i="9"/>
  <c r="AH122" i="9"/>
  <c r="BH124" i="7"/>
  <c r="AZ359" i="7"/>
  <c r="BU122" i="9"/>
  <c r="AP125" i="7"/>
  <c r="CC123" i="9"/>
  <c r="U123" i="9"/>
  <c r="BH122" i="9"/>
  <c r="BC125" i="7"/>
  <c r="AZ358" i="8"/>
  <c r="AP123" i="8"/>
  <c r="P124" i="9"/>
  <c r="P125" i="7"/>
  <c r="BZ358" i="8"/>
  <c r="AC123" i="9"/>
  <c r="BM357" i="9"/>
  <c r="BM359" i="7"/>
  <c r="O123" i="8"/>
  <c r="R123" i="8"/>
  <c r="T123" i="8"/>
  <c r="L124" i="8" s="1"/>
  <c r="AZ357" i="9"/>
  <c r="AB123" i="8"/>
  <c r="AE123" i="8"/>
  <c r="AG123" i="8"/>
  <c r="Y124" i="8" s="1"/>
  <c r="CD123" i="8"/>
  <c r="CA123" i="8"/>
  <c r="CF123" i="8"/>
  <c r="AM357" i="8"/>
  <c r="Z357" i="9"/>
  <c r="BQ123" i="8"/>
  <c r="BN123" i="8"/>
  <c r="BS123" i="8"/>
  <c r="AH125" i="7" l="1"/>
  <c r="AM358" i="9"/>
  <c r="AC124" i="8"/>
  <c r="BM360" i="7"/>
  <c r="AQ123" i="8"/>
  <c r="AN123" i="8"/>
  <c r="AS123" i="8"/>
  <c r="BD123" i="9"/>
  <c r="BA123" i="9"/>
  <c r="BF123" i="9"/>
  <c r="Z362" i="7"/>
  <c r="AH123" i="8"/>
  <c r="AQ125" i="7"/>
  <c r="AN125" i="7"/>
  <c r="AS125" i="7"/>
  <c r="BQ125" i="7"/>
  <c r="BN125" i="7"/>
  <c r="BS125" i="7"/>
  <c r="BM358" i="9"/>
  <c r="AQ123" i="9"/>
  <c r="AN123" i="9"/>
  <c r="AS123" i="9"/>
  <c r="AD123" i="9"/>
  <c r="AA123" i="9"/>
  <c r="AF123" i="9"/>
  <c r="AZ359" i="8"/>
  <c r="BB123" i="8"/>
  <c r="BG123" i="8"/>
  <c r="AY124" i="8" s="1"/>
  <c r="BE123" i="8"/>
  <c r="BO123" i="8"/>
  <c r="BT123" i="8"/>
  <c r="BL124" i="8" s="1"/>
  <c r="BR123" i="8"/>
  <c r="Z358" i="9"/>
  <c r="AZ358" i="9"/>
  <c r="BQ123" i="9"/>
  <c r="BN123" i="9"/>
  <c r="BS123" i="9"/>
  <c r="BZ358" i="9"/>
  <c r="BD125" i="7"/>
  <c r="BA125" i="7"/>
  <c r="BF125" i="7"/>
  <c r="AZ360" i="7"/>
  <c r="BM359" i="8"/>
  <c r="CD123" i="9"/>
  <c r="CA123" i="9"/>
  <c r="CF123" i="9"/>
  <c r="U123" i="8"/>
  <c r="BZ360" i="7"/>
  <c r="CD125" i="7"/>
  <c r="CA125" i="7"/>
  <c r="CF125" i="7"/>
  <c r="AM360" i="7"/>
  <c r="P124" i="8"/>
  <c r="CB123" i="8"/>
  <c r="CE123" i="8"/>
  <c r="CG123" i="8"/>
  <c r="BY124" i="8" s="1"/>
  <c r="Z360" i="8"/>
  <c r="AM358" i="8"/>
  <c r="BZ359" i="8"/>
  <c r="Q125" i="7"/>
  <c r="N125" i="7"/>
  <c r="S125" i="7"/>
  <c r="Q124" i="9"/>
  <c r="N124" i="9"/>
  <c r="S124" i="9"/>
  <c r="AC126" i="7"/>
  <c r="CB123" i="9" l="1"/>
  <c r="CE123" i="9"/>
  <c r="CG123" i="9"/>
  <c r="BY124" i="9" s="1"/>
  <c r="BO123" i="9"/>
  <c r="BR123" i="9"/>
  <c r="BT123" i="9"/>
  <c r="BL124" i="9" s="1"/>
  <c r="AZ360" i="8"/>
  <c r="BO125" i="7"/>
  <c r="BT125" i="7"/>
  <c r="BL126" i="7" s="1"/>
  <c r="BR125" i="7"/>
  <c r="AO123" i="8"/>
  <c r="AR123" i="8"/>
  <c r="AT123" i="8"/>
  <c r="AL124" i="8" s="1"/>
  <c r="AM359" i="8"/>
  <c r="O124" i="9"/>
  <c r="R124" i="9"/>
  <c r="T124" i="9"/>
  <c r="L125" i="9" s="1"/>
  <c r="CB125" i="7"/>
  <c r="CE125" i="7"/>
  <c r="CG125" i="7"/>
  <c r="BY126" i="7" s="1"/>
  <c r="BM360" i="8"/>
  <c r="AZ359" i="9"/>
  <c r="AB123" i="9"/>
  <c r="AE123" i="9"/>
  <c r="AG123" i="9"/>
  <c r="Y124" i="9" s="1"/>
  <c r="AO125" i="7"/>
  <c r="AT125" i="7"/>
  <c r="AL126" i="7" s="1"/>
  <c r="AR125" i="7"/>
  <c r="BM361" i="7"/>
  <c r="AZ361" i="7"/>
  <c r="AD124" i="8"/>
  <c r="AA124" i="8"/>
  <c r="AF124" i="8"/>
  <c r="AD126" i="7"/>
  <c r="AA126" i="7"/>
  <c r="AF126" i="7"/>
  <c r="Z361" i="8"/>
  <c r="CC124" i="8"/>
  <c r="Z359" i="9"/>
  <c r="CH123" i="8"/>
  <c r="BU123" i="8"/>
  <c r="AO123" i="9"/>
  <c r="AR123" i="9"/>
  <c r="AT123" i="9"/>
  <c r="AL124" i="9" s="1"/>
  <c r="BZ361" i="7"/>
  <c r="BB125" i="7"/>
  <c r="BE125" i="7"/>
  <c r="BG125" i="7"/>
  <c r="AY126" i="7" s="1"/>
  <c r="BP124" i="8"/>
  <c r="Q124" i="8"/>
  <c r="N124" i="8"/>
  <c r="S124" i="8"/>
  <c r="Z363" i="7"/>
  <c r="BH123" i="8"/>
  <c r="BM359" i="9"/>
  <c r="AM359" i="9"/>
  <c r="AM361" i="7"/>
  <c r="BZ359" i="9"/>
  <c r="BC124" i="8"/>
  <c r="BB123" i="9"/>
  <c r="BE123" i="9"/>
  <c r="BG123" i="9"/>
  <c r="AY124" i="9" s="1"/>
  <c r="O125" i="7"/>
  <c r="T125" i="7"/>
  <c r="L126" i="7" s="1"/>
  <c r="R125" i="7"/>
  <c r="BZ360" i="8"/>
  <c r="BZ362" i="7" l="1"/>
  <c r="BM361" i="8"/>
  <c r="BD124" i="8"/>
  <c r="BA124" i="8"/>
  <c r="BF124" i="8"/>
  <c r="Z364" i="7"/>
  <c r="AU125" i="7"/>
  <c r="CC126" i="7"/>
  <c r="BU125" i="7"/>
  <c r="AP124" i="9"/>
  <c r="CD124" i="8"/>
  <c r="CA124" i="8"/>
  <c r="CF124" i="8"/>
  <c r="AZ362" i="7"/>
  <c r="AP126" i="7"/>
  <c r="CH125" i="7"/>
  <c r="BP126" i="7"/>
  <c r="BZ360" i="9"/>
  <c r="AU123" i="9"/>
  <c r="AM362" i="7"/>
  <c r="O124" i="8"/>
  <c r="R124" i="8"/>
  <c r="T124" i="8"/>
  <c r="L125" i="8" s="1"/>
  <c r="AC124" i="9"/>
  <c r="P125" i="9"/>
  <c r="Z362" i="8"/>
  <c r="AH123" i="9"/>
  <c r="U124" i="9"/>
  <c r="AZ361" i="8"/>
  <c r="BP124" i="9"/>
  <c r="BQ124" i="8"/>
  <c r="BN124" i="8"/>
  <c r="BS124" i="8"/>
  <c r="BU123" i="9"/>
  <c r="P126" i="7"/>
  <c r="AM360" i="9"/>
  <c r="BC126" i="7"/>
  <c r="AB126" i="7"/>
  <c r="AG126" i="7"/>
  <c r="Y127" i="7" s="1"/>
  <c r="AE126" i="7"/>
  <c r="BM362" i="7"/>
  <c r="AM360" i="8"/>
  <c r="AP124" i="8"/>
  <c r="CC124" i="9"/>
  <c r="BZ361" i="8"/>
  <c r="U125" i="7"/>
  <c r="BH125" i="7"/>
  <c r="BH123" i="9"/>
  <c r="BM360" i="9"/>
  <c r="Z360" i="9"/>
  <c r="AZ360" i="9"/>
  <c r="AU123" i="8"/>
  <c r="CH123" i="9"/>
  <c r="BC124" i="9"/>
  <c r="AB124" i="8"/>
  <c r="AG124" i="8"/>
  <c r="Y125" i="8" s="1"/>
  <c r="AE124" i="8"/>
  <c r="CD126" i="7" l="1"/>
  <c r="CA126" i="7"/>
  <c r="CF126" i="7"/>
  <c r="AH126" i="7"/>
  <c r="AM363" i="7"/>
  <c r="AQ126" i="7"/>
  <c r="AN126" i="7"/>
  <c r="AS126" i="7"/>
  <c r="AC127" i="7"/>
  <c r="Z363" i="8"/>
  <c r="AC125" i="8"/>
  <c r="AZ363" i="7"/>
  <c r="BM363" i="7"/>
  <c r="AH124" i="8"/>
  <c r="BO124" i="8"/>
  <c r="BR124" i="8"/>
  <c r="BT124" i="8"/>
  <c r="BL125" i="8" s="1"/>
  <c r="BZ362" i="8"/>
  <c r="BD126" i="7"/>
  <c r="BA126" i="7"/>
  <c r="BF126" i="7"/>
  <c r="Q125" i="9"/>
  <c r="N125" i="9"/>
  <c r="S125" i="9"/>
  <c r="Z365" i="7"/>
  <c r="BB124" i="8"/>
  <c r="BE124" i="8"/>
  <c r="BG124" i="8"/>
  <c r="AY125" i="8" s="1"/>
  <c r="AQ124" i="9"/>
  <c r="AN124" i="9"/>
  <c r="AS124" i="9"/>
  <c r="BQ124" i="9"/>
  <c r="BN124" i="9"/>
  <c r="BS124" i="9"/>
  <c r="BD124" i="9"/>
  <c r="BA124" i="9"/>
  <c r="BF124" i="9"/>
  <c r="BZ361" i="9"/>
  <c r="Q126" i="7"/>
  <c r="N126" i="7"/>
  <c r="S126" i="7"/>
  <c r="BQ126" i="7"/>
  <c r="BN126" i="7"/>
  <c r="BS126" i="7"/>
  <c r="BM362" i="8"/>
  <c r="CB124" i="8"/>
  <c r="CE124" i="8"/>
  <c r="CG124" i="8"/>
  <c r="BY125" i="8" s="1"/>
  <c r="Z361" i="9"/>
  <c r="AZ362" i="8"/>
  <c r="AD124" i="9"/>
  <c r="AA124" i="9"/>
  <c r="AF124" i="9"/>
  <c r="AM361" i="9"/>
  <c r="AQ124" i="8"/>
  <c r="AN124" i="8"/>
  <c r="AS124" i="8"/>
  <c r="P125" i="8"/>
  <c r="BZ363" i="7"/>
  <c r="CD124" i="9"/>
  <c r="CA124" i="9"/>
  <c r="CF124" i="9"/>
  <c r="BM361" i="9"/>
  <c r="AM361" i="8"/>
  <c r="AZ361" i="9"/>
  <c r="U124" i="8"/>
  <c r="BH124" i="8" l="1"/>
  <c r="BC125" i="8"/>
  <c r="AZ362" i="9"/>
  <c r="CC125" i="8"/>
  <c r="BZ362" i="9"/>
  <c r="BZ363" i="8"/>
  <c r="Z364" i="8"/>
  <c r="BB124" i="9"/>
  <c r="BE124" i="9"/>
  <c r="BG124" i="9"/>
  <c r="AY125" i="9" s="1"/>
  <c r="AM364" i="7"/>
  <c r="BP125" i="8"/>
  <c r="BM363" i="8"/>
  <c r="AD127" i="7"/>
  <c r="AA127" i="7"/>
  <c r="AF127" i="7"/>
  <c r="CH124" i="8"/>
  <c r="AM362" i="8"/>
  <c r="Z366" i="7"/>
  <c r="BU124" i="8"/>
  <c r="BM362" i="9"/>
  <c r="AM362" i="9"/>
  <c r="B18" i="9"/>
  <c r="CB124" i="9"/>
  <c r="CG124" i="9"/>
  <c r="BY125" i="9" s="1"/>
  <c r="CE124" i="9"/>
  <c r="AB124" i="9"/>
  <c r="AE124" i="9"/>
  <c r="AG124" i="9"/>
  <c r="Y125" i="9" s="1"/>
  <c r="BO126" i="7"/>
  <c r="BR126" i="7"/>
  <c r="BT126" i="7"/>
  <c r="BL127" i="7" s="1"/>
  <c r="O125" i="9"/>
  <c r="T125" i="9"/>
  <c r="L126" i="9" s="1"/>
  <c r="R125" i="9"/>
  <c r="BM364" i="7"/>
  <c r="Z362" i="9"/>
  <c r="BO124" i="9"/>
  <c r="BR124" i="9"/>
  <c r="BT124" i="9"/>
  <c r="BL125" i="9" s="1"/>
  <c r="Q125" i="8"/>
  <c r="N125" i="8"/>
  <c r="S125" i="8"/>
  <c r="AD125" i="8"/>
  <c r="AA125" i="8"/>
  <c r="AF125" i="8"/>
  <c r="AO124" i="8"/>
  <c r="AR124" i="8"/>
  <c r="AT124" i="8"/>
  <c r="AL125" i="8" s="1"/>
  <c r="AO124" i="9"/>
  <c r="AT124" i="9"/>
  <c r="AL125" i="9" s="1"/>
  <c r="AR124" i="9"/>
  <c r="AO126" i="7"/>
  <c r="AT126" i="7"/>
  <c r="AL127" i="7" s="1"/>
  <c r="AR126" i="7"/>
  <c r="CB126" i="7"/>
  <c r="CG126" i="7"/>
  <c r="BY127" i="7" s="1"/>
  <c r="CE126" i="7"/>
  <c r="BZ364" i="7"/>
  <c r="AZ363" i="8"/>
  <c r="O126" i="7"/>
  <c r="T126" i="7"/>
  <c r="L127" i="7" s="1"/>
  <c r="R126" i="7"/>
  <c r="BB126" i="7"/>
  <c r="BE126" i="7"/>
  <c r="BG126" i="7"/>
  <c r="AY127" i="7" s="1"/>
  <c r="AZ364" i="7"/>
  <c r="BC127" i="7" l="1"/>
  <c r="AZ365" i="7"/>
  <c r="CH126" i="7"/>
  <c r="AM365" i="7"/>
  <c r="AU124" i="8"/>
  <c r="BU124" i="9"/>
  <c r="CC127" i="7"/>
  <c r="AC125" i="9"/>
  <c r="BM363" i="9"/>
  <c r="C20" i="7"/>
  <c r="BC125" i="9"/>
  <c r="BZ363" i="9"/>
  <c r="C18" i="8"/>
  <c r="AH124" i="9"/>
  <c r="AB127" i="7"/>
  <c r="AE127" i="7"/>
  <c r="K46" i="10" s="1"/>
  <c r="AG127" i="7"/>
  <c r="Y128" i="7" s="1"/>
  <c r="BH124" i="9"/>
  <c r="CD125" i="8"/>
  <c r="CA125" i="8"/>
  <c r="CF125" i="8"/>
  <c r="AP127" i="7"/>
  <c r="Z363" i="9"/>
  <c r="CH124" i="9"/>
  <c r="BH126" i="7"/>
  <c r="Z367" i="7"/>
  <c r="AZ363" i="9"/>
  <c r="U126" i="7"/>
  <c r="B18" i="8"/>
  <c r="P127" i="7"/>
  <c r="BM365" i="7"/>
  <c r="AU124" i="9"/>
  <c r="U125" i="9"/>
  <c r="AM363" i="8"/>
  <c r="BM364" i="8"/>
  <c r="O125" i="8"/>
  <c r="R125" i="8"/>
  <c r="T125" i="8"/>
  <c r="L126" i="8" s="1"/>
  <c r="P126" i="9"/>
  <c r="Z365" i="8"/>
  <c r="AU126" i="7"/>
  <c r="AB125" i="8"/>
  <c r="AE125" i="8"/>
  <c r="AG125" i="8"/>
  <c r="Y126" i="8" s="1"/>
  <c r="BD125" i="8"/>
  <c r="BA125" i="8"/>
  <c r="BF125" i="8"/>
  <c r="CC125" i="9"/>
  <c r="AZ364" i="8"/>
  <c r="AP125" i="9"/>
  <c r="BP127" i="7"/>
  <c r="BQ125" i="8"/>
  <c r="BN125" i="8"/>
  <c r="BS125" i="8"/>
  <c r="BZ365" i="7"/>
  <c r="AP125" i="8"/>
  <c r="BP125" i="9"/>
  <c r="BU126" i="7"/>
  <c r="AM363" i="9"/>
  <c r="BZ364" i="8"/>
  <c r="O15" i="10" l="1"/>
  <c r="P15" i="10" s="1"/>
  <c r="N28" i="5"/>
  <c r="L46" i="10"/>
  <c r="K49" i="10"/>
  <c r="K50" i="10" s="1"/>
  <c r="BM366" i="7"/>
  <c r="E18" i="8"/>
  <c r="P126" i="8"/>
  <c r="CB125" i="8"/>
  <c r="CE125" i="8"/>
  <c r="CG125" i="8"/>
  <c r="BY126" i="8" s="1"/>
  <c r="BZ364" i="9"/>
  <c r="AM364" i="9"/>
  <c r="BB125" i="8"/>
  <c r="BE125" i="8"/>
  <c r="BG125" i="8"/>
  <c r="AY126" i="8" s="1"/>
  <c r="Q127" i="7"/>
  <c r="N127" i="7"/>
  <c r="S127" i="7"/>
  <c r="BD125" i="9"/>
  <c r="BA125" i="9"/>
  <c r="BF125" i="9"/>
  <c r="BZ365" i="8"/>
  <c r="AM366" i="7"/>
  <c r="G18" i="8"/>
  <c r="AH125" i="8"/>
  <c r="BM365" i="8"/>
  <c r="AC128" i="7"/>
  <c r="BM364" i="9"/>
  <c r="BO125" i="8"/>
  <c r="BT125" i="8"/>
  <c r="BL126" i="8" s="1"/>
  <c r="BR125" i="8"/>
  <c r="AH127" i="7"/>
  <c r="AM364" i="8"/>
  <c r="AQ125" i="8"/>
  <c r="AN125" i="8"/>
  <c r="AS125" i="8"/>
  <c r="AQ125" i="9"/>
  <c r="AN125" i="9"/>
  <c r="AS125" i="9"/>
  <c r="Z364" i="9"/>
  <c r="AD125" i="9"/>
  <c r="AA125" i="9"/>
  <c r="AF125" i="9"/>
  <c r="AZ366" i="7"/>
  <c r="AZ364" i="9"/>
  <c r="BZ366" i="7"/>
  <c r="AZ365" i="8"/>
  <c r="AQ127" i="7"/>
  <c r="AN127" i="7"/>
  <c r="AS127" i="7"/>
  <c r="CD127" i="7"/>
  <c r="CA127" i="7"/>
  <c r="CF127" i="7"/>
  <c r="U125" i="8"/>
  <c r="AC126" i="8"/>
  <c r="BQ125" i="9"/>
  <c r="BN125" i="9"/>
  <c r="BS125" i="9"/>
  <c r="BQ127" i="7"/>
  <c r="BN127" i="7"/>
  <c r="BS127" i="7"/>
  <c r="F18" i="8"/>
  <c r="CD125" i="9"/>
  <c r="CA125" i="9"/>
  <c r="CF125" i="9"/>
  <c r="Q126" i="9"/>
  <c r="N126" i="9"/>
  <c r="S126" i="9"/>
  <c r="BD127" i="7"/>
  <c r="BA127" i="7"/>
  <c r="BF127" i="7"/>
  <c r="O28" i="5" l="1"/>
  <c r="O30" i="5" s="1"/>
  <c r="N30" i="5"/>
  <c r="P17" i="10"/>
  <c r="O17" i="10"/>
  <c r="K53" i="10"/>
  <c r="L50" i="10"/>
  <c r="I17" i="5" s="1"/>
  <c r="K55" i="10"/>
  <c r="E18" i="9"/>
  <c r="BO125" i="9"/>
  <c r="BT125" i="9"/>
  <c r="BL126" i="9" s="1"/>
  <c r="BR125" i="9"/>
  <c r="D18" i="9"/>
  <c r="AD128" i="7"/>
  <c r="AA128" i="7"/>
  <c r="AF128" i="7"/>
  <c r="BB125" i="9"/>
  <c r="BE125" i="9"/>
  <c r="BG125" i="9"/>
  <c r="AY126" i="9" s="1"/>
  <c r="BZ365" i="9"/>
  <c r="CC126" i="8"/>
  <c r="BZ367" i="7"/>
  <c r="B20" i="7"/>
  <c r="CH125" i="8"/>
  <c r="D18" i="8"/>
  <c r="O127" i="7"/>
  <c r="R127" i="7"/>
  <c r="T127" i="7"/>
  <c r="L128" i="7" s="1"/>
  <c r="Q126" i="8"/>
  <c r="N126" i="8"/>
  <c r="S126" i="8"/>
  <c r="CB127" i="7"/>
  <c r="CG127" i="7"/>
  <c r="BY128" i="7" s="1"/>
  <c r="CE127" i="7"/>
  <c r="BC126" i="8"/>
  <c r="O126" i="9"/>
  <c r="R126" i="9"/>
  <c r="T126" i="9"/>
  <c r="L127" i="9" s="1"/>
  <c r="AD126" i="8"/>
  <c r="AA126" i="8"/>
  <c r="AF126" i="8"/>
  <c r="G20" i="7"/>
  <c r="F20" i="7"/>
  <c r="AZ367" i="7"/>
  <c r="BU125" i="8"/>
  <c r="BH125" i="8"/>
  <c r="AZ365" i="9"/>
  <c r="AO125" i="8"/>
  <c r="AT125" i="8"/>
  <c r="AL126" i="8" s="1"/>
  <c r="AR125" i="8"/>
  <c r="E20" i="7"/>
  <c r="BO127" i="7"/>
  <c r="BR127" i="7"/>
  <c r="BT127" i="7"/>
  <c r="BL128" i="7" s="1"/>
  <c r="D20" i="7"/>
  <c r="C18" i="9"/>
  <c r="BP126" i="8"/>
  <c r="G18" i="9"/>
  <c r="AO125" i="9"/>
  <c r="AR125" i="9"/>
  <c r="AT125" i="9"/>
  <c r="AL126" i="9" s="1"/>
  <c r="CB125" i="9"/>
  <c r="CG125" i="9"/>
  <c r="BY126" i="9" s="1"/>
  <c r="CE125" i="9"/>
  <c r="BB127" i="7"/>
  <c r="BG127" i="7"/>
  <c r="AY128" i="7" s="1"/>
  <c r="BE127" i="7"/>
  <c r="AO127" i="7"/>
  <c r="AT127" i="7"/>
  <c r="AL128" i="7" s="1"/>
  <c r="AR127" i="7"/>
  <c r="AB125" i="9"/>
  <c r="AG125" i="9"/>
  <c r="Y126" i="9" s="1"/>
  <c r="AE125" i="9"/>
  <c r="AM365" i="8"/>
  <c r="AM367" i="7"/>
  <c r="BM367" i="7"/>
  <c r="BM365" i="9"/>
  <c r="Z365" i="9"/>
  <c r="F18" i="9"/>
  <c r="AM365" i="9"/>
  <c r="K56" i="10" l="1"/>
  <c r="L56" i="10"/>
  <c r="K54" i="10"/>
  <c r="L54" i="10"/>
  <c r="AB126" i="8"/>
  <c r="AE126" i="8"/>
  <c r="AG126" i="8"/>
  <c r="Y127" i="8" s="1"/>
  <c r="P127" i="9"/>
  <c r="U127" i="7"/>
  <c r="CD126" i="8"/>
  <c r="CA126" i="8"/>
  <c r="CF126" i="8"/>
  <c r="U126" i="9"/>
  <c r="BU125" i="9"/>
  <c r="BP126" i="9"/>
  <c r="AP126" i="9"/>
  <c r="AU125" i="9"/>
  <c r="P128" i="7"/>
  <c r="AU127" i="7"/>
  <c r="AP128" i="7"/>
  <c r="BH127" i="7"/>
  <c r="AP126" i="8"/>
  <c r="BC128" i="7"/>
  <c r="BQ126" i="8"/>
  <c r="BN126" i="8"/>
  <c r="BS126" i="8"/>
  <c r="BD126" i="8"/>
  <c r="BA126" i="8"/>
  <c r="BF126" i="8"/>
  <c r="BC126" i="9"/>
  <c r="AU125" i="8"/>
  <c r="BH125" i="9"/>
  <c r="CC128" i="7"/>
  <c r="BU127" i="7"/>
  <c r="CH127" i="7"/>
  <c r="CH125" i="9"/>
  <c r="AC126" i="9"/>
  <c r="CC126" i="9"/>
  <c r="AB128" i="7"/>
  <c r="AE128" i="7"/>
  <c r="AG128" i="7"/>
  <c r="Y129" i="7" s="1"/>
  <c r="AH125" i="9"/>
  <c r="BP128" i="7"/>
  <c r="O126" i="8"/>
  <c r="R126" i="8"/>
  <c r="T126" i="8"/>
  <c r="L127" i="8" s="1"/>
  <c r="BB126" i="8" l="1"/>
  <c r="BE126" i="8"/>
  <c r="BG126" i="8"/>
  <c r="AY127" i="8" s="1"/>
  <c r="AQ126" i="9"/>
  <c r="AN126" i="9"/>
  <c r="AS126" i="9"/>
  <c r="CD128" i="7"/>
  <c r="CA128" i="7"/>
  <c r="CF128" i="7"/>
  <c r="CB126" i="8"/>
  <c r="CE126" i="8"/>
  <c r="CG126" i="8"/>
  <c r="BY127" i="8" s="1"/>
  <c r="BQ126" i="9"/>
  <c r="BN126" i="9"/>
  <c r="BS126" i="9"/>
  <c r="AD126" i="9"/>
  <c r="AA126" i="9"/>
  <c r="AF126" i="9"/>
  <c r="Q127" i="9"/>
  <c r="N127" i="9"/>
  <c r="S127" i="9"/>
  <c r="P127" i="8"/>
  <c r="U126" i="8"/>
  <c r="AH128" i="7"/>
  <c r="Q128" i="7"/>
  <c r="N128" i="7"/>
  <c r="S128" i="7"/>
  <c r="AC127" i="8"/>
  <c r="AQ128" i="7"/>
  <c r="AN128" i="7"/>
  <c r="AS128" i="7"/>
  <c r="AH126" i="8"/>
  <c r="BO126" i="8"/>
  <c r="BT126" i="8"/>
  <c r="BL127" i="8" s="1"/>
  <c r="BR126" i="8"/>
  <c r="AC129" i="7"/>
  <c r="BD128" i="7"/>
  <c r="BA128" i="7"/>
  <c r="BF128" i="7"/>
  <c r="BQ128" i="7"/>
  <c r="BN128" i="7"/>
  <c r="BS128" i="7"/>
  <c r="CD126" i="9"/>
  <c r="CA126" i="9"/>
  <c r="CF126" i="9"/>
  <c r="BD126" i="9"/>
  <c r="BA126" i="9"/>
  <c r="BF126" i="9"/>
  <c r="AQ126" i="8"/>
  <c r="AN126" i="8"/>
  <c r="AS126" i="8"/>
  <c r="AB126" i="9" l="1"/>
  <c r="AG126" i="9"/>
  <c r="Y127" i="9" s="1"/>
  <c r="AE126" i="9"/>
  <c r="CB126" i="9"/>
  <c r="CG126" i="9"/>
  <c r="BY127" i="9" s="1"/>
  <c r="CE126" i="9"/>
  <c r="Q127" i="8"/>
  <c r="N127" i="8"/>
  <c r="S127" i="8"/>
  <c r="CB128" i="7"/>
  <c r="CE128" i="7"/>
  <c r="CG128" i="7"/>
  <c r="BY129" i="7" s="1"/>
  <c r="BP127" i="8"/>
  <c r="BO128" i="7"/>
  <c r="BT128" i="7"/>
  <c r="BL129" i="7" s="1"/>
  <c r="BR128" i="7"/>
  <c r="BO126" i="9"/>
  <c r="BR126" i="9"/>
  <c r="BT126" i="9"/>
  <c r="BL127" i="9" s="1"/>
  <c r="AO128" i="7"/>
  <c r="AR128" i="7"/>
  <c r="AT128" i="7"/>
  <c r="AL129" i="7" s="1"/>
  <c r="AO126" i="8"/>
  <c r="AT126" i="8"/>
  <c r="AL127" i="8" s="1"/>
  <c r="AR126" i="8"/>
  <c r="CC127" i="8"/>
  <c r="AO126" i="9"/>
  <c r="AT126" i="9"/>
  <c r="AL127" i="9" s="1"/>
  <c r="AR126" i="9"/>
  <c r="BB128" i="7"/>
  <c r="BG128" i="7"/>
  <c r="AY129" i="7" s="1"/>
  <c r="BE128" i="7"/>
  <c r="CH126" i="8"/>
  <c r="AD127" i="8"/>
  <c r="AA127" i="8"/>
  <c r="AF127" i="8"/>
  <c r="BC127" i="8"/>
  <c r="AD129" i="7"/>
  <c r="AA129" i="7"/>
  <c r="AF129" i="7"/>
  <c r="BB126" i="9"/>
  <c r="BE126" i="9"/>
  <c r="BG126" i="9"/>
  <c r="AY127" i="9" s="1"/>
  <c r="O128" i="7"/>
  <c r="T128" i="7"/>
  <c r="L129" i="7" s="1"/>
  <c r="R128" i="7"/>
  <c r="BH126" i="8"/>
  <c r="BU126" i="8"/>
  <c r="O127" i="9"/>
  <c r="R127" i="9"/>
  <c r="T127" i="9"/>
  <c r="L128" i="9" s="1"/>
  <c r="O127" i="8" l="1"/>
  <c r="T127" i="8"/>
  <c r="L128" i="8" s="1"/>
  <c r="R127" i="8"/>
  <c r="BU128" i="7"/>
  <c r="CH126" i="9"/>
  <c r="BP129" i="7"/>
  <c r="CC127" i="9"/>
  <c r="BU126" i="9"/>
  <c r="BH128" i="7"/>
  <c r="AU126" i="8"/>
  <c r="U128" i="7"/>
  <c r="AH126" i="9"/>
  <c r="AP127" i="8"/>
  <c r="BD127" i="8"/>
  <c r="BA127" i="8"/>
  <c r="BF127" i="8"/>
  <c r="BC129" i="7"/>
  <c r="AU128" i="7"/>
  <c r="BQ127" i="8"/>
  <c r="BN127" i="8"/>
  <c r="BS127" i="8"/>
  <c r="AB127" i="8"/>
  <c r="AG127" i="8"/>
  <c r="Y128" i="8" s="1"/>
  <c r="AE127" i="8"/>
  <c r="P129" i="7"/>
  <c r="AB129" i="7"/>
  <c r="AG129" i="7"/>
  <c r="Y130" i="7" s="1"/>
  <c r="AE129" i="7"/>
  <c r="AP129" i="7"/>
  <c r="AU126" i="9"/>
  <c r="CC129" i="7"/>
  <c r="AC127" i="9"/>
  <c r="P128" i="9"/>
  <c r="AP127" i="9"/>
  <c r="CH128" i="7"/>
  <c r="U127" i="9"/>
  <c r="BC127" i="9"/>
  <c r="BH126" i="9"/>
  <c r="CD127" i="8"/>
  <c r="CA127" i="8"/>
  <c r="CF127" i="8"/>
  <c r="BP127" i="9"/>
  <c r="AH129" i="7" l="1"/>
  <c r="CD127" i="9"/>
  <c r="CA127" i="9"/>
  <c r="CF127" i="9"/>
  <c r="AD127" i="9"/>
  <c r="AA127" i="9"/>
  <c r="AF127" i="9"/>
  <c r="AC130" i="7"/>
  <c r="BQ129" i="7"/>
  <c r="BN129" i="7"/>
  <c r="BS129" i="7"/>
  <c r="Q129" i="7"/>
  <c r="N129" i="7"/>
  <c r="S129" i="7"/>
  <c r="CD129" i="7"/>
  <c r="CA129" i="7"/>
  <c r="CF129" i="7"/>
  <c r="BB127" i="8"/>
  <c r="BE127" i="8"/>
  <c r="BG127" i="8"/>
  <c r="AY128" i="8" s="1"/>
  <c r="BD129" i="7"/>
  <c r="BA129" i="7"/>
  <c r="BF129" i="7"/>
  <c r="AC128" i="8"/>
  <c r="U127" i="8"/>
  <c r="BD127" i="9"/>
  <c r="BA127" i="9"/>
  <c r="BF127" i="9"/>
  <c r="AH127" i="8"/>
  <c r="AQ129" i="7"/>
  <c r="AN129" i="7"/>
  <c r="AS129" i="7"/>
  <c r="BQ127" i="9"/>
  <c r="BN127" i="9"/>
  <c r="BS127" i="9"/>
  <c r="AQ127" i="9"/>
  <c r="AN127" i="9"/>
  <c r="AS127" i="9"/>
  <c r="AQ127" i="8"/>
  <c r="AN127" i="8"/>
  <c r="AS127" i="8"/>
  <c r="P128" i="8"/>
  <c r="CB127" i="8"/>
  <c r="CE127" i="8"/>
  <c r="CG127" i="8"/>
  <c r="BY128" i="8" s="1"/>
  <c r="Q128" i="9"/>
  <c r="N128" i="9"/>
  <c r="S128" i="9"/>
  <c r="BO127" i="8"/>
  <c r="BR127" i="8"/>
  <c r="BT127" i="8"/>
  <c r="BL128" i="8" s="1"/>
  <c r="BC128" i="8" l="1"/>
  <c r="BH127" i="8"/>
  <c r="AD130" i="7"/>
  <c r="AA130" i="7"/>
  <c r="AF130" i="7"/>
  <c r="CH127" i="8"/>
  <c r="AO127" i="9"/>
  <c r="AT127" i="9"/>
  <c r="AL128" i="9" s="1"/>
  <c r="AR127" i="9"/>
  <c r="Q128" i="8"/>
  <c r="N128" i="8"/>
  <c r="S128" i="8"/>
  <c r="BP128" i="8"/>
  <c r="CB129" i="7"/>
  <c r="CE129" i="7"/>
  <c r="CG129" i="7"/>
  <c r="BY130" i="7" s="1"/>
  <c r="AB127" i="9"/>
  <c r="AE127" i="9"/>
  <c r="AG127" i="9"/>
  <c r="Y128" i="9" s="1"/>
  <c r="BB127" i="9"/>
  <c r="BG127" i="9"/>
  <c r="AY128" i="9" s="1"/>
  <c r="BE127" i="9"/>
  <c r="AO127" i="8"/>
  <c r="AT127" i="8"/>
  <c r="AL128" i="8" s="1"/>
  <c r="AR127" i="8"/>
  <c r="BO129" i="7"/>
  <c r="BR129" i="7"/>
  <c r="BT129" i="7"/>
  <c r="BL130" i="7" s="1"/>
  <c r="BO127" i="9"/>
  <c r="BR127" i="9"/>
  <c r="BT127" i="9"/>
  <c r="BL128" i="9" s="1"/>
  <c r="BU127" i="8"/>
  <c r="AD128" i="8"/>
  <c r="AA128" i="8"/>
  <c r="AF128" i="8"/>
  <c r="CB127" i="9"/>
  <c r="CE127" i="9"/>
  <c r="CG127" i="9"/>
  <c r="BY128" i="9" s="1"/>
  <c r="AO129" i="7"/>
  <c r="AT129" i="7"/>
  <c r="AL130" i="7" s="1"/>
  <c r="AR129" i="7"/>
  <c r="O128" i="9"/>
  <c r="R128" i="9"/>
  <c r="T128" i="9"/>
  <c r="L129" i="9" s="1"/>
  <c r="O129" i="7"/>
  <c r="T129" i="7"/>
  <c r="L130" i="7" s="1"/>
  <c r="R129" i="7"/>
  <c r="CC128" i="8"/>
  <c r="BB129" i="7"/>
  <c r="BE129" i="7"/>
  <c r="BG129" i="7"/>
  <c r="AY130" i="7" s="1"/>
  <c r="AP128" i="8" l="1"/>
  <c r="P129" i="9"/>
  <c r="BH127" i="9"/>
  <c r="BQ128" i="8"/>
  <c r="BN128" i="8"/>
  <c r="BS128" i="8"/>
  <c r="BC128" i="9"/>
  <c r="AP130" i="7"/>
  <c r="CD128" i="8"/>
  <c r="CA128" i="8"/>
  <c r="CF128" i="8"/>
  <c r="BP128" i="9"/>
  <c r="AU129" i="7"/>
  <c r="AB130" i="7"/>
  <c r="AE130" i="7"/>
  <c r="AG130" i="7"/>
  <c r="Y131" i="7" s="1"/>
  <c r="U128" i="9"/>
  <c r="CC128" i="9"/>
  <c r="BU127" i="9"/>
  <c r="CH127" i="9"/>
  <c r="AC128" i="9"/>
  <c r="BP130" i="7"/>
  <c r="AH127" i="9"/>
  <c r="AU127" i="9"/>
  <c r="BC130" i="7"/>
  <c r="BU129" i="7"/>
  <c r="AP128" i="9"/>
  <c r="BH129" i="7"/>
  <c r="CC130" i="7"/>
  <c r="O128" i="8"/>
  <c r="R128" i="8"/>
  <c r="T128" i="8"/>
  <c r="L129" i="8" s="1"/>
  <c r="U129" i="7"/>
  <c r="P130" i="7"/>
  <c r="AB128" i="8"/>
  <c r="AG128" i="8"/>
  <c r="Y129" i="8" s="1"/>
  <c r="AE128" i="8"/>
  <c r="AU127" i="8"/>
  <c r="CH129" i="7"/>
  <c r="BD128" i="8"/>
  <c r="BA128" i="8"/>
  <c r="BF128" i="8"/>
  <c r="BD128" i="9" l="1"/>
  <c r="BA128" i="9"/>
  <c r="BF128" i="9"/>
  <c r="CD128" i="9"/>
  <c r="CA128" i="9"/>
  <c r="CF128" i="9"/>
  <c r="AH128" i="8"/>
  <c r="CD130" i="7"/>
  <c r="CA130" i="7"/>
  <c r="CF130" i="7"/>
  <c r="AC129" i="8"/>
  <c r="BQ128" i="9"/>
  <c r="BN128" i="9"/>
  <c r="BS128" i="9"/>
  <c r="BO128" i="8"/>
  <c r="BR128" i="8"/>
  <c r="BT128" i="8"/>
  <c r="BL129" i="8" s="1"/>
  <c r="U128" i="8"/>
  <c r="AC131" i="7"/>
  <c r="AH130" i="7"/>
  <c r="AD128" i="9"/>
  <c r="AA128" i="9"/>
  <c r="AF128" i="9"/>
  <c r="Q129" i="9"/>
  <c r="N129" i="9"/>
  <c r="S129" i="9"/>
  <c r="P129" i="8"/>
  <c r="BD130" i="7"/>
  <c r="BA130" i="7"/>
  <c r="BF130" i="7"/>
  <c r="BQ130" i="7"/>
  <c r="BN130" i="7"/>
  <c r="BS130" i="7"/>
  <c r="CB128" i="8"/>
  <c r="CE128" i="8"/>
  <c r="CG128" i="8"/>
  <c r="BY129" i="8" s="1"/>
  <c r="AQ130" i="7"/>
  <c r="AN130" i="7"/>
  <c r="AS130" i="7"/>
  <c r="Q130" i="7"/>
  <c r="N130" i="7"/>
  <c r="S130" i="7"/>
  <c r="BB128" i="8"/>
  <c r="BG128" i="8"/>
  <c r="AY129" i="8" s="1"/>
  <c r="BE128" i="8"/>
  <c r="AQ128" i="9"/>
  <c r="AN128" i="9"/>
  <c r="AS128" i="9"/>
  <c r="AQ128" i="8"/>
  <c r="AN128" i="8"/>
  <c r="AS128" i="8"/>
  <c r="CB130" i="7" l="1"/>
  <c r="CE130" i="7"/>
  <c r="CG130" i="7"/>
  <c r="BY131" i="7" s="1"/>
  <c r="AD131" i="7"/>
  <c r="AA131" i="7"/>
  <c r="AF131" i="7"/>
  <c r="CC129" i="8"/>
  <c r="BP129" i="8"/>
  <c r="Q129" i="8"/>
  <c r="N129" i="8"/>
  <c r="S129" i="8"/>
  <c r="AO128" i="9"/>
  <c r="AT128" i="9"/>
  <c r="AL129" i="9" s="1"/>
  <c r="AR128" i="9"/>
  <c r="BU128" i="8"/>
  <c r="AO130" i="7"/>
  <c r="AR130" i="7"/>
  <c r="AT130" i="7"/>
  <c r="AL131" i="7" s="1"/>
  <c r="O129" i="9"/>
  <c r="T129" i="9"/>
  <c r="L130" i="9" s="1"/>
  <c r="R129" i="9"/>
  <c r="CH128" i="8"/>
  <c r="BH128" i="8"/>
  <c r="BO130" i="7"/>
  <c r="BR130" i="7"/>
  <c r="BT130" i="7"/>
  <c r="BL131" i="7" s="1"/>
  <c r="CB128" i="9"/>
  <c r="CE128" i="9"/>
  <c r="CG128" i="9"/>
  <c r="BY129" i="9" s="1"/>
  <c r="BO128" i="9"/>
  <c r="BT128" i="9"/>
  <c r="BL129" i="9" s="1"/>
  <c r="BR128" i="9"/>
  <c r="BC129" i="8"/>
  <c r="O130" i="7"/>
  <c r="T130" i="7"/>
  <c r="L131" i="7" s="1"/>
  <c r="R130" i="7"/>
  <c r="BB130" i="7"/>
  <c r="BE130" i="7"/>
  <c r="BG130" i="7"/>
  <c r="AY131" i="7" s="1"/>
  <c r="AD129" i="8"/>
  <c r="AA129" i="8"/>
  <c r="AF129" i="8"/>
  <c r="BB128" i="9"/>
  <c r="BE128" i="9"/>
  <c r="BG128" i="9"/>
  <c r="AY129" i="9" s="1"/>
  <c r="AO128" i="8"/>
  <c r="AT128" i="8"/>
  <c r="AL129" i="8" s="1"/>
  <c r="AR128" i="8"/>
  <c r="AB128" i="9"/>
  <c r="AG128" i="9"/>
  <c r="Y129" i="9" s="1"/>
  <c r="AE128" i="9"/>
  <c r="AB129" i="8" l="1"/>
  <c r="AG129" i="8"/>
  <c r="Y130" i="8" s="1"/>
  <c r="AE129" i="8"/>
  <c r="AC129" i="9"/>
  <c r="AP129" i="8"/>
  <c r="U130" i="7"/>
  <c r="BU128" i="9"/>
  <c r="P131" i="7"/>
  <c r="BP129" i="9"/>
  <c r="AB131" i="7"/>
  <c r="AG131" i="7"/>
  <c r="Y132" i="7" s="1"/>
  <c r="AE131" i="7"/>
  <c r="AU128" i="9"/>
  <c r="BC129" i="9"/>
  <c r="AP129" i="9"/>
  <c r="BH128" i="9"/>
  <c r="CC129" i="9"/>
  <c r="U129" i="9"/>
  <c r="P130" i="9"/>
  <c r="O129" i="8"/>
  <c r="T129" i="8"/>
  <c r="L130" i="8" s="1"/>
  <c r="R129" i="8"/>
  <c r="CC131" i="7"/>
  <c r="CH128" i="9"/>
  <c r="AH128" i="9"/>
  <c r="CH130" i="7"/>
  <c r="BC131" i="7"/>
  <c r="BP131" i="7"/>
  <c r="AP131" i="7"/>
  <c r="BH130" i="7"/>
  <c r="BU130" i="7"/>
  <c r="AU130" i="7"/>
  <c r="BQ129" i="8"/>
  <c r="BN129" i="8"/>
  <c r="BS129" i="8"/>
  <c r="AU128" i="8"/>
  <c r="BD129" i="8"/>
  <c r="BA129" i="8"/>
  <c r="BF129" i="8"/>
  <c r="CD129" i="8"/>
  <c r="CA129" i="8"/>
  <c r="CF129" i="8"/>
  <c r="AQ131" i="7" l="1"/>
  <c r="AN131" i="7"/>
  <c r="AS131" i="7"/>
  <c r="BD129" i="9"/>
  <c r="BA129" i="9"/>
  <c r="BF129" i="9"/>
  <c r="BQ131" i="7"/>
  <c r="BN131" i="7"/>
  <c r="BS131" i="7"/>
  <c r="BB129" i="8"/>
  <c r="BG129" i="8"/>
  <c r="AY130" i="8" s="1"/>
  <c r="BE129" i="8"/>
  <c r="Q131" i="7"/>
  <c r="N131" i="7"/>
  <c r="S131" i="7"/>
  <c r="AH131" i="7"/>
  <c r="AC132" i="7"/>
  <c r="AQ129" i="8"/>
  <c r="AN129" i="8"/>
  <c r="AS129" i="8"/>
  <c r="U129" i="8"/>
  <c r="AD129" i="9"/>
  <c r="AA129" i="9"/>
  <c r="AF129" i="9"/>
  <c r="CD129" i="9"/>
  <c r="CA129" i="9"/>
  <c r="CF129" i="9"/>
  <c r="CD131" i="7"/>
  <c r="CA131" i="7"/>
  <c r="CF131" i="7"/>
  <c r="AH129" i="8"/>
  <c r="AQ129" i="9"/>
  <c r="AN129" i="9"/>
  <c r="AS129" i="9"/>
  <c r="BO129" i="8"/>
  <c r="BT129" i="8"/>
  <c r="BL130" i="8" s="1"/>
  <c r="BR129" i="8"/>
  <c r="BD131" i="7"/>
  <c r="BA131" i="7"/>
  <c r="BF131" i="7"/>
  <c r="P130" i="8"/>
  <c r="BQ129" i="9"/>
  <c r="BN129" i="9"/>
  <c r="BS129" i="9"/>
  <c r="AC130" i="8"/>
  <c r="CB129" i="8"/>
  <c r="CE129" i="8"/>
  <c r="CG129" i="8"/>
  <c r="BY130" i="8" s="1"/>
  <c r="Q130" i="9"/>
  <c r="N130" i="9"/>
  <c r="S130" i="9"/>
  <c r="BC130" i="8" l="1"/>
  <c r="CB131" i="7"/>
  <c r="CE131" i="7"/>
  <c r="CG131" i="7"/>
  <c r="BY132" i="7" s="1"/>
  <c r="BH129" i="8"/>
  <c r="BB131" i="7"/>
  <c r="BG131" i="7"/>
  <c r="AY132" i="7" s="1"/>
  <c r="BE131" i="7"/>
  <c r="AD132" i="7"/>
  <c r="AA132" i="7"/>
  <c r="AF132" i="7"/>
  <c r="BO131" i="7"/>
  <c r="BR131" i="7"/>
  <c r="BT131" i="7"/>
  <c r="BL132" i="7" s="1"/>
  <c r="AO129" i="8"/>
  <c r="AT129" i="8"/>
  <c r="AL130" i="8" s="1"/>
  <c r="AR129" i="8"/>
  <c r="AD130" i="8"/>
  <c r="AA130" i="8"/>
  <c r="AF130" i="8"/>
  <c r="Q130" i="8"/>
  <c r="N130" i="8"/>
  <c r="S130" i="8"/>
  <c r="CH129" i="8"/>
  <c r="CB129" i="9"/>
  <c r="CG129" i="9"/>
  <c r="BY130" i="9" s="1"/>
  <c r="CE129" i="9"/>
  <c r="BP130" i="8"/>
  <c r="BB129" i="9"/>
  <c r="BE129" i="9"/>
  <c r="BG129" i="9"/>
  <c r="AY130" i="9" s="1"/>
  <c r="O130" i="9"/>
  <c r="T130" i="9"/>
  <c r="L131" i="9" s="1"/>
  <c r="R130" i="9"/>
  <c r="AB129" i="9"/>
  <c r="AG129" i="9"/>
  <c r="Y130" i="9" s="1"/>
  <c r="AE129" i="9"/>
  <c r="CC130" i="8"/>
  <c r="BO129" i="9"/>
  <c r="BT129" i="9"/>
  <c r="BL130" i="9" s="1"/>
  <c r="BR129" i="9"/>
  <c r="AO129" i="9"/>
  <c r="AT129" i="9"/>
  <c r="AL130" i="9" s="1"/>
  <c r="AR129" i="9"/>
  <c r="O131" i="7"/>
  <c r="T131" i="7"/>
  <c r="L132" i="7" s="1"/>
  <c r="R131" i="7"/>
  <c r="AO131" i="7"/>
  <c r="AR131" i="7"/>
  <c r="AT131" i="7"/>
  <c r="AL132" i="7" s="1"/>
  <c r="BU129" i="8"/>
  <c r="U130" i="9" l="1"/>
  <c r="AU129" i="8"/>
  <c r="AP132" i="7"/>
  <c r="BP130" i="9"/>
  <c r="P131" i="9"/>
  <c r="AP130" i="8"/>
  <c r="CD130" i="8"/>
  <c r="CA130" i="8"/>
  <c r="CF130" i="8"/>
  <c r="BP132" i="7"/>
  <c r="CC130" i="9"/>
  <c r="BU129" i="9"/>
  <c r="AU131" i="7"/>
  <c r="U131" i="7"/>
  <c r="BC130" i="9"/>
  <c r="O130" i="8"/>
  <c r="R130" i="8"/>
  <c r="T130" i="8"/>
  <c r="L131" i="8" s="1"/>
  <c r="BU131" i="7"/>
  <c r="CC132" i="7"/>
  <c r="BH129" i="9"/>
  <c r="CH131" i="7"/>
  <c r="AU129" i="9"/>
  <c r="AH129" i="9"/>
  <c r="AB132" i="7"/>
  <c r="AE132" i="7"/>
  <c r="AG132" i="7"/>
  <c r="Y133" i="7" s="1"/>
  <c r="AP130" i="9"/>
  <c r="BC132" i="7"/>
  <c r="P132" i="7"/>
  <c r="AC130" i="9"/>
  <c r="BQ130" i="8"/>
  <c r="BN130" i="8"/>
  <c r="BS130" i="8"/>
  <c r="CH129" i="9"/>
  <c r="AB130" i="8"/>
  <c r="AE130" i="8"/>
  <c r="AG130" i="8"/>
  <c r="Y131" i="8" s="1"/>
  <c r="BH131" i="7"/>
  <c r="BD130" i="8"/>
  <c r="BA130" i="8"/>
  <c r="BF130" i="8"/>
  <c r="AC131" i="8" l="1"/>
  <c r="AC133" i="7"/>
  <c r="CD132" i="7"/>
  <c r="CA132" i="7"/>
  <c r="CF132" i="7"/>
  <c r="AQ130" i="8"/>
  <c r="AN130" i="8"/>
  <c r="AS130" i="8"/>
  <c r="AH132" i="7"/>
  <c r="CD130" i="9"/>
  <c r="CA130" i="9"/>
  <c r="CF130" i="9"/>
  <c r="P131" i="8"/>
  <c r="BQ130" i="9"/>
  <c r="BN130" i="9"/>
  <c r="BS130" i="9"/>
  <c r="AH130" i="8"/>
  <c r="U130" i="8"/>
  <c r="AQ132" i="7"/>
  <c r="AN132" i="7"/>
  <c r="AS132" i="7"/>
  <c r="Q131" i="9"/>
  <c r="N131" i="9"/>
  <c r="S131" i="9"/>
  <c r="BO130" i="8"/>
  <c r="BR130" i="8"/>
  <c r="BT130" i="8"/>
  <c r="BL131" i="8" s="1"/>
  <c r="BQ132" i="7"/>
  <c r="BN132" i="7"/>
  <c r="BS132" i="7"/>
  <c r="AQ130" i="9"/>
  <c r="AN130" i="9"/>
  <c r="AS130" i="9"/>
  <c r="Q132" i="7"/>
  <c r="N132" i="7"/>
  <c r="S132" i="7"/>
  <c r="BD130" i="9"/>
  <c r="BA130" i="9"/>
  <c r="BF130" i="9"/>
  <c r="BB130" i="8"/>
  <c r="BG130" i="8"/>
  <c r="AY131" i="8" s="1"/>
  <c r="BE130" i="8"/>
  <c r="AD130" i="9"/>
  <c r="AA130" i="9"/>
  <c r="AF130" i="9"/>
  <c r="CB130" i="8"/>
  <c r="CG130" i="8"/>
  <c r="BY131" i="8" s="1"/>
  <c r="CE130" i="8"/>
  <c r="BD132" i="7"/>
  <c r="BA132" i="7"/>
  <c r="BF132" i="7"/>
  <c r="O132" i="7" l="1"/>
  <c r="R132" i="7"/>
  <c r="T132" i="7"/>
  <c r="L133" i="7" s="1"/>
  <c r="BP131" i="8"/>
  <c r="BU130" i="8"/>
  <c r="AO130" i="8"/>
  <c r="AR130" i="8"/>
  <c r="AT130" i="8"/>
  <c r="AL131" i="8" s="1"/>
  <c r="AB130" i="9"/>
  <c r="AG130" i="9"/>
  <c r="Y131" i="9" s="1"/>
  <c r="AE130" i="9"/>
  <c r="BH130" i="8"/>
  <c r="BC131" i="8"/>
  <c r="BO130" i="9"/>
  <c r="BT130" i="9"/>
  <c r="BL131" i="9" s="1"/>
  <c r="BR130" i="9"/>
  <c r="BO132" i="7"/>
  <c r="BT132" i="7"/>
  <c r="BL133" i="7" s="1"/>
  <c r="BR132" i="7"/>
  <c r="CB132" i="7"/>
  <c r="CE132" i="7"/>
  <c r="CG132" i="7"/>
  <c r="BY133" i="7" s="1"/>
  <c r="BB132" i="7"/>
  <c r="BE132" i="7"/>
  <c r="BG132" i="7"/>
  <c r="AY133" i="7" s="1"/>
  <c r="O131" i="9"/>
  <c r="R131" i="9"/>
  <c r="T131" i="9"/>
  <c r="L132" i="9" s="1"/>
  <c r="Q131" i="8"/>
  <c r="N131" i="8"/>
  <c r="S131" i="8"/>
  <c r="BB130" i="9"/>
  <c r="BG130" i="9"/>
  <c r="AY131" i="9" s="1"/>
  <c r="BE130" i="9"/>
  <c r="AO130" i="9"/>
  <c r="AR130" i="9"/>
  <c r="AT130" i="9"/>
  <c r="AL131" i="9" s="1"/>
  <c r="CH130" i="8"/>
  <c r="AD133" i="7"/>
  <c r="AA133" i="7"/>
  <c r="AF133" i="7"/>
  <c r="AO132" i="7"/>
  <c r="AT132" i="7"/>
  <c r="AL133" i="7" s="1"/>
  <c r="AR132" i="7"/>
  <c r="CB130" i="9"/>
  <c r="CE130" i="9"/>
  <c r="CG130" i="9"/>
  <c r="BY131" i="9" s="1"/>
  <c r="AD131" i="8"/>
  <c r="AA131" i="8"/>
  <c r="AF131" i="8"/>
  <c r="CC131" i="8"/>
  <c r="CC133" i="7" l="1"/>
  <c r="CH132" i="7"/>
  <c r="BD131" i="8"/>
  <c r="BA131" i="8"/>
  <c r="BF131" i="8"/>
  <c r="AU130" i="8"/>
  <c r="O131" i="8"/>
  <c r="T131" i="8"/>
  <c r="L132" i="8" s="1"/>
  <c r="R131" i="8"/>
  <c r="AB131" i="8"/>
  <c r="AG131" i="8"/>
  <c r="Y132" i="8" s="1"/>
  <c r="AE131" i="8"/>
  <c r="BU132" i="7"/>
  <c r="CD131" i="8"/>
  <c r="CA131" i="8"/>
  <c r="CF131" i="8"/>
  <c r="BP133" i="7"/>
  <c r="AH130" i="9"/>
  <c r="AC131" i="9"/>
  <c r="BQ131" i="8"/>
  <c r="BN131" i="8"/>
  <c r="BS131" i="8"/>
  <c r="AB133" i="7"/>
  <c r="AG133" i="7"/>
  <c r="Y134" i="7" s="1"/>
  <c r="AE133" i="7"/>
  <c r="P132" i="9"/>
  <c r="P133" i="7"/>
  <c r="AU132" i="7"/>
  <c r="AU130" i="9"/>
  <c r="BU130" i="9"/>
  <c r="U132" i="7"/>
  <c r="CC131" i="9"/>
  <c r="CH130" i="9"/>
  <c r="U131" i="9"/>
  <c r="AP131" i="9"/>
  <c r="AP133" i="7"/>
  <c r="BP131" i="9"/>
  <c r="BC133" i="7"/>
  <c r="BH130" i="9"/>
  <c r="BC131" i="9"/>
  <c r="BH132" i="7"/>
  <c r="AP131" i="8"/>
  <c r="P132" i="8" l="1"/>
  <c r="AQ133" i="7"/>
  <c r="AN133" i="7"/>
  <c r="AS133" i="7"/>
  <c r="BQ133" i="7"/>
  <c r="BN133" i="7"/>
  <c r="BS133" i="7"/>
  <c r="AC134" i="7"/>
  <c r="CB131" i="8"/>
  <c r="CE131" i="8"/>
  <c r="CG131" i="8"/>
  <c r="BY132" i="8" s="1"/>
  <c r="BD131" i="9"/>
  <c r="BA131" i="9"/>
  <c r="BF131" i="9"/>
  <c r="Q132" i="9"/>
  <c r="N132" i="9"/>
  <c r="S132" i="9"/>
  <c r="BB131" i="8"/>
  <c r="BE131" i="8"/>
  <c r="BG131" i="8"/>
  <c r="AY132" i="8" s="1"/>
  <c r="AH133" i="7"/>
  <c r="BO131" i="8"/>
  <c r="BT131" i="8"/>
  <c r="BL132" i="8" s="1"/>
  <c r="BR131" i="8"/>
  <c r="AQ131" i="9"/>
  <c r="AN131" i="9"/>
  <c r="AS131" i="9"/>
  <c r="AH131" i="8"/>
  <c r="CD131" i="9"/>
  <c r="CA131" i="9"/>
  <c r="CF131" i="9"/>
  <c r="BD133" i="7"/>
  <c r="BA133" i="7"/>
  <c r="BF133" i="7"/>
  <c r="AC132" i="8"/>
  <c r="AQ131" i="8"/>
  <c r="AN131" i="8"/>
  <c r="AS131" i="8"/>
  <c r="AD131" i="9"/>
  <c r="AA131" i="9"/>
  <c r="AF131" i="9"/>
  <c r="Q133" i="7"/>
  <c r="N133" i="7"/>
  <c r="S133" i="7"/>
  <c r="BQ131" i="9"/>
  <c r="BN131" i="9"/>
  <c r="BS131" i="9"/>
  <c r="U131" i="8"/>
  <c r="CD133" i="7"/>
  <c r="CA133" i="7"/>
  <c r="CF133" i="7"/>
  <c r="AO131" i="8" l="1"/>
  <c r="AT131" i="8"/>
  <c r="AL132" i="8" s="1"/>
  <c r="AR131" i="8"/>
  <c r="CH131" i="8"/>
  <c r="AD134" i="7"/>
  <c r="AA134" i="7"/>
  <c r="AF134" i="7"/>
  <c r="BP132" i="8"/>
  <c r="O132" i="9"/>
  <c r="R132" i="9"/>
  <c r="T132" i="9"/>
  <c r="L133" i="9" s="1"/>
  <c r="BO133" i="7"/>
  <c r="BT133" i="7"/>
  <c r="BL134" i="7" s="1"/>
  <c r="BR133" i="7"/>
  <c r="AO131" i="9"/>
  <c r="AR131" i="9"/>
  <c r="AT131" i="9"/>
  <c r="AL132" i="9" s="1"/>
  <c r="BU131" i="8"/>
  <c r="BB133" i="7"/>
  <c r="BG133" i="7"/>
  <c r="AY134" i="7" s="1"/>
  <c r="BE133" i="7"/>
  <c r="BB131" i="9"/>
  <c r="BE131" i="9"/>
  <c r="BG131" i="9"/>
  <c r="AY132" i="9" s="1"/>
  <c r="AO133" i="7"/>
  <c r="AR133" i="7"/>
  <c r="AT133" i="7"/>
  <c r="AL134" i="7" s="1"/>
  <c r="O133" i="7"/>
  <c r="T133" i="7"/>
  <c r="L134" i="7" s="1"/>
  <c r="R133" i="7"/>
  <c r="BH131" i="8"/>
  <c r="AD132" i="8"/>
  <c r="AA132" i="8"/>
  <c r="AF132" i="8"/>
  <c r="BC132" i="8"/>
  <c r="Q132" i="8"/>
  <c r="N132" i="8"/>
  <c r="S132" i="8"/>
  <c r="CB133" i="7"/>
  <c r="CG133" i="7"/>
  <c r="BY134" i="7" s="1"/>
  <c r="CE133" i="7"/>
  <c r="AB131" i="9"/>
  <c r="AE131" i="9"/>
  <c r="AG131" i="9"/>
  <c r="Y132" i="9" s="1"/>
  <c r="CB131" i="9"/>
  <c r="CE131" i="9"/>
  <c r="CG131" i="9"/>
  <c r="BY132" i="9" s="1"/>
  <c r="BO131" i="9"/>
  <c r="BT131" i="9"/>
  <c r="BL132" i="9" s="1"/>
  <c r="BR131" i="9"/>
  <c r="CC132" i="8"/>
  <c r="O132" i="8" l="1"/>
  <c r="T132" i="8"/>
  <c r="L133" i="8" s="1"/>
  <c r="R132" i="8"/>
  <c r="P134" i="7"/>
  <c r="AB134" i="7"/>
  <c r="AE134" i="7"/>
  <c r="AG134" i="7"/>
  <c r="Y135" i="7" s="1"/>
  <c r="CC132" i="9"/>
  <c r="BH133" i="7"/>
  <c r="BU133" i="7"/>
  <c r="BC134" i="7"/>
  <c r="BP134" i="7"/>
  <c r="P133" i="9"/>
  <c r="BP132" i="9"/>
  <c r="AC132" i="9"/>
  <c r="AP134" i="7"/>
  <c r="AH131" i="9"/>
  <c r="AU133" i="7"/>
  <c r="U132" i="9"/>
  <c r="CD132" i="8"/>
  <c r="CA132" i="8"/>
  <c r="CF132" i="8"/>
  <c r="AB132" i="8"/>
  <c r="AE132" i="8"/>
  <c r="AG132" i="8"/>
  <c r="Y133" i="8" s="1"/>
  <c r="BC132" i="9"/>
  <c r="AP132" i="9"/>
  <c r="CC134" i="7"/>
  <c r="BH131" i="9"/>
  <c r="AU131" i="9"/>
  <c r="AU131" i="8"/>
  <c r="CH131" i="9"/>
  <c r="BD132" i="8"/>
  <c r="BA132" i="8"/>
  <c r="BF132" i="8"/>
  <c r="AP132" i="8"/>
  <c r="CH133" i="7"/>
  <c r="BU131" i="9"/>
  <c r="U133" i="7"/>
  <c r="BQ132" i="8"/>
  <c r="BN132" i="8"/>
  <c r="BS132" i="8"/>
  <c r="AH132" i="8" l="1"/>
  <c r="BD132" i="9"/>
  <c r="BA132" i="9"/>
  <c r="BF132" i="9"/>
  <c r="Q133" i="9"/>
  <c r="N133" i="9"/>
  <c r="S133" i="9"/>
  <c r="AC133" i="8"/>
  <c r="CD132" i="9"/>
  <c r="CA132" i="9"/>
  <c r="CF132" i="9"/>
  <c r="AQ134" i="7"/>
  <c r="AN134" i="7"/>
  <c r="AS134" i="7"/>
  <c r="AC135" i="7"/>
  <c r="CB132" i="8"/>
  <c r="CG132" i="8"/>
  <c r="BY133" i="8" s="1"/>
  <c r="CE132" i="8"/>
  <c r="AH134" i="7"/>
  <c r="AD132" i="9"/>
  <c r="AA132" i="9"/>
  <c r="AF132" i="9"/>
  <c r="BQ134" i="7"/>
  <c r="BN134" i="7"/>
  <c r="BS134" i="7"/>
  <c r="CD134" i="7"/>
  <c r="CA134" i="7"/>
  <c r="CF134" i="7"/>
  <c r="Q134" i="7"/>
  <c r="N134" i="7"/>
  <c r="S134" i="7"/>
  <c r="BB132" i="8"/>
  <c r="BE132" i="8"/>
  <c r="BG132" i="8"/>
  <c r="AY133" i="8" s="1"/>
  <c r="BQ132" i="9"/>
  <c r="BN132" i="9"/>
  <c r="BS132" i="9"/>
  <c r="U132" i="8"/>
  <c r="AQ132" i="9"/>
  <c r="AN132" i="9"/>
  <c r="AS132" i="9"/>
  <c r="P133" i="8"/>
  <c r="AQ132" i="8"/>
  <c r="AN132" i="8"/>
  <c r="AS132" i="8"/>
  <c r="BD134" i="7"/>
  <c r="BA134" i="7"/>
  <c r="BF134" i="7"/>
  <c r="BO132" i="8"/>
  <c r="BT132" i="8"/>
  <c r="BL133" i="8" s="1"/>
  <c r="BR132" i="8"/>
  <c r="CB132" i="9" l="1"/>
  <c r="CG132" i="9"/>
  <c r="BY133" i="9" s="1"/>
  <c r="CE132" i="9"/>
  <c r="CB134" i="7"/>
  <c r="CG134" i="7"/>
  <c r="BY135" i="7" s="1"/>
  <c r="CE134" i="7"/>
  <c r="AO132" i="8"/>
  <c r="AT132" i="8"/>
  <c r="AL133" i="8" s="1"/>
  <c r="AR132" i="8"/>
  <c r="BC133" i="8"/>
  <c r="BH132" i="8"/>
  <c r="AD135" i="7"/>
  <c r="AA135" i="7"/>
  <c r="AF135" i="7"/>
  <c r="AD133" i="8"/>
  <c r="AA133" i="8"/>
  <c r="AF133" i="8"/>
  <c r="Q133" i="8"/>
  <c r="N133" i="8"/>
  <c r="S133" i="8"/>
  <c r="BO134" i="7"/>
  <c r="BR134" i="7"/>
  <c r="BT134" i="7"/>
  <c r="BL135" i="7" s="1"/>
  <c r="BU132" i="8"/>
  <c r="O134" i="7"/>
  <c r="T134" i="7"/>
  <c r="L135" i="7" s="1"/>
  <c r="R134" i="7"/>
  <c r="AO134" i="7"/>
  <c r="AR134" i="7"/>
  <c r="AT134" i="7"/>
  <c r="AL135" i="7" s="1"/>
  <c r="O133" i="9"/>
  <c r="R133" i="9"/>
  <c r="T133" i="9"/>
  <c r="L134" i="9" s="1"/>
  <c r="AB132" i="9"/>
  <c r="AG132" i="9"/>
  <c r="Y133" i="9" s="1"/>
  <c r="AE132" i="9"/>
  <c r="BB132" i="9"/>
  <c r="BG132" i="9"/>
  <c r="AY133" i="9" s="1"/>
  <c r="BE132" i="9"/>
  <c r="BP133" i="8"/>
  <c r="AO132" i="9"/>
  <c r="AT132" i="9"/>
  <c r="AL133" i="9" s="1"/>
  <c r="AR132" i="9"/>
  <c r="CH132" i="8"/>
  <c r="BB134" i="7"/>
  <c r="BE134" i="7"/>
  <c r="BG134" i="7"/>
  <c r="AY135" i="7" s="1"/>
  <c r="BO132" i="9"/>
  <c r="BT132" i="9"/>
  <c r="BL133" i="9" s="1"/>
  <c r="BR132" i="9"/>
  <c r="CC133" i="8"/>
  <c r="U134" i="7" l="1"/>
  <c r="BQ133" i="8"/>
  <c r="BN133" i="8"/>
  <c r="BS133" i="8"/>
  <c r="P135" i="7"/>
  <c r="O133" i="8"/>
  <c r="R133" i="8"/>
  <c r="T133" i="8"/>
  <c r="L134" i="8" s="1"/>
  <c r="BD133" i="8"/>
  <c r="BA133" i="8"/>
  <c r="BF133" i="8"/>
  <c r="AH132" i="9"/>
  <c r="AU132" i="8"/>
  <c r="BH134" i="7"/>
  <c r="BC133" i="9"/>
  <c r="AC133" i="9"/>
  <c r="AP133" i="8"/>
  <c r="BH132" i="9"/>
  <c r="AB133" i="8"/>
  <c r="AE133" i="8"/>
  <c r="AG133" i="8"/>
  <c r="Y134" i="8" s="1"/>
  <c r="P134" i="9"/>
  <c r="CH134" i="7"/>
  <c r="U133" i="9"/>
  <c r="CC135" i="7"/>
  <c r="AB135" i="7"/>
  <c r="AE135" i="7"/>
  <c r="AG135" i="7"/>
  <c r="Y136" i="7" s="1"/>
  <c r="BP133" i="9"/>
  <c r="BC135" i="7"/>
  <c r="AP135" i="7"/>
  <c r="CH132" i="9"/>
  <c r="AP133" i="9"/>
  <c r="AU134" i="7"/>
  <c r="BP135" i="7"/>
  <c r="CC133" i="9"/>
  <c r="CD133" i="8"/>
  <c r="CA133" i="8"/>
  <c r="CF133" i="8"/>
  <c r="AU132" i="9"/>
  <c r="BU132" i="9"/>
  <c r="BU134" i="7"/>
  <c r="P134" i="8" l="1"/>
  <c r="AH135" i="7"/>
  <c r="Q134" i="9"/>
  <c r="N134" i="9"/>
  <c r="S134" i="9"/>
  <c r="U133" i="8"/>
  <c r="BQ133" i="9"/>
  <c r="BN133" i="9"/>
  <c r="BS133" i="9"/>
  <c r="CD135" i="7"/>
  <c r="CA135" i="7"/>
  <c r="CF135" i="7"/>
  <c r="AC134" i="8"/>
  <c r="Q135" i="7"/>
  <c r="N135" i="7"/>
  <c r="S135" i="7"/>
  <c r="AH133" i="8"/>
  <c r="BD133" i="9"/>
  <c r="BA133" i="9"/>
  <c r="BF133" i="9"/>
  <c r="CB133" i="8"/>
  <c r="CG133" i="8"/>
  <c r="BY134" i="8" s="1"/>
  <c r="CE133" i="8"/>
  <c r="AQ135" i="7"/>
  <c r="AN135" i="7"/>
  <c r="AS135" i="7"/>
  <c r="CD133" i="9"/>
  <c r="CA133" i="9"/>
  <c r="CF133" i="9"/>
  <c r="BO133" i="8"/>
  <c r="BR133" i="8"/>
  <c r="BT133" i="8"/>
  <c r="BL134" i="8" s="1"/>
  <c r="AD133" i="9"/>
  <c r="AA133" i="9"/>
  <c r="AF133" i="9"/>
  <c r="AC136" i="7"/>
  <c r="BD135" i="7"/>
  <c r="BA135" i="7"/>
  <c r="BF135" i="7"/>
  <c r="AQ133" i="8"/>
  <c r="AN133" i="8"/>
  <c r="AS133" i="8"/>
  <c r="AQ133" i="9"/>
  <c r="AN133" i="9"/>
  <c r="AS133" i="9"/>
  <c r="BQ135" i="7"/>
  <c r="BN135" i="7"/>
  <c r="BS135" i="7"/>
  <c r="BB133" i="8"/>
  <c r="BG133" i="8"/>
  <c r="AY134" i="8" s="1"/>
  <c r="BE133" i="8"/>
  <c r="AO133" i="8" l="1"/>
  <c r="AT133" i="8"/>
  <c r="AL134" i="8" s="1"/>
  <c r="AR133" i="8"/>
  <c r="AO133" i="9"/>
  <c r="AR133" i="9"/>
  <c r="AT133" i="9"/>
  <c r="AL134" i="9" s="1"/>
  <c r="BB133" i="9"/>
  <c r="BE133" i="9"/>
  <c r="BG133" i="9"/>
  <c r="AY134" i="9" s="1"/>
  <c r="BB135" i="7"/>
  <c r="BG135" i="7"/>
  <c r="AY136" i="7" s="1"/>
  <c r="BE135" i="7"/>
  <c r="CB133" i="9"/>
  <c r="CG133" i="9"/>
  <c r="BY134" i="9" s="1"/>
  <c r="CE133" i="9"/>
  <c r="BO133" i="9"/>
  <c r="BT133" i="9"/>
  <c r="BL134" i="9" s="1"/>
  <c r="BR133" i="9"/>
  <c r="AD136" i="7"/>
  <c r="AA136" i="7"/>
  <c r="AF136" i="7"/>
  <c r="BH133" i="8"/>
  <c r="AO135" i="7"/>
  <c r="AR135" i="7"/>
  <c r="AT135" i="7"/>
  <c r="AL136" i="7" s="1"/>
  <c r="O135" i="7"/>
  <c r="R135" i="7"/>
  <c r="T135" i="7"/>
  <c r="L136" i="7" s="1"/>
  <c r="BC134" i="8"/>
  <c r="AB133" i="9"/>
  <c r="AG133" i="9"/>
  <c r="Y134" i="9" s="1"/>
  <c r="AE133" i="9"/>
  <c r="O134" i="9"/>
  <c r="T134" i="9"/>
  <c r="L135" i="9" s="1"/>
  <c r="R134" i="9"/>
  <c r="AD134" i="8"/>
  <c r="AA134" i="8"/>
  <c r="AF134" i="8"/>
  <c r="CC134" i="8"/>
  <c r="CH133" i="8"/>
  <c r="BO135" i="7"/>
  <c r="BT135" i="7"/>
  <c r="BL136" i="7" s="1"/>
  <c r="BR135" i="7"/>
  <c r="BP134" i="8"/>
  <c r="BU133" i="8"/>
  <c r="CB135" i="7"/>
  <c r="CE135" i="7"/>
  <c r="CG135" i="7"/>
  <c r="BY136" i="7" s="1"/>
  <c r="Q134" i="8"/>
  <c r="N134" i="8"/>
  <c r="S134" i="8"/>
  <c r="AP136" i="7" l="1"/>
  <c r="BC134" i="9"/>
  <c r="AH133" i="9"/>
  <c r="AU135" i="7"/>
  <c r="BH133" i="9"/>
  <c r="P135" i="9"/>
  <c r="BP136" i="7"/>
  <c r="BU133" i="9"/>
  <c r="CC136" i="7"/>
  <c r="CH135" i="7"/>
  <c r="BP134" i="9"/>
  <c r="CD134" i="8"/>
  <c r="CA134" i="8"/>
  <c r="CF134" i="8"/>
  <c r="CH133" i="9"/>
  <c r="AP134" i="9"/>
  <c r="BD134" i="8"/>
  <c r="BA134" i="8"/>
  <c r="BF134" i="8"/>
  <c r="CC134" i="9"/>
  <c r="AU133" i="9"/>
  <c r="BU135" i="7"/>
  <c r="AC134" i="9"/>
  <c r="BQ134" i="8"/>
  <c r="BN134" i="8"/>
  <c r="BS134" i="8"/>
  <c r="AB134" i="8"/>
  <c r="AG134" i="8"/>
  <c r="Y135" i="8" s="1"/>
  <c r="AE134" i="8"/>
  <c r="BH135" i="7"/>
  <c r="AU133" i="8"/>
  <c r="AB136" i="7"/>
  <c r="AE136" i="7"/>
  <c r="AG136" i="7"/>
  <c r="Y137" i="7" s="1"/>
  <c r="O134" i="8"/>
  <c r="T134" i="8"/>
  <c r="L135" i="8" s="1"/>
  <c r="R134" i="8"/>
  <c r="P136" i="7"/>
  <c r="BC136" i="7"/>
  <c r="AP134" i="8"/>
  <c r="U134" i="9"/>
  <c r="U135" i="7"/>
  <c r="BB134" i="8" l="1"/>
  <c r="BG134" i="8"/>
  <c r="AY135" i="8" s="1"/>
  <c r="BE134" i="8"/>
  <c r="AD134" i="9"/>
  <c r="AA134" i="9"/>
  <c r="AF134" i="9"/>
  <c r="BQ134" i="9"/>
  <c r="BN134" i="9"/>
  <c r="BS134" i="9"/>
  <c r="AQ134" i="9"/>
  <c r="AN134" i="9"/>
  <c r="AS134" i="9"/>
  <c r="CD136" i="7"/>
  <c r="CA136" i="7"/>
  <c r="CF136" i="7"/>
  <c r="AH136" i="7"/>
  <c r="Q136" i="7"/>
  <c r="N136" i="7"/>
  <c r="S136" i="7"/>
  <c r="AC135" i="8"/>
  <c r="CB134" i="8"/>
  <c r="CG134" i="8"/>
  <c r="BY135" i="8" s="1"/>
  <c r="CE134" i="8"/>
  <c r="BD134" i="9"/>
  <c r="BA134" i="9"/>
  <c r="BF134" i="9"/>
  <c r="BD136" i="7"/>
  <c r="BA136" i="7"/>
  <c r="BF136" i="7"/>
  <c r="AQ136" i="7"/>
  <c r="AN136" i="7"/>
  <c r="AS136" i="7"/>
  <c r="U134" i="8"/>
  <c r="P135" i="8"/>
  <c r="CD134" i="9"/>
  <c r="CA134" i="9"/>
  <c r="CF134" i="9"/>
  <c r="BQ136" i="7"/>
  <c r="BN136" i="7"/>
  <c r="BS136" i="7"/>
  <c r="Q135" i="9"/>
  <c r="N135" i="9"/>
  <c r="S135" i="9"/>
  <c r="AQ134" i="8"/>
  <c r="AN134" i="8"/>
  <c r="AS134" i="8"/>
  <c r="AH134" i="8"/>
  <c r="BO134" i="8"/>
  <c r="BT134" i="8"/>
  <c r="BL135" i="8" s="1"/>
  <c r="BR134" i="8"/>
  <c r="AC137" i="7"/>
  <c r="AO134" i="9" l="1"/>
  <c r="AR134" i="9"/>
  <c r="AT134" i="9"/>
  <c r="AL135" i="9" s="1"/>
  <c r="AO136" i="7"/>
  <c r="AT136" i="7"/>
  <c r="AL137" i="7" s="1"/>
  <c r="AR136" i="7"/>
  <c r="AD135" i="8"/>
  <c r="AA135" i="8"/>
  <c r="AF135" i="8"/>
  <c r="AO134" i="8"/>
  <c r="AT134" i="8"/>
  <c r="AL135" i="8" s="1"/>
  <c r="AR134" i="8"/>
  <c r="BO136" i="7"/>
  <c r="BT136" i="7"/>
  <c r="BL137" i="7" s="1"/>
  <c r="BR136" i="7"/>
  <c r="O136" i="7"/>
  <c r="R136" i="7"/>
  <c r="T136" i="7"/>
  <c r="L137" i="7" s="1"/>
  <c r="BO134" i="9"/>
  <c r="BR134" i="9"/>
  <c r="BT134" i="9"/>
  <c r="BL135" i="9" s="1"/>
  <c r="CB134" i="9"/>
  <c r="CG134" i="9"/>
  <c r="BY135" i="9" s="1"/>
  <c r="CE134" i="9"/>
  <c r="AB134" i="9"/>
  <c r="AE134" i="9"/>
  <c r="AG134" i="9"/>
  <c r="Y135" i="9" s="1"/>
  <c r="BU134" i="8"/>
  <c r="O135" i="9"/>
  <c r="T135" i="9"/>
  <c r="L136" i="9" s="1"/>
  <c r="R135" i="9"/>
  <c r="BB134" i="9"/>
  <c r="BG134" i="9"/>
  <c r="AY135" i="9" s="1"/>
  <c r="BE134" i="9"/>
  <c r="AD137" i="7"/>
  <c r="AA137" i="7"/>
  <c r="AF137" i="7"/>
  <c r="Q135" i="8"/>
  <c r="N135" i="8"/>
  <c r="S135" i="8"/>
  <c r="BH134" i="8"/>
  <c r="BB136" i="7"/>
  <c r="BE136" i="7"/>
  <c r="BG136" i="7"/>
  <c r="AY137" i="7" s="1"/>
  <c r="CH134" i="8"/>
  <c r="CB136" i="7"/>
  <c r="CG136" i="7"/>
  <c r="BY137" i="7" s="1"/>
  <c r="CE136" i="7"/>
  <c r="BC135" i="8"/>
  <c r="BP135" i="8"/>
  <c r="CC135" i="8"/>
  <c r="U135" i="9" l="1"/>
  <c r="BU136" i="7"/>
  <c r="BP137" i="7"/>
  <c r="BD135" i="8"/>
  <c r="BA135" i="8"/>
  <c r="BF135" i="8"/>
  <c r="AU136" i="7"/>
  <c r="CH136" i="7"/>
  <c r="O135" i="8"/>
  <c r="R135" i="8"/>
  <c r="T135" i="8"/>
  <c r="L136" i="8" s="1"/>
  <c r="AP137" i="7"/>
  <c r="AC135" i="9"/>
  <c r="AU134" i="8"/>
  <c r="CC137" i="7"/>
  <c r="CD135" i="8"/>
  <c r="CA135" i="8"/>
  <c r="CF135" i="8"/>
  <c r="AH134" i="9"/>
  <c r="BP135" i="9"/>
  <c r="AP135" i="8"/>
  <c r="AP135" i="9"/>
  <c r="AU134" i="9"/>
  <c r="BQ135" i="8"/>
  <c r="BN135" i="8"/>
  <c r="BS135" i="8"/>
  <c r="BU134" i="9"/>
  <c r="BC137" i="7"/>
  <c r="BH134" i="9"/>
  <c r="CH134" i="9"/>
  <c r="P137" i="7"/>
  <c r="AB135" i="8"/>
  <c r="AE135" i="8"/>
  <c r="AG135" i="8"/>
  <c r="Y136" i="8" s="1"/>
  <c r="P136" i="9"/>
  <c r="AB137" i="7"/>
  <c r="AE137" i="7"/>
  <c r="AG137" i="7"/>
  <c r="Y138" i="7" s="1"/>
  <c r="BH136" i="7"/>
  <c r="BC135" i="9"/>
  <c r="CC135" i="9"/>
  <c r="U136" i="7"/>
  <c r="P136" i="8" l="1"/>
  <c r="U135" i="8"/>
  <c r="BB135" i="8"/>
  <c r="BE135" i="8"/>
  <c r="BG135" i="8"/>
  <c r="AY136" i="8" s="1"/>
  <c r="BQ137" i="7"/>
  <c r="BN137" i="7"/>
  <c r="BS137" i="7"/>
  <c r="BD135" i="9"/>
  <c r="BA135" i="9"/>
  <c r="BF135" i="9"/>
  <c r="BO135" i="8"/>
  <c r="BR135" i="8"/>
  <c r="BT135" i="8"/>
  <c r="BL136" i="8" s="1"/>
  <c r="AC138" i="7"/>
  <c r="CD137" i="7"/>
  <c r="CA137" i="7"/>
  <c r="CF137" i="7"/>
  <c r="AH135" i="8"/>
  <c r="Q137" i="7"/>
  <c r="N137" i="7"/>
  <c r="S137" i="7"/>
  <c r="AQ137" i="7"/>
  <c r="AN137" i="7"/>
  <c r="AS137" i="7"/>
  <c r="AQ135" i="9"/>
  <c r="AN135" i="9"/>
  <c r="AS135" i="9"/>
  <c r="CD135" i="9"/>
  <c r="CA135" i="9"/>
  <c r="CF135" i="9"/>
  <c r="BD137" i="7"/>
  <c r="BA137" i="7"/>
  <c r="BF137" i="7"/>
  <c r="AC136" i="8"/>
  <c r="BQ135" i="9"/>
  <c r="BN135" i="9"/>
  <c r="BS135" i="9"/>
  <c r="CB135" i="8"/>
  <c r="CE135" i="8"/>
  <c r="CG135" i="8"/>
  <c r="BY136" i="8" s="1"/>
  <c r="AH137" i="7"/>
  <c r="Q136" i="9"/>
  <c r="N136" i="9"/>
  <c r="S136" i="9"/>
  <c r="AQ135" i="8"/>
  <c r="AN135" i="8"/>
  <c r="AS135" i="8"/>
  <c r="AD135" i="9"/>
  <c r="AA135" i="9"/>
  <c r="AF135" i="9"/>
  <c r="AD138" i="7" l="1"/>
  <c r="AA138" i="7"/>
  <c r="AF138" i="7"/>
  <c r="BB137" i="7"/>
  <c r="BG137" i="7"/>
  <c r="AY138" i="7" s="1"/>
  <c r="BE137" i="7"/>
  <c r="BP136" i="8"/>
  <c r="BH135" i="8"/>
  <c r="BU135" i="8"/>
  <c r="CC136" i="8"/>
  <c r="CB135" i="9"/>
  <c r="CG135" i="9"/>
  <c r="BY136" i="9" s="1"/>
  <c r="CE135" i="9"/>
  <c r="O137" i="7"/>
  <c r="R137" i="7"/>
  <c r="T137" i="7"/>
  <c r="L138" i="7" s="1"/>
  <c r="O136" i="9"/>
  <c r="T136" i="9"/>
  <c r="L137" i="9" s="1"/>
  <c r="R136" i="9"/>
  <c r="BB135" i="9"/>
  <c r="BE135" i="9"/>
  <c r="BG135" i="9"/>
  <c r="AY136" i="9" s="1"/>
  <c r="AB135" i="9"/>
  <c r="AE135" i="9"/>
  <c r="AG135" i="9"/>
  <c r="Y136" i="9" s="1"/>
  <c r="Q136" i="8"/>
  <c r="N136" i="8"/>
  <c r="S136" i="8"/>
  <c r="CH135" i="8"/>
  <c r="BO135" i="9"/>
  <c r="BT135" i="9"/>
  <c r="BL136" i="9" s="1"/>
  <c r="BR135" i="9"/>
  <c r="CB137" i="7"/>
  <c r="CG137" i="7"/>
  <c r="BY138" i="7" s="1"/>
  <c r="CE137" i="7"/>
  <c r="BO137" i="7"/>
  <c r="BR137" i="7"/>
  <c r="BT137" i="7"/>
  <c r="BL138" i="7" s="1"/>
  <c r="AO135" i="9"/>
  <c r="AT135" i="9"/>
  <c r="AL136" i="9" s="1"/>
  <c r="AR135" i="9"/>
  <c r="AO135" i="8"/>
  <c r="AR135" i="8"/>
  <c r="AT135" i="8"/>
  <c r="AL136" i="8" s="1"/>
  <c r="AD136" i="8"/>
  <c r="AA136" i="8"/>
  <c r="AF136" i="8"/>
  <c r="AO137" i="7"/>
  <c r="AR137" i="7"/>
  <c r="AT137" i="7"/>
  <c r="AL138" i="7" s="1"/>
  <c r="BC136" i="8"/>
  <c r="P138" i="7" l="1"/>
  <c r="AU135" i="8"/>
  <c r="AH135" i="9"/>
  <c r="AP138" i="7"/>
  <c r="BP136" i="9"/>
  <c r="U137" i="7"/>
  <c r="BU135" i="9"/>
  <c r="AU137" i="7"/>
  <c r="BQ136" i="8"/>
  <c r="BN136" i="8"/>
  <c r="BS136" i="8"/>
  <c r="CH137" i="7"/>
  <c r="AP136" i="8"/>
  <c r="BD136" i="8"/>
  <c r="BA136" i="8"/>
  <c r="BF136" i="8"/>
  <c r="AP136" i="9"/>
  <c r="BC136" i="9"/>
  <c r="BP138" i="7"/>
  <c r="BH135" i="9"/>
  <c r="CH135" i="9"/>
  <c r="CC136" i="9"/>
  <c r="AB136" i="8"/>
  <c r="AG136" i="8"/>
  <c r="Y137" i="8" s="1"/>
  <c r="AE136" i="8"/>
  <c r="CD136" i="8"/>
  <c r="CA136" i="8"/>
  <c r="CF136" i="8"/>
  <c r="BH137" i="7"/>
  <c r="BU137" i="7"/>
  <c r="CC138" i="7"/>
  <c r="BC138" i="7"/>
  <c r="U136" i="9"/>
  <c r="O136" i="8"/>
  <c r="T136" i="8"/>
  <c r="L137" i="8" s="1"/>
  <c r="R136" i="8"/>
  <c r="AU135" i="9"/>
  <c r="P137" i="9"/>
  <c r="AB138" i="7"/>
  <c r="AG138" i="7"/>
  <c r="Y139" i="7" s="1"/>
  <c r="AE138" i="7"/>
  <c r="AC136" i="9"/>
  <c r="AQ138" i="7" l="1"/>
  <c r="AN138" i="7"/>
  <c r="AS138" i="7"/>
  <c r="BD138" i="7"/>
  <c r="BA138" i="7"/>
  <c r="BF138" i="7"/>
  <c r="BO136" i="8"/>
  <c r="BR136" i="8"/>
  <c r="BT136" i="8"/>
  <c r="BL137" i="8" s="1"/>
  <c r="Q137" i="9"/>
  <c r="N137" i="9"/>
  <c r="S137" i="9"/>
  <c r="AH136" i="8"/>
  <c r="BD136" i="9"/>
  <c r="BA136" i="9"/>
  <c r="BF136" i="9"/>
  <c r="AC137" i="8"/>
  <c r="AQ136" i="9"/>
  <c r="AN136" i="9"/>
  <c r="AS136" i="9"/>
  <c r="CD136" i="9"/>
  <c r="CA136" i="9"/>
  <c r="CF136" i="9"/>
  <c r="BB136" i="8"/>
  <c r="BE136" i="8"/>
  <c r="BG136" i="8"/>
  <c r="AY137" i="8" s="1"/>
  <c r="CD138" i="7"/>
  <c r="CA138" i="7"/>
  <c r="CF138" i="7"/>
  <c r="AQ136" i="8"/>
  <c r="AN136" i="8"/>
  <c r="AS136" i="8"/>
  <c r="U136" i="8"/>
  <c r="AD136" i="9"/>
  <c r="AA136" i="9"/>
  <c r="AF136" i="9"/>
  <c r="P137" i="8"/>
  <c r="BQ138" i="7"/>
  <c r="BN138" i="7"/>
  <c r="BS138" i="7"/>
  <c r="BQ136" i="9"/>
  <c r="BN136" i="9"/>
  <c r="BS136" i="9"/>
  <c r="Q138" i="7"/>
  <c r="N138" i="7"/>
  <c r="S138" i="7"/>
  <c r="AH138" i="7"/>
  <c r="AC139" i="7"/>
  <c r="CB136" i="8"/>
  <c r="CG136" i="8"/>
  <c r="BY137" i="8" s="1"/>
  <c r="CE136" i="8"/>
  <c r="CB138" i="7" l="1"/>
  <c r="CE138" i="7"/>
  <c r="CG138" i="7"/>
  <c r="BY139" i="7" s="1"/>
  <c r="O137" i="9"/>
  <c r="R137" i="9"/>
  <c r="T137" i="9"/>
  <c r="L138" i="9" s="1"/>
  <c r="O138" i="7"/>
  <c r="T138" i="7"/>
  <c r="L139" i="7" s="1"/>
  <c r="R138" i="7"/>
  <c r="AB136" i="9"/>
  <c r="AG136" i="9"/>
  <c r="Y137" i="9" s="1"/>
  <c r="AE136" i="9"/>
  <c r="AO136" i="9"/>
  <c r="AR136" i="9"/>
  <c r="AT136" i="9"/>
  <c r="AL137" i="9" s="1"/>
  <c r="BP137" i="8"/>
  <c r="BU136" i="8"/>
  <c r="Q137" i="8"/>
  <c r="N137" i="8"/>
  <c r="S137" i="8"/>
  <c r="BC137" i="8"/>
  <c r="BO136" i="9"/>
  <c r="BT136" i="9"/>
  <c r="BL137" i="9" s="1"/>
  <c r="BR136" i="9"/>
  <c r="BH136" i="8"/>
  <c r="CH136" i="8"/>
  <c r="AD137" i="8"/>
  <c r="AA137" i="8"/>
  <c r="AF137" i="8"/>
  <c r="CC137" i="8"/>
  <c r="BB138" i="7"/>
  <c r="BE138" i="7"/>
  <c r="BG138" i="7"/>
  <c r="AY139" i="7" s="1"/>
  <c r="BO138" i="7"/>
  <c r="BT138" i="7"/>
  <c r="BL139" i="7" s="1"/>
  <c r="BR138" i="7"/>
  <c r="BB136" i="9"/>
  <c r="BE136" i="9"/>
  <c r="BG136" i="9"/>
  <c r="AY137" i="9" s="1"/>
  <c r="AD139" i="7"/>
  <c r="AA139" i="7"/>
  <c r="AF139" i="7"/>
  <c r="AO136" i="8"/>
  <c r="AT136" i="8"/>
  <c r="AL137" i="8" s="1"/>
  <c r="AR136" i="8"/>
  <c r="AO138" i="7"/>
  <c r="AT138" i="7"/>
  <c r="AL139" i="7" s="1"/>
  <c r="AR138" i="7"/>
  <c r="CB136" i="9"/>
  <c r="CG136" i="9"/>
  <c r="BY137" i="9" s="1"/>
  <c r="CE136" i="9"/>
  <c r="B19" i="9"/>
  <c r="BC137" i="9" l="1"/>
  <c r="BH136" i="9"/>
  <c r="AC137" i="9"/>
  <c r="B19" i="8"/>
  <c r="BH138" i="7"/>
  <c r="U138" i="7"/>
  <c r="AH136" i="9"/>
  <c r="AP139" i="7"/>
  <c r="P139" i="7"/>
  <c r="BU138" i="7"/>
  <c r="P138" i="9"/>
  <c r="AU138" i="7"/>
  <c r="BP139" i="7"/>
  <c r="BU136" i="9"/>
  <c r="AP137" i="9"/>
  <c r="U137" i="9"/>
  <c r="CH136" i="9"/>
  <c r="C21" i="7"/>
  <c r="BP137" i="9"/>
  <c r="AU136" i="9"/>
  <c r="AP137" i="8"/>
  <c r="BQ137" i="8"/>
  <c r="BN137" i="8"/>
  <c r="BS137" i="8"/>
  <c r="CD137" i="8"/>
  <c r="CA137" i="8"/>
  <c r="CF137" i="8"/>
  <c r="CC137" i="9"/>
  <c r="C19" i="8"/>
  <c r="CC139" i="7"/>
  <c r="BC139" i="7"/>
  <c r="AB139" i="7"/>
  <c r="AG139" i="7"/>
  <c r="Y140" i="7" s="1"/>
  <c r="AE139" i="7"/>
  <c r="AB137" i="8"/>
  <c r="AE137" i="8"/>
  <c r="AG137" i="8"/>
  <c r="Y138" i="8" s="1"/>
  <c r="BD137" i="8"/>
  <c r="BA137" i="8"/>
  <c r="BF137" i="8"/>
  <c r="CH138" i="7"/>
  <c r="O137" i="8"/>
  <c r="T137" i="8"/>
  <c r="L138" i="8" s="1"/>
  <c r="R137" i="8"/>
  <c r="AU136" i="8"/>
  <c r="Q138" i="9" l="1"/>
  <c r="N138" i="9"/>
  <c r="S138" i="9"/>
  <c r="BB137" i="8"/>
  <c r="BG137" i="8"/>
  <c r="AY138" i="8" s="1"/>
  <c r="BE137" i="8"/>
  <c r="AQ137" i="8"/>
  <c r="AN137" i="8"/>
  <c r="AS137" i="8"/>
  <c r="AC138" i="8"/>
  <c r="AQ137" i="9"/>
  <c r="AN137" i="9"/>
  <c r="AS137" i="9"/>
  <c r="AD137" i="9"/>
  <c r="AA137" i="9"/>
  <c r="AF137" i="9"/>
  <c r="G19" i="8"/>
  <c r="Q139" i="7"/>
  <c r="N139" i="7"/>
  <c r="S139" i="7"/>
  <c r="BD139" i="7"/>
  <c r="BA139" i="7"/>
  <c r="BF139" i="7"/>
  <c r="AH139" i="7"/>
  <c r="AQ139" i="7"/>
  <c r="AN139" i="7"/>
  <c r="AS139" i="7"/>
  <c r="CD137" i="9"/>
  <c r="CA137" i="9"/>
  <c r="CF137" i="9"/>
  <c r="AH137" i="8"/>
  <c r="AC140" i="7"/>
  <c r="BQ137" i="9"/>
  <c r="BN137" i="9"/>
  <c r="BS137" i="9"/>
  <c r="BQ139" i="7"/>
  <c r="BN139" i="7"/>
  <c r="BS139" i="7"/>
  <c r="CB137" i="8"/>
  <c r="CG137" i="8"/>
  <c r="BY138" i="8" s="1"/>
  <c r="CE137" i="8"/>
  <c r="U137" i="8"/>
  <c r="P138" i="8"/>
  <c r="F19" i="8"/>
  <c r="CD139" i="7"/>
  <c r="CA139" i="7"/>
  <c r="CF139" i="7"/>
  <c r="E19" i="8"/>
  <c r="BO137" i="8"/>
  <c r="BT137" i="8"/>
  <c r="BL138" i="8" s="1"/>
  <c r="BR137" i="8"/>
  <c r="BD137" i="9"/>
  <c r="BA137" i="9"/>
  <c r="BF137" i="9"/>
  <c r="AD138" i="8" l="1"/>
  <c r="AA138" i="8"/>
  <c r="AF138" i="8"/>
  <c r="F19" i="9"/>
  <c r="AO137" i="8"/>
  <c r="AR137" i="8"/>
  <c r="AT137" i="8"/>
  <c r="AL138" i="8" s="1"/>
  <c r="BO137" i="9"/>
  <c r="BT137" i="9"/>
  <c r="BL138" i="9" s="1"/>
  <c r="BR137" i="9"/>
  <c r="D21" i="7"/>
  <c r="BH137" i="8"/>
  <c r="E19" i="9"/>
  <c r="AD140" i="7"/>
  <c r="AA140" i="7"/>
  <c r="AF140" i="7"/>
  <c r="CH137" i="8"/>
  <c r="BC138" i="8"/>
  <c r="CB137" i="9"/>
  <c r="CG137" i="9"/>
  <c r="BY138" i="9" s="1"/>
  <c r="CE137" i="9"/>
  <c r="BB137" i="9"/>
  <c r="BG137" i="9"/>
  <c r="AY138" i="9" s="1"/>
  <c r="BE137" i="9"/>
  <c r="Q138" i="8"/>
  <c r="N138" i="8"/>
  <c r="S138" i="8"/>
  <c r="AO139" i="7"/>
  <c r="AR139" i="7"/>
  <c r="AT139" i="7"/>
  <c r="AL140" i="7" s="1"/>
  <c r="C19" i="9"/>
  <c r="BU137" i="8"/>
  <c r="BP138" i="8"/>
  <c r="AB137" i="9"/>
  <c r="AE137" i="9"/>
  <c r="AG137" i="9"/>
  <c r="Y138" i="9" s="1"/>
  <c r="G21" i="7"/>
  <c r="AO137" i="9"/>
  <c r="AR137" i="9"/>
  <c r="AT137" i="9"/>
  <c r="AL138" i="9" s="1"/>
  <c r="D19" i="8"/>
  <c r="E21" i="7"/>
  <c r="CC138" i="8"/>
  <c r="BB139" i="7"/>
  <c r="BG139" i="7"/>
  <c r="AY140" i="7" s="1"/>
  <c r="BE139" i="7"/>
  <c r="D19" i="9"/>
  <c r="F21" i="7"/>
  <c r="B21" i="7"/>
  <c r="O138" i="9"/>
  <c r="R138" i="9"/>
  <c r="T138" i="9"/>
  <c r="L139" i="9" s="1"/>
  <c r="CB139" i="7"/>
  <c r="CG139" i="7"/>
  <c r="BY140" i="7" s="1"/>
  <c r="CE139" i="7"/>
  <c r="BO139" i="7"/>
  <c r="BT139" i="7"/>
  <c r="BL140" i="7" s="1"/>
  <c r="BR139" i="7"/>
  <c r="G19" i="9"/>
  <c r="O139" i="7"/>
  <c r="T139" i="7"/>
  <c r="L140" i="7" s="1"/>
  <c r="R139" i="7"/>
  <c r="AB140" i="7" l="1"/>
  <c r="AG140" i="7"/>
  <c r="Y141" i="7" s="1"/>
  <c r="AE140" i="7"/>
  <c r="BP140" i="7"/>
  <c r="BQ138" i="8"/>
  <c r="BN138" i="8"/>
  <c r="BS138" i="8"/>
  <c r="BH137" i="9"/>
  <c r="AP138" i="8"/>
  <c r="BC138" i="9"/>
  <c r="AU137" i="8"/>
  <c r="AP138" i="9"/>
  <c r="CC138" i="9"/>
  <c r="P139" i="9"/>
  <c r="O138" i="8"/>
  <c r="R138" i="8"/>
  <c r="T138" i="8"/>
  <c r="L139" i="8" s="1"/>
  <c r="BU139" i="7"/>
  <c r="CC140" i="7"/>
  <c r="AU137" i="9"/>
  <c r="BH139" i="7"/>
  <c r="U138" i="9"/>
  <c r="BC140" i="7"/>
  <c r="AP140" i="7"/>
  <c r="U139" i="7"/>
  <c r="P140" i="7"/>
  <c r="AU139" i="7"/>
  <c r="BD138" i="8"/>
  <c r="BA138" i="8"/>
  <c r="BF138" i="8"/>
  <c r="BU137" i="9"/>
  <c r="CH137" i="9"/>
  <c r="CD138" i="8"/>
  <c r="CA138" i="8"/>
  <c r="CF138" i="8"/>
  <c r="AC138" i="9"/>
  <c r="BP138" i="9"/>
  <c r="AB138" i="8"/>
  <c r="AE138" i="8"/>
  <c r="AG138" i="8"/>
  <c r="Y139" i="8" s="1"/>
  <c r="CH139" i="7"/>
  <c r="AH137" i="9"/>
  <c r="AC139" i="8" l="1"/>
  <c r="CD140" i="7"/>
  <c r="CA140" i="7"/>
  <c r="CF140" i="7"/>
  <c r="CD138" i="9"/>
  <c r="CA138" i="9"/>
  <c r="CF138" i="9"/>
  <c r="AH138" i="8"/>
  <c r="AQ140" i="7"/>
  <c r="AN140" i="7"/>
  <c r="AS140" i="7"/>
  <c r="BD140" i="7"/>
  <c r="BA140" i="7"/>
  <c r="BF140" i="7"/>
  <c r="AQ138" i="9"/>
  <c r="AN138" i="9"/>
  <c r="AS138" i="9"/>
  <c r="BO138" i="8"/>
  <c r="BR138" i="8"/>
  <c r="BT138" i="8"/>
  <c r="BL139" i="8" s="1"/>
  <c r="BQ138" i="9"/>
  <c r="BN138" i="9"/>
  <c r="BS138" i="9"/>
  <c r="BB138" i="8"/>
  <c r="BE138" i="8"/>
  <c r="BG138" i="8"/>
  <c r="AY139" i="8" s="1"/>
  <c r="P139" i="8"/>
  <c r="BQ140" i="7"/>
  <c r="BN140" i="7"/>
  <c r="BS140" i="7"/>
  <c r="AD138" i="9"/>
  <c r="AA138" i="9"/>
  <c r="AF138" i="9"/>
  <c r="U138" i="8"/>
  <c r="AH140" i="7"/>
  <c r="CB138" i="8"/>
  <c r="CE138" i="8"/>
  <c r="CG138" i="8"/>
  <c r="BY139" i="8" s="1"/>
  <c r="Q140" i="7"/>
  <c r="N140" i="7"/>
  <c r="S140" i="7"/>
  <c r="AC141" i="7"/>
  <c r="BD138" i="9"/>
  <c r="BA138" i="9"/>
  <c r="BF138" i="9"/>
  <c r="Q139" i="9"/>
  <c r="N139" i="9"/>
  <c r="S139" i="9"/>
  <c r="AQ138" i="8"/>
  <c r="AN138" i="8"/>
  <c r="AS138" i="8"/>
  <c r="BP139" i="8" l="1"/>
  <c r="BU138" i="8"/>
  <c r="Q139" i="8"/>
  <c r="N139" i="8"/>
  <c r="S139" i="8"/>
  <c r="AO138" i="9"/>
  <c r="AR138" i="9"/>
  <c r="AT138" i="9"/>
  <c r="AL139" i="9" s="1"/>
  <c r="CB138" i="9"/>
  <c r="CG138" i="9"/>
  <c r="BY139" i="9" s="1"/>
  <c r="CE138" i="9"/>
  <c r="AD141" i="7"/>
  <c r="AA141" i="7"/>
  <c r="AF141" i="7"/>
  <c r="CH138" i="8"/>
  <c r="BB138" i="9"/>
  <c r="BG138" i="9"/>
  <c r="AY139" i="9" s="1"/>
  <c r="BE138" i="9"/>
  <c r="AO138" i="8"/>
  <c r="AR138" i="8"/>
  <c r="AT138" i="8"/>
  <c r="AL139" i="8" s="1"/>
  <c r="AB138" i="9"/>
  <c r="AE138" i="9"/>
  <c r="AG138" i="9"/>
  <c r="Y139" i="9" s="1"/>
  <c r="BH138" i="8"/>
  <c r="CB140" i="7"/>
  <c r="CE140" i="7"/>
  <c r="CG140" i="7"/>
  <c r="BY141" i="7" s="1"/>
  <c r="O140" i="7"/>
  <c r="T140" i="7"/>
  <c r="L141" i="7" s="1"/>
  <c r="R140" i="7"/>
  <c r="BB140" i="7"/>
  <c r="BE140" i="7"/>
  <c r="BG140" i="7"/>
  <c r="AY141" i="7" s="1"/>
  <c r="O139" i="9"/>
  <c r="T139" i="9"/>
  <c r="L140" i="9" s="1"/>
  <c r="R139" i="9"/>
  <c r="BO140" i="7"/>
  <c r="BT140" i="7"/>
  <c r="BL141" i="7" s="1"/>
  <c r="BR140" i="7"/>
  <c r="AO140" i="7"/>
  <c r="AR140" i="7"/>
  <c r="AT140" i="7"/>
  <c r="AL141" i="7" s="1"/>
  <c r="BC139" i="8"/>
  <c r="CC139" i="8"/>
  <c r="BO138" i="9"/>
  <c r="BT138" i="9"/>
  <c r="BL139" i="9" s="1"/>
  <c r="BR138" i="9"/>
  <c r="AD139" i="8"/>
  <c r="AA139" i="8"/>
  <c r="AF139" i="8"/>
  <c r="U140" i="7" l="1"/>
  <c r="AB141" i="7"/>
  <c r="AG141" i="7"/>
  <c r="Y142" i="7" s="1"/>
  <c r="AE141" i="7"/>
  <c r="AP139" i="8"/>
  <c r="CH138" i="9"/>
  <c r="BP139" i="9"/>
  <c r="CD139" i="8"/>
  <c r="CA139" i="8"/>
  <c r="CF139" i="8"/>
  <c r="AU138" i="8"/>
  <c r="CC139" i="9"/>
  <c r="AU140" i="7"/>
  <c r="AH138" i="9"/>
  <c r="P141" i="7"/>
  <c r="BP141" i="7"/>
  <c r="CC141" i="7"/>
  <c r="AP141" i="7"/>
  <c r="BU140" i="7"/>
  <c r="BH138" i="9"/>
  <c r="AB139" i="8"/>
  <c r="AG139" i="8"/>
  <c r="Y140" i="8" s="1"/>
  <c r="AE139" i="8"/>
  <c r="AP139" i="9"/>
  <c r="BD139" i="8"/>
  <c r="BA139" i="8"/>
  <c r="BF139" i="8"/>
  <c r="BC141" i="7"/>
  <c r="BQ139" i="8"/>
  <c r="BN139" i="8"/>
  <c r="BS139" i="8"/>
  <c r="AC139" i="9"/>
  <c r="U139" i="9"/>
  <c r="CH140" i="7"/>
  <c r="P140" i="9"/>
  <c r="BC139" i="9"/>
  <c r="AU138" i="9"/>
  <c r="BU138" i="9"/>
  <c r="BH140" i="7"/>
  <c r="O139" i="8"/>
  <c r="T139" i="8"/>
  <c r="L140" i="8" s="1"/>
  <c r="R139" i="8"/>
  <c r="AQ141" i="7" l="1"/>
  <c r="AN141" i="7"/>
  <c r="AS141" i="7"/>
  <c r="CD139" i="9"/>
  <c r="CA139" i="9"/>
  <c r="CF139" i="9"/>
  <c r="AQ139" i="8"/>
  <c r="AN139" i="8"/>
  <c r="AS139" i="8"/>
  <c r="BB139" i="8"/>
  <c r="BE139" i="8"/>
  <c r="BG139" i="8"/>
  <c r="AY140" i="8" s="1"/>
  <c r="CD141" i="7"/>
  <c r="CA141" i="7"/>
  <c r="CF141" i="7"/>
  <c r="AQ139" i="9"/>
  <c r="AN139" i="9"/>
  <c r="AS139" i="9"/>
  <c r="CB139" i="8"/>
  <c r="CE139" i="8"/>
  <c r="CG139" i="8"/>
  <c r="BY140" i="8" s="1"/>
  <c r="AH141" i="7"/>
  <c r="AC142" i="7"/>
  <c r="AD139" i="9"/>
  <c r="AA139" i="9"/>
  <c r="AF139" i="9"/>
  <c r="BD139" i="9"/>
  <c r="BA139" i="9"/>
  <c r="BF139" i="9"/>
  <c r="AH139" i="8"/>
  <c r="BQ141" i="7"/>
  <c r="BN141" i="7"/>
  <c r="BS141" i="7"/>
  <c r="U139" i="8"/>
  <c r="BO139" i="8"/>
  <c r="BT139" i="8"/>
  <c r="BL140" i="8" s="1"/>
  <c r="BR139" i="8"/>
  <c r="BQ139" i="9"/>
  <c r="BN139" i="9"/>
  <c r="BS139" i="9"/>
  <c r="Q140" i="9"/>
  <c r="N140" i="9"/>
  <c r="S140" i="9"/>
  <c r="P140" i="8"/>
  <c r="AC140" i="8"/>
  <c r="Q141" i="7"/>
  <c r="N141" i="7"/>
  <c r="S141" i="7"/>
  <c r="BD141" i="7"/>
  <c r="BA141" i="7"/>
  <c r="BF141" i="7"/>
  <c r="AO139" i="8" l="1"/>
  <c r="AR139" i="8"/>
  <c r="AT139" i="8"/>
  <c r="AL140" i="8" s="1"/>
  <c r="AB139" i="9"/>
  <c r="AG139" i="9"/>
  <c r="Y140" i="9" s="1"/>
  <c r="AE139" i="9"/>
  <c r="Q140" i="8"/>
  <c r="N140" i="8"/>
  <c r="S140" i="8"/>
  <c r="BO141" i="7"/>
  <c r="BR141" i="7"/>
  <c r="BT141" i="7"/>
  <c r="BL142" i="7" s="1"/>
  <c r="BB141" i="7"/>
  <c r="BE141" i="7"/>
  <c r="BG141" i="7"/>
  <c r="AY142" i="7" s="1"/>
  <c r="CB141" i="7"/>
  <c r="CE141" i="7"/>
  <c r="CG141" i="7"/>
  <c r="BY142" i="7" s="1"/>
  <c r="CB139" i="9"/>
  <c r="CE139" i="9"/>
  <c r="CG139" i="9"/>
  <c r="BY140" i="9" s="1"/>
  <c r="AD142" i="7"/>
  <c r="AA142" i="7"/>
  <c r="AF142" i="7"/>
  <c r="O140" i="9"/>
  <c r="R140" i="9"/>
  <c r="T140" i="9"/>
  <c r="L141" i="9" s="1"/>
  <c r="CH139" i="8"/>
  <c r="AO141" i="7"/>
  <c r="AR141" i="7"/>
  <c r="AT141" i="7"/>
  <c r="AL142" i="7" s="1"/>
  <c r="BC140" i="8"/>
  <c r="BO139" i="9"/>
  <c r="BT139" i="9"/>
  <c r="BL140" i="9" s="1"/>
  <c r="BR139" i="9"/>
  <c r="BH139" i="8"/>
  <c r="BB139" i="9"/>
  <c r="BE139" i="9"/>
  <c r="BG139" i="9"/>
  <c r="AY140" i="9" s="1"/>
  <c r="BP140" i="8"/>
  <c r="AO139" i="9"/>
  <c r="AT139" i="9"/>
  <c r="AL140" i="9" s="1"/>
  <c r="AR139" i="9"/>
  <c r="CC140" i="8"/>
  <c r="O141" i="7"/>
  <c r="T141" i="7"/>
  <c r="L142" i="7" s="1"/>
  <c r="R141" i="7"/>
  <c r="AD140" i="8"/>
  <c r="AA140" i="8"/>
  <c r="AF140" i="8"/>
  <c r="BU139" i="8"/>
  <c r="CC142" i="7" l="1"/>
  <c r="AB140" i="8"/>
  <c r="AE140" i="8"/>
  <c r="AG140" i="8"/>
  <c r="Y141" i="8" s="1"/>
  <c r="BC140" i="9"/>
  <c r="AU141" i="7"/>
  <c r="P142" i="7"/>
  <c r="AP140" i="8"/>
  <c r="AU139" i="9"/>
  <c r="BH139" i="9"/>
  <c r="U141" i="7"/>
  <c r="AB142" i="7"/>
  <c r="AG142" i="7"/>
  <c r="Y143" i="7" s="1"/>
  <c r="AE142" i="7"/>
  <c r="AU139" i="8"/>
  <c r="CC140" i="9"/>
  <c r="BP142" i="7"/>
  <c r="BU139" i="9"/>
  <c r="CH139" i="9"/>
  <c r="BU141" i="7"/>
  <c r="CD140" i="8"/>
  <c r="CA140" i="8"/>
  <c r="CF140" i="8"/>
  <c r="BP140" i="9"/>
  <c r="CH141" i="7"/>
  <c r="O140" i="8"/>
  <c r="R140" i="8"/>
  <c r="T140" i="8"/>
  <c r="L141" i="8" s="1"/>
  <c r="BD140" i="8"/>
  <c r="BA140" i="8"/>
  <c r="BF140" i="8"/>
  <c r="BQ140" i="8"/>
  <c r="BN140" i="8"/>
  <c r="BS140" i="8"/>
  <c r="P141" i="9"/>
  <c r="BC142" i="7"/>
  <c r="AH139" i="9"/>
  <c r="AP140" i="9"/>
  <c r="AP142" i="7"/>
  <c r="U140" i="9"/>
  <c r="BH141" i="7"/>
  <c r="AC140" i="9"/>
  <c r="BD142" i="7" l="1"/>
  <c r="BA142" i="7"/>
  <c r="BF142" i="7"/>
  <c r="AH142" i="7"/>
  <c r="Q142" i="7"/>
  <c r="N142" i="7"/>
  <c r="S142" i="7"/>
  <c r="Q141" i="9"/>
  <c r="N141" i="9"/>
  <c r="S141" i="9"/>
  <c r="AC143" i="7"/>
  <c r="AQ142" i="7"/>
  <c r="AN142" i="7"/>
  <c r="AS142" i="7"/>
  <c r="BD140" i="9"/>
  <c r="BA140" i="9"/>
  <c r="BF140" i="9"/>
  <c r="BQ142" i="7"/>
  <c r="BN142" i="7"/>
  <c r="BS142" i="7"/>
  <c r="AC141" i="8"/>
  <c r="AH140" i="8"/>
  <c r="BO140" i="8"/>
  <c r="BT140" i="8"/>
  <c r="BL141" i="8" s="1"/>
  <c r="BR140" i="8"/>
  <c r="AQ140" i="9"/>
  <c r="AN140" i="9"/>
  <c r="AS140" i="9"/>
  <c r="BQ140" i="9"/>
  <c r="BN140" i="9"/>
  <c r="BS140" i="9"/>
  <c r="CD140" i="9"/>
  <c r="CA140" i="9"/>
  <c r="CF140" i="9"/>
  <c r="P141" i="8"/>
  <c r="AQ140" i="8"/>
  <c r="AN140" i="8"/>
  <c r="AS140" i="8"/>
  <c r="BB140" i="8"/>
  <c r="BG140" i="8"/>
  <c r="AY141" i="8" s="1"/>
  <c r="BE140" i="8"/>
  <c r="AD140" i="9"/>
  <c r="AA140" i="9"/>
  <c r="AF140" i="9"/>
  <c r="U140" i="8"/>
  <c r="CB140" i="8"/>
  <c r="CE140" i="8"/>
  <c r="CG140" i="8"/>
  <c r="BY141" i="8" s="1"/>
  <c r="CD142" i="7"/>
  <c r="CA142" i="7"/>
  <c r="CF142" i="7"/>
  <c r="BU140" i="8" l="1"/>
  <c r="BB140" i="9"/>
  <c r="BE140" i="9"/>
  <c r="BG140" i="9"/>
  <c r="AY141" i="9" s="1"/>
  <c r="O141" i="9"/>
  <c r="T141" i="9"/>
  <c r="L142" i="9" s="1"/>
  <c r="R141" i="9"/>
  <c r="AD143" i="7"/>
  <c r="AA143" i="7"/>
  <c r="AF143" i="7"/>
  <c r="J13" i="6" s="1"/>
  <c r="AB140" i="9"/>
  <c r="AE140" i="9"/>
  <c r="AG140" i="9"/>
  <c r="Y141" i="9" s="1"/>
  <c r="CB140" i="9"/>
  <c r="CG140" i="9"/>
  <c r="BY141" i="9" s="1"/>
  <c r="CE140" i="9"/>
  <c r="BP141" i="8"/>
  <c r="BH140" i="8"/>
  <c r="O142" i="7"/>
  <c r="R142" i="7"/>
  <c r="T142" i="7"/>
  <c r="L143" i="7" s="1"/>
  <c r="Q141" i="8"/>
  <c r="N141" i="8"/>
  <c r="S141" i="8"/>
  <c r="CB142" i="7"/>
  <c r="CG142" i="7"/>
  <c r="BY143" i="7" s="1"/>
  <c r="CE142" i="7"/>
  <c r="BC141" i="8"/>
  <c r="CC141" i="8"/>
  <c r="AD141" i="8"/>
  <c r="AA141" i="8"/>
  <c r="AF141" i="8"/>
  <c r="J14" i="6" s="1"/>
  <c r="AO142" i="7"/>
  <c r="AT142" i="7"/>
  <c r="AL143" i="7" s="1"/>
  <c r="AR142" i="7"/>
  <c r="AO140" i="9"/>
  <c r="AR140" i="9"/>
  <c r="AT140" i="9"/>
  <c r="AL141" i="9" s="1"/>
  <c r="CH140" i="8"/>
  <c r="AO140" i="8"/>
  <c r="AT140" i="8"/>
  <c r="AL141" i="8" s="1"/>
  <c r="AR140" i="8"/>
  <c r="BB142" i="7"/>
  <c r="BG142" i="7"/>
  <c r="AY143" i="7" s="1"/>
  <c r="BE142" i="7"/>
  <c r="BO140" i="9"/>
  <c r="BT140" i="9"/>
  <c r="BL141" i="9" s="1"/>
  <c r="BR140" i="9"/>
  <c r="BO142" i="7"/>
  <c r="BT142" i="7"/>
  <c r="BL143" i="7" s="1"/>
  <c r="BR142" i="7"/>
  <c r="K14" i="6" l="1"/>
  <c r="O141" i="8"/>
  <c r="T141" i="8"/>
  <c r="L142" i="8" s="1"/>
  <c r="R141" i="8"/>
  <c r="BP141" i="9"/>
  <c r="BQ141" i="8"/>
  <c r="BN141" i="8"/>
  <c r="BS141" i="8"/>
  <c r="AB143" i="7"/>
  <c r="AG143" i="7"/>
  <c r="Y144" i="7" s="1"/>
  <c r="AE143" i="7"/>
  <c r="U141" i="9"/>
  <c r="CH140" i="9"/>
  <c r="BC143" i="7"/>
  <c r="CC141" i="9"/>
  <c r="P142" i="9"/>
  <c r="BC141" i="9"/>
  <c r="AP141" i="9"/>
  <c r="U142" i="7"/>
  <c r="AH140" i="9"/>
  <c r="BH140" i="9"/>
  <c r="AB141" i="8"/>
  <c r="AG141" i="8"/>
  <c r="Y142" i="8" s="1"/>
  <c r="AE141" i="8"/>
  <c r="AC141" i="9"/>
  <c r="BU140" i="9"/>
  <c r="BU142" i="7"/>
  <c r="CH142" i="7"/>
  <c r="AU140" i="8"/>
  <c r="CC143" i="7"/>
  <c r="P143" i="7"/>
  <c r="BH142" i="7"/>
  <c r="CD141" i="8"/>
  <c r="CA141" i="8"/>
  <c r="CF141" i="8"/>
  <c r="BD141" i="8"/>
  <c r="BA141" i="8"/>
  <c r="BF141" i="8"/>
  <c r="BP143" i="7"/>
  <c r="AU142" i="7"/>
  <c r="AP141" i="8"/>
  <c r="AU140" i="9"/>
  <c r="AP143" i="7"/>
  <c r="AH143" i="7" l="1"/>
  <c r="BB141" i="8"/>
  <c r="BE141" i="8"/>
  <c r="BG141" i="8"/>
  <c r="AY142" i="8" s="1"/>
  <c r="AC144" i="7"/>
  <c r="Q142" i="9"/>
  <c r="N142" i="9"/>
  <c r="S142" i="9"/>
  <c r="AQ141" i="8"/>
  <c r="AN141" i="8"/>
  <c r="AS141" i="8"/>
  <c r="CB141" i="8"/>
  <c r="CG141" i="8"/>
  <c r="BY142" i="8" s="1"/>
  <c r="CE141" i="8"/>
  <c r="CD141" i="9"/>
  <c r="CA141" i="9"/>
  <c r="CF141" i="9"/>
  <c r="BO141" i="8"/>
  <c r="BR141" i="8"/>
  <c r="BT141" i="8"/>
  <c r="BL142" i="8" s="1"/>
  <c r="BQ141" i="9"/>
  <c r="BN141" i="9"/>
  <c r="BS141" i="9"/>
  <c r="Q143" i="7"/>
  <c r="N143" i="7"/>
  <c r="S143" i="7"/>
  <c r="AD141" i="9"/>
  <c r="AA141" i="9"/>
  <c r="AF141" i="9"/>
  <c r="AH141" i="8"/>
  <c r="BD141" i="9"/>
  <c r="BA141" i="9"/>
  <c r="BF141" i="9"/>
  <c r="U141" i="8"/>
  <c r="AQ141" i="9"/>
  <c r="AN141" i="9"/>
  <c r="AS141" i="9"/>
  <c r="J15" i="6" s="1"/>
  <c r="K15" i="6" s="1"/>
  <c r="AQ143" i="7"/>
  <c r="AN143" i="7"/>
  <c r="AS143" i="7"/>
  <c r="CD143" i="7"/>
  <c r="CA143" i="7"/>
  <c r="CF143" i="7"/>
  <c r="AC142" i="8"/>
  <c r="P142" i="8"/>
  <c r="BD143" i="7"/>
  <c r="BA143" i="7"/>
  <c r="BF143" i="7"/>
  <c r="BQ143" i="7"/>
  <c r="BN143" i="7"/>
  <c r="BS143" i="7"/>
  <c r="Q142" i="8" l="1"/>
  <c r="N142" i="8"/>
  <c r="S142" i="8"/>
  <c r="BP142" i="8"/>
  <c r="BU141" i="8"/>
  <c r="AB141" i="9"/>
  <c r="AG141" i="9"/>
  <c r="Y142" i="9" s="1"/>
  <c r="AE141" i="9"/>
  <c r="O142" i="9"/>
  <c r="R142" i="9"/>
  <c r="T142" i="9"/>
  <c r="L143" i="9" s="1"/>
  <c r="CB141" i="9"/>
  <c r="CE141" i="9"/>
  <c r="CG141" i="9"/>
  <c r="BY142" i="9" s="1"/>
  <c r="AD144" i="7"/>
  <c r="AA144" i="7"/>
  <c r="AF144" i="7"/>
  <c r="AO143" i="7"/>
  <c r="AT143" i="7"/>
  <c r="AL144" i="7" s="1"/>
  <c r="AR143" i="7"/>
  <c r="AO141" i="9"/>
  <c r="AT141" i="9"/>
  <c r="AL142" i="9" s="1"/>
  <c r="AR141" i="9"/>
  <c r="O143" i="7"/>
  <c r="T143" i="7"/>
  <c r="L144" i="7" s="1"/>
  <c r="R143" i="7"/>
  <c r="CH141" i="8"/>
  <c r="BC142" i="8"/>
  <c r="AD142" i="8"/>
  <c r="AA142" i="8"/>
  <c r="AF142" i="8"/>
  <c r="BO143" i="7"/>
  <c r="BT143" i="7"/>
  <c r="BL144" i="7" s="1"/>
  <c r="BR143" i="7"/>
  <c r="BO141" i="9"/>
  <c r="BR141" i="9"/>
  <c r="BT141" i="9"/>
  <c r="BL142" i="9" s="1"/>
  <c r="CC142" i="8"/>
  <c r="BH141" i="8"/>
  <c r="CB143" i="7"/>
  <c r="CG143" i="7"/>
  <c r="BY144" i="7" s="1"/>
  <c r="CE143" i="7"/>
  <c r="BB141" i="9"/>
  <c r="BG141" i="9"/>
  <c r="AY142" i="9" s="1"/>
  <c r="BE141" i="9"/>
  <c r="BB143" i="7"/>
  <c r="BE143" i="7"/>
  <c r="BG143" i="7"/>
  <c r="AY144" i="7" s="1"/>
  <c r="AO141" i="8"/>
  <c r="AR141" i="8"/>
  <c r="AT141" i="8"/>
  <c r="AL142" i="8" s="1"/>
  <c r="P144" i="7" l="1"/>
  <c r="CH141" i="9"/>
  <c r="AB144" i="7"/>
  <c r="AE144" i="7"/>
  <c r="AG144" i="7"/>
  <c r="Y145" i="7" s="1"/>
  <c r="CC142" i="9"/>
  <c r="U143" i="7"/>
  <c r="BH143" i="7"/>
  <c r="CD142" i="8"/>
  <c r="CA142" i="8"/>
  <c r="CF142" i="8"/>
  <c r="AU141" i="9"/>
  <c r="AB142" i="8"/>
  <c r="AG142" i="8"/>
  <c r="Y143" i="8" s="1"/>
  <c r="AE142" i="8"/>
  <c r="AP142" i="9"/>
  <c r="BQ142" i="8"/>
  <c r="BN142" i="8"/>
  <c r="BS142" i="8"/>
  <c r="BD142" i="8"/>
  <c r="BA142" i="8"/>
  <c r="BF142" i="8"/>
  <c r="P143" i="9"/>
  <c r="AU141" i="8"/>
  <c r="BC142" i="9"/>
  <c r="AU143" i="7"/>
  <c r="U142" i="9"/>
  <c r="BC144" i="7"/>
  <c r="BP142" i="9"/>
  <c r="AP144" i="7"/>
  <c r="CC144" i="7"/>
  <c r="AP142" i="8"/>
  <c r="BH141" i="9"/>
  <c r="BU141" i="9"/>
  <c r="BU143" i="7"/>
  <c r="AH141" i="9"/>
  <c r="O142" i="8"/>
  <c r="R142" i="8"/>
  <c r="T142" i="8"/>
  <c r="L143" i="8" s="1"/>
  <c r="CH143" i="7"/>
  <c r="BP144" i="7"/>
  <c r="AC142" i="9"/>
  <c r="AH142" i="8" l="1"/>
  <c r="CD142" i="9"/>
  <c r="CA142" i="9"/>
  <c r="CF142" i="9"/>
  <c r="BQ144" i="7"/>
  <c r="BN144" i="7"/>
  <c r="BS144" i="7"/>
  <c r="BB142" i="8"/>
  <c r="BE142" i="8"/>
  <c r="BG142" i="8"/>
  <c r="AY143" i="8" s="1"/>
  <c r="AC145" i="7"/>
  <c r="Q143" i="9"/>
  <c r="N143" i="9"/>
  <c r="S143" i="9"/>
  <c r="AH144" i="7"/>
  <c r="BQ142" i="9"/>
  <c r="BN142" i="9"/>
  <c r="BS142" i="9"/>
  <c r="AQ142" i="8"/>
  <c r="AN142" i="8"/>
  <c r="AS142" i="8"/>
  <c r="P143" i="8"/>
  <c r="BO142" i="8"/>
  <c r="BT142" i="8"/>
  <c r="BL143" i="8" s="1"/>
  <c r="BR142" i="8"/>
  <c r="U142" i="8"/>
  <c r="CB142" i="8"/>
  <c r="CE142" i="8"/>
  <c r="CG142" i="8"/>
  <c r="BY143" i="8" s="1"/>
  <c r="AD142" i="9"/>
  <c r="AA142" i="9"/>
  <c r="AF142" i="9"/>
  <c r="BD142" i="9"/>
  <c r="BA142" i="9"/>
  <c r="BF142" i="9"/>
  <c r="Q144" i="7"/>
  <c r="N144" i="7"/>
  <c r="S144" i="7"/>
  <c r="AC143" i="8"/>
  <c r="BD144" i="7"/>
  <c r="BA144" i="7"/>
  <c r="BF144" i="7"/>
  <c r="CD144" i="7"/>
  <c r="CA144" i="7"/>
  <c r="CF144" i="7"/>
  <c r="AQ142" i="9"/>
  <c r="AN142" i="9"/>
  <c r="AS142" i="9"/>
  <c r="AQ144" i="7"/>
  <c r="AN144" i="7"/>
  <c r="AS144" i="7"/>
  <c r="AD143" i="8" l="1"/>
  <c r="AA143" i="8"/>
  <c r="AF143" i="8"/>
  <c r="CC143" i="8"/>
  <c r="AO142" i="8"/>
  <c r="AR142" i="8"/>
  <c r="AT142" i="8"/>
  <c r="AL143" i="8" s="1"/>
  <c r="BC143" i="8"/>
  <c r="BH142" i="8"/>
  <c r="BO142" i="9"/>
  <c r="BR142" i="9"/>
  <c r="BT142" i="9"/>
  <c r="BL143" i="9" s="1"/>
  <c r="BO144" i="7"/>
  <c r="BT144" i="7"/>
  <c r="BL145" i="7" s="1"/>
  <c r="BR144" i="7"/>
  <c r="CB144" i="7"/>
  <c r="CG144" i="7"/>
  <c r="BY145" i="7" s="1"/>
  <c r="CE144" i="7"/>
  <c r="CB142" i="9"/>
  <c r="CE142" i="9"/>
  <c r="CG142" i="9"/>
  <c r="BY143" i="9" s="1"/>
  <c r="BU142" i="8"/>
  <c r="Q143" i="8"/>
  <c r="N143" i="8"/>
  <c r="S143" i="8"/>
  <c r="O144" i="7"/>
  <c r="T144" i="7"/>
  <c r="L145" i="7" s="1"/>
  <c r="R144" i="7"/>
  <c r="BP143" i="8"/>
  <c r="AO142" i="9"/>
  <c r="AT142" i="9"/>
  <c r="AL143" i="9" s="1"/>
  <c r="AR142" i="9"/>
  <c r="CH142" i="8"/>
  <c r="BB142" i="9"/>
  <c r="BE142" i="9"/>
  <c r="BG142" i="9"/>
  <c r="AY143" i="9" s="1"/>
  <c r="O143" i="9"/>
  <c r="T143" i="9"/>
  <c r="L144" i="9" s="1"/>
  <c r="R143" i="9"/>
  <c r="AB142" i="9"/>
  <c r="AG142" i="9"/>
  <c r="Y143" i="9" s="1"/>
  <c r="AE142" i="9"/>
  <c r="AO144" i="7"/>
  <c r="AT144" i="7"/>
  <c r="AL145" i="7" s="1"/>
  <c r="AR144" i="7"/>
  <c r="BB144" i="7"/>
  <c r="BE144" i="7"/>
  <c r="BG144" i="7"/>
  <c r="AY145" i="7" s="1"/>
  <c r="AD145" i="7"/>
  <c r="AA145" i="7"/>
  <c r="AF145" i="7"/>
  <c r="O143" i="8" l="1"/>
  <c r="T143" i="8"/>
  <c r="L144" i="8" s="1"/>
  <c r="R143" i="8"/>
  <c r="CH144" i="7"/>
  <c r="BD143" i="8"/>
  <c r="BA143" i="8"/>
  <c r="BF143" i="8"/>
  <c r="CC145" i="7"/>
  <c r="P144" i="9"/>
  <c r="AP143" i="9"/>
  <c r="BC143" i="9"/>
  <c r="AP143" i="8"/>
  <c r="AU142" i="8"/>
  <c r="AP145" i="7"/>
  <c r="BH142" i="9"/>
  <c r="BP145" i="7"/>
  <c r="CD143" i="8"/>
  <c r="CA143" i="8"/>
  <c r="CF143" i="8"/>
  <c r="BH144" i="7"/>
  <c r="U143" i="9"/>
  <c r="AU142" i="9"/>
  <c r="BP143" i="9"/>
  <c r="AU144" i="7"/>
  <c r="BQ143" i="8"/>
  <c r="BN143" i="8"/>
  <c r="BS143" i="8"/>
  <c r="AB145" i="7"/>
  <c r="AG145" i="7"/>
  <c r="Y146" i="7" s="1"/>
  <c r="AE145" i="7"/>
  <c r="AB143" i="8"/>
  <c r="AE143" i="8"/>
  <c r="AG143" i="8"/>
  <c r="Y144" i="8" s="1"/>
  <c r="AC143" i="9"/>
  <c r="U144" i="7"/>
  <c r="P145" i="7"/>
  <c r="BU144" i="7"/>
  <c r="AH142" i="9"/>
  <c r="CC143" i="9"/>
  <c r="CH142" i="9"/>
  <c r="BU142" i="9"/>
  <c r="BC145" i="7"/>
  <c r="AC146" i="7" l="1"/>
  <c r="AQ145" i="7"/>
  <c r="AN145" i="7"/>
  <c r="AS145" i="7"/>
  <c r="CD145" i="7"/>
  <c r="CA145" i="7"/>
  <c r="CF145" i="7"/>
  <c r="AQ143" i="8"/>
  <c r="AN143" i="8"/>
  <c r="AS143" i="8"/>
  <c r="BB143" i="8"/>
  <c r="BE143" i="8"/>
  <c r="BG143" i="8"/>
  <c r="AY144" i="8" s="1"/>
  <c r="Q145" i="7"/>
  <c r="N145" i="7"/>
  <c r="S145" i="7"/>
  <c r="CD143" i="9"/>
  <c r="CA143" i="9"/>
  <c r="CF143" i="9"/>
  <c r="BO143" i="8"/>
  <c r="BT143" i="8"/>
  <c r="BL144" i="8" s="1"/>
  <c r="BR143" i="8"/>
  <c r="CB143" i="8"/>
  <c r="CE143" i="8"/>
  <c r="CG143" i="8"/>
  <c r="BY144" i="8" s="1"/>
  <c r="AD143" i="9"/>
  <c r="AA143" i="9"/>
  <c r="AF143" i="9"/>
  <c r="AC144" i="8"/>
  <c r="BD143" i="9"/>
  <c r="BA143" i="9"/>
  <c r="BF143" i="9"/>
  <c r="BD145" i="7"/>
  <c r="BA145" i="7"/>
  <c r="BF145" i="7"/>
  <c r="AH143" i="8"/>
  <c r="BQ145" i="7"/>
  <c r="BN145" i="7"/>
  <c r="BS145" i="7"/>
  <c r="U143" i="8"/>
  <c r="AQ143" i="9"/>
  <c r="AN143" i="9"/>
  <c r="AS143" i="9"/>
  <c r="P144" i="8"/>
  <c r="AH145" i="7"/>
  <c r="BQ143" i="9"/>
  <c r="BN143" i="9"/>
  <c r="BS143" i="9"/>
  <c r="Q144" i="9"/>
  <c r="N144" i="9"/>
  <c r="S144" i="9"/>
  <c r="BB143" i="9" l="1"/>
  <c r="BG143" i="9"/>
  <c r="AY144" i="9" s="1"/>
  <c r="BE143" i="9"/>
  <c r="BP144" i="8"/>
  <c r="AO143" i="8"/>
  <c r="AT143" i="8"/>
  <c r="AL144" i="8" s="1"/>
  <c r="AR143" i="8"/>
  <c r="AD144" i="8"/>
  <c r="AA144" i="8"/>
  <c r="AF144" i="8"/>
  <c r="CB143" i="9"/>
  <c r="CG143" i="9"/>
  <c r="BY144" i="9" s="1"/>
  <c r="CE143" i="9"/>
  <c r="CB145" i="7"/>
  <c r="CE145" i="7"/>
  <c r="CG145" i="7"/>
  <c r="BY146" i="7" s="1"/>
  <c r="BO145" i="7"/>
  <c r="BT145" i="7"/>
  <c r="BL146" i="7" s="1"/>
  <c r="BR145" i="7"/>
  <c r="O145" i="7"/>
  <c r="R145" i="7"/>
  <c r="T145" i="7"/>
  <c r="L146" i="7" s="1"/>
  <c r="CC144" i="8"/>
  <c r="AO145" i="7"/>
  <c r="AR145" i="7"/>
  <c r="AT145" i="7"/>
  <c r="AL146" i="7" s="1"/>
  <c r="Q144" i="8"/>
  <c r="N144" i="8"/>
  <c r="S144" i="8"/>
  <c r="O144" i="9"/>
  <c r="R144" i="9"/>
  <c r="T144" i="9"/>
  <c r="L145" i="9" s="1"/>
  <c r="BB145" i="7"/>
  <c r="BG145" i="7"/>
  <c r="AY146" i="7" s="1"/>
  <c r="BE145" i="7"/>
  <c r="CH143" i="8"/>
  <c r="BH143" i="8"/>
  <c r="AB143" i="9"/>
  <c r="AE143" i="9"/>
  <c r="AG143" i="9"/>
  <c r="Y144" i="9" s="1"/>
  <c r="AO143" i="9"/>
  <c r="AT143" i="9"/>
  <c r="AL144" i="9" s="1"/>
  <c r="AR143" i="9"/>
  <c r="BC144" i="8"/>
  <c r="BO143" i="9"/>
  <c r="BT143" i="9"/>
  <c r="BL144" i="9" s="1"/>
  <c r="BR143" i="9"/>
  <c r="AD146" i="7"/>
  <c r="AA146" i="7"/>
  <c r="AF146" i="7"/>
  <c r="BU143" i="8"/>
  <c r="AP146" i="7" l="1"/>
  <c r="AB144" i="8"/>
  <c r="AE144" i="8"/>
  <c r="AG144" i="8"/>
  <c r="Y145" i="8" s="1"/>
  <c r="BD144" i="8"/>
  <c r="BA144" i="8"/>
  <c r="BF144" i="8"/>
  <c r="AU145" i="7"/>
  <c r="BH145" i="7"/>
  <c r="CC146" i="7"/>
  <c r="AU143" i="9"/>
  <c r="BC146" i="7"/>
  <c r="CH145" i="7"/>
  <c r="AU143" i="8"/>
  <c r="AP144" i="8"/>
  <c r="AP144" i="9"/>
  <c r="CD144" i="8"/>
  <c r="CA144" i="8"/>
  <c r="CF144" i="8"/>
  <c r="P145" i="9"/>
  <c r="AB146" i="7"/>
  <c r="AG146" i="7"/>
  <c r="Y147" i="7" s="1"/>
  <c r="AE146" i="7"/>
  <c r="U144" i="9"/>
  <c r="P146" i="7"/>
  <c r="CH143" i="9"/>
  <c r="AC144" i="9"/>
  <c r="AH143" i="9"/>
  <c r="U145" i="7"/>
  <c r="CC144" i="9"/>
  <c r="BQ144" i="8"/>
  <c r="BN144" i="8"/>
  <c r="BS144" i="8"/>
  <c r="BU143" i="9"/>
  <c r="BH143" i="9"/>
  <c r="BP144" i="9"/>
  <c r="O144" i="8"/>
  <c r="R144" i="8"/>
  <c r="T144" i="8"/>
  <c r="L145" i="8" s="1"/>
  <c r="BU145" i="7"/>
  <c r="BC144" i="9"/>
  <c r="BP146" i="7"/>
  <c r="CB144" i="8" l="1"/>
  <c r="CG144" i="8"/>
  <c r="BY145" i="8" s="1"/>
  <c r="CE144" i="8"/>
  <c r="BD146" i="7"/>
  <c r="BA146" i="7"/>
  <c r="BF146" i="7"/>
  <c r="BO144" i="8"/>
  <c r="BR144" i="8"/>
  <c r="BT144" i="8"/>
  <c r="BL145" i="8" s="1"/>
  <c r="BB144" i="8"/>
  <c r="BE144" i="8"/>
  <c r="BG144" i="8"/>
  <c r="AY145" i="8" s="1"/>
  <c r="BQ146" i="7"/>
  <c r="BN146" i="7"/>
  <c r="BS146" i="7"/>
  <c r="AD144" i="9"/>
  <c r="AA144" i="9"/>
  <c r="AF144" i="9"/>
  <c r="P145" i="8"/>
  <c r="U144" i="8"/>
  <c r="Q146" i="7"/>
  <c r="N146" i="7"/>
  <c r="S146" i="7"/>
  <c r="AQ144" i="9"/>
  <c r="AN144" i="9"/>
  <c r="AS144" i="9"/>
  <c r="Q145" i="9"/>
  <c r="N145" i="9"/>
  <c r="S145" i="9"/>
  <c r="AC145" i="8"/>
  <c r="BD144" i="9"/>
  <c r="BA144" i="9"/>
  <c r="BF144" i="9"/>
  <c r="CD144" i="9"/>
  <c r="CA144" i="9"/>
  <c r="CF144" i="9"/>
  <c r="AH144" i="8"/>
  <c r="BQ144" i="9"/>
  <c r="BN144" i="9"/>
  <c r="BS144" i="9"/>
  <c r="AH146" i="7"/>
  <c r="AC147" i="7"/>
  <c r="AQ144" i="8"/>
  <c r="AN144" i="8"/>
  <c r="AS144" i="8"/>
  <c r="CD146" i="7"/>
  <c r="CA146" i="7"/>
  <c r="CF146" i="7"/>
  <c r="AQ146" i="7"/>
  <c r="AN146" i="7"/>
  <c r="AS146" i="7"/>
  <c r="BP145" i="8" l="1"/>
  <c r="Q145" i="8"/>
  <c r="N145" i="8"/>
  <c r="S145" i="8"/>
  <c r="BU144" i="8"/>
  <c r="AB144" i="9"/>
  <c r="AE144" i="9"/>
  <c r="AG144" i="9"/>
  <c r="Y145" i="9" s="1"/>
  <c r="AO144" i="8"/>
  <c r="AR144" i="8"/>
  <c r="AT144" i="8"/>
  <c r="AL145" i="8" s="1"/>
  <c r="AD147" i="7"/>
  <c r="AA147" i="7"/>
  <c r="AF147" i="7"/>
  <c r="AO144" i="9"/>
  <c r="AR144" i="9"/>
  <c r="AT144" i="9"/>
  <c r="AL145" i="9" s="1"/>
  <c r="BB146" i="7"/>
  <c r="BE146" i="7"/>
  <c r="BG146" i="7"/>
  <c r="AY147" i="7" s="1"/>
  <c r="AO146" i="7"/>
  <c r="AT146" i="7"/>
  <c r="AL147" i="7" s="1"/>
  <c r="AR146" i="7"/>
  <c r="CB144" i="9"/>
  <c r="CG144" i="9"/>
  <c r="BY145" i="9" s="1"/>
  <c r="CE144" i="9"/>
  <c r="BO144" i="9"/>
  <c r="BT144" i="9"/>
  <c r="BL145" i="9" s="1"/>
  <c r="BR144" i="9"/>
  <c r="BO146" i="7"/>
  <c r="BT146" i="7"/>
  <c r="BL147" i="7" s="1"/>
  <c r="BR146" i="7"/>
  <c r="CH144" i="8"/>
  <c r="BB144" i="9"/>
  <c r="BG144" i="9"/>
  <c r="AY145" i="9" s="1"/>
  <c r="BE144" i="9"/>
  <c r="O146" i="7"/>
  <c r="R146" i="7"/>
  <c r="T146" i="7"/>
  <c r="L147" i="7" s="1"/>
  <c r="BC145" i="8"/>
  <c r="CC145" i="8"/>
  <c r="BH144" i="8"/>
  <c r="O145" i="9"/>
  <c r="R145" i="9"/>
  <c r="T145" i="9"/>
  <c r="L146" i="9" s="1"/>
  <c r="CB146" i="7"/>
  <c r="CG146" i="7"/>
  <c r="BY147" i="7" s="1"/>
  <c r="CE146" i="7"/>
  <c r="AD145" i="8"/>
  <c r="AA145" i="8"/>
  <c r="AF145" i="8"/>
  <c r="CC147" i="7" l="1"/>
  <c r="U146" i="7"/>
  <c r="AB147" i="7"/>
  <c r="AG147" i="7"/>
  <c r="Y148" i="7" s="1"/>
  <c r="AE147" i="7"/>
  <c r="AP147" i="7"/>
  <c r="BH144" i="9"/>
  <c r="BC147" i="7"/>
  <c r="BU144" i="9"/>
  <c r="BH146" i="7"/>
  <c r="AP145" i="8"/>
  <c r="BP147" i="7"/>
  <c r="BP145" i="9"/>
  <c r="AU144" i="8"/>
  <c r="BC145" i="9"/>
  <c r="AB145" i="8"/>
  <c r="AE145" i="8"/>
  <c r="AG145" i="8"/>
  <c r="Y146" i="8" s="1"/>
  <c r="O145" i="8"/>
  <c r="R145" i="8"/>
  <c r="T145" i="8"/>
  <c r="L146" i="8" s="1"/>
  <c r="AU146" i="7"/>
  <c r="CH146" i="7"/>
  <c r="U145" i="9"/>
  <c r="CH144" i="9"/>
  <c r="AC145" i="9"/>
  <c r="AP145" i="9"/>
  <c r="CC145" i="9"/>
  <c r="AU144" i="9"/>
  <c r="AH144" i="9"/>
  <c r="BQ145" i="8"/>
  <c r="BN145" i="8"/>
  <c r="BS145" i="8"/>
  <c r="BD145" i="8"/>
  <c r="BA145" i="8"/>
  <c r="BF145" i="8"/>
  <c r="P147" i="7"/>
  <c r="BU146" i="7"/>
  <c r="P146" i="9"/>
  <c r="CD145" i="8"/>
  <c r="CA145" i="8"/>
  <c r="CF145" i="8"/>
  <c r="AH147" i="7" l="1"/>
  <c r="AC148" i="7"/>
  <c r="AQ145" i="8"/>
  <c r="AN145" i="8"/>
  <c r="AS145" i="8"/>
  <c r="Q146" i="9"/>
  <c r="N146" i="9"/>
  <c r="S146" i="9"/>
  <c r="BD145" i="9"/>
  <c r="BA145" i="9"/>
  <c r="BF145" i="9"/>
  <c r="CD147" i="7"/>
  <c r="CA147" i="7"/>
  <c r="CF147" i="7"/>
  <c r="AH145" i="8"/>
  <c r="CD145" i="9"/>
  <c r="CA145" i="9"/>
  <c r="CF145" i="9"/>
  <c r="P146" i="8"/>
  <c r="BQ145" i="9"/>
  <c r="BN145" i="9"/>
  <c r="BS145" i="9"/>
  <c r="AQ145" i="9"/>
  <c r="AN145" i="9"/>
  <c r="AS145" i="9"/>
  <c r="U145" i="8"/>
  <c r="BD147" i="7"/>
  <c r="BA147" i="7"/>
  <c r="BF147" i="7"/>
  <c r="CB145" i="8"/>
  <c r="CG145" i="8"/>
  <c r="BY146" i="8" s="1"/>
  <c r="CE145" i="8"/>
  <c r="BB145" i="8"/>
  <c r="BE145" i="8"/>
  <c r="BG145" i="8"/>
  <c r="AY146" i="8" s="1"/>
  <c r="AD145" i="9"/>
  <c r="AA145" i="9"/>
  <c r="AF145" i="9"/>
  <c r="BQ147" i="7"/>
  <c r="BN147" i="7"/>
  <c r="BS147" i="7"/>
  <c r="BO145" i="8"/>
  <c r="BT145" i="8"/>
  <c r="BL146" i="8" s="1"/>
  <c r="BR145" i="8"/>
  <c r="Q147" i="7"/>
  <c r="N147" i="7"/>
  <c r="S147" i="7"/>
  <c r="AC146" i="8"/>
  <c r="AQ147" i="7"/>
  <c r="AN147" i="7"/>
  <c r="AS147" i="7"/>
  <c r="BH145" i="8" l="1"/>
  <c r="CB145" i="9"/>
  <c r="CG145" i="9"/>
  <c r="BY146" i="9" s="1"/>
  <c r="CE145" i="9"/>
  <c r="AO145" i="9"/>
  <c r="AR145" i="9"/>
  <c r="AT145" i="9"/>
  <c r="AL146" i="9" s="1"/>
  <c r="CH145" i="8"/>
  <c r="O146" i="9"/>
  <c r="T146" i="9"/>
  <c r="L147" i="9" s="1"/>
  <c r="R146" i="9"/>
  <c r="AO147" i="7"/>
  <c r="AR147" i="7"/>
  <c r="AT147" i="7"/>
  <c r="AL148" i="7" s="1"/>
  <c r="AO145" i="8"/>
  <c r="AR145" i="8"/>
  <c r="AT145" i="8"/>
  <c r="AL146" i="8" s="1"/>
  <c r="O147" i="7"/>
  <c r="T147" i="7"/>
  <c r="L148" i="7" s="1"/>
  <c r="R147" i="7"/>
  <c r="BP146" i="8"/>
  <c r="BO145" i="9"/>
  <c r="BT145" i="9"/>
  <c r="BL146" i="9" s="1"/>
  <c r="BR145" i="9"/>
  <c r="BB145" i="9"/>
  <c r="BE145" i="9"/>
  <c r="BG145" i="9"/>
  <c r="AY146" i="9" s="1"/>
  <c r="CC146" i="8"/>
  <c r="BO147" i="7"/>
  <c r="BT147" i="7"/>
  <c r="BL148" i="7" s="1"/>
  <c r="BR147" i="7"/>
  <c r="AD146" i="8"/>
  <c r="AA146" i="8"/>
  <c r="AF146" i="8"/>
  <c r="CB147" i="7"/>
  <c r="CE147" i="7"/>
  <c r="CG147" i="7"/>
  <c r="BY148" i="7" s="1"/>
  <c r="AD148" i="7"/>
  <c r="AA148" i="7"/>
  <c r="AF148" i="7"/>
  <c r="BU145" i="8"/>
  <c r="AB145" i="9"/>
  <c r="AG145" i="9"/>
  <c r="Y146" i="9" s="1"/>
  <c r="AE145" i="9"/>
  <c r="Q146" i="8"/>
  <c r="N146" i="8"/>
  <c r="S146" i="8"/>
  <c r="BC146" i="8"/>
  <c r="BB147" i="7"/>
  <c r="BG147" i="7"/>
  <c r="AY148" i="7" s="1"/>
  <c r="BE147" i="7"/>
  <c r="U147" i="7" l="1"/>
  <c r="AU147" i="7"/>
  <c r="BD146" i="8"/>
  <c r="BA146" i="8"/>
  <c r="BF146" i="8"/>
  <c r="AB148" i="7"/>
  <c r="AE148" i="7"/>
  <c r="AG148" i="7"/>
  <c r="Y149" i="7" s="1"/>
  <c r="CD146" i="8"/>
  <c r="CA146" i="8"/>
  <c r="CF146" i="8"/>
  <c r="P148" i="7"/>
  <c r="O146" i="8"/>
  <c r="T146" i="8"/>
  <c r="L147" i="8" s="1"/>
  <c r="R146" i="8"/>
  <c r="BH145" i="9"/>
  <c r="AP146" i="9"/>
  <c r="CC148" i="7"/>
  <c r="CH147" i="7"/>
  <c r="AP146" i="8"/>
  <c r="AU145" i="9"/>
  <c r="AU145" i="8"/>
  <c r="CH145" i="9"/>
  <c r="CC146" i="9"/>
  <c r="BC146" i="9"/>
  <c r="AH145" i="9"/>
  <c r="BH147" i="7"/>
  <c r="BC148" i="7"/>
  <c r="BU147" i="7"/>
  <c r="U146" i="9"/>
  <c r="AC146" i="9"/>
  <c r="BU145" i="9"/>
  <c r="AB146" i="8"/>
  <c r="AG146" i="8"/>
  <c r="Y147" i="8" s="1"/>
  <c r="AE146" i="8"/>
  <c r="BP146" i="9"/>
  <c r="BQ146" i="8"/>
  <c r="BN146" i="8"/>
  <c r="BS146" i="8"/>
  <c r="P147" i="9"/>
  <c r="BP148" i="7"/>
  <c r="AP148" i="7"/>
  <c r="CD148" i="7" l="1"/>
  <c r="CA148" i="7"/>
  <c r="CF148" i="7"/>
  <c r="AC149" i="7"/>
  <c r="BQ148" i="7"/>
  <c r="BN148" i="7"/>
  <c r="BS148" i="7"/>
  <c r="BD148" i="7"/>
  <c r="BA148" i="7"/>
  <c r="BF148" i="7"/>
  <c r="AH146" i="8"/>
  <c r="AH148" i="7"/>
  <c r="AQ146" i="9"/>
  <c r="AN146" i="9"/>
  <c r="AS146" i="9"/>
  <c r="Q147" i="9"/>
  <c r="N147" i="9"/>
  <c r="S147" i="9"/>
  <c r="BQ146" i="9"/>
  <c r="BN146" i="9"/>
  <c r="BS146" i="9"/>
  <c r="AC147" i="8"/>
  <c r="AD146" i="9"/>
  <c r="AA146" i="9"/>
  <c r="AF146" i="9"/>
  <c r="U146" i="8"/>
  <c r="BB146" i="8"/>
  <c r="BE146" i="8"/>
  <c r="BG146" i="8"/>
  <c r="AY147" i="8" s="1"/>
  <c r="P147" i="8"/>
  <c r="BD146" i="9"/>
  <c r="BA146" i="9"/>
  <c r="BF146" i="9"/>
  <c r="AQ146" i="8"/>
  <c r="AN146" i="8"/>
  <c r="AS146" i="8"/>
  <c r="AQ148" i="7"/>
  <c r="AN148" i="7"/>
  <c r="AS148" i="7"/>
  <c r="CD146" i="9"/>
  <c r="CA146" i="9"/>
  <c r="CF146" i="9"/>
  <c r="Q148" i="7"/>
  <c r="N148" i="7"/>
  <c r="S148" i="7"/>
  <c r="BO146" i="8"/>
  <c r="BT146" i="8"/>
  <c r="BL147" i="8" s="1"/>
  <c r="BR146" i="8"/>
  <c r="CB146" i="8"/>
  <c r="CG146" i="8"/>
  <c r="BY147" i="8" s="1"/>
  <c r="CE146" i="8"/>
  <c r="O148" i="7" l="1"/>
  <c r="R148" i="7"/>
  <c r="T148" i="7"/>
  <c r="L149" i="7" s="1"/>
  <c r="AO146" i="8"/>
  <c r="AT146" i="8"/>
  <c r="AL147" i="8" s="1"/>
  <c r="AR146" i="8"/>
  <c r="BB148" i="7"/>
  <c r="BE148" i="7"/>
  <c r="BG148" i="7"/>
  <c r="AY149" i="7" s="1"/>
  <c r="CH146" i="8"/>
  <c r="BB146" i="9"/>
  <c r="BG146" i="9"/>
  <c r="AY147" i="9" s="1"/>
  <c r="BE146" i="9"/>
  <c r="BO148" i="7"/>
  <c r="BT148" i="7"/>
  <c r="BL149" i="7" s="1"/>
  <c r="BR148" i="7"/>
  <c r="O147" i="9"/>
  <c r="R147" i="9"/>
  <c r="T147" i="9"/>
  <c r="L148" i="9" s="1"/>
  <c r="AB146" i="9"/>
  <c r="AG146" i="9"/>
  <c r="Y147" i="9" s="1"/>
  <c r="AE146" i="9"/>
  <c r="CB146" i="9"/>
  <c r="CG146" i="9"/>
  <c r="BY147" i="9" s="1"/>
  <c r="CE146" i="9"/>
  <c r="AD147" i="8"/>
  <c r="AA147" i="8"/>
  <c r="AF147" i="8"/>
  <c r="AD149" i="7"/>
  <c r="AA149" i="7"/>
  <c r="AF149" i="7"/>
  <c r="AO146" i="9"/>
  <c r="AR146" i="9"/>
  <c r="AT146" i="9"/>
  <c r="AL147" i="9" s="1"/>
  <c r="BC147" i="8"/>
  <c r="BU146" i="8"/>
  <c r="BH146" i="8"/>
  <c r="BO146" i="9"/>
  <c r="BT146" i="9"/>
  <c r="BL147" i="9" s="1"/>
  <c r="BR146" i="9"/>
  <c r="CB148" i="7"/>
  <c r="CE148" i="7"/>
  <c r="CG148" i="7"/>
  <c r="BY149" i="7" s="1"/>
  <c r="CC147" i="8"/>
  <c r="Q147" i="8"/>
  <c r="N147" i="8"/>
  <c r="S147" i="8"/>
  <c r="BP147" i="8"/>
  <c r="AO148" i="7"/>
  <c r="AT148" i="7"/>
  <c r="AL149" i="7" s="1"/>
  <c r="AR148" i="7"/>
  <c r="BU146" i="9" l="1"/>
  <c r="O147" i="8"/>
  <c r="T147" i="8"/>
  <c r="L148" i="8" s="1"/>
  <c r="R147" i="8"/>
  <c r="BC149" i="7"/>
  <c r="CC147" i="9"/>
  <c r="BU148" i="7"/>
  <c r="BP149" i="7"/>
  <c r="BH148" i="7"/>
  <c r="AP147" i="9"/>
  <c r="AU146" i="9"/>
  <c r="AH146" i="9"/>
  <c r="BH146" i="9"/>
  <c r="AB149" i="7"/>
  <c r="AE149" i="7"/>
  <c r="AG149" i="7"/>
  <c r="Y150" i="7" s="1"/>
  <c r="BC147" i="9"/>
  <c r="AU146" i="8"/>
  <c r="BP147" i="9"/>
  <c r="CH146" i="9"/>
  <c r="AP147" i="8"/>
  <c r="AC147" i="9"/>
  <c r="P148" i="9"/>
  <c r="AU148" i="7"/>
  <c r="CD147" i="8"/>
  <c r="CA147" i="8"/>
  <c r="CF147" i="8"/>
  <c r="AP149" i="7"/>
  <c r="CC149" i="7"/>
  <c r="U147" i="9"/>
  <c r="P149" i="7"/>
  <c r="CH148" i="7"/>
  <c r="U148" i="7"/>
  <c r="BQ147" i="8"/>
  <c r="BN147" i="8"/>
  <c r="BS147" i="8"/>
  <c r="BD147" i="8"/>
  <c r="BA147" i="8"/>
  <c r="BF147" i="8"/>
  <c r="AB147" i="8"/>
  <c r="AG147" i="8"/>
  <c r="Y148" i="8" s="1"/>
  <c r="AE147" i="8"/>
  <c r="BB147" i="8" l="1"/>
  <c r="BG147" i="8"/>
  <c r="AY148" i="8" s="1"/>
  <c r="BE147" i="8"/>
  <c r="BD147" i="9"/>
  <c r="BA147" i="9"/>
  <c r="BF147" i="9"/>
  <c r="CD147" i="9"/>
  <c r="CA147" i="9"/>
  <c r="CF147" i="9"/>
  <c r="AC150" i="7"/>
  <c r="AH149" i="7"/>
  <c r="AQ147" i="9"/>
  <c r="AN147" i="9"/>
  <c r="AS147" i="9"/>
  <c r="BD149" i="7"/>
  <c r="BA149" i="7"/>
  <c r="BF149" i="7"/>
  <c r="BO147" i="8"/>
  <c r="BT147" i="8"/>
  <c r="BL148" i="8" s="1"/>
  <c r="BR147" i="8"/>
  <c r="AQ149" i="7"/>
  <c r="AN149" i="7"/>
  <c r="AS149" i="7"/>
  <c r="CB147" i="8"/>
  <c r="CG147" i="8"/>
  <c r="BY148" i="8" s="1"/>
  <c r="CE147" i="8"/>
  <c r="U147" i="8"/>
  <c r="AD147" i="9"/>
  <c r="AA147" i="9"/>
  <c r="AF147" i="9"/>
  <c r="P148" i="8"/>
  <c r="BQ149" i="7"/>
  <c r="BN149" i="7"/>
  <c r="BS149" i="7"/>
  <c r="CD149" i="7"/>
  <c r="CA149" i="7"/>
  <c r="CF149" i="7"/>
  <c r="AC148" i="8"/>
  <c r="AQ147" i="8"/>
  <c r="AN147" i="8"/>
  <c r="AS147" i="8"/>
  <c r="AH147" i="8"/>
  <c r="Q149" i="7"/>
  <c r="N149" i="7"/>
  <c r="S149" i="7"/>
  <c r="Q148" i="9"/>
  <c r="N148" i="9"/>
  <c r="S148" i="9"/>
  <c r="BQ147" i="9"/>
  <c r="BN147" i="9"/>
  <c r="BS147" i="9"/>
  <c r="AD150" i="7" l="1"/>
  <c r="AA150" i="7"/>
  <c r="AF150" i="7"/>
  <c r="AB147" i="9"/>
  <c r="AE147" i="9"/>
  <c r="AG147" i="9"/>
  <c r="Y148" i="9" s="1"/>
  <c r="BP148" i="8"/>
  <c r="CB147" i="9"/>
  <c r="CE147" i="9"/>
  <c r="CG147" i="9"/>
  <c r="BY148" i="9" s="1"/>
  <c r="BB149" i="7"/>
  <c r="BE149" i="7"/>
  <c r="BG149" i="7"/>
  <c r="AY150" i="7" s="1"/>
  <c r="BB147" i="9"/>
  <c r="BE147" i="9"/>
  <c r="BG147" i="9"/>
  <c r="AY148" i="9" s="1"/>
  <c r="BU147" i="8"/>
  <c r="CB149" i="7"/>
  <c r="CE149" i="7"/>
  <c r="CG149" i="7"/>
  <c r="BY150" i="7" s="1"/>
  <c r="AO147" i="8"/>
  <c r="AT147" i="8"/>
  <c r="AL148" i="8" s="1"/>
  <c r="AR147" i="8"/>
  <c r="CC148" i="8"/>
  <c r="AO147" i="9"/>
  <c r="AT147" i="9"/>
  <c r="AL148" i="9" s="1"/>
  <c r="AR147" i="9"/>
  <c r="BH147" i="8"/>
  <c r="BC148" i="8"/>
  <c r="CH147" i="8"/>
  <c r="BO147" i="9"/>
  <c r="BR147" i="9"/>
  <c r="BT147" i="9"/>
  <c r="BL148" i="9" s="1"/>
  <c r="BO149" i="7"/>
  <c r="BT149" i="7"/>
  <c r="BL150" i="7" s="1"/>
  <c r="BR149" i="7"/>
  <c r="O148" i="9"/>
  <c r="R148" i="9"/>
  <c r="T148" i="9"/>
  <c r="L149" i="9" s="1"/>
  <c r="AO149" i="7"/>
  <c r="AR149" i="7"/>
  <c r="AT149" i="7"/>
  <c r="AL150" i="7" s="1"/>
  <c r="O149" i="7"/>
  <c r="T149" i="7"/>
  <c r="L150" i="7" s="1"/>
  <c r="R149" i="7"/>
  <c r="AD148" i="8"/>
  <c r="AA148" i="8"/>
  <c r="AF148" i="8"/>
  <c r="Q148" i="8"/>
  <c r="N148" i="8"/>
  <c r="S148" i="8"/>
  <c r="BC148" i="9" l="1"/>
  <c r="BH147" i="9"/>
  <c r="BQ148" i="8"/>
  <c r="BN148" i="8"/>
  <c r="BS148" i="8"/>
  <c r="BU149" i="7"/>
  <c r="AC148" i="9"/>
  <c r="BP148" i="9"/>
  <c r="AP148" i="9"/>
  <c r="BU147" i="9"/>
  <c r="AP150" i="7"/>
  <c r="BP150" i="7"/>
  <c r="BD148" i="8"/>
  <c r="BA148" i="8"/>
  <c r="BF148" i="8"/>
  <c r="CD148" i="8"/>
  <c r="CA148" i="8"/>
  <c r="CF148" i="8"/>
  <c r="AH147" i="9"/>
  <c r="AU149" i="7"/>
  <c r="AU147" i="8"/>
  <c r="BC150" i="7"/>
  <c r="U149" i="7"/>
  <c r="AP148" i="8"/>
  <c r="BH149" i="7"/>
  <c r="P150" i="7"/>
  <c r="P149" i="9"/>
  <c r="U148" i="9"/>
  <c r="CC150" i="7"/>
  <c r="AB150" i="7"/>
  <c r="AG150" i="7"/>
  <c r="Y151" i="7" s="1"/>
  <c r="AE150" i="7"/>
  <c r="O148" i="8"/>
  <c r="T148" i="8"/>
  <c r="L149" i="8" s="1"/>
  <c r="R148" i="8"/>
  <c r="CH149" i="7"/>
  <c r="CC148" i="9"/>
  <c r="AB148" i="8"/>
  <c r="AE148" i="8"/>
  <c r="AG148" i="8"/>
  <c r="Y149" i="8" s="1"/>
  <c r="AU147" i="9"/>
  <c r="CH147" i="9"/>
  <c r="Q149" i="9" l="1"/>
  <c r="N149" i="9"/>
  <c r="S149" i="9"/>
  <c r="AD148" i="9"/>
  <c r="AA148" i="9"/>
  <c r="AF148" i="9"/>
  <c r="AH150" i="7"/>
  <c r="AC149" i="8"/>
  <c r="AC151" i="7"/>
  <c r="Q150" i="7"/>
  <c r="N150" i="7"/>
  <c r="S150" i="7"/>
  <c r="AH148" i="8"/>
  <c r="AQ150" i="7"/>
  <c r="AN150" i="7"/>
  <c r="AS150" i="7"/>
  <c r="BQ150" i="7"/>
  <c r="BN150" i="7"/>
  <c r="BS150" i="7"/>
  <c r="CD150" i="7"/>
  <c r="CA150" i="7"/>
  <c r="CF150" i="7"/>
  <c r="AQ148" i="8"/>
  <c r="AN148" i="8"/>
  <c r="AS148" i="8"/>
  <c r="BO148" i="8"/>
  <c r="BR148" i="8"/>
  <c r="BT148" i="8"/>
  <c r="BL149" i="8" s="1"/>
  <c r="CD148" i="9"/>
  <c r="CA148" i="9"/>
  <c r="CF148" i="9"/>
  <c r="CB148" i="8"/>
  <c r="CE148" i="8"/>
  <c r="CG148" i="8"/>
  <c r="BY149" i="8" s="1"/>
  <c r="AQ148" i="9"/>
  <c r="AN148" i="9"/>
  <c r="AS148" i="9"/>
  <c r="U148" i="8"/>
  <c r="BQ148" i="9"/>
  <c r="BN148" i="9"/>
  <c r="BS148" i="9"/>
  <c r="P149" i="8"/>
  <c r="BD150" i="7"/>
  <c r="BA150" i="7"/>
  <c r="BF150" i="7"/>
  <c r="BB148" i="8"/>
  <c r="BE148" i="8"/>
  <c r="BG148" i="8"/>
  <c r="AY149" i="8" s="1"/>
  <c r="BD148" i="9"/>
  <c r="BA148" i="9"/>
  <c r="BF148" i="9"/>
  <c r="BP149" i="8" l="1"/>
  <c r="BB150" i="7"/>
  <c r="BE150" i="7"/>
  <c r="BG150" i="7"/>
  <c r="AY151" i="7" s="1"/>
  <c r="AO148" i="9"/>
  <c r="AR148" i="9"/>
  <c r="AT148" i="9"/>
  <c r="AL149" i="9" s="1"/>
  <c r="AO150" i="7"/>
  <c r="AT150" i="7"/>
  <c r="AL151" i="7" s="1"/>
  <c r="AR150" i="7"/>
  <c r="AO148" i="8"/>
  <c r="AT148" i="8"/>
  <c r="AL149" i="8" s="1"/>
  <c r="AR148" i="8"/>
  <c r="BO148" i="9"/>
  <c r="BT148" i="9"/>
  <c r="BL149" i="9" s="1"/>
  <c r="BR148" i="9"/>
  <c r="CC149" i="8"/>
  <c r="CH148" i="8"/>
  <c r="AB148" i="9"/>
  <c r="AE148" i="9"/>
  <c r="AG148" i="9"/>
  <c r="Y149" i="9" s="1"/>
  <c r="Q149" i="8"/>
  <c r="N149" i="8"/>
  <c r="S149" i="8"/>
  <c r="CB150" i="7"/>
  <c r="CE150" i="7"/>
  <c r="CG150" i="7"/>
  <c r="BY151" i="7" s="1"/>
  <c r="BH148" i="8"/>
  <c r="CB148" i="9"/>
  <c r="CE148" i="9"/>
  <c r="CG148" i="9"/>
  <c r="BY149" i="9" s="1"/>
  <c r="B20" i="9"/>
  <c r="BU148" i="8"/>
  <c r="BB148" i="9"/>
  <c r="BG148" i="9"/>
  <c r="AY149" i="9" s="1"/>
  <c r="BE148" i="9"/>
  <c r="AD151" i="7"/>
  <c r="AA151" i="7"/>
  <c r="AF151" i="7"/>
  <c r="O149" i="9"/>
  <c r="R149" i="9"/>
  <c r="T149" i="9"/>
  <c r="L150" i="9" s="1"/>
  <c r="O150" i="7"/>
  <c r="R150" i="7"/>
  <c r="T150" i="7"/>
  <c r="L151" i="7" s="1"/>
  <c r="BC149" i="8"/>
  <c r="BO150" i="7"/>
  <c r="BR150" i="7"/>
  <c r="BT150" i="7"/>
  <c r="BL151" i="7" s="1"/>
  <c r="AD149" i="8"/>
  <c r="AA149" i="8"/>
  <c r="AF149" i="8"/>
  <c r="BU148" i="9" l="1"/>
  <c r="BP149" i="9"/>
  <c r="AC149" i="9"/>
  <c r="AP149" i="9"/>
  <c r="CH148" i="9"/>
  <c r="BH148" i="9"/>
  <c r="AH148" i="9"/>
  <c r="AU148" i="9"/>
  <c r="P150" i="9"/>
  <c r="AU148" i="8"/>
  <c r="BC151" i="7"/>
  <c r="O149" i="8"/>
  <c r="T149" i="8"/>
  <c r="L150" i="8" s="1"/>
  <c r="R149" i="8"/>
  <c r="U149" i="9"/>
  <c r="CC151" i="7"/>
  <c r="AP149" i="8"/>
  <c r="BH150" i="7"/>
  <c r="B20" i="8"/>
  <c r="U150" i="7"/>
  <c r="C20" i="8"/>
  <c r="BP151" i="7"/>
  <c r="BD149" i="8"/>
  <c r="BA149" i="8"/>
  <c r="BF149" i="8"/>
  <c r="P151" i="7"/>
  <c r="BC149" i="9"/>
  <c r="AB149" i="8"/>
  <c r="AE149" i="8"/>
  <c r="AG149" i="8"/>
  <c r="Y150" i="8" s="1"/>
  <c r="CH150" i="7"/>
  <c r="BU150" i="7"/>
  <c r="CD149" i="8"/>
  <c r="CA149" i="8"/>
  <c r="CF149" i="8"/>
  <c r="AP151" i="7"/>
  <c r="C22" i="7"/>
  <c r="AB151" i="7"/>
  <c r="AG151" i="7"/>
  <c r="Y152" i="7" s="1"/>
  <c r="AE151" i="7"/>
  <c r="CC149" i="9"/>
  <c r="AU150" i="7"/>
  <c r="BQ149" i="8"/>
  <c r="BN149" i="8"/>
  <c r="BS149" i="8"/>
  <c r="F20" i="8" l="1"/>
  <c r="AH151" i="7"/>
  <c r="AC152" i="7"/>
  <c r="BQ151" i="7"/>
  <c r="BN151" i="7"/>
  <c r="BS151" i="7"/>
  <c r="CD151" i="7"/>
  <c r="CA151" i="7"/>
  <c r="CF151" i="7"/>
  <c r="AC150" i="8"/>
  <c r="Q150" i="9"/>
  <c r="N150" i="9"/>
  <c r="S150" i="9"/>
  <c r="AH149" i="8"/>
  <c r="AQ149" i="9"/>
  <c r="AN149" i="9"/>
  <c r="AS149" i="9"/>
  <c r="U149" i="8"/>
  <c r="P150" i="8"/>
  <c r="BO149" i="8"/>
  <c r="BR149" i="8"/>
  <c r="BT149" i="8"/>
  <c r="BL150" i="8" s="1"/>
  <c r="AQ151" i="7"/>
  <c r="AN151" i="7"/>
  <c r="AS151" i="7"/>
  <c r="BD149" i="9"/>
  <c r="BA149" i="9"/>
  <c r="BF149" i="9"/>
  <c r="AD149" i="9"/>
  <c r="AA149" i="9"/>
  <c r="AF149" i="9"/>
  <c r="Q151" i="7"/>
  <c r="N151" i="7"/>
  <c r="S151" i="7"/>
  <c r="CB149" i="8"/>
  <c r="CG149" i="8"/>
  <c r="BY150" i="8" s="1"/>
  <c r="CE149" i="8"/>
  <c r="E20" i="8"/>
  <c r="BQ149" i="9"/>
  <c r="BN149" i="9"/>
  <c r="BS149" i="9"/>
  <c r="G20" i="8"/>
  <c r="BB149" i="8"/>
  <c r="BE149" i="8"/>
  <c r="BG149" i="8"/>
  <c r="AY150" i="8" s="1"/>
  <c r="BD151" i="7"/>
  <c r="BA151" i="7"/>
  <c r="BF151" i="7"/>
  <c r="CD149" i="9"/>
  <c r="CA149" i="9"/>
  <c r="CF149" i="9"/>
  <c r="AQ149" i="8"/>
  <c r="AN149" i="8"/>
  <c r="AS149" i="8"/>
  <c r="G22" i="7" l="1"/>
  <c r="CC150" i="8"/>
  <c r="D22" i="7"/>
  <c r="CB151" i="7"/>
  <c r="CE151" i="7"/>
  <c r="CG151" i="7"/>
  <c r="BY152" i="7" s="1"/>
  <c r="D20" i="9"/>
  <c r="CH149" i="8"/>
  <c r="AO149" i="9"/>
  <c r="AR149" i="9"/>
  <c r="AT149" i="9"/>
  <c r="AL150" i="9" s="1"/>
  <c r="F22" i="7"/>
  <c r="BP150" i="8"/>
  <c r="BO151" i="7"/>
  <c r="BR151" i="7"/>
  <c r="BT151" i="7"/>
  <c r="BL152" i="7" s="1"/>
  <c r="BO149" i="9"/>
  <c r="BR149" i="9"/>
  <c r="BT149" i="9"/>
  <c r="BL150" i="9" s="1"/>
  <c r="O151" i="7"/>
  <c r="T151" i="7"/>
  <c r="L152" i="7" s="1"/>
  <c r="R151" i="7"/>
  <c r="BU149" i="8"/>
  <c r="AD152" i="7"/>
  <c r="AA152" i="7"/>
  <c r="AF152" i="7"/>
  <c r="D20" i="8"/>
  <c r="AO151" i="7"/>
  <c r="AR151" i="7"/>
  <c r="AT151" i="7"/>
  <c r="AL152" i="7" s="1"/>
  <c r="CB149" i="9"/>
  <c r="CG149" i="9"/>
  <c r="BY150" i="9" s="1"/>
  <c r="CE149" i="9"/>
  <c r="C20" i="9"/>
  <c r="AB149" i="9"/>
  <c r="AE149" i="9"/>
  <c r="AG149" i="9"/>
  <c r="Y150" i="9" s="1"/>
  <c r="O150" i="9"/>
  <c r="T150" i="9"/>
  <c r="L151" i="9" s="1"/>
  <c r="R150" i="9"/>
  <c r="BH149" i="8"/>
  <c r="F20" i="9"/>
  <c r="B22" i="7"/>
  <c r="E22" i="7"/>
  <c r="AO149" i="8"/>
  <c r="AT149" i="8"/>
  <c r="AL150" i="8" s="1"/>
  <c r="AR149" i="8"/>
  <c r="G20" i="9"/>
  <c r="BB151" i="7"/>
  <c r="BG151" i="7"/>
  <c r="AY152" i="7" s="1"/>
  <c r="BE151" i="7"/>
  <c r="E20" i="9"/>
  <c r="AD150" i="8"/>
  <c r="AA150" i="8"/>
  <c r="AF150" i="8"/>
  <c r="Q150" i="8"/>
  <c r="N150" i="8"/>
  <c r="S150" i="8"/>
  <c r="BC150" i="8"/>
  <c r="BB149" i="9"/>
  <c r="BE149" i="9"/>
  <c r="BG149" i="9"/>
  <c r="AY150" i="9" s="1"/>
  <c r="BP152" i="7" l="1"/>
  <c r="BU151" i="7"/>
  <c r="AB152" i="7"/>
  <c r="AE152" i="7"/>
  <c r="AG152" i="7"/>
  <c r="Y153" i="7" s="1"/>
  <c r="CC152" i="7"/>
  <c r="BH151" i="7"/>
  <c r="O150" i="8"/>
  <c r="T150" i="8"/>
  <c r="L151" i="8" s="1"/>
  <c r="R150" i="8"/>
  <c r="BQ150" i="8"/>
  <c r="BN150" i="8"/>
  <c r="BS150" i="8"/>
  <c r="CH151" i="7"/>
  <c r="CH149" i="9"/>
  <c r="AH149" i="9"/>
  <c r="U150" i="9"/>
  <c r="CC150" i="9"/>
  <c r="AU149" i="8"/>
  <c r="P151" i="9"/>
  <c r="U151" i="7"/>
  <c r="BC150" i="9"/>
  <c r="AP150" i="8"/>
  <c r="AP152" i="7"/>
  <c r="P152" i="7"/>
  <c r="AP150" i="9"/>
  <c r="BH149" i="9"/>
  <c r="AB150" i="8"/>
  <c r="AG150" i="8"/>
  <c r="Y151" i="8" s="1"/>
  <c r="AE150" i="8"/>
  <c r="AU151" i="7"/>
  <c r="AU149" i="9"/>
  <c r="CD150" i="8"/>
  <c r="CA150" i="8"/>
  <c r="CF150" i="8"/>
  <c r="AC150" i="9"/>
  <c r="BP150" i="9"/>
  <c r="BC152" i="7"/>
  <c r="BD150" i="8"/>
  <c r="BA150" i="8"/>
  <c r="BF150" i="8"/>
  <c r="BU149" i="9"/>
  <c r="BD152" i="7" l="1"/>
  <c r="BA152" i="7"/>
  <c r="BF152" i="7"/>
  <c r="AQ150" i="9"/>
  <c r="AN150" i="9"/>
  <c r="AS150" i="9"/>
  <c r="Q151" i="9"/>
  <c r="N151" i="9"/>
  <c r="S151" i="9"/>
  <c r="CD152" i="7"/>
  <c r="CA152" i="7"/>
  <c r="CF152" i="7"/>
  <c r="AC153" i="7"/>
  <c r="AH150" i="8"/>
  <c r="AH152" i="7"/>
  <c r="AD150" i="9"/>
  <c r="AA150" i="9"/>
  <c r="AF150" i="9"/>
  <c r="AC151" i="8"/>
  <c r="CD150" i="9"/>
  <c r="CA150" i="9"/>
  <c r="CF150" i="9"/>
  <c r="BO150" i="8"/>
  <c r="BT150" i="8"/>
  <c r="BL151" i="8" s="1"/>
  <c r="BR150" i="8"/>
  <c r="Q152" i="7"/>
  <c r="N152" i="7"/>
  <c r="S152" i="7"/>
  <c r="BQ150" i="9"/>
  <c r="BN150" i="9"/>
  <c r="BS150" i="9"/>
  <c r="AQ152" i="7"/>
  <c r="AN152" i="7"/>
  <c r="AS152" i="7"/>
  <c r="CB150" i="8"/>
  <c r="CE150" i="8"/>
  <c r="CG150" i="8"/>
  <c r="BY151" i="8" s="1"/>
  <c r="BD150" i="9"/>
  <c r="BA150" i="9"/>
  <c r="BF150" i="9"/>
  <c r="U150" i="8"/>
  <c r="AQ150" i="8"/>
  <c r="AN150" i="8"/>
  <c r="AS150" i="8"/>
  <c r="BB150" i="8"/>
  <c r="BG150" i="8"/>
  <c r="AY151" i="8" s="1"/>
  <c r="BE150" i="8"/>
  <c r="P151" i="8"/>
  <c r="BQ152" i="7"/>
  <c r="BN152" i="7"/>
  <c r="BS152" i="7"/>
  <c r="CB150" i="9" l="1"/>
  <c r="CG150" i="9"/>
  <c r="BY151" i="9" s="1"/>
  <c r="CE150" i="9"/>
  <c r="O152" i="7"/>
  <c r="R152" i="7"/>
  <c r="T152" i="7"/>
  <c r="L153" i="7" s="1"/>
  <c r="AB150" i="9"/>
  <c r="AG150" i="9"/>
  <c r="Y151" i="9" s="1"/>
  <c r="AE150" i="9"/>
  <c r="CB152" i="7"/>
  <c r="CE152" i="7"/>
  <c r="CG152" i="7"/>
  <c r="BY153" i="7" s="1"/>
  <c r="AO152" i="7"/>
  <c r="AT152" i="7"/>
  <c r="AL153" i="7" s="1"/>
  <c r="AR152" i="7"/>
  <c r="AO150" i="8"/>
  <c r="AT150" i="8"/>
  <c r="AL151" i="8" s="1"/>
  <c r="AR150" i="8"/>
  <c r="BU150" i="8"/>
  <c r="BO152" i="7"/>
  <c r="BT152" i="7"/>
  <c r="BL153" i="7" s="1"/>
  <c r="BR152" i="7"/>
  <c r="BP151" i="8"/>
  <c r="O151" i="9"/>
  <c r="R151" i="9"/>
  <c r="T151" i="9"/>
  <c r="L152" i="9" s="1"/>
  <c r="BB150" i="9"/>
  <c r="BE150" i="9"/>
  <c r="BG150" i="9"/>
  <c r="AY151" i="9" s="1"/>
  <c r="AO150" i="9"/>
  <c r="AR150" i="9"/>
  <c r="AT150" i="9"/>
  <c r="AL151" i="9" s="1"/>
  <c r="AD151" i="8"/>
  <c r="AA151" i="8"/>
  <c r="AF151" i="8"/>
  <c r="AD153" i="7"/>
  <c r="AA153" i="7"/>
  <c r="AF153" i="7"/>
  <c r="CH150" i="8"/>
  <c r="BB152" i="7"/>
  <c r="BG152" i="7"/>
  <c r="AY153" i="7" s="1"/>
  <c r="BE152" i="7"/>
  <c r="Q151" i="8"/>
  <c r="N151" i="8"/>
  <c r="S151" i="8"/>
  <c r="CC151" i="8"/>
  <c r="BO150" i="9"/>
  <c r="BR150" i="9"/>
  <c r="BT150" i="9"/>
  <c r="BL151" i="9" s="1"/>
  <c r="BH150" i="8"/>
  <c r="BC151" i="8"/>
  <c r="AP151" i="8" l="1"/>
  <c r="BC151" i="9"/>
  <c r="BQ151" i="8"/>
  <c r="BN151" i="8"/>
  <c r="BS151" i="8"/>
  <c r="AH150" i="9"/>
  <c r="BU150" i="9"/>
  <c r="BH150" i="9"/>
  <c r="AU152" i="7"/>
  <c r="AC151" i="9"/>
  <c r="AB153" i="7"/>
  <c r="AG153" i="7"/>
  <c r="Y154" i="7" s="1"/>
  <c r="AE153" i="7"/>
  <c r="BP153" i="7"/>
  <c r="P153" i="7"/>
  <c r="CD151" i="8"/>
  <c r="CA151" i="8"/>
  <c r="CF151" i="8"/>
  <c r="CC153" i="7"/>
  <c r="U152" i="7"/>
  <c r="AP153" i="7"/>
  <c r="CH152" i="7"/>
  <c r="AB151" i="8"/>
  <c r="AG151" i="8"/>
  <c r="Y152" i="8" s="1"/>
  <c r="AE151" i="8"/>
  <c r="CH150" i="9"/>
  <c r="CC151" i="9"/>
  <c r="BH152" i="7"/>
  <c r="O151" i="8"/>
  <c r="T151" i="8"/>
  <c r="L152" i="8" s="1"/>
  <c r="R151" i="8"/>
  <c r="BD151" i="8"/>
  <c r="BA151" i="8"/>
  <c r="BF151" i="8"/>
  <c r="P152" i="9"/>
  <c r="BC153" i="7"/>
  <c r="U151" i="9"/>
  <c r="BP151" i="9"/>
  <c r="BU152" i="7"/>
  <c r="AP151" i="9"/>
  <c r="AU150" i="9"/>
  <c r="AU150" i="8"/>
  <c r="AQ153" i="7" l="1"/>
  <c r="AN153" i="7"/>
  <c r="AS153" i="7"/>
  <c r="Q153" i="7"/>
  <c r="N153" i="7"/>
  <c r="S153" i="7"/>
  <c r="BQ153" i="7"/>
  <c r="BN153" i="7"/>
  <c r="BS153" i="7"/>
  <c r="AC154" i="7"/>
  <c r="AC152" i="8"/>
  <c r="BO151" i="8"/>
  <c r="BR151" i="8"/>
  <c r="BT151" i="8"/>
  <c r="BL152" i="8" s="1"/>
  <c r="BQ151" i="9"/>
  <c r="BN151" i="9"/>
  <c r="BS151" i="9"/>
  <c r="AD151" i="9"/>
  <c r="AA151" i="9"/>
  <c r="AF151" i="9"/>
  <c r="CD153" i="7"/>
  <c r="CA153" i="7"/>
  <c r="CF153" i="7"/>
  <c r="P152" i="8"/>
  <c r="AQ151" i="9"/>
  <c r="AN151" i="9"/>
  <c r="AS151" i="9"/>
  <c r="BD151" i="9"/>
  <c r="BA151" i="9"/>
  <c r="BF151" i="9"/>
  <c r="BB151" i="8"/>
  <c r="BE151" i="8"/>
  <c r="BG151" i="8"/>
  <c r="AY152" i="8" s="1"/>
  <c r="U151" i="8"/>
  <c r="AH153" i="7"/>
  <c r="AH151" i="8"/>
  <c r="BD153" i="7"/>
  <c r="BA153" i="7"/>
  <c r="BF153" i="7"/>
  <c r="CB151" i="8"/>
  <c r="CE151" i="8"/>
  <c r="CG151" i="8"/>
  <c r="BY152" i="8" s="1"/>
  <c r="Q152" i="9"/>
  <c r="N152" i="9"/>
  <c r="S152" i="9"/>
  <c r="CD151" i="9"/>
  <c r="CA151" i="9"/>
  <c r="CF151" i="9"/>
  <c r="AQ151" i="8"/>
  <c r="AN151" i="8"/>
  <c r="AS151" i="8"/>
  <c r="CC152" i="8" l="1"/>
  <c r="BO153" i="7"/>
  <c r="BR153" i="7"/>
  <c r="BT153" i="7"/>
  <c r="BL154" i="7" s="1"/>
  <c r="BO151" i="9"/>
  <c r="BT151" i="9"/>
  <c r="BL152" i="9" s="1"/>
  <c r="BR151" i="9"/>
  <c r="AO151" i="9"/>
  <c r="AR151" i="9"/>
  <c r="AT151" i="9"/>
  <c r="AL152" i="9" s="1"/>
  <c r="BC152" i="8"/>
  <c r="O152" i="9"/>
  <c r="R152" i="9"/>
  <c r="T152" i="9"/>
  <c r="L153" i="9" s="1"/>
  <c r="CH151" i="8"/>
  <c r="BB151" i="9"/>
  <c r="BG151" i="9"/>
  <c r="AY152" i="9" s="1"/>
  <c r="BE151" i="9"/>
  <c r="O153" i="7"/>
  <c r="R153" i="7"/>
  <c r="T153" i="7"/>
  <c r="L154" i="7" s="1"/>
  <c r="BB153" i="7"/>
  <c r="BE153" i="7"/>
  <c r="BG153" i="7"/>
  <c r="AY154" i="7" s="1"/>
  <c r="AD154" i="7"/>
  <c r="AA154" i="7"/>
  <c r="AF154" i="7"/>
  <c r="BH151" i="8"/>
  <c r="Q152" i="8"/>
  <c r="N152" i="8"/>
  <c r="S152" i="8"/>
  <c r="AO151" i="8"/>
  <c r="AT151" i="8"/>
  <c r="AL152" i="8" s="1"/>
  <c r="AR151" i="8"/>
  <c r="BP152" i="8"/>
  <c r="BU151" i="8"/>
  <c r="CB153" i="7"/>
  <c r="CE153" i="7"/>
  <c r="CG153" i="7"/>
  <c r="BY154" i="7" s="1"/>
  <c r="CB151" i="9"/>
  <c r="CE151" i="9"/>
  <c r="CG151" i="9"/>
  <c r="BY152" i="9" s="1"/>
  <c r="AD152" i="8"/>
  <c r="AA152" i="8"/>
  <c r="AF152" i="8"/>
  <c r="AB151" i="9"/>
  <c r="AG151" i="9"/>
  <c r="Y152" i="9" s="1"/>
  <c r="AE151" i="9"/>
  <c r="AO153" i="7"/>
  <c r="AR153" i="7"/>
  <c r="AT153" i="7"/>
  <c r="AL154" i="7" s="1"/>
  <c r="AP152" i="9" l="1"/>
  <c r="AU151" i="9"/>
  <c r="BH153" i="7"/>
  <c r="AH151" i="9"/>
  <c r="CH153" i="7"/>
  <c r="O152" i="8"/>
  <c r="T152" i="8"/>
  <c r="L153" i="8" s="1"/>
  <c r="R152" i="8"/>
  <c r="BU151" i="9"/>
  <c r="BP152" i="9"/>
  <c r="BC154" i="7"/>
  <c r="P154" i="7"/>
  <c r="BP154" i="7"/>
  <c r="BQ152" i="8"/>
  <c r="BN152" i="8"/>
  <c r="BS152" i="8"/>
  <c r="U153" i="7"/>
  <c r="U152" i="9"/>
  <c r="BU153" i="7"/>
  <c r="P153" i="9"/>
  <c r="AB152" i="8"/>
  <c r="AE152" i="8"/>
  <c r="AG152" i="8"/>
  <c r="Y153" i="8" s="1"/>
  <c r="BH151" i="9"/>
  <c r="AB154" i="7"/>
  <c r="AE154" i="7"/>
  <c r="AG154" i="7"/>
  <c r="Y155" i="7" s="1"/>
  <c r="CC152" i="9"/>
  <c r="BC152" i="9"/>
  <c r="AU153" i="7"/>
  <c r="CC154" i="7"/>
  <c r="AC152" i="9"/>
  <c r="AU151" i="8"/>
  <c r="AP154" i="7"/>
  <c r="CH151" i="9"/>
  <c r="AP152" i="8"/>
  <c r="BD152" i="8"/>
  <c r="BA152" i="8"/>
  <c r="BF152" i="8"/>
  <c r="CD152" i="8"/>
  <c r="CA152" i="8"/>
  <c r="CF152" i="8"/>
  <c r="BB152" i="8" l="1"/>
  <c r="BG152" i="8"/>
  <c r="AY153" i="8" s="1"/>
  <c r="BE152" i="8"/>
  <c r="CD154" i="7"/>
  <c r="CA154" i="7"/>
  <c r="CF154" i="7"/>
  <c r="BD154" i="7"/>
  <c r="BA154" i="7"/>
  <c r="BF154" i="7"/>
  <c r="P153" i="8"/>
  <c r="AD152" i="9"/>
  <c r="AA152" i="9"/>
  <c r="AF152" i="9"/>
  <c r="AH152" i="8"/>
  <c r="BD152" i="9"/>
  <c r="BA152" i="9"/>
  <c r="BF152" i="9"/>
  <c r="BQ152" i="9"/>
  <c r="BN152" i="9"/>
  <c r="BS152" i="9"/>
  <c r="CD152" i="9"/>
  <c r="CA152" i="9"/>
  <c r="CF152" i="9"/>
  <c r="AQ152" i="8"/>
  <c r="AN152" i="8"/>
  <c r="AS152" i="8"/>
  <c r="AC153" i="8"/>
  <c r="BO152" i="8"/>
  <c r="BR152" i="8"/>
  <c r="BT152" i="8"/>
  <c r="BL153" i="8" s="1"/>
  <c r="CB152" i="8"/>
  <c r="CG152" i="8"/>
  <c r="BY153" i="8" s="1"/>
  <c r="CE152" i="8"/>
  <c r="BQ154" i="7"/>
  <c r="BN154" i="7"/>
  <c r="BS154" i="7"/>
  <c r="AH154" i="7"/>
  <c r="AQ154" i="7"/>
  <c r="AN154" i="7"/>
  <c r="AS154" i="7"/>
  <c r="Q153" i="9"/>
  <c r="N153" i="9"/>
  <c r="S153" i="9"/>
  <c r="AC155" i="7"/>
  <c r="Q154" i="7"/>
  <c r="N154" i="7"/>
  <c r="S154" i="7"/>
  <c r="U152" i="8"/>
  <c r="AQ152" i="9"/>
  <c r="AN152" i="9"/>
  <c r="AS152" i="9"/>
  <c r="BO154" i="7" l="1"/>
  <c r="BR154" i="7"/>
  <c r="BT154" i="7"/>
  <c r="BL155" i="7" s="1"/>
  <c r="AD153" i="8"/>
  <c r="AA153" i="8"/>
  <c r="AF153" i="8"/>
  <c r="BB152" i="9"/>
  <c r="BG152" i="9"/>
  <c r="AY153" i="9" s="1"/>
  <c r="BE152" i="9"/>
  <c r="Q153" i="8"/>
  <c r="N153" i="8"/>
  <c r="S153" i="8"/>
  <c r="AD155" i="7"/>
  <c r="AA155" i="7"/>
  <c r="AF155" i="7"/>
  <c r="BB154" i="7"/>
  <c r="BE154" i="7"/>
  <c r="BG154" i="7"/>
  <c r="AY155" i="7" s="1"/>
  <c r="O153" i="9"/>
  <c r="T153" i="9"/>
  <c r="L154" i="9" s="1"/>
  <c r="R153" i="9"/>
  <c r="AO152" i="8"/>
  <c r="AR152" i="8"/>
  <c r="AT152" i="8"/>
  <c r="AL153" i="8" s="1"/>
  <c r="CH152" i="8"/>
  <c r="CC153" i="8"/>
  <c r="CB154" i="7"/>
  <c r="CG154" i="7"/>
  <c r="BY155" i="7" s="1"/>
  <c r="CE154" i="7"/>
  <c r="CB152" i="9"/>
  <c r="CG152" i="9"/>
  <c r="BY153" i="9" s="1"/>
  <c r="CE152" i="9"/>
  <c r="BH152" i="8"/>
  <c r="BP153" i="8"/>
  <c r="BO152" i="9"/>
  <c r="BR152" i="9"/>
  <c r="BT152" i="9"/>
  <c r="BL153" i="9" s="1"/>
  <c r="AB152" i="9"/>
  <c r="AG152" i="9"/>
  <c r="Y153" i="9" s="1"/>
  <c r="AE152" i="9"/>
  <c r="BC153" i="8"/>
  <c r="AO152" i="9"/>
  <c r="AT152" i="9"/>
  <c r="AL153" i="9" s="1"/>
  <c r="AR152" i="9"/>
  <c r="AO154" i="7"/>
  <c r="AR154" i="7"/>
  <c r="AT154" i="7"/>
  <c r="AL155" i="7" s="1"/>
  <c r="O154" i="7"/>
  <c r="R154" i="7"/>
  <c r="T154" i="7"/>
  <c r="L155" i="7" s="1"/>
  <c r="BU152" i="8"/>
  <c r="P154" i="9" l="1"/>
  <c r="O153" i="8"/>
  <c r="R153" i="8"/>
  <c r="T153" i="8"/>
  <c r="L154" i="8" s="1"/>
  <c r="BP153" i="9"/>
  <c r="AU154" i="7"/>
  <c r="BH152" i="9"/>
  <c r="BC153" i="9"/>
  <c r="BU152" i="9"/>
  <c r="BQ153" i="8"/>
  <c r="BN153" i="8"/>
  <c r="BS153" i="8"/>
  <c r="BH154" i="7"/>
  <c r="CD153" i="8"/>
  <c r="CA153" i="8"/>
  <c r="CF153" i="8"/>
  <c r="AB153" i="8"/>
  <c r="AE153" i="8"/>
  <c r="AG153" i="8"/>
  <c r="Y154" i="8" s="1"/>
  <c r="BC155" i="7"/>
  <c r="AP153" i="9"/>
  <c r="AP153" i="8"/>
  <c r="AP155" i="7"/>
  <c r="AU152" i="9"/>
  <c r="BP155" i="7"/>
  <c r="CH154" i="7"/>
  <c r="CC155" i="7"/>
  <c r="AU152" i="8"/>
  <c r="U154" i="7"/>
  <c r="AC153" i="9"/>
  <c r="P155" i="7"/>
  <c r="AB155" i="7"/>
  <c r="AE155" i="7"/>
  <c r="AG155" i="7"/>
  <c r="Y156" i="7" s="1"/>
  <c r="BD153" i="8"/>
  <c r="BA153" i="8"/>
  <c r="BF153" i="8"/>
  <c r="CH152" i="9"/>
  <c r="BU154" i="7"/>
  <c r="AH152" i="9"/>
  <c r="CC153" i="9"/>
  <c r="U153" i="9"/>
  <c r="AQ153" i="8" l="1"/>
  <c r="AN153" i="8"/>
  <c r="AS153" i="8"/>
  <c r="AH155" i="7"/>
  <c r="AC156" i="7"/>
  <c r="Q155" i="7"/>
  <c r="N155" i="7"/>
  <c r="S155" i="7"/>
  <c r="AQ153" i="9"/>
  <c r="AN153" i="9"/>
  <c r="AS153" i="9"/>
  <c r="BQ155" i="7"/>
  <c r="BN155" i="7"/>
  <c r="BS155" i="7"/>
  <c r="BD155" i="7"/>
  <c r="BA155" i="7"/>
  <c r="BF155" i="7"/>
  <c r="BO153" i="8"/>
  <c r="BR153" i="8"/>
  <c r="BT153" i="8"/>
  <c r="BL154" i="8" s="1"/>
  <c r="BQ153" i="9"/>
  <c r="BN153" i="9"/>
  <c r="BS153" i="9"/>
  <c r="P154" i="8"/>
  <c r="U153" i="8"/>
  <c r="AC154" i="8"/>
  <c r="AH153" i="8"/>
  <c r="AD153" i="9"/>
  <c r="AA153" i="9"/>
  <c r="AF153" i="9"/>
  <c r="AQ155" i="7"/>
  <c r="AN155" i="7"/>
  <c r="AS155" i="7"/>
  <c r="BB153" i="8"/>
  <c r="BG153" i="8"/>
  <c r="AY154" i="8" s="1"/>
  <c r="BE153" i="8"/>
  <c r="CB153" i="8"/>
  <c r="CG153" i="8"/>
  <c r="BY154" i="8" s="1"/>
  <c r="CE153" i="8"/>
  <c r="Q154" i="9"/>
  <c r="N154" i="9"/>
  <c r="S154" i="9"/>
  <c r="CD153" i="9"/>
  <c r="CA153" i="9"/>
  <c r="CF153" i="9"/>
  <c r="CD155" i="7"/>
  <c r="CA155" i="7"/>
  <c r="CF155" i="7"/>
  <c r="BD153" i="9"/>
  <c r="BA153" i="9"/>
  <c r="BF153" i="9"/>
  <c r="BU153" i="8" l="1"/>
  <c r="O155" i="7"/>
  <c r="R155" i="7"/>
  <c r="T155" i="7"/>
  <c r="L156" i="7" s="1"/>
  <c r="AO155" i="7"/>
  <c r="AT155" i="7"/>
  <c r="AL156" i="7" s="1"/>
  <c r="AR155" i="7"/>
  <c r="O154" i="9"/>
  <c r="T154" i="9"/>
  <c r="L155" i="9" s="1"/>
  <c r="R154" i="9"/>
  <c r="AB153" i="9"/>
  <c r="AG153" i="9"/>
  <c r="Y154" i="9" s="1"/>
  <c r="AE153" i="9"/>
  <c r="BB155" i="7"/>
  <c r="BG155" i="7"/>
  <c r="AY156" i="7" s="1"/>
  <c r="BE155" i="7"/>
  <c r="AO153" i="9"/>
  <c r="AR153" i="9"/>
  <c r="AT153" i="9"/>
  <c r="AL154" i="9" s="1"/>
  <c r="CC154" i="8"/>
  <c r="AD156" i="7"/>
  <c r="AA156" i="7"/>
  <c r="AF156" i="7"/>
  <c r="CB153" i="9"/>
  <c r="CG153" i="9"/>
  <c r="BY154" i="9" s="1"/>
  <c r="CE153" i="9"/>
  <c r="CH153" i="8"/>
  <c r="BO155" i="7"/>
  <c r="BT155" i="7"/>
  <c r="BL156" i="7" s="1"/>
  <c r="BR155" i="7"/>
  <c r="AD154" i="8"/>
  <c r="AA154" i="8"/>
  <c r="AF154" i="8"/>
  <c r="BB153" i="9"/>
  <c r="BG153" i="9"/>
  <c r="AY154" i="9" s="1"/>
  <c r="BE153" i="9"/>
  <c r="BH153" i="8"/>
  <c r="Q154" i="8"/>
  <c r="N154" i="8"/>
  <c r="S154" i="8"/>
  <c r="BP154" i="8"/>
  <c r="CB155" i="7"/>
  <c r="CG155" i="7"/>
  <c r="BY156" i="7" s="1"/>
  <c r="CE155" i="7"/>
  <c r="BC154" i="8"/>
  <c r="BO153" i="9"/>
  <c r="BR153" i="9"/>
  <c r="BT153" i="9"/>
  <c r="BL154" i="9" s="1"/>
  <c r="AO153" i="8"/>
  <c r="AR153" i="8"/>
  <c r="AT153" i="8"/>
  <c r="AL154" i="8" s="1"/>
  <c r="AU155" i="7" l="1"/>
  <c r="O154" i="8"/>
  <c r="T154" i="8"/>
  <c r="L155" i="8" s="1"/>
  <c r="R154" i="8"/>
  <c r="AP156" i="7"/>
  <c r="BH155" i="7"/>
  <c r="BC156" i="7"/>
  <c r="P156" i="7"/>
  <c r="BP154" i="9"/>
  <c r="AU153" i="9"/>
  <c r="U155" i="7"/>
  <c r="BP156" i="7"/>
  <c r="CD154" i="8"/>
  <c r="CA154" i="8"/>
  <c r="CF154" i="8"/>
  <c r="BD154" i="8"/>
  <c r="BA154" i="8"/>
  <c r="BF154" i="8"/>
  <c r="BH153" i="9"/>
  <c r="CH153" i="9"/>
  <c r="AH153" i="9"/>
  <c r="CC154" i="9"/>
  <c r="AC154" i="9"/>
  <c r="BC154" i="9"/>
  <c r="U154" i="9"/>
  <c r="BU153" i="9"/>
  <c r="BU155" i="7"/>
  <c r="CC156" i="7"/>
  <c r="BQ154" i="8"/>
  <c r="BN154" i="8"/>
  <c r="BS154" i="8"/>
  <c r="P155" i="9"/>
  <c r="CH155" i="7"/>
  <c r="AP154" i="8"/>
  <c r="AU153" i="8"/>
  <c r="AB154" i="8"/>
  <c r="AE154" i="8"/>
  <c r="AG154" i="8"/>
  <c r="Y155" i="8" s="1"/>
  <c r="AB156" i="7"/>
  <c r="AE156" i="7"/>
  <c r="AG156" i="7"/>
  <c r="Y157" i="7" s="1"/>
  <c r="AP154" i="9"/>
  <c r="AC155" i="8" l="1"/>
  <c r="AH154" i="8"/>
  <c r="BD154" i="9"/>
  <c r="BA154" i="9"/>
  <c r="BF154" i="9"/>
  <c r="BO154" i="8"/>
  <c r="BR154" i="8"/>
  <c r="BT154" i="8"/>
  <c r="BL155" i="8" s="1"/>
  <c r="AQ156" i="7"/>
  <c r="AN156" i="7"/>
  <c r="AS156" i="7"/>
  <c r="AQ154" i="8"/>
  <c r="AN154" i="8"/>
  <c r="AS154" i="8"/>
  <c r="BQ154" i="9"/>
  <c r="BN154" i="9"/>
  <c r="BS154" i="9"/>
  <c r="U154" i="8"/>
  <c r="Q156" i="7"/>
  <c r="N156" i="7"/>
  <c r="S156" i="7"/>
  <c r="P155" i="8"/>
  <c r="BQ156" i="7"/>
  <c r="BN156" i="7"/>
  <c r="BS156" i="7"/>
  <c r="BB154" i="8"/>
  <c r="BG154" i="8"/>
  <c r="AY155" i="8" s="1"/>
  <c r="BE154" i="8"/>
  <c r="AQ154" i="9"/>
  <c r="AN154" i="9"/>
  <c r="AS154" i="9"/>
  <c r="CD154" i="9"/>
  <c r="CA154" i="9"/>
  <c r="CF154" i="9"/>
  <c r="CD156" i="7"/>
  <c r="CA156" i="7"/>
  <c r="CF156" i="7"/>
  <c r="AD154" i="9"/>
  <c r="AA154" i="9"/>
  <c r="AF154" i="9"/>
  <c r="CB154" i="8"/>
  <c r="CG154" i="8"/>
  <c r="BY155" i="8" s="1"/>
  <c r="CE154" i="8"/>
  <c r="AC157" i="7"/>
  <c r="AH156" i="7"/>
  <c r="Q155" i="9"/>
  <c r="N155" i="9"/>
  <c r="S155" i="9"/>
  <c r="BD156" i="7"/>
  <c r="BA156" i="7"/>
  <c r="BF156" i="7"/>
  <c r="AO154" i="8" l="1"/>
  <c r="AT154" i="8"/>
  <c r="AL155" i="8" s="1"/>
  <c r="AR154" i="8"/>
  <c r="BP155" i="8"/>
  <c r="CB154" i="9"/>
  <c r="CG154" i="9"/>
  <c r="BY155" i="9" s="1"/>
  <c r="CE154" i="9"/>
  <c r="Q155" i="8"/>
  <c r="N155" i="8"/>
  <c r="S155" i="8"/>
  <c r="BU154" i="8"/>
  <c r="AD157" i="7"/>
  <c r="AA157" i="7"/>
  <c r="AF157" i="7"/>
  <c r="AO156" i="7"/>
  <c r="AR156" i="7"/>
  <c r="AT156" i="7"/>
  <c r="AL157" i="7" s="1"/>
  <c r="CC155" i="8"/>
  <c r="AO154" i="9"/>
  <c r="AT154" i="9"/>
  <c r="AL155" i="9" s="1"/>
  <c r="AR154" i="9"/>
  <c r="O156" i="7"/>
  <c r="T156" i="7"/>
  <c r="L157" i="7" s="1"/>
  <c r="R156" i="7"/>
  <c r="BB154" i="9"/>
  <c r="BE154" i="9"/>
  <c r="BG154" i="9"/>
  <c r="AY155" i="9" s="1"/>
  <c r="BB156" i="7"/>
  <c r="BG156" i="7"/>
  <c r="AY157" i="7" s="1"/>
  <c r="BE156" i="7"/>
  <c r="BH154" i="8"/>
  <c r="CH154" i="8"/>
  <c r="AB154" i="9"/>
  <c r="AE154" i="9"/>
  <c r="AG154" i="9"/>
  <c r="Y155" i="9" s="1"/>
  <c r="BC155" i="8"/>
  <c r="BO154" i="9"/>
  <c r="BR154" i="9"/>
  <c r="BT154" i="9"/>
  <c r="BL155" i="9" s="1"/>
  <c r="AD155" i="8"/>
  <c r="AA155" i="8"/>
  <c r="AF155" i="8"/>
  <c r="O155" i="9"/>
  <c r="R155" i="9"/>
  <c r="T155" i="9"/>
  <c r="L156" i="9" s="1"/>
  <c r="CB156" i="7"/>
  <c r="CE156" i="7"/>
  <c r="CG156" i="7"/>
  <c r="BY157" i="7" s="1"/>
  <c r="BO156" i="7"/>
  <c r="BT156" i="7"/>
  <c r="BL157" i="7" s="1"/>
  <c r="BR156" i="7"/>
  <c r="CD155" i="8" l="1"/>
  <c r="CA155" i="8"/>
  <c r="CF155" i="8"/>
  <c r="O155" i="8"/>
  <c r="R155" i="8"/>
  <c r="T155" i="8"/>
  <c r="L156" i="8" s="1"/>
  <c r="BP155" i="9"/>
  <c r="BU154" i="9"/>
  <c r="P156" i="9"/>
  <c r="BC155" i="9"/>
  <c r="U155" i="9"/>
  <c r="BH154" i="9"/>
  <c r="AP157" i="7"/>
  <c r="AU156" i="7"/>
  <c r="CH154" i="9"/>
  <c r="CC155" i="9"/>
  <c r="U156" i="7"/>
  <c r="AB155" i="8"/>
  <c r="AG155" i="8"/>
  <c r="Y156" i="8" s="1"/>
  <c r="AE155" i="8"/>
  <c r="BC157" i="7"/>
  <c r="BQ155" i="8"/>
  <c r="BN155" i="8"/>
  <c r="BS155" i="8"/>
  <c r="BD155" i="8"/>
  <c r="BA155" i="8"/>
  <c r="BF155" i="8"/>
  <c r="AU154" i="9"/>
  <c r="AB157" i="7"/>
  <c r="AE157" i="7"/>
  <c r="AG157" i="7"/>
  <c r="Y158" i="7" s="1"/>
  <c r="CH156" i="7"/>
  <c r="BH156" i="7"/>
  <c r="AP155" i="9"/>
  <c r="AU154" i="8"/>
  <c r="BP157" i="7"/>
  <c r="AP155" i="8"/>
  <c r="AC155" i="9"/>
  <c r="P157" i="7"/>
  <c r="AH154" i="9"/>
  <c r="BU156" i="7"/>
  <c r="CC157" i="7"/>
  <c r="AC158" i="7" l="1"/>
  <c r="AH155" i="8"/>
  <c r="AQ157" i="7"/>
  <c r="AN157" i="7"/>
  <c r="AS157" i="7"/>
  <c r="BQ155" i="9"/>
  <c r="BN155" i="9"/>
  <c r="BS155" i="9"/>
  <c r="P156" i="8"/>
  <c r="BD157" i="7"/>
  <c r="BA157" i="7"/>
  <c r="BF157" i="7"/>
  <c r="AH157" i="7"/>
  <c r="U155" i="8"/>
  <c r="AQ155" i="8"/>
  <c r="AN155" i="8"/>
  <c r="AS155" i="8"/>
  <c r="BQ157" i="7"/>
  <c r="BN157" i="7"/>
  <c r="BS157" i="7"/>
  <c r="AC156" i="8"/>
  <c r="BB155" i="8"/>
  <c r="BE155" i="8"/>
  <c r="BG155" i="8"/>
  <c r="AY156" i="8" s="1"/>
  <c r="AQ155" i="9"/>
  <c r="AN155" i="9"/>
  <c r="AS155" i="9"/>
  <c r="CD157" i="7"/>
  <c r="CA157" i="7"/>
  <c r="CF157" i="7"/>
  <c r="Q157" i="7"/>
  <c r="N157" i="7"/>
  <c r="S157" i="7"/>
  <c r="CD155" i="9"/>
  <c r="CA155" i="9"/>
  <c r="CF155" i="9"/>
  <c r="BO155" i="8"/>
  <c r="BT155" i="8"/>
  <c r="BL156" i="8" s="1"/>
  <c r="BR155" i="8"/>
  <c r="BD155" i="9"/>
  <c r="BA155" i="9"/>
  <c r="BF155" i="9"/>
  <c r="CB155" i="8"/>
  <c r="CG155" i="8"/>
  <c r="BY156" i="8" s="1"/>
  <c r="CE155" i="8"/>
  <c r="AD155" i="9"/>
  <c r="AA155" i="9"/>
  <c r="AF155" i="9"/>
  <c r="Q156" i="9"/>
  <c r="N156" i="9"/>
  <c r="S156" i="9"/>
  <c r="AO155" i="8" l="1"/>
  <c r="AR155" i="8"/>
  <c r="AT155" i="8"/>
  <c r="AL156" i="8" s="1"/>
  <c r="Q156" i="8"/>
  <c r="N156" i="8"/>
  <c r="S156" i="8"/>
  <c r="BO155" i="9"/>
  <c r="BR155" i="9"/>
  <c r="BT155" i="9"/>
  <c r="BL156" i="9" s="1"/>
  <c r="CC156" i="8"/>
  <c r="BH155" i="8"/>
  <c r="BC156" i="8"/>
  <c r="AO157" i="7"/>
  <c r="AR157" i="7"/>
  <c r="AT157" i="7"/>
  <c r="AL158" i="7" s="1"/>
  <c r="CB155" i="9"/>
  <c r="CG155" i="9"/>
  <c r="BY156" i="9" s="1"/>
  <c r="CE155" i="9"/>
  <c r="O156" i="9"/>
  <c r="R156" i="9"/>
  <c r="T156" i="9"/>
  <c r="L157" i="9" s="1"/>
  <c r="AD156" i="8"/>
  <c r="AA156" i="8"/>
  <c r="AF156" i="8"/>
  <c r="CH155" i="8"/>
  <c r="O157" i="7"/>
  <c r="T157" i="7"/>
  <c r="L158" i="7" s="1"/>
  <c r="R157" i="7"/>
  <c r="BB155" i="9"/>
  <c r="BG155" i="9"/>
  <c r="AY156" i="9" s="1"/>
  <c r="BE155" i="9"/>
  <c r="AB155" i="9"/>
  <c r="AE155" i="9"/>
  <c r="AG155" i="9"/>
  <c r="Y156" i="9" s="1"/>
  <c r="BU155" i="8"/>
  <c r="CB157" i="7"/>
  <c r="CG157" i="7"/>
  <c r="BY158" i="7" s="1"/>
  <c r="CE157" i="7"/>
  <c r="BB157" i="7"/>
  <c r="BE157" i="7"/>
  <c r="BG157" i="7"/>
  <c r="AY158" i="7" s="1"/>
  <c r="BP156" i="8"/>
  <c r="BO157" i="7"/>
  <c r="BT157" i="7"/>
  <c r="BL158" i="7" s="1"/>
  <c r="BR157" i="7"/>
  <c r="AD158" i="7"/>
  <c r="AA158" i="7"/>
  <c r="AF158" i="7"/>
  <c r="AO155" i="9"/>
  <c r="AT155" i="9"/>
  <c r="AL156" i="9" s="1"/>
  <c r="AR155" i="9"/>
  <c r="BH155" i="9" l="1"/>
  <c r="CD156" i="8"/>
  <c r="CA156" i="8"/>
  <c r="CF156" i="8"/>
  <c r="BC156" i="9"/>
  <c r="P157" i="9"/>
  <c r="BP156" i="9"/>
  <c r="AH155" i="9"/>
  <c r="BH157" i="7"/>
  <c r="AB158" i="7"/>
  <c r="AG158" i="7"/>
  <c r="Y159" i="7" s="1"/>
  <c r="AE158" i="7"/>
  <c r="U156" i="9"/>
  <c r="BU155" i="9"/>
  <c r="CH157" i="7"/>
  <c r="U157" i="7"/>
  <c r="CC158" i="7"/>
  <c r="P158" i="7"/>
  <c r="BQ156" i="8"/>
  <c r="BN156" i="8"/>
  <c r="BS156" i="8"/>
  <c r="O156" i="8"/>
  <c r="R156" i="8"/>
  <c r="T156" i="8"/>
  <c r="L157" i="8" s="1"/>
  <c r="BP158" i="7"/>
  <c r="CH155" i="9"/>
  <c r="BD156" i="8"/>
  <c r="BA156" i="8"/>
  <c r="BF156" i="8"/>
  <c r="AP156" i="8"/>
  <c r="AP156" i="9"/>
  <c r="BU157" i="7"/>
  <c r="AU155" i="9"/>
  <c r="CC156" i="9"/>
  <c r="AU155" i="8"/>
  <c r="AC156" i="9"/>
  <c r="AP158" i="7"/>
  <c r="BC158" i="7"/>
  <c r="AB156" i="8"/>
  <c r="AG156" i="8"/>
  <c r="Y157" i="8" s="1"/>
  <c r="AE156" i="8"/>
  <c r="AU157" i="7"/>
  <c r="Q158" i="7" l="1"/>
  <c r="N158" i="7"/>
  <c r="S158" i="7"/>
  <c r="BB156" i="8"/>
  <c r="BE156" i="8"/>
  <c r="BG156" i="8"/>
  <c r="AY157" i="8" s="1"/>
  <c r="Q157" i="9"/>
  <c r="N157" i="9"/>
  <c r="S157" i="9"/>
  <c r="AH156" i="8"/>
  <c r="CD156" i="9"/>
  <c r="CA156" i="9"/>
  <c r="CF156" i="9"/>
  <c r="BQ156" i="9"/>
  <c r="BN156" i="9"/>
  <c r="BS156" i="9"/>
  <c r="BD156" i="9"/>
  <c r="BA156" i="9"/>
  <c r="BF156" i="9"/>
  <c r="AC157" i="8"/>
  <c r="P157" i="8"/>
  <c r="CD158" i="7"/>
  <c r="CA158" i="7"/>
  <c r="CF158" i="7"/>
  <c r="BD158" i="7"/>
  <c r="BA158" i="7"/>
  <c r="BF158" i="7"/>
  <c r="AC159" i="7"/>
  <c r="AQ156" i="9"/>
  <c r="AN156" i="9"/>
  <c r="AS156" i="9"/>
  <c r="BQ158" i="7"/>
  <c r="BN158" i="7"/>
  <c r="BS158" i="7"/>
  <c r="AH158" i="7"/>
  <c r="AQ158" i="7"/>
  <c r="AN158" i="7"/>
  <c r="AS158" i="7"/>
  <c r="U156" i="8"/>
  <c r="CB156" i="8"/>
  <c r="CG156" i="8"/>
  <c r="BY157" i="8" s="1"/>
  <c r="CE156" i="8"/>
  <c r="AD156" i="9"/>
  <c r="AA156" i="9"/>
  <c r="AF156" i="9"/>
  <c r="AQ156" i="8"/>
  <c r="AN156" i="8"/>
  <c r="AS156" i="8"/>
  <c r="BO156" i="8"/>
  <c r="BT156" i="8"/>
  <c r="BL157" i="8" s="1"/>
  <c r="BR156" i="8"/>
  <c r="AB156" i="9" l="1"/>
  <c r="AE156" i="9"/>
  <c r="AG156" i="9"/>
  <c r="Y157" i="9" s="1"/>
  <c r="AO158" i="7"/>
  <c r="AR158" i="7"/>
  <c r="AT158" i="7"/>
  <c r="AL159" i="7" s="1"/>
  <c r="AD157" i="8"/>
  <c r="AA157" i="8"/>
  <c r="AF157" i="8"/>
  <c r="O157" i="9"/>
  <c r="T157" i="9"/>
  <c r="L158" i="9" s="1"/>
  <c r="R157" i="9"/>
  <c r="BB156" i="9"/>
  <c r="BE156" i="9"/>
  <c r="BG156" i="9"/>
  <c r="AY157" i="9" s="1"/>
  <c r="AD159" i="7"/>
  <c r="AA159" i="7"/>
  <c r="AF159" i="7"/>
  <c r="CB158" i="7"/>
  <c r="CG158" i="7"/>
  <c r="BY159" i="7" s="1"/>
  <c r="CE158" i="7"/>
  <c r="BC157" i="8"/>
  <c r="BB158" i="7"/>
  <c r="BG158" i="7"/>
  <c r="AY159" i="7" s="1"/>
  <c r="BE158" i="7"/>
  <c r="BU156" i="8"/>
  <c r="BP157" i="8"/>
  <c r="CH156" i="8"/>
  <c r="BO158" i="7"/>
  <c r="BR158" i="7"/>
  <c r="BT158" i="7"/>
  <c r="BL159" i="7" s="1"/>
  <c r="BH156" i="8"/>
  <c r="BO156" i="9"/>
  <c r="BR156" i="9"/>
  <c r="BT156" i="9"/>
  <c r="BL157" i="9" s="1"/>
  <c r="AO156" i="9"/>
  <c r="AT156" i="9"/>
  <c r="AL157" i="9" s="1"/>
  <c r="AR156" i="9"/>
  <c r="O158" i="7"/>
  <c r="R158" i="7"/>
  <c r="T158" i="7"/>
  <c r="L159" i="7" s="1"/>
  <c r="CC157" i="8"/>
  <c r="Q157" i="8"/>
  <c r="N157" i="8"/>
  <c r="S157" i="8"/>
  <c r="AO156" i="8"/>
  <c r="AR156" i="8"/>
  <c r="AT156" i="8"/>
  <c r="AL157" i="8" s="1"/>
  <c r="CB156" i="9"/>
  <c r="CE156" i="9"/>
  <c r="CG156" i="9"/>
  <c r="BY157" i="9" s="1"/>
  <c r="BH156" i="9" l="1"/>
  <c r="AU156" i="9"/>
  <c r="AB157" i="8"/>
  <c r="AG157" i="8"/>
  <c r="Y158" i="8" s="1"/>
  <c r="AE157" i="8"/>
  <c r="BD157" i="8"/>
  <c r="BA157" i="8"/>
  <c r="BF157" i="8"/>
  <c r="AP159" i="7"/>
  <c r="CH158" i="7"/>
  <c r="AU158" i="7"/>
  <c r="AU156" i="8"/>
  <c r="BQ157" i="8"/>
  <c r="BN157" i="8"/>
  <c r="BS157" i="8"/>
  <c r="BP157" i="9"/>
  <c r="P158" i="9"/>
  <c r="AP157" i="9"/>
  <c r="O157" i="8"/>
  <c r="R157" i="8"/>
  <c r="T157" i="8"/>
  <c r="L158" i="8" s="1"/>
  <c r="AC157" i="9"/>
  <c r="CC159" i="7"/>
  <c r="BU156" i="9"/>
  <c r="AH156" i="9"/>
  <c r="BU158" i="7"/>
  <c r="CH156" i="9"/>
  <c r="BH158" i="7"/>
  <c r="BC159" i="7"/>
  <c r="CC157" i="9"/>
  <c r="CD157" i="8"/>
  <c r="CA157" i="8"/>
  <c r="CF157" i="8"/>
  <c r="P159" i="7"/>
  <c r="U157" i="9"/>
  <c r="AB159" i="7"/>
  <c r="AE159" i="7"/>
  <c r="AG159" i="7"/>
  <c r="Y160" i="7" s="1"/>
  <c r="U158" i="7"/>
  <c r="AP157" i="8"/>
  <c r="BP159" i="7"/>
  <c r="BC157" i="9"/>
  <c r="U157" i="8" l="1"/>
  <c r="BB157" i="8"/>
  <c r="BE157" i="8"/>
  <c r="BG157" i="8"/>
  <c r="AY158" i="8" s="1"/>
  <c r="BO157" i="8"/>
  <c r="BR157" i="8"/>
  <c r="BT157" i="8"/>
  <c r="BL158" i="8" s="1"/>
  <c r="BQ159" i="7"/>
  <c r="BN159" i="7"/>
  <c r="BS159" i="7"/>
  <c r="AH157" i="8"/>
  <c r="CB157" i="8"/>
  <c r="CG157" i="8"/>
  <c r="BY158" i="8" s="1"/>
  <c r="CE157" i="8"/>
  <c r="AQ157" i="9"/>
  <c r="AN157" i="9"/>
  <c r="AS157" i="9"/>
  <c r="AC158" i="8"/>
  <c r="Q158" i="9"/>
  <c r="N158" i="9"/>
  <c r="S158" i="9"/>
  <c r="AQ157" i="8"/>
  <c r="AN157" i="8"/>
  <c r="AS157" i="8"/>
  <c r="AC160" i="7"/>
  <c r="Q159" i="7"/>
  <c r="N159" i="7"/>
  <c r="S159" i="7"/>
  <c r="AH159" i="7"/>
  <c r="CD159" i="7"/>
  <c r="CA159" i="7"/>
  <c r="CF159" i="7"/>
  <c r="BD159" i="7"/>
  <c r="BA159" i="7"/>
  <c r="BF159" i="7"/>
  <c r="AD157" i="9"/>
  <c r="AA157" i="9"/>
  <c r="AF157" i="9"/>
  <c r="AQ159" i="7"/>
  <c r="AN159" i="7"/>
  <c r="AS159" i="7"/>
  <c r="CD157" i="9"/>
  <c r="CA157" i="9"/>
  <c r="CF157" i="9"/>
  <c r="BQ157" i="9"/>
  <c r="BN157" i="9"/>
  <c r="BS157" i="9"/>
  <c r="BD157" i="9"/>
  <c r="BA157" i="9"/>
  <c r="BF157" i="9"/>
  <c r="P158" i="8"/>
  <c r="AD158" i="8" l="1"/>
  <c r="AA158" i="8"/>
  <c r="AF158" i="8"/>
  <c r="BO159" i="7"/>
  <c r="BR159" i="7"/>
  <c r="BT159" i="7"/>
  <c r="BL160" i="7" s="1"/>
  <c r="BB157" i="9"/>
  <c r="BE157" i="9"/>
  <c r="BG157" i="9"/>
  <c r="AY158" i="9" s="1"/>
  <c r="BP158" i="8"/>
  <c r="O159" i="7"/>
  <c r="R159" i="7"/>
  <c r="T159" i="7"/>
  <c r="L160" i="7" s="1"/>
  <c r="AO157" i="9"/>
  <c r="AR157" i="9"/>
  <c r="AT157" i="9"/>
  <c r="AL158" i="9" s="1"/>
  <c r="BU157" i="8"/>
  <c r="BO157" i="9"/>
  <c r="BT157" i="9"/>
  <c r="BL158" i="9" s="1"/>
  <c r="BR157" i="9"/>
  <c r="AD160" i="7"/>
  <c r="AA160" i="7"/>
  <c r="AF160" i="7"/>
  <c r="O158" i="9"/>
  <c r="R158" i="9"/>
  <c r="T158" i="9"/>
  <c r="L159" i="9" s="1"/>
  <c r="CH157" i="8"/>
  <c r="BC158" i="8"/>
  <c r="BB159" i="7"/>
  <c r="BE159" i="7"/>
  <c r="BG159" i="7"/>
  <c r="AY160" i="7" s="1"/>
  <c r="BH157" i="8"/>
  <c r="AB157" i="9"/>
  <c r="AG157" i="9"/>
  <c r="Y158" i="9" s="1"/>
  <c r="AE157" i="9"/>
  <c r="CB157" i="9"/>
  <c r="CG157" i="9"/>
  <c r="BY158" i="9" s="1"/>
  <c r="CE157" i="9"/>
  <c r="AO157" i="8"/>
  <c r="AR157" i="8"/>
  <c r="AT157" i="8"/>
  <c r="AL158" i="8" s="1"/>
  <c r="Q158" i="8"/>
  <c r="N158" i="8"/>
  <c r="S158" i="8"/>
  <c r="CC158" i="8"/>
  <c r="AO159" i="7"/>
  <c r="AT159" i="7"/>
  <c r="AL160" i="7" s="1"/>
  <c r="AR159" i="7"/>
  <c r="CB159" i="7"/>
  <c r="CE159" i="7"/>
  <c r="CG159" i="7"/>
  <c r="BY160" i="7" s="1"/>
  <c r="O158" i="8" l="1"/>
  <c r="R158" i="8"/>
  <c r="T158" i="8"/>
  <c r="L159" i="8" s="1"/>
  <c r="AC158" i="9"/>
  <c r="U158" i="9"/>
  <c r="AU157" i="9"/>
  <c r="BC158" i="9"/>
  <c r="BH157" i="9"/>
  <c r="AP158" i="8"/>
  <c r="P160" i="7"/>
  <c r="AP160" i="7"/>
  <c r="AB160" i="7"/>
  <c r="AG160" i="7"/>
  <c r="Y161" i="7" s="1"/>
  <c r="AE160" i="7"/>
  <c r="U159" i="7"/>
  <c r="BP160" i="7"/>
  <c r="BU159" i="7"/>
  <c r="AU157" i="8"/>
  <c r="BH159" i="7"/>
  <c r="BU157" i="9"/>
  <c r="BP158" i="9"/>
  <c r="BQ158" i="8"/>
  <c r="BN158" i="8"/>
  <c r="BS158" i="8"/>
  <c r="AB158" i="8"/>
  <c r="AG158" i="8"/>
  <c r="Y159" i="8" s="1"/>
  <c r="AE158" i="8"/>
  <c r="CC160" i="7"/>
  <c r="CH159" i="7"/>
  <c r="CC158" i="9"/>
  <c r="BC160" i="7"/>
  <c r="CH157" i="9"/>
  <c r="BD158" i="8"/>
  <c r="BA158" i="8"/>
  <c r="BF158" i="8"/>
  <c r="CD158" i="8"/>
  <c r="CA158" i="8"/>
  <c r="CF158" i="8"/>
  <c r="AU159" i="7"/>
  <c r="AH157" i="9"/>
  <c r="P159" i="9"/>
  <c r="AP158" i="9"/>
  <c r="AC159" i="8" l="1"/>
  <c r="AH160" i="7"/>
  <c r="AC161" i="7"/>
  <c r="BD158" i="9"/>
  <c r="BA158" i="9"/>
  <c r="BF158" i="9"/>
  <c r="BD160" i="7"/>
  <c r="BA160" i="7"/>
  <c r="BF160" i="7"/>
  <c r="AQ160" i="7"/>
  <c r="AN160" i="7"/>
  <c r="AS160" i="7"/>
  <c r="BB158" i="8"/>
  <c r="BG158" i="8"/>
  <c r="AY159" i="8" s="1"/>
  <c r="BE158" i="8"/>
  <c r="AH158" i="8"/>
  <c r="Q160" i="7"/>
  <c r="N160" i="7"/>
  <c r="S160" i="7"/>
  <c r="AD158" i="9"/>
  <c r="AA158" i="9"/>
  <c r="AF158" i="9"/>
  <c r="CD158" i="9"/>
  <c r="CA158" i="9"/>
  <c r="CF158" i="9"/>
  <c r="BO158" i="8"/>
  <c r="BR158" i="8"/>
  <c r="BT158" i="8"/>
  <c r="BL159" i="8" s="1"/>
  <c r="AQ158" i="9"/>
  <c r="AN158" i="9"/>
  <c r="AS158" i="9"/>
  <c r="AQ158" i="8"/>
  <c r="AN158" i="8"/>
  <c r="AS158" i="8"/>
  <c r="CB158" i="8"/>
  <c r="CE158" i="8"/>
  <c r="CG158" i="8"/>
  <c r="BY159" i="8" s="1"/>
  <c r="U158" i="8"/>
  <c r="P159" i="8"/>
  <c r="Q159" i="9"/>
  <c r="N159" i="9"/>
  <c r="S159" i="9"/>
  <c r="CD160" i="7"/>
  <c r="CA160" i="7"/>
  <c r="CF160" i="7"/>
  <c r="BQ158" i="9"/>
  <c r="BN158" i="9"/>
  <c r="BS158" i="9"/>
  <c r="BQ160" i="7"/>
  <c r="BN160" i="7"/>
  <c r="BS160" i="7"/>
  <c r="BU158" i="8" l="1"/>
  <c r="BB160" i="7"/>
  <c r="BE160" i="7"/>
  <c r="BG160" i="7"/>
  <c r="AY161" i="7" s="1"/>
  <c r="CH158" i="8"/>
  <c r="CB160" i="7"/>
  <c r="CG160" i="7"/>
  <c r="BY161" i="7" s="1"/>
  <c r="CE160" i="7"/>
  <c r="CB158" i="9"/>
  <c r="CG158" i="9"/>
  <c r="BY159" i="9" s="1"/>
  <c r="CE158" i="9"/>
  <c r="BB158" i="9"/>
  <c r="BG158" i="9"/>
  <c r="AY159" i="9" s="1"/>
  <c r="BE158" i="9"/>
  <c r="BH158" i="8"/>
  <c r="AO158" i="8"/>
  <c r="AT158" i="8"/>
  <c r="AL159" i="8" s="1"/>
  <c r="AR158" i="8"/>
  <c r="BC159" i="8"/>
  <c r="AD161" i="7"/>
  <c r="AA161" i="7"/>
  <c r="AF161" i="7"/>
  <c r="BO158" i="9"/>
  <c r="BT158" i="9"/>
  <c r="BL159" i="9" s="1"/>
  <c r="BR158" i="9"/>
  <c r="CC159" i="8"/>
  <c r="O160" i="7"/>
  <c r="T160" i="7"/>
  <c r="L161" i="7" s="1"/>
  <c r="R160" i="7"/>
  <c r="Q159" i="8"/>
  <c r="N159" i="8"/>
  <c r="S159" i="8"/>
  <c r="AO158" i="9"/>
  <c r="AT158" i="9"/>
  <c r="AL159" i="9" s="1"/>
  <c r="AR158" i="9"/>
  <c r="AO160" i="7"/>
  <c r="AT160" i="7"/>
  <c r="AL161" i="7" s="1"/>
  <c r="AR160" i="7"/>
  <c r="AD159" i="8"/>
  <c r="AA159" i="8"/>
  <c r="AF159" i="8"/>
  <c r="O159" i="9"/>
  <c r="T159" i="9"/>
  <c r="L160" i="9" s="1"/>
  <c r="R159" i="9"/>
  <c r="BO160" i="7"/>
  <c r="BT160" i="7"/>
  <c r="BL161" i="7" s="1"/>
  <c r="BR160" i="7"/>
  <c r="AB158" i="9"/>
  <c r="AG158" i="9"/>
  <c r="Y159" i="9" s="1"/>
  <c r="AE158" i="9"/>
  <c r="BP159" i="8"/>
  <c r="P160" i="9" l="1"/>
  <c r="BU160" i="7"/>
  <c r="BP161" i="7"/>
  <c r="BH158" i="9"/>
  <c r="BC159" i="9"/>
  <c r="BC161" i="7"/>
  <c r="BH160" i="7"/>
  <c r="BD159" i="8"/>
  <c r="BA159" i="8"/>
  <c r="BF159" i="8"/>
  <c r="CH158" i="9"/>
  <c r="BP159" i="9"/>
  <c r="CC159" i="9"/>
  <c r="AU158" i="9"/>
  <c r="CD159" i="8"/>
  <c r="CA159" i="8"/>
  <c r="CF159" i="8"/>
  <c r="BU158" i="9"/>
  <c r="BQ159" i="8"/>
  <c r="BN159" i="8"/>
  <c r="BS159" i="8"/>
  <c r="AB159" i="8"/>
  <c r="AG159" i="8"/>
  <c r="Y160" i="8" s="1"/>
  <c r="AE159" i="8"/>
  <c r="O159" i="8"/>
  <c r="T159" i="8"/>
  <c r="L160" i="8" s="1"/>
  <c r="R159" i="8"/>
  <c r="AH158" i="9"/>
  <c r="AU158" i="8"/>
  <c r="CH160" i="7"/>
  <c r="AB161" i="7"/>
  <c r="AE161" i="7"/>
  <c r="AG161" i="7"/>
  <c r="Y162" i="7" s="1"/>
  <c r="AP159" i="8"/>
  <c r="CC161" i="7"/>
  <c r="U159" i="9"/>
  <c r="AP159" i="9"/>
  <c r="AC159" i="9"/>
  <c r="AU160" i="7"/>
  <c r="U160" i="7"/>
  <c r="AP161" i="7"/>
  <c r="P161" i="7"/>
  <c r="AQ159" i="8" l="1"/>
  <c r="AN159" i="8"/>
  <c r="AS159" i="8"/>
  <c r="P160" i="8"/>
  <c r="AC162" i="7"/>
  <c r="CB159" i="8"/>
  <c r="CG159" i="8"/>
  <c r="BY160" i="8" s="1"/>
  <c r="CE159" i="8"/>
  <c r="U159" i="8"/>
  <c r="BQ159" i="9"/>
  <c r="BN159" i="9"/>
  <c r="BS159" i="9"/>
  <c r="AD159" i="9"/>
  <c r="AA159" i="9"/>
  <c r="AF159" i="9"/>
  <c r="BB159" i="8"/>
  <c r="BG159" i="8"/>
  <c r="AY160" i="8" s="1"/>
  <c r="BE159" i="8"/>
  <c r="AH161" i="7"/>
  <c r="AH159" i="8"/>
  <c r="CD159" i="9"/>
  <c r="CA159" i="9"/>
  <c r="CF159" i="9"/>
  <c r="AC160" i="8"/>
  <c r="BQ161" i="7"/>
  <c r="BN161" i="7"/>
  <c r="BS161" i="7"/>
  <c r="BD161" i="7"/>
  <c r="BA161" i="7"/>
  <c r="BF161" i="7"/>
  <c r="BO159" i="8"/>
  <c r="BR159" i="8"/>
  <c r="BT159" i="8"/>
  <c r="BL160" i="8" s="1"/>
  <c r="Q161" i="7"/>
  <c r="N161" i="7"/>
  <c r="S161" i="7"/>
  <c r="AQ161" i="7"/>
  <c r="AN161" i="7"/>
  <c r="AS161" i="7"/>
  <c r="CD161" i="7"/>
  <c r="CA161" i="7"/>
  <c r="CF161" i="7"/>
  <c r="Q160" i="9"/>
  <c r="N160" i="9"/>
  <c r="S160" i="9"/>
  <c r="AQ159" i="9"/>
  <c r="AN159" i="9"/>
  <c r="AS159" i="9"/>
  <c r="BD159" i="9"/>
  <c r="BA159" i="9"/>
  <c r="BF159" i="9"/>
  <c r="AD160" i="8" l="1"/>
  <c r="AA160" i="8"/>
  <c r="AF160" i="8"/>
  <c r="CH159" i="8"/>
  <c r="BP160" i="8"/>
  <c r="AB159" i="9"/>
  <c r="AE159" i="9"/>
  <c r="AG159" i="9"/>
  <c r="Y160" i="9" s="1"/>
  <c r="CC160" i="8"/>
  <c r="CB161" i="7"/>
  <c r="CG161" i="7"/>
  <c r="BY162" i="7" s="1"/>
  <c r="CE161" i="7"/>
  <c r="BU159" i="8"/>
  <c r="CB159" i="9"/>
  <c r="CG159" i="9"/>
  <c r="BY160" i="9" s="1"/>
  <c r="CE159" i="9"/>
  <c r="BO159" i="9"/>
  <c r="BT159" i="9"/>
  <c r="BL160" i="9" s="1"/>
  <c r="BR159" i="9"/>
  <c r="AD162" i="7"/>
  <c r="AA162" i="7"/>
  <c r="AF162" i="7"/>
  <c r="Q160" i="8"/>
  <c r="N160" i="8"/>
  <c r="S160" i="8"/>
  <c r="BB161" i="7"/>
  <c r="BG161" i="7"/>
  <c r="AY162" i="7" s="1"/>
  <c r="BE161" i="7"/>
  <c r="AO161" i="7"/>
  <c r="AT161" i="7"/>
  <c r="AL162" i="7" s="1"/>
  <c r="AR161" i="7"/>
  <c r="AO159" i="9"/>
  <c r="AR159" i="9"/>
  <c r="AT159" i="9"/>
  <c r="AL160" i="9" s="1"/>
  <c r="AO159" i="8"/>
  <c r="AR159" i="8"/>
  <c r="AT159" i="8"/>
  <c r="AL160" i="8" s="1"/>
  <c r="BH159" i="8"/>
  <c r="O160" i="9"/>
  <c r="T160" i="9"/>
  <c r="L161" i="9" s="1"/>
  <c r="R160" i="9"/>
  <c r="BB159" i="9"/>
  <c r="BG159" i="9"/>
  <c r="AY160" i="9" s="1"/>
  <c r="BE159" i="9"/>
  <c r="O161" i="7"/>
  <c r="T161" i="7"/>
  <c r="L162" i="7" s="1"/>
  <c r="R161" i="7"/>
  <c r="BO161" i="7"/>
  <c r="BR161" i="7"/>
  <c r="BT161" i="7"/>
  <c r="BL162" i="7" s="1"/>
  <c r="BC160" i="8"/>
  <c r="CC160" i="9" l="1"/>
  <c r="AH159" i="9"/>
  <c r="AP160" i="9"/>
  <c r="BU161" i="7"/>
  <c r="U160" i="9"/>
  <c r="AU159" i="9"/>
  <c r="O160" i="8"/>
  <c r="R160" i="8"/>
  <c r="T160" i="8"/>
  <c r="L161" i="8" s="1"/>
  <c r="BQ160" i="8"/>
  <c r="BN160" i="8"/>
  <c r="BS160" i="8"/>
  <c r="BP162" i="7"/>
  <c r="AU161" i="7"/>
  <c r="CH161" i="7"/>
  <c r="CC162" i="7"/>
  <c r="U161" i="7"/>
  <c r="BH161" i="7"/>
  <c r="BU159" i="9"/>
  <c r="AB160" i="8"/>
  <c r="AE160" i="8"/>
  <c r="AG160" i="8"/>
  <c r="Y161" i="8" s="1"/>
  <c r="AB162" i="7"/>
  <c r="AE162" i="7"/>
  <c r="AG162" i="7"/>
  <c r="Y163" i="7" s="1"/>
  <c r="AP160" i="8"/>
  <c r="BC162" i="7"/>
  <c r="BP160" i="9"/>
  <c r="P161" i="9"/>
  <c r="AP162" i="7"/>
  <c r="P162" i="7"/>
  <c r="CD160" i="8"/>
  <c r="CA160" i="8"/>
  <c r="CF160" i="8"/>
  <c r="BH159" i="9"/>
  <c r="AU159" i="8"/>
  <c r="BD160" i="8"/>
  <c r="BA160" i="8"/>
  <c r="BF160" i="8"/>
  <c r="BC160" i="9"/>
  <c r="CH159" i="9"/>
  <c r="AC160" i="9"/>
  <c r="BD160" i="9" l="1"/>
  <c r="BA160" i="9"/>
  <c r="BF160" i="9"/>
  <c r="BQ162" i="7"/>
  <c r="BN162" i="7"/>
  <c r="BS162" i="7"/>
  <c r="AQ160" i="9"/>
  <c r="AN160" i="9"/>
  <c r="AS160" i="9"/>
  <c r="AQ162" i="7"/>
  <c r="AN162" i="7"/>
  <c r="AS162" i="7"/>
  <c r="CB160" i="8"/>
  <c r="CG160" i="8"/>
  <c r="BY161" i="8" s="1"/>
  <c r="CE160" i="8"/>
  <c r="BB160" i="8"/>
  <c r="BG160" i="8"/>
  <c r="AY161" i="8" s="1"/>
  <c r="BE160" i="8"/>
  <c r="Q162" i="7"/>
  <c r="N162" i="7"/>
  <c r="S162" i="7"/>
  <c r="AH162" i="7"/>
  <c r="AC161" i="8"/>
  <c r="CD162" i="7"/>
  <c r="CA162" i="7"/>
  <c r="CF162" i="7"/>
  <c r="P161" i="8"/>
  <c r="AQ160" i="8"/>
  <c r="AN160" i="8"/>
  <c r="AS160" i="8"/>
  <c r="AC163" i="7"/>
  <c r="BO160" i="8"/>
  <c r="BR160" i="8"/>
  <c r="BT160" i="8"/>
  <c r="BL161" i="8" s="1"/>
  <c r="AD160" i="9"/>
  <c r="AA160" i="9"/>
  <c r="AF160" i="9"/>
  <c r="AH160" i="8"/>
  <c r="U160" i="8"/>
  <c r="BD162" i="7"/>
  <c r="BA162" i="7"/>
  <c r="BF162" i="7"/>
  <c r="Q161" i="9"/>
  <c r="N161" i="9"/>
  <c r="S161" i="9"/>
  <c r="CD160" i="9"/>
  <c r="CA160" i="9"/>
  <c r="CF160" i="9"/>
  <c r="BQ160" i="9"/>
  <c r="BN160" i="9"/>
  <c r="BS160" i="9"/>
  <c r="CB160" i="9" l="1"/>
  <c r="CE160" i="9"/>
  <c r="CG160" i="9"/>
  <c r="BY161" i="9" s="1"/>
  <c r="AD163" i="7"/>
  <c r="AA163" i="7"/>
  <c r="AF163" i="7"/>
  <c r="AO162" i="7"/>
  <c r="AT162" i="7"/>
  <c r="AL163" i="7" s="1"/>
  <c r="AR162" i="7"/>
  <c r="BH160" i="8"/>
  <c r="AO160" i="8"/>
  <c r="AR160" i="8"/>
  <c r="AT160" i="8"/>
  <c r="AL161" i="8" s="1"/>
  <c r="O162" i="7"/>
  <c r="R162" i="7"/>
  <c r="T162" i="7"/>
  <c r="L163" i="7" s="1"/>
  <c r="AO160" i="9"/>
  <c r="AT160" i="9"/>
  <c r="AL161" i="9" s="1"/>
  <c r="AR160" i="9"/>
  <c r="BC161" i="8"/>
  <c r="O161" i="9"/>
  <c r="T161" i="9"/>
  <c r="L162" i="9" s="1"/>
  <c r="R161" i="9"/>
  <c r="Q161" i="8"/>
  <c r="N161" i="8"/>
  <c r="S161" i="8"/>
  <c r="AB160" i="9"/>
  <c r="AG160" i="9"/>
  <c r="Y161" i="9" s="1"/>
  <c r="AE160" i="9"/>
  <c r="CB162" i="7"/>
  <c r="CE162" i="7"/>
  <c r="CG162" i="7"/>
  <c r="BY163" i="7" s="1"/>
  <c r="BO162" i="7"/>
  <c r="BR162" i="7"/>
  <c r="BT162" i="7"/>
  <c r="BL163" i="7" s="1"/>
  <c r="BO160" i="9"/>
  <c r="BT160" i="9"/>
  <c r="BL161" i="9" s="1"/>
  <c r="BR160" i="9"/>
  <c r="BP161" i="8"/>
  <c r="CH160" i="8"/>
  <c r="BB162" i="7"/>
  <c r="BE162" i="7"/>
  <c r="BG162" i="7"/>
  <c r="AY163" i="7" s="1"/>
  <c r="BU160" i="8"/>
  <c r="AD161" i="8"/>
  <c r="AA161" i="8"/>
  <c r="AF161" i="8"/>
  <c r="CC161" i="8"/>
  <c r="B21" i="9"/>
  <c r="BB160" i="9"/>
  <c r="BE160" i="9"/>
  <c r="BG160" i="9"/>
  <c r="AY161" i="9" s="1"/>
  <c r="B21" i="8" l="1"/>
  <c r="O161" i="8"/>
  <c r="T161" i="8"/>
  <c r="L162" i="8" s="1"/>
  <c r="R161" i="8"/>
  <c r="BP161" i="9"/>
  <c r="AU160" i="9"/>
  <c r="BH162" i="7"/>
  <c r="BP163" i="7"/>
  <c r="AP161" i="9"/>
  <c r="AU162" i="7"/>
  <c r="BU162" i="7"/>
  <c r="AP163" i="7"/>
  <c r="U161" i="9"/>
  <c r="P163" i="7"/>
  <c r="P162" i="9"/>
  <c r="U162" i="7"/>
  <c r="C23" i="7"/>
  <c r="CH162" i="7"/>
  <c r="AB163" i="7"/>
  <c r="AE163" i="7"/>
  <c r="AG163" i="7"/>
  <c r="Y164" i="7" s="1"/>
  <c r="BC163" i="7"/>
  <c r="CC163" i="7"/>
  <c r="CD161" i="8"/>
  <c r="CA161" i="8"/>
  <c r="CF161" i="8"/>
  <c r="AP161" i="8"/>
  <c r="BC161" i="9"/>
  <c r="AH160" i="9"/>
  <c r="AU160" i="8"/>
  <c r="CC161" i="9"/>
  <c r="BQ161" i="8"/>
  <c r="BN161" i="8"/>
  <c r="BS161" i="8"/>
  <c r="BH160" i="9"/>
  <c r="C21" i="8"/>
  <c r="AB161" i="8"/>
  <c r="AG161" i="8"/>
  <c r="Y162" i="8" s="1"/>
  <c r="AE161" i="8"/>
  <c r="AC161" i="9"/>
  <c r="CH160" i="9"/>
  <c r="BU160" i="9"/>
  <c r="BD161" i="8"/>
  <c r="BA161" i="8"/>
  <c r="BF161" i="8"/>
  <c r="AC164" i="7" l="1"/>
  <c r="BQ163" i="7"/>
  <c r="BN163" i="7"/>
  <c r="BS163" i="7"/>
  <c r="BD161" i="9"/>
  <c r="BA161" i="9"/>
  <c r="BF161" i="9"/>
  <c r="AH163" i="7"/>
  <c r="AQ163" i="7"/>
  <c r="AN163" i="7"/>
  <c r="AS163" i="7"/>
  <c r="BO161" i="8"/>
  <c r="BR161" i="8"/>
  <c r="BT161" i="8"/>
  <c r="BL162" i="8" s="1"/>
  <c r="G21" i="8"/>
  <c r="AD161" i="9"/>
  <c r="AA161" i="9"/>
  <c r="AF161" i="9"/>
  <c r="F21" i="8"/>
  <c r="CB161" i="8"/>
  <c r="CG161" i="8"/>
  <c r="BY162" i="8" s="1"/>
  <c r="CE161" i="8"/>
  <c r="BQ161" i="9"/>
  <c r="BN161" i="9"/>
  <c r="BS161" i="9"/>
  <c r="U161" i="8"/>
  <c r="P162" i="8"/>
  <c r="CD163" i="7"/>
  <c r="CA163" i="7"/>
  <c r="CF163" i="7"/>
  <c r="Q162" i="9"/>
  <c r="N162" i="9"/>
  <c r="S162" i="9"/>
  <c r="AQ161" i="9"/>
  <c r="AN161" i="9"/>
  <c r="AS161" i="9"/>
  <c r="AQ161" i="8"/>
  <c r="AN161" i="8"/>
  <c r="AS161" i="8"/>
  <c r="BD163" i="7"/>
  <c r="BA163" i="7"/>
  <c r="BF163" i="7"/>
  <c r="E21" i="8"/>
  <c r="BB161" i="8"/>
  <c r="BE161" i="8"/>
  <c r="BG161" i="8"/>
  <c r="AY162" i="8" s="1"/>
  <c r="CD161" i="9"/>
  <c r="CA161" i="9"/>
  <c r="CF161" i="9"/>
  <c r="AH161" i="8"/>
  <c r="AC162" i="8"/>
  <c r="Q163" i="7"/>
  <c r="N163" i="7"/>
  <c r="S163" i="7"/>
  <c r="B23" i="7" l="1"/>
  <c r="D21" i="9"/>
  <c r="AO161" i="9"/>
  <c r="AT161" i="9"/>
  <c r="AL162" i="9" s="1"/>
  <c r="AR161" i="9"/>
  <c r="BC162" i="8"/>
  <c r="AO161" i="8"/>
  <c r="AR161" i="8"/>
  <c r="AT161" i="8"/>
  <c r="AL162" i="8" s="1"/>
  <c r="Q162" i="8"/>
  <c r="N162" i="8"/>
  <c r="S162" i="8"/>
  <c r="C21" i="9"/>
  <c r="BH161" i="8"/>
  <c r="AB161" i="9"/>
  <c r="AG161" i="9"/>
  <c r="Y162" i="9" s="1"/>
  <c r="AE161" i="9"/>
  <c r="O163" i="7"/>
  <c r="R163" i="7"/>
  <c r="T163" i="7"/>
  <c r="L164" i="7" s="1"/>
  <c r="E21" i="9"/>
  <c r="BO161" i="9"/>
  <c r="BR161" i="9"/>
  <c r="BT161" i="9"/>
  <c r="BL162" i="9" s="1"/>
  <c r="BP162" i="8"/>
  <c r="BB161" i="9"/>
  <c r="BG161" i="9"/>
  <c r="AY162" i="9" s="1"/>
  <c r="BE161" i="9"/>
  <c r="BU161" i="8"/>
  <c r="F23" i="7"/>
  <c r="D23" i="7"/>
  <c r="BO163" i="7"/>
  <c r="BT163" i="7"/>
  <c r="BL164" i="7" s="1"/>
  <c r="BR163" i="7"/>
  <c r="E23" i="7"/>
  <c r="O162" i="9"/>
  <c r="T162" i="9"/>
  <c r="L163" i="9" s="1"/>
  <c r="R162" i="9"/>
  <c r="CH161" i="8"/>
  <c r="CB163" i="7"/>
  <c r="CG163" i="7"/>
  <c r="BY164" i="7" s="1"/>
  <c r="CE163" i="7"/>
  <c r="AO163" i="7"/>
  <c r="AR163" i="7"/>
  <c r="AT163" i="7"/>
  <c r="AL164" i="7" s="1"/>
  <c r="AD162" i="8"/>
  <c r="AA162" i="8"/>
  <c r="AF162" i="8"/>
  <c r="BB163" i="7"/>
  <c r="BG163" i="7"/>
  <c r="AY164" i="7" s="1"/>
  <c r="BE163" i="7"/>
  <c r="CC162" i="8"/>
  <c r="G23" i="7"/>
  <c r="AD164" i="7"/>
  <c r="AA164" i="7"/>
  <c r="AF164" i="7"/>
  <c r="F21" i="9"/>
  <c r="G21" i="9"/>
  <c r="CB161" i="9"/>
  <c r="CG161" i="9"/>
  <c r="BY162" i="9" s="1"/>
  <c r="CE161" i="9"/>
  <c r="D21" i="8"/>
  <c r="BU163" i="7" l="1"/>
  <c r="BQ162" i="8"/>
  <c r="BN162" i="8"/>
  <c r="BS162" i="8"/>
  <c r="AC162" i="9"/>
  <c r="AP162" i="8"/>
  <c r="AU161" i="8"/>
  <c r="CC164" i="7"/>
  <c r="BP164" i="7"/>
  <c r="CD162" i="8"/>
  <c r="CA162" i="8"/>
  <c r="CF162" i="8"/>
  <c r="BP162" i="9"/>
  <c r="BU161" i="9"/>
  <c r="BD162" i="8"/>
  <c r="BA162" i="8"/>
  <c r="BF162" i="8"/>
  <c r="AU161" i="9"/>
  <c r="CC162" i="9"/>
  <c r="CH163" i="7"/>
  <c r="BC164" i="7"/>
  <c r="AP162" i="9"/>
  <c r="AB162" i="8"/>
  <c r="AE162" i="8"/>
  <c r="AG162" i="8"/>
  <c r="Y163" i="8" s="1"/>
  <c r="U162" i="9"/>
  <c r="P164" i="7"/>
  <c r="BH163" i="7"/>
  <c r="AB164" i="7"/>
  <c r="AG164" i="7"/>
  <c r="Y165" i="7" s="1"/>
  <c r="AE164" i="7"/>
  <c r="AP164" i="7"/>
  <c r="BH161" i="9"/>
  <c r="U163" i="7"/>
  <c r="P163" i="9"/>
  <c r="AU163" i="7"/>
  <c r="BC162" i="9"/>
  <c r="O162" i="8"/>
  <c r="T162" i="8"/>
  <c r="L163" i="8" s="1"/>
  <c r="R162" i="8"/>
  <c r="CH161" i="9"/>
  <c r="AH161" i="9"/>
  <c r="U162" i="8" l="1"/>
  <c r="Q164" i="7"/>
  <c r="N164" i="7"/>
  <c r="S164" i="7"/>
  <c r="CD164" i="7"/>
  <c r="CA164" i="7"/>
  <c r="CF164" i="7"/>
  <c r="CD162" i="9"/>
  <c r="CA162" i="9"/>
  <c r="CF162" i="9"/>
  <c r="AQ162" i="8"/>
  <c r="AN162" i="8"/>
  <c r="AS162" i="8"/>
  <c r="P163" i="8"/>
  <c r="AQ164" i="7"/>
  <c r="AN164" i="7"/>
  <c r="AS164" i="7"/>
  <c r="BD162" i="9"/>
  <c r="BA162" i="9"/>
  <c r="BF162" i="9"/>
  <c r="BQ162" i="9"/>
  <c r="BN162" i="9"/>
  <c r="BS162" i="9"/>
  <c r="AC165" i="7"/>
  <c r="AC163" i="8"/>
  <c r="AD162" i="9"/>
  <c r="AA162" i="9"/>
  <c r="AF162" i="9"/>
  <c r="CB162" i="8"/>
  <c r="CE162" i="8"/>
  <c r="CG162" i="8"/>
  <c r="BY163" i="8" s="1"/>
  <c r="BO162" i="8"/>
  <c r="BR162" i="8"/>
  <c r="BT162" i="8"/>
  <c r="BL163" i="8" s="1"/>
  <c r="AH162" i="8"/>
  <c r="AH164" i="7"/>
  <c r="Q163" i="9"/>
  <c r="N163" i="9"/>
  <c r="S163" i="9"/>
  <c r="BB162" i="8"/>
  <c r="BG162" i="8"/>
  <c r="AY163" i="8" s="1"/>
  <c r="BE162" i="8"/>
  <c r="BQ164" i="7"/>
  <c r="BN164" i="7"/>
  <c r="BS164" i="7"/>
  <c r="AQ162" i="9"/>
  <c r="AN162" i="9"/>
  <c r="AS162" i="9"/>
  <c r="BD164" i="7"/>
  <c r="BA164" i="7"/>
  <c r="BF164" i="7"/>
  <c r="BO164" i="7" l="1"/>
  <c r="BR164" i="7"/>
  <c r="BT164" i="7"/>
  <c r="BL165" i="7" s="1"/>
  <c r="BH162" i="8"/>
  <c r="BB162" i="9"/>
  <c r="BG162" i="9"/>
  <c r="AY163" i="9" s="1"/>
  <c r="BE162" i="9"/>
  <c r="BP163" i="8"/>
  <c r="AB162" i="9"/>
  <c r="AE162" i="9"/>
  <c r="AG162" i="9"/>
  <c r="Y163" i="9" s="1"/>
  <c r="CB164" i="7"/>
  <c r="CG164" i="7"/>
  <c r="BY165" i="7" s="1"/>
  <c r="CE164" i="7"/>
  <c r="BU162" i="8"/>
  <c r="AO164" i="7"/>
  <c r="AT164" i="7"/>
  <c r="AL165" i="7" s="1"/>
  <c r="AR164" i="7"/>
  <c r="O163" i="9"/>
  <c r="T163" i="9"/>
  <c r="L164" i="9" s="1"/>
  <c r="R163" i="9"/>
  <c r="AD165" i="7"/>
  <c r="AA165" i="7"/>
  <c r="AF165" i="7"/>
  <c r="AO162" i="8"/>
  <c r="AT162" i="8"/>
  <c r="AL163" i="8" s="1"/>
  <c r="AR162" i="8"/>
  <c r="O164" i="7"/>
  <c r="R164" i="7"/>
  <c r="T164" i="7"/>
  <c r="L165" i="7" s="1"/>
  <c r="BC163" i="8"/>
  <c r="AD163" i="8"/>
  <c r="AA163" i="8"/>
  <c r="AF163" i="8"/>
  <c r="Q163" i="8"/>
  <c r="N163" i="8"/>
  <c r="S163" i="8"/>
  <c r="AO162" i="9"/>
  <c r="AT162" i="9"/>
  <c r="AL163" i="9" s="1"/>
  <c r="AR162" i="9"/>
  <c r="CH162" i="8"/>
  <c r="BO162" i="9"/>
  <c r="BR162" i="9"/>
  <c r="BT162" i="9"/>
  <c r="BL163" i="9" s="1"/>
  <c r="BB164" i="7"/>
  <c r="BE164" i="7"/>
  <c r="BG164" i="7"/>
  <c r="AY165" i="7" s="1"/>
  <c r="CC163" i="8"/>
  <c r="CB162" i="9"/>
  <c r="CE162" i="9"/>
  <c r="CG162" i="9"/>
  <c r="BY163" i="9" s="1"/>
  <c r="AB163" i="8" l="1"/>
  <c r="AE163" i="8"/>
  <c r="AG163" i="8"/>
  <c r="Y164" i="8" s="1"/>
  <c r="BQ163" i="8"/>
  <c r="BN163" i="8"/>
  <c r="BS163" i="8"/>
  <c r="AU162" i="9"/>
  <c r="BD163" i="8"/>
  <c r="BA163" i="8"/>
  <c r="BF163" i="8"/>
  <c r="U163" i="9"/>
  <c r="BH162" i="9"/>
  <c r="AP163" i="9"/>
  <c r="AU164" i="7"/>
  <c r="CH164" i="7"/>
  <c r="P164" i="9"/>
  <c r="CC163" i="9"/>
  <c r="O163" i="8"/>
  <c r="R163" i="8"/>
  <c r="T163" i="8"/>
  <c r="L164" i="8" s="1"/>
  <c r="AU162" i="8"/>
  <c r="AP165" i="7"/>
  <c r="CC165" i="7"/>
  <c r="CD163" i="8"/>
  <c r="CA163" i="8"/>
  <c r="CF163" i="8"/>
  <c r="AB165" i="7"/>
  <c r="AE165" i="7"/>
  <c r="AG165" i="7"/>
  <c r="Y166" i="7" s="1"/>
  <c r="BH164" i="7"/>
  <c r="P165" i="7"/>
  <c r="U164" i="7"/>
  <c r="AP163" i="8"/>
  <c r="BC165" i="7"/>
  <c r="BC163" i="9"/>
  <c r="BP165" i="7"/>
  <c r="CH162" i="9"/>
  <c r="BP163" i="9"/>
  <c r="AC163" i="9"/>
  <c r="BU164" i="7"/>
  <c r="BU162" i="9"/>
  <c r="AH162" i="9"/>
  <c r="BD163" i="9" l="1"/>
  <c r="BA163" i="9"/>
  <c r="BF163" i="9"/>
  <c r="BQ165" i="7"/>
  <c r="BN165" i="7"/>
  <c r="BS165" i="7"/>
  <c r="Q165" i="7"/>
  <c r="N165" i="7"/>
  <c r="S165" i="7"/>
  <c r="AQ165" i="7"/>
  <c r="AN165" i="7"/>
  <c r="AS165" i="7"/>
  <c r="AC166" i="7"/>
  <c r="AQ163" i="9"/>
  <c r="AN163" i="9"/>
  <c r="AS163" i="9"/>
  <c r="AH165" i="7"/>
  <c r="U163" i="8"/>
  <c r="BD165" i="7"/>
  <c r="BA165" i="7"/>
  <c r="BF165" i="7"/>
  <c r="AQ163" i="8"/>
  <c r="AN163" i="8"/>
  <c r="AS163" i="8"/>
  <c r="AD163" i="9"/>
  <c r="AA163" i="9"/>
  <c r="AF163" i="9"/>
  <c r="P164" i="8"/>
  <c r="CB163" i="8"/>
  <c r="CE163" i="8"/>
  <c r="CG163" i="8"/>
  <c r="BY164" i="8" s="1"/>
  <c r="Q164" i="9"/>
  <c r="N164" i="9"/>
  <c r="S164" i="9"/>
  <c r="AC164" i="8"/>
  <c r="CD165" i="7"/>
  <c r="CA165" i="7"/>
  <c r="CF165" i="7"/>
  <c r="AH163" i="8"/>
  <c r="BO163" i="8"/>
  <c r="BT163" i="8"/>
  <c r="BL164" i="8" s="1"/>
  <c r="BR163" i="8"/>
  <c r="BQ163" i="9"/>
  <c r="BN163" i="9"/>
  <c r="BS163" i="9"/>
  <c r="CD163" i="9"/>
  <c r="CA163" i="9"/>
  <c r="CF163" i="9"/>
  <c r="BB163" i="8"/>
  <c r="BG163" i="8"/>
  <c r="AY164" i="8" s="1"/>
  <c r="BE163" i="8"/>
  <c r="AB163" i="9" l="1"/>
  <c r="AE163" i="9"/>
  <c r="AG163" i="9"/>
  <c r="Y164" i="9" s="1"/>
  <c r="BB165" i="7"/>
  <c r="BG165" i="7"/>
  <c r="AY166" i="7" s="1"/>
  <c r="BE165" i="7"/>
  <c r="AO165" i="7"/>
  <c r="AR165" i="7"/>
  <c r="AT165" i="7"/>
  <c r="AL166" i="7" s="1"/>
  <c r="BU163" i="8"/>
  <c r="BP164" i="8"/>
  <c r="BO163" i="9"/>
  <c r="BR163" i="9"/>
  <c r="BT163" i="9"/>
  <c r="BL164" i="9" s="1"/>
  <c r="AD164" i="8"/>
  <c r="AA164" i="8"/>
  <c r="AF164" i="8"/>
  <c r="BO165" i="7"/>
  <c r="BT165" i="7"/>
  <c r="BL166" i="7" s="1"/>
  <c r="BR165" i="7"/>
  <c r="AO163" i="9"/>
  <c r="AT163" i="9"/>
  <c r="AL164" i="9" s="1"/>
  <c r="AR163" i="9"/>
  <c r="O165" i="7"/>
  <c r="R165" i="7"/>
  <c r="T165" i="7"/>
  <c r="L166" i="7" s="1"/>
  <c r="BC164" i="8"/>
  <c r="BH163" i="8"/>
  <c r="CC164" i="8"/>
  <c r="CH163" i="8"/>
  <c r="AO163" i="8"/>
  <c r="AR163" i="8"/>
  <c r="AT163" i="8"/>
  <c r="AL164" i="8" s="1"/>
  <c r="AD166" i="7"/>
  <c r="AA166" i="7"/>
  <c r="AF166" i="7"/>
  <c r="CB163" i="9"/>
  <c r="CE163" i="9"/>
  <c r="CG163" i="9"/>
  <c r="BY164" i="9" s="1"/>
  <c r="BB163" i="9"/>
  <c r="BG163" i="9"/>
  <c r="AY164" i="9" s="1"/>
  <c r="BE163" i="9"/>
  <c r="O164" i="9"/>
  <c r="T164" i="9"/>
  <c r="L165" i="9" s="1"/>
  <c r="R164" i="9"/>
  <c r="CB165" i="7"/>
  <c r="CG165" i="7"/>
  <c r="BY166" i="7" s="1"/>
  <c r="CE165" i="7"/>
  <c r="Q164" i="8"/>
  <c r="N164" i="8"/>
  <c r="S164" i="8"/>
  <c r="CH165" i="7" l="1"/>
  <c r="AB166" i="7"/>
  <c r="AG166" i="7"/>
  <c r="Y167" i="7" s="1"/>
  <c r="AE166" i="7"/>
  <c r="CD164" i="8"/>
  <c r="CA164" i="8"/>
  <c r="CF164" i="8"/>
  <c r="BU165" i="7"/>
  <c r="BQ164" i="8"/>
  <c r="BN164" i="8"/>
  <c r="BS164" i="8"/>
  <c r="BP166" i="7"/>
  <c r="CC166" i="7"/>
  <c r="AU163" i="8"/>
  <c r="AP166" i="7"/>
  <c r="CC164" i="9"/>
  <c r="AP164" i="8"/>
  <c r="AU165" i="7"/>
  <c r="P166" i="7"/>
  <c r="AB164" i="8"/>
  <c r="AE164" i="8"/>
  <c r="AG164" i="8"/>
  <c r="Y165" i="8" s="1"/>
  <c r="BH165" i="7"/>
  <c r="CH163" i="9"/>
  <c r="BD164" i="8"/>
  <c r="BA164" i="8"/>
  <c r="BF164" i="8"/>
  <c r="U164" i="9"/>
  <c r="BC166" i="7"/>
  <c r="BP164" i="9"/>
  <c r="AU163" i="9"/>
  <c r="BU163" i="9"/>
  <c r="AC164" i="9"/>
  <c r="P165" i="9"/>
  <c r="O164" i="8"/>
  <c r="R164" i="8"/>
  <c r="T164" i="8"/>
  <c r="L165" i="8" s="1"/>
  <c r="BH163" i="9"/>
  <c r="AP164" i="9"/>
  <c r="AH163" i="9"/>
  <c r="U165" i="7"/>
  <c r="BC164" i="9"/>
  <c r="BQ164" i="9" l="1"/>
  <c r="BN164" i="9"/>
  <c r="BS164" i="9"/>
  <c r="AC165" i="8"/>
  <c r="BO164" i="8"/>
  <c r="BT164" i="8"/>
  <c r="BL165" i="8" s="1"/>
  <c r="BR164" i="8"/>
  <c r="Q165" i="9"/>
  <c r="N165" i="9"/>
  <c r="S165" i="9"/>
  <c r="AH164" i="8"/>
  <c r="CD164" i="9"/>
  <c r="CA164" i="9"/>
  <c r="CF164" i="9"/>
  <c r="AQ166" i="7"/>
  <c r="AN166" i="7"/>
  <c r="AS166" i="7"/>
  <c r="AD164" i="9"/>
  <c r="AA164" i="9"/>
  <c r="AF164" i="9"/>
  <c r="CB164" i="8"/>
  <c r="CG164" i="8"/>
  <c r="BY165" i="8" s="1"/>
  <c r="CE164" i="8"/>
  <c r="BD166" i="7"/>
  <c r="BA166" i="7"/>
  <c r="BF166" i="7"/>
  <c r="BB164" i="8"/>
  <c r="BG164" i="8"/>
  <c r="AY165" i="8" s="1"/>
  <c r="BE164" i="8"/>
  <c r="CD166" i="7"/>
  <c r="CA166" i="7"/>
  <c r="CF166" i="7"/>
  <c r="AH166" i="7"/>
  <c r="Q166" i="7"/>
  <c r="N166" i="7"/>
  <c r="S166" i="7"/>
  <c r="AC167" i="7"/>
  <c r="U164" i="8"/>
  <c r="AQ164" i="9"/>
  <c r="AN164" i="9"/>
  <c r="AS164" i="9"/>
  <c r="P165" i="8"/>
  <c r="BD164" i="9"/>
  <c r="BA164" i="9"/>
  <c r="BF164" i="9"/>
  <c r="BQ166" i="7"/>
  <c r="BN166" i="7"/>
  <c r="BS166" i="7"/>
  <c r="AQ164" i="8"/>
  <c r="AN164" i="8"/>
  <c r="AS164" i="8"/>
  <c r="BC165" i="8" l="1"/>
  <c r="O165" i="9"/>
  <c r="T165" i="9"/>
  <c r="L166" i="9" s="1"/>
  <c r="R165" i="9"/>
  <c r="BB166" i="7"/>
  <c r="BE166" i="7"/>
  <c r="BG166" i="7"/>
  <c r="AY167" i="7" s="1"/>
  <c r="AO166" i="7"/>
  <c r="AR166" i="7"/>
  <c r="AT166" i="7"/>
  <c r="AL167" i="7" s="1"/>
  <c r="O166" i="7"/>
  <c r="T166" i="7"/>
  <c r="L167" i="7" s="1"/>
  <c r="R166" i="7"/>
  <c r="CH164" i="8"/>
  <c r="CC165" i="8"/>
  <c r="AD165" i="8"/>
  <c r="AA165" i="8"/>
  <c r="AF165" i="8"/>
  <c r="BU164" i="8"/>
  <c r="BB164" i="9"/>
  <c r="BG164" i="9"/>
  <c r="AY165" i="9" s="1"/>
  <c r="BE164" i="9"/>
  <c r="AO164" i="9"/>
  <c r="AR164" i="9"/>
  <c r="AT164" i="9"/>
  <c r="AL165" i="9" s="1"/>
  <c r="AO164" i="8"/>
  <c r="AR164" i="8"/>
  <c r="AT164" i="8"/>
  <c r="AL165" i="8" s="1"/>
  <c r="CB164" i="9"/>
  <c r="CE164" i="9"/>
  <c r="CG164" i="9"/>
  <c r="BY165" i="9" s="1"/>
  <c r="BO164" i="9"/>
  <c r="BT164" i="9"/>
  <c r="BL165" i="9" s="1"/>
  <c r="BR164" i="9"/>
  <c r="Q165" i="8"/>
  <c r="N165" i="8"/>
  <c r="S165" i="8"/>
  <c r="BP165" i="8"/>
  <c r="CB166" i="7"/>
  <c r="CE166" i="7"/>
  <c r="CG166" i="7"/>
  <c r="BY167" i="7" s="1"/>
  <c r="BO166" i="7"/>
  <c r="BT166" i="7"/>
  <c r="BL167" i="7" s="1"/>
  <c r="BR166" i="7"/>
  <c r="AD167" i="7"/>
  <c r="AA167" i="7"/>
  <c r="AF167" i="7"/>
  <c r="BH164" i="8"/>
  <c r="AB164" i="9"/>
  <c r="AE164" i="9"/>
  <c r="AG164" i="9"/>
  <c r="Y165" i="9" s="1"/>
  <c r="BQ165" i="8" l="1"/>
  <c r="BN165" i="8"/>
  <c r="BS165" i="8"/>
  <c r="CC165" i="9"/>
  <c r="BC165" i="9"/>
  <c r="AB167" i="7"/>
  <c r="AE167" i="7"/>
  <c r="AG167" i="7"/>
  <c r="Y168" i="7" s="1"/>
  <c r="BC167" i="7"/>
  <c r="U165" i="9"/>
  <c r="P166" i="9"/>
  <c r="BU166" i="7"/>
  <c r="AU164" i="8"/>
  <c r="BP165" i="9"/>
  <c r="U166" i="7"/>
  <c r="CD165" i="8"/>
  <c r="CA165" i="8"/>
  <c r="CF165" i="8"/>
  <c r="O165" i="8"/>
  <c r="R165" i="8"/>
  <c r="T165" i="8"/>
  <c r="L166" i="8" s="1"/>
  <c r="AP165" i="9"/>
  <c r="P167" i="7"/>
  <c r="BU164" i="9"/>
  <c r="AP165" i="8"/>
  <c r="CC167" i="7"/>
  <c r="AU164" i="9"/>
  <c r="AP167" i="7"/>
  <c r="CH164" i="9"/>
  <c r="BH166" i="7"/>
  <c r="BP167" i="7"/>
  <c r="AC165" i="9"/>
  <c r="BD165" i="8"/>
  <c r="BA165" i="8"/>
  <c r="BF165" i="8"/>
  <c r="AH164" i="9"/>
  <c r="CH166" i="7"/>
  <c r="AU166" i="7"/>
  <c r="BH164" i="9"/>
  <c r="AB165" i="8"/>
  <c r="AG165" i="8"/>
  <c r="Y166" i="8" s="1"/>
  <c r="AE165" i="8"/>
  <c r="P166" i="8" l="1"/>
  <c r="AC168" i="7"/>
  <c r="BD165" i="9"/>
  <c r="BA165" i="9"/>
  <c r="BF165" i="9"/>
  <c r="U165" i="8"/>
  <c r="AH167" i="7"/>
  <c r="AQ165" i="8"/>
  <c r="AN165" i="8"/>
  <c r="AS165" i="8"/>
  <c r="Q167" i="7"/>
  <c r="N167" i="7"/>
  <c r="S167" i="7"/>
  <c r="CD165" i="9"/>
  <c r="CA165" i="9"/>
  <c r="CF165" i="9"/>
  <c r="CD167" i="7"/>
  <c r="CA167" i="7"/>
  <c r="CF167" i="7"/>
  <c r="AH165" i="8"/>
  <c r="AC166" i="8"/>
  <c r="BO165" i="8"/>
  <c r="BT165" i="8"/>
  <c r="BL166" i="8" s="1"/>
  <c r="BR165" i="8"/>
  <c r="AD165" i="9"/>
  <c r="AA165" i="9"/>
  <c r="AF165" i="9"/>
  <c r="AQ167" i="7"/>
  <c r="AN167" i="7"/>
  <c r="AS167" i="7"/>
  <c r="Q166" i="9"/>
  <c r="N166" i="9"/>
  <c r="S166" i="9"/>
  <c r="BQ167" i="7"/>
  <c r="BN167" i="7"/>
  <c r="BS167" i="7"/>
  <c r="CB165" i="8"/>
  <c r="CE165" i="8"/>
  <c r="CG165" i="8"/>
  <c r="BY166" i="8" s="1"/>
  <c r="BB165" i="8"/>
  <c r="BE165" i="8"/>
  <c r="BG165" i="8"/>
  <c r="AY166" i="8" s="1"/>
  <c r="BQ165" i="9"/>
  <c r="BN165" i="9"/>
  <c r="BS165" i="9"/>
  <c r="AQ165" i="9"/>
  <c r="AN165" i="9"/>
  <c r="AS165" i="9"/>
  <c r="BD167" i="7"/>
  <c r="BA167" i="7"/>
  <c r="BF167" i="7"/>
  <c r="BO167" i="7" l="1"/>
  <c r="BR167" i="7"/>
  <c r="BT167" i="7"/>
  <c r="BL168" i="7" s="1"/>
  <c r="BP166" i="8"/>
  <c r="CB165" i="9"/>
  <c r="CG165" i="9"/>
  <c r="BY166" i="9" s="1"/>
  <c r="CE165" i="9"/>
  <c r="BH165" i="8"/>
  <c r="O167" i="7"/>
  <c r="R167" i="7"/>
  <c r="T167" i="7"/>
  <c r="L168" i="7" s="1"/>
  <c r="AD168" i="7"/>
  <c r="AA168" i="7"/>
  <c r="AF168" i="7"/>
  <c r="O166" i="9"/>
  <c r="R166" i="9"/>
  <c r="T166" i="9"/>
  <c r="L167" i="9" s="1"/>
  <c r="BB165" i="9"/>
  <c r="BG165" i="9"/>
  <c r="AY166" i="9" s="1"/>
  <c r="BE165" i="9"/>
  <c r="BB167" i="7"/>
  <c r="BE167" i="7"/>
  <c r="BG167" i="7"/>
  <c r="AY168" i="7" s="1"/>
  <c r="AO165" i="8"/>
  <c r="AT165" i="8"/>
  <c r="AL166" i="8" s="1"/>
  <c r="AR165" i="8"/>
  <c r="BO165" i="9"/>
  <c r="BT165" i="9"/>
  <c r="BL166" i="9" s="1"/>
  <c r="BR165" i="9"/>
  <c r="CH165" i="8"/>
  <c r="AB165" i="9"/>
  <c r="AG165" i="9"/>
  <c r="Y166" i="9" s="1"/>
  <c r="AE165" i="9"/>
  <c r="BC166" i="8"/>
  <c r="AD166" i="8"/>
  <c r="AA166" i="8"/>
  <c r="AF166" i="8"/>
  <c r="AO167" i="7"/>
  <c r="AT167" i="7"/>
  <c r="AL168" i="7" s="1"/>
  <c r="AR167" i="7"/>
  <c r="CC166" i="8"/>
  <c r="AO165" i="9"/>
  <c r="AT165" i="9"/>
  <c r="AL166" i="9" s="1"/>
  <c r="AR165" i="9"/>
  <c r="CB167" i="7"/>
  <c r="CE167" i="7"/>
  <c r="CG167" i="7"/>
  <c r="BY168" i="7" s="1"/>
  <c r="Q166" i="8"/>
  <c r="N166" i="8"/>
  <c r="S166" i="8"/>
  <c r="BU165" i="8"/>
  <c r="U166" i="9" l="1"/>
  <c r="BU165" i="9"/>
  <c r="BC168" i="7"/>
  <c r="BP166" i="9"/>
  <c r="BH167" i="7"/>
  <c r="AB166" i="8"/>
  <c r="AE166" i="8"/>
  <c r="AG166" i="8"/>
  <c r="Y167" i="8" s="1"/>
  <c r="AB168" i="7"/>
  <c r="AE168" i="7"/>
  <c r="AG168" i="7"/>
  <c r="Y169" i="7" s="1"/>
  <c r="CH165" i="9"/>
  <c r="CH167" i="7"/>
  <c r="AU165" i="9"/>
  <c r="CC166" i="9"/>
  <c r="AP166" i="9"/>
  <c r="BH165" i="9"/>
  <c r="BD166" i="8"/>
  <c r="BA166" i="8"/>
  <c r="BF166" i="8"/>
  <c r="BC166" i="9"/>
  <c r="P168" i="7"/>
  <c r="CC168" i="7"/>
  <c r="AP166" i="8"/>
  <c r="U167" i="7"/>
  <c r="BQ166" i="8"/>
  <c r="BN166" i="8"/>
  <c r="BS166" i="8"/>
  <c r="CD166" i="8"/>
  <c r="CA166" i="8"/>
  <c r="CF166" i="8"/>
  <c r="AC166" i="9"/>
  <c r="BP168" i="7"/>
  <c r="AU167" i="7"/>
  <c r="BU167" i="7"/>
  <c r="AU165" i="8"/>
  <c r="AH165" i="9"/>
  <c r="O166" i="8"/>
  <c r="T166" i="8"/>
  <c r="L167" i="8" s="1"/>
  <c r="R166" i="8"/>
  <c r="AP168" i="7"/>
  <c r="P167" i="9"/>
  <c r="AQ168" i="7" l="1"/>
  <c r="AN168" i="7"/>
  <c r="AS168" i="7"/>
  <c r="BO166" i="8"/>
  <c r="BR166" i="8"/>
  <c r="BT166" i="8"/>
  <c r="BL167" i="8" s="1"/>
  <c r="BB166" i="8"/>
  <c r="BE166" i="8"/>
  <c r="BG166" i="8"/>
  <c r="AY167" i="8" s="1"/>
  <c r="AQ166" i="8"/>
  <c r="AN166" i="8"/>
  <c r="AS166" i="8"/>
  <c r="BQ166" i="9"/>
  <c r="BN166" i="9"/>
  <c r="BS166" i="9"/>
  <c r="P167" i="8"/>
  <c r="BD168" i="7"/>
  <c r="BA168" i="7"/>
  <c r="BF168" i="7"/>
  <c r="AC169" i="7"/>
  <c r="BQ168" i="7"/>
  <c r="BN168" i="7"/>
  <c r="BS168" i="7"/>
  <c r="AQ166" i="9"/>
  <c r="AN166" i="9"/>
  <c r="AS166" i="9"/>
  <c r="CB166" i="8"/>
  <c r="CG166" i="8"/>
  <c r="BY167" i="8" s="1"/>
  <c r="CE166" i="8"/>
  <c r="Q168" i="7"/>
  <c r="N168" i="7"/>
  <c r="S168" i="7"/>
  <c r="AC167" i="8"/>
  <c r="U166" i="8"/>
  <c r="AD166" i="9"/>
  <c r="AA166" i="9"/>
  <c r="AF166" i="9"/>
  <c r="CD168" i="7"/>
  <c r="CA168" i="7"/>
  <c r="CF168" i="7"/>
  <c r="Q167" i="9"/>
  <c r="N167" i="9"/>
  <c r="S167" i="9"/>
  <c r="AH168" i="7"/>
  <c r="BD166" i="9"/>
  <c r="BA166" i="9"/>
  <c r="BF166" i="9"/>
  <c r="CD166" i="9"/>
  <c r="CA166" i="9"/>
  <c r="CF166" i="9"/>
  <c r="AH166" i="8"/>
  <c r="AO166" i="8" l="1"/>
  <c r="AR166" i="8"/>
  <c r="AT166" i="8"/>
  <c r="AL167" i="8" s="1"/>
  <c r="BH166" i="8"/>
  <c r="Q167" i="8"/>
  <c r="N167" i="8"/>
  <c r="S167" i="8"/>
  <c r="BB168" i="7"/>
  <c r="BG168" i="7"/>
  <c r="AY169" i="7" s="1"/>
  <c r="BE168" i="7"/>
  <c r="CC167" i="8"/>
  <c r="BP167" i="8"/>
  <c r="BU166" i="8"/>
  <c r="AD169" i="7"/>
  <c r="AA169" i="7"/>
  <c r="AF169" i="7"/>
  <c r="BO166" i="9"/>
  <c r="BR166" i="9"/>
  <c r="BT166" i="9"/>
  <c r="BL167" i="9" s="1"/>
  <c r="O168" i="7"/>
  <c r="T168" i="7"/>
  <c r="L169" i="7" s="1"/>
  <c r="R168" i="7"/>
  <c r="CB168" i="7"/>
  <c r="CG168" i="7"/>
  <c r="BY169" i="7" s="1"/>
  <c r="CE168" i="7"/>
  <c r="CH166" i="8"/>
  <c r="AB166" i="9"/>
  <c r="AE166" i="9"/>
  <c r="AG166" i="9"/>
  <c r="Y167" i="9" s="1"/>
  <c r="O167" i="9"/>
  <c r="T167" i="9"/>
  <c r="L168" i="9" s="1"/>
  <c r="R167" i="9"/>
  <c r="BC167" i="8"/>
  <c r="AO166" i="9"/>
  <c r="AT166" i="9"/>
  <c r="AL167" i="9" s="1"/>
  <c r="AR166" i="9"/>
  <c r="CB166" i="9"/>
  <c r="CE166" i="9"/>
  <c r="CG166" i="9"/>
  <c r="BY167" i="9" s="1"/>
  <c r="AD167" i="8"/>
  <c r="AA167" i="8"/>
  <c r="AF167" i="8"/>
  <c r="BO168" i="7"/>
  <c r="BR168" i="7"/>
  <c r="BT168" i="7"/>
  <c r="BL169" i="7" s="1"/>
  <c r="AO168" i="7"/>
  <c r="AR168" i="7"/>
  <c r="AT168" i="7"/>
  <c r="AL169" i="7" s="1"/>
  <c r="BB166" i="9"/>
  <c r="BG166" i="9"/>
  <c r="AY167" i="9" s="1"/>
  <c r="BE166" i="9"/>
  <c r="AU166" i="9" l="1"/>
  <c r="BP167" i="9"/>
  <c r="BQ167" i="8"/>
  <c r="BN167" i="8"/>
  <c r="BS167" i="8"/>
  <c r="CC167" i="9"/>
  <c r="CH166" i="9"/>
  <c r="AC167" i="9"/>
  <c r="BU166" i="9"/>
  <c r="AH166" i="9"/>
  <c r="AU168" i="7"/>
  <c r="BH168" i="7"/>
  <c r="BC169" i="7"/>
  <c r="AP169" i="7"/>
  <c r="AP167" i="9"/>
  <c r="BP169" i="7"/>
  <c r="CH168" i="7"/>
  <c r="AB169" i="7"/>
  <c r="AE169" i="7"/>
  <c r="AG169" i="7"/>
  <c r="Y170" i="7" s="1"/>
  <c r="AP167" i="8"/>
  <c r="BD167" i="8"/>
  <c r="BA167" i="8"/>
  <c r="BF167" i="8"/>
  <c r="CC169" i="7"/>
  <c r="AU166" i="8"/>
  <c r="CD167" i="8"/>
  <c r="CA167" i="8"/>
  <c r="CF167" i="8"/>
  <c r="AB167" i="8"/>
  <c r="AG167" i="8"/>
  <c r="Y168" i="8" s="1"/>
  <c r="AE167" i="8"/>
  <c r="U168" i="7"/>
  <c r="BH166" i="9"/>
  <c r="P169" i="7"/>
  <c r="O167" i="8"/>
  <c r="R167" i="8"/>
  <c r="T167" i="8"/>
  <c r="L168" i="8" s="1"/>
  <c r="BU168" i="7"/>
  <c r="U167" i="9"/>
  <c r="BC167" i="9"/>
  <c r="P168" i="9"/>
  <c r="CD167" i="9" l="1"/>
  <c r="CA167" i="9"/>
  <c r="CF167" i="9"/>
  <c r="AH167" i="8"/>
  <c r="BO167" i="8"/>
  <c r="BT167" i="8"/>
  <c r="BL168" i="8" s="1"/>
  <c r="BR167" i="8"/>
  <c r="BB167" i="8"/>
  <c r="BG167" i="8"/>
  <c r="AY168" i="8" s="1"/>
  <c r="BE167" i="8"/>
  <c r="AQ167" i="9"/>
  <c r="AN167" i="9"/>
  <c r="AS167" i="9"/>
  <c r="BQ167" i="9"/>
  <c r="BN167" i="9"/>
  <c r="BS167" i="9"/>
  <c r="AH169" i="7"/>
  <c r="AC168" i="8"/>
  <c r="P168" i="8"/>
  <c r="U167" i="8"/>
  <c r="AQ169" i="7"/>
  <c r="AN169" i="7"/>
  <c r="AS169" i="7"/>
  <c r="BQ169" i="7"/>
  <c r="BN169" i="7"/>
  <c r="BS169" i="7"/>
  <c r="CB167" i="8"/>
  <c r="CE167" i="8"/>
  <c r="CG167" i="8"/>
  <c r="BY168" i="8" s="1"/>
  <c r="BD169" i="7"/>
  <c r="BA169" i="7"/>
  <c r="BF169" i="7"/>
  <c r="CD169" i="7"/>
  <c r="CA169" i="7"/>
  <c r="CF169" i="7"/>
  <c r="Q168" i="9"/>
  <c r="N168" i="9"/>
  <c r="S168" i="9"/>
  <c r="AQ167" i="8"/>
  <c r="AN167" i="8"/>
  <c r="AS167" i="8"/>
  <c r="BD167" i="9"/>
  <c r="BA167" i="9"/>
  <c r="BF167" i="9"/>
  <c r="Q169" i="7"/>
  <c r="N169" i="7"/>
  <c r="S169" i="7"/>
  <c r="AC170" i="7"/>
  <c r="AD167" i="9"/>
  <c r="AA167" i="9"/>
  <c r="AF167" i="9"/>
  <c r="BU167" i="8" l="1"/>
  <c r="BO167" i="9"/>
  <c r="BR167" i="9"/>
  <c r="BT167" i="9"/>
  <c r="BL168" i="9" s="1"/>
  <c r="BP168" i="8"/>
  <c r="BH167" i="8"/>
  <c r="BB169" i="7"/>
  <c r="BG169" i="7"/>
  <c r="AY170" i="7" s="1"/>
  <c r="BE169" i="7"/>
  <c r="AO167" i="8"/>
  <c r="AT167" i="8"/>
  <c r="AL168" i="8" s="1"/>
  <c r="AR167" i="8"/>
  <c r="Q168" i="8"/>
  <c r="N168" i="8"/>
  <c r="S168" i="8"/>
  <c r="BB167" i="9"/>
  <c r="BG167" i="9"/>
  <c r="AY168" i="9" s="1"/>
  <c r="BE167" i="9"/>
  <c r="AB167" i="9"/>
  <c r="AE167" i="9"/>
  <c r="AG167" i="9"/>
  <c r="Y168" i="9" s="1"/>
  <c r="CH167" i="8"/>
  <c r="AD170" i="7"/>
  <c r="AA170" i="7"/>
  <c r="AF170" i="7"/>
  <c r="BO169" i="7"/>
  <c r="BR169" i="7"/>
  <c r="BT169" i="7"/>
  <c r="BL170" i="7" s="1"/>
  <c r="CB169" i="7"/>
  <c r="CG169" i="7"/>
  <c r="BY170" i="7" s="1"/>
  <c r="CE169" i="7"/>
  <c r="BC168" i="8"/>
  <c r="AO169" i="7"/>
  <c r="AT169" i="7"/>
  <c r="AL170" i="7" s="1"/>
  <c r="AR169" i="7"/>
  <c r="CC168" i="8"/>
  <c r="O168" i="9"/>
  <c r="T168" i="9"/>
  <c r="L169" i="9" s="1"/>
  <c r="R168" i="9"/>
  <c r="AD168" i="8"/>
  <c r="AA168" i="8"/>
  <c r="AF168" i="8"/>
  <c r="AO167" i="9"/>
  <c r="AT167" i="9"/>
  <c r="AL168" i="9" s="1"/>
  <c r="AR167" i="9"/>
  <c r="CB167" i="9"/>
  <c r="CG167" i="9"/>
  <c r="BY168" i="9" s="1"/>
  <c r="CE167" i="9"/>
  <c r="O169" i="7"/>
  <c r="R169" i="7"/>
  <c r="T169" i="7"/>
  <c r="L170" i="7" s="1"/>
  <c r="O168" i="8" l="1"/>
  <c r="T168" i="8"/>
  <c r="L169" i="8" s="1"/>
  <c r="R168" i="8"/>
  <c r="BD168" i="8"/>
  <c r="BA168" i="8"/>
  <c r="BF168" i="8"/>
  <c r="CH169" i="7"/>
  <c r="CC170" i="7"/>
  <c r="AC168" i="9"/>
  <c r="U169" i="7"/>
  <c r="BQ168" i="8"/>
  <c r="BN168" i="8"/>
  <c r="BS168" i="8"/>
  <c r="CH167" i="9"/>
  <c r="CC168" i="9"/>
  <c r="BH167" i="9"/>
  <c r="BP168" i="9"/>
  <c r="P169" i="9"/>
  <c r="BP170" i="7"/>
  <c r="BC168" i="9"/>
  <c r="BU167" i="9"/>
  <c r="P170" i="7"/>
  <c r="U168" i="9"/>
  <c r="AH167" i="9"/>
  <c r="CD168" i="8"/>
  <c r="CA168" i="8"/>
  <c r="CF168" i="8"/>
  <c r="AU167" i="9"/>
  <c r="AU169" i="7"/>
  <c r="BU169" i="7"/>
  <c r="AU167" i="8"/>
  <c r="AP168" i="9"/>
  <c r="AP170" i="7"/>
  <c r="AP168" i="8"/>
  <c r="BH169" i="7"/>
  <c r="AB170" i="7"/>
  <c r="AG170" i="7"/>
  <c r="Y171" i="7" s="1"/>
  <c r="AE170" i="7"/>
  <c r="AB168" i="8"/>
  <c r="AG168" i="8"/>
  <c r="Y169" i="8" s="1"/>
  <c r="AE168" i="8"/>
  <c r="BC170" i="7"/>
  <c r="Q170" i="7" l="1"/>
  <c r="N170" i="7"/>
  <c r="S170" i="7"/>
  <c r="AD168" i="9"/>
  <c r="AA168" i="9"/>
  <c r="AF168" i="9"/>
  <c r="CD170" i="7"/>
  <c r="CA170" i="7"/>
  <c r="CF170" i="7"/>
  <c r="AQ168" i="8"/>
  <c r="AN168" i="8"/>
  <c r="AS168" i="8"/>
  <c r="CD168" i="9"/>
  <c r="CA168" i="9"/>
  <c r="CF168" i="9"/>
  <c r="BD168" i="9"/>
  <c r="BA168" i="9"/>
  <c r="BF168" i="9"/>
  <c r="BD170" i="7"/>
  <c r="BA170" i="7"/>
  <c r="BF170" i="7"/>
  <c r="AC169" i="8"/>
  <c r="BQ168" i="9"/>
  <c r="BN168" i="9"/>
  <c r="BS168" i="9"/>
  <c r="AH170" i="7"/>
  <c r="AC171" i="7"/>
  <c r="AQ170" i="7"/>
  <c r="AN170" i="7"/>
  <c r="AS170" i="7"/>
  <c r="CB168" i="8"/>
  <c r="CG168" i="8"/>
  <c r="BY169" i="8" s="1"/>
  <c r="CE168" i="8"/>
  <c r="BB168" i="8"/>
  <c r="BG168" i="8"/>
  <c r="AY169" i="8" s="1"/>
  <c r="BE168" i="8"/>
  <c r="AQ168" i="9"/>
  <c r="AN168" i="9"/>
  <c r="AS168" i="9"/>
  <c r="BQ170" i="7"/>
  <c r="BN170" i="7"/>
  <c r="BS170" i="7"/>
  <c r="BO168" i="8"/>
  <c r="BR168" i="8"/>
  <c r="BT168" i="8"/>
  <c r="BL169" i="8" s="1"/>
  <c r="Q169" i="9"/>
  <c r="N169" i="9"/>
  <c r="S169" i="9"/>
  <c r="U168" i="8"/>
  <c r="P169" i="8"/>
  <c r="AH168" i="8"/>
  <c r="BB168" i="9" l="1"/>
  <c r="BG168" i="9"/>
  <c r="AY169" i="9" s="1"/>
  <c r="BE168" i="9"/>
  <c r="BC169" i="8"/>
  <c r="CB170" i="7"/>
  <c r="CE170" i="7"/>
  <c r="CG170" i="7"/>
  <c r="BY171" i="7" s="1"/>
  <c r="BP169" i="8"/>
  <c r="BO168" i="9"/>
  <c r="BT168" i="9"/>
  <c r="BL169" i="9" s="1"/>
  <c r="BR168" i="9"/>
  <c r="AO168" i="9"/>
  <c r="AT168" i="9"/>
  <c r="AL169" i="9" s="1"/>
  <c r="AR168" i="9"/>
  <c r="BH168" i="8"/>
  <c r="CH168" i="8"/>
  <c r="CB168" i="9"/>
  <c r="CE168" i="9"/>
  <c r="CG168" i="9"/>
  <c r="BY169" i="9" s="1"/>
  <c r="O169" i="9"/>
  <c r="T169" i="9"/>
  <c r="L170" i="9" s="1"/>
  <c r="R169" i="9"/>
  <c r="AB168" i="9"/>
  <c r="AE168" i="9"/>
  <c r="AG168" i="9"/>
  <c r="Y169" i="9" s="1"/>
  <c r="AD171" i="7"/>
  <c r="AA171" i="7"/>
  <c r="AF171" i="7"/>
  <c r="CC169" i="8"/>
  <c r="AD169" i="8"/>
  <c r="AA169" i="8"/>
  <c r="AF169" i="8"/>
  <c r="BB170" i="7"/>
  <c r="BE170" i="7"/>
  <c r="BG170" i="7"/>
  <c r="AY171" i="7" s="1"/>
  <c r="AO168" i="8"/>
  <c r="AR168" i="8"/>
  <c r="AT168" i="8"/>
  <c r="AL169" i="8" s="1"/>
  <c r="BU168" i="8"/>
  <c r="Q169" i="8"/>
  <c r="N169" i="8"/>
  <c r="S169" i="8"/>
  <c r="AO170" i="7"/>
  <c r="AT170" i="7"/>
  <c r="AL171" i="7" s="1"/>
  <c r="AR170" i="7"/>
  <c r="O170" i="7"/>
  <c r="R170" i="7"/>
  <c r="T170" i="7"/>
  <c r="L171" i="7" s="1"/>
  <c r="BO170" i="7"/>
  <c r="BT170" i="7"/>
  <c r="BL171" i="7" s="1"/>
  <c r="BR170" i="7"/>
  <c r="CC171" i="7" l="1"/>
  <c r="P171" i="7"/>
  <c r="AP169" i="8"/>
  <c r="CH170" i="7"/>
  <c r="CD169" i="8"/>
  <c r="CA169" i="8"/>
  <c r="CF169" i="8"/>
  <c r="U169" i="9"/>
  <c r="AU168" i="9"/>
  <c r="AP169" i="9"/>
  <c r="P170" i="9"/>
  <c r="AP171" i="7"/>
  <c r="BH170" i="7"/>
  <c r="AB171" i="7"/>
  <c r="AG171" i="7"/>
  <c r="Y172" i="7" s="1"/>
  <c r="AE171" i="7"/>
  <c r="BD169" i="8"/>
  <c r="BA169" i="8"/>
  <c r="BF169" i="8"/>
  <c r="BC171" i="7"/>
  <c r="U170" i="7"/>
  <c r="AU168" i="8"/>
  <c r="AU170" i="7"/>
  <c r="CC169" i="9"/>
  <c r="BU168" i="9"/>
  <c r="BH168" i="9"/>
  <c r="O169" i="8"/>
  <c r="T169" i="8"/>
  <c r="L170" i="8" s="1"/>
  <c r="R169" i="8"/>
  <c r="CH168" i="9"/>
  <c r="BP169" i="9"/>
  <c r="BC169" i="9"/>
  <c r="AC169" i="9"/>
  <c r="AH168" i="9"/>
  <c r="BU170" i="7"/>
  <c r="BP171" i="7"/>
  <c r="AB169" i="8"/>
  <c r="AG169" i="8"/>
  <c r="Y170" i="8" s="1"/>
  <c r="AE169" i="8"/>
  <c r="BQ169" i="8"/>
  <c r="BN169" i="8"/>
  <c r="BS169" i="8"/>
  <c r="AC170" i="8" l="1"/>
  <c r="BD171" i="7"/>
  <c r="BA171" i="7"/>
  <c r="BF171" i="7"/>
  <c r="Q170" i="9"/>
  <c r="N170" i="9"/>
  <c r="S170" i="9"/>
  <c r="BD169" i="9"/>
  <c r="BA169" i="9"/>
  <c r="BF169" i="9"/>
  <c r="BB169" i="8"/>
  <c r="BG169" i="8"/>
  <c r="AY170" i="8" s="1"/>
  <c r="BE169" i="8"/>
  <c r="AQ169" i="9"/>
  <c r="AN169" i="9"/>
  <c r="AS169" i="9"/>
  <c r="BQ169" i="9"/>
  <c r="BN169" i="9"/>
  <c r="BS169" i="9"/>
  <c r="AH171" i="7"/>
  <c r="AC172" i="7"/>
  <c r="AQ169" i="8"/>
  <c r="AN169" i="8"/>
  <c r="AS169" i="8"/>
  <c r="BQ171" i="7"/>
  <c r="BN171" i="7"/>
  <c r="BS171" i="7"/>
  <c r="Q171" i="7"/>
  <c r="N171" i="7"/>
  <c r="S171" i="7"/>
  <c r="BO169" i="8"/>
  <c r="BT169" i="8"/>
  <c r="BL170" i="8" s="1"/>
  <c r="BR169" i="8"/>
  <c r="U169" i="8"/>
  <c r="AD169" i="9"/>
  <c r="AA169" i="9"/>
  <c r="AF169" i="9"/>
  <c r="P170" i="8"/>
  <c r="AQ171" i="7"/>
  <c r="AN171" i="7"/>
  <c r="AS171" i="7"/>
  <c r="CB169" i="8"/>
  <c r="CE169" i="8"/>
  <c r="CG169" i="8"/>
  <c r="BY170" i="8" s="1"/>
  <c r="CD171" i="7"/>
  <c r="CA171" i="7"/>
  <c r="CF171" i="7"/>
  <c r="CD169" i="9"/>
  <c r="CA169" i="9"/>
  <c r="CF169" i="9"/>
  <c r="AH169" i="8"/>
  <c r="BO169" i="9" l="1"/>
  <c r="BT169" i="9"/>
  <c r="BL170" i="9" s="1"/>
  <c r="BR169" i="9"/>
  <c r="BB169" i="9"/>
  <c r="BE169" i="9"/>
  <c r="BG169" i="9"/>
  <c r="AY170" i="9" s="1"/>
  <c r="CC170" i="8"/>
  <c r="BP170" i="8"/>
  <c r="AO171" i="7"/>
  <c r="AT171" i="7"/>
  <c r="AL172" i="7" s="1"/>
  <c r="AR171" i="7"/>
  <c r="O170" i="9"/>
  <c r="R170" i="9"/>
  <c r="T170" i="9"/>
  <c r="L171" i="9" s="1"/>
  <c r="BO171" i="7"/>
  <c r="BR171" i="7"/>
  <c r="BT171" i="7"/>
  <c r="BL172" i="7" s="1"/>
  <c r="CH169" i="8"/>
  <c r="BU169" i="8"/>
  <c r="Q170" i="8"/>
  <c r="N170" i="8"/>
  <c r="S170" i="8"/>
  <c r="CB169" i="9"/>
  <c r="CG169" i="9"/>
  <c r="BY170" i="9" s="1"/>
  <c r="CE169" i="9"/>
  <c r="AO169" i="9"/>
  <c r="AR169" i="9"/>
  <c r="AT169" i="9"/>
  <c r="AL170" i="9" s="1"/>
  <c r="BB171" i="7"/>
  <c r="BE171" i="7"/>
  <c r="BG171" i="7"/>
  <c r="AY172" i="7" s="1"/>
  <c r="AO169" i="8"/>
  <c r="AR169" i="8"/>
  <c r="AT169" i="8"/>
  <c r="AL170" i="8" s="1"/>
  <c r="AD172" i="7"/>
  <c r="AA172" i="7"/>
  <c r="AF172" i="7"/>
  <c r="AB169" i="9"/>
  <c r="AG169" i="9"/>
  <c r="Y170" i="9" s="1"/>
  <c r="AE169" i="9"/>
  <c r="O171" i="7"/>
  <c r="R171" i="7"/>
  <c r="T171" i="7"/>
  <c r="L172" i="7" s="1"/>
  <c r="BH169" i="8"/>
  <c r="AD170" i="8"/>
  <c r="AA170" i="8"/>
  <c r="AF170" i="8"/>
  <c r="CB171" i="7"/>
  <c r="CG171" i="7"/>
  <c r="BY172" i="7" s="1"/>
  <c r="CE171" i="7"/>
  <c r="BC170" i="8"/>
  <c r="CD170" i="8" l="1"/>
  <c r="CA170" i="8"/>
  <c r="CF170" i="8"/>
  <c r="BC170" i="9"/>
  <c r="BH171" i="7"/>
  <c r="AP170" i="9"/>
  <c r="AP172" i="7"/>
  <c r="BH169" i="9"/>
  <c r="AB170" i="8"/>
  <c r="AG170" i="8"/>
  <c r="Y171" i="8" s="1"/>
  <c r="AE170" i="8"/>
  <c r="AB172" i="7"/>
  <c r="AE172" i="7"/>
  <c r="AG172" i="7"/>
  <c r="Y173" i="7" s="1"/>
  <c r="AU171" i="7"/>
  <c r="CH169" i="9"/>
  <c r="CC170" i="9"/>
  <c r="AU169" i="9"/>
  <c r="BU169" i="9"/>
  <c r="P172" i="7"/>
  <c r="BP170" i="9"/>
  <c r="BP172" i="7"/>
  <c r="BD170" i="8"/>
  <c r="BA170" i="8"/>
  <c r="BF170" i="8"/>
  <c r="U171" i="7"/>
  <c r="O170" i="8"/>
  <c r="T170" i="8"/>
  <c r="L171" i="8" s="1"/>
  <c r="R170" i="8"/>
  <c r="AH169" i="9"/>
  <c r="U170" i="9"/>
  <c r="AP170" i="8"/>
  <c r="BU171" i="7"/>
  <c r="AU169" i="8"/>
  <c r="CH171" i="7"/>
  <c r="P171" i="9"/>
  <c r="CC172" i="7"/>
  <c r="AC170" i="9"/>
  <c r="BC172" i="7"/>
  <c r="BQ170" i="8"/>
  <c r="BN170" i="8"/>
  <c r="BS170" i="8"/>
  <c r="AQ170" i="8" l="1"/>
  <c r="AN170" i="8"/>
  <c r="AS170" i="8"/>
  <c r="BQ170" i="9"/>
  <c r="BN170" i="9"/>
  <c r="BS170" i="9"/>
  <c r="AQ170" i="9"/>
  <c r="AN170" i="9"/>
  <c r="AS170" i="9"/>
  <c r="AD170" i="9"/>
  <c r="AA170" i="9"/>
  <c r="AF170" i="9"/>
  <c r="Q172" i="7"/>
  <c r="N172" i="7"/>
  <c r="S172" i="7"/>
  <c r="AH172" i="7"/>
  <c r="BD170" i="9"/>
  <c r="BA170" i="9"/>
  <c r="BF170" i="9"/>
  <c r="AC173" i="7"/>
  <c r="AH170" i="8"/>
  <c r="AC171" i="8"/>
  <c r="BD172" i="7"/>
  <c r="BA172" i="7"/>
  <c r="BF172" i="7"/>
  <c r="CD172" i="7"/>
  <c r="CA172" i="7"/>
  <c r="CF172" i="7"/>
  <c r="Q171" i="9"/>
  <c r="N171" i="9"/>
  <c r="S171" i="9"/>
  <c r="U170" i="8"/>
  <c r="BB170" i="8"/>
  <c r="BG170" i="8"/>
  <c r="AY171" i="8" s="1"/>
  <c r="BE170" i="8"/>
  <c r="CB170" i="8"/>
  <c r="CE170" i="8"/>
  <c r="CG170" i="8"/>
  <c r="BY171" i="8" s="1"/>
  <c r="BO170" i="8"/>
  <c r="BT170" i="8"/>
  <c r="BL171" i="8" s="1"/>
  <c r="BR170" i="8"/>
  <c r="P171" i="8"/>
  <c r="CD170" i="9"/>
  <c r="CA170" i="9"/>
  <c r="CF170" i="9"/>
  <c r="AQ172" i="7"/>
  <c r="AN172" i="7"/>
  <c r="AS172" i="7"/>
  <c r="BQ172" i="7"/>
  <c r="BN172" i="7"/>
  <c r="BS172" i="7"/>
  <c r="CB172" i="7" l="1"/>
  <c r="CG172" i="7"/>
  <c r="BY173" i="7" s="1"/>
  <c r="CE172" i="7"/>
  <c r="AB170" i="9"/>
  <c r="AE170" i="9"/>
  <c r="AG170" i="9"/>
  <c r="Y171" i="9" s="1"/>
  <c r="AO170" i="9"/>
  <c r="AR170" i="9"/>
  <c r="AT170" i="9"/>
  <c r="AL171" i="9" s="1"/>
  <c r="BH170" i="8"/>
  <c r="BC171" i="8"/>
  <c r="CH170" i="8"/>
  <c r="BB170" i="9"/>
  <c r="BE170" i="9"/>
  <c r="BG170" i="9"/>
  <c r="AY171" i="9" s="1"/>
  <c r="CB170" i="9"/>
  <c r="CE170" i="9"/>
  <c r="CG170" i="9"/>
  <c r="BY171" i="9" s="1"/>
  <c r="BO170" i="9"/>
  <c r="BR170" i="9"/>
  <c r="BT170" i="9"/>
  <c r="BL171" i="9" s="1"/>
  <c r="BB172" i="7"/>
  <c r="BG172" i="7"/>
  <c r="AY173" i="7" s="1"/>
  <c r="BE172" i="7"/>
  <c r="Q171" i="8"/>
  <c r="N171" i="8"/>
  <c r="S171" i="8"/>
  <c r="AD171" i="8"/>
  <c r="AA171" i="8"/>
  <c r="AF171" i="8"/>
  <c r="BU170" i="8"/>
  <c r="BO172" i="7"/>
  <c r="BT172" i="7"/>
  <c r="BL173" i="7" s="1"/>
  <c r="BR172" i="7"/>
  <c r="O172" i="7"/>
  <c r="T172" i="7"/>
  <c r="L173" i="7" s="1"/>
  <c r="R172" i="7"/>
  <c r="AO172" i="7"/>
  <c r="AT172" i="7"/>
  <c r="AL173" i="7" s="1"/>
  <c r="AR172" i="7"/>
  <c r="BP171" i="8"/>
  <c r="O171" i="9"/>
  <c r="R171" i="9"/>
  <c r="T171" i="9"/>
  <c r="L172" i="9" s="1"/>
  <c r="AD173" i="7"/>
  <c r="AA173" i="7"/>
  <c r="AF173" i="7"/>
  <c r="AO170" i="8"/>
  <c r="AR170" i="8"/>
  <c r="AT170" i="8"/>
  <c r="AL171" i="8" s="1"/>
  <c r="CC171" i="8"/>
  <c r="AU172" i="7" l="1"/>
  <c r="BH170" i="9"/>
  <c r="AP173" i="7"/>
  <c r="AP171" i="9"/>
  <c r="AP171" i="8"/>
  <c r="AU170" i="8"/>
  <c r="AU170" i="9"/>
  <c r="AB173" i="7"/>
  <c r="AG173" i="7"/>
  <c r="Y174" i="7" s="1"/>
  <c r="AE173" i="7"/>
  <c r="U172" i="7"/>
  <c r="AB171" i="8"/>
  <c r="AE171" i="8"/>
  <c r="AG171" i="8"/>
  <c r="Y172" i="8" s="1"/>
  <c r="AC171" i="9"/>
  <c r="BP171" i="9"/>
  <c r="AH170" i="9"/>
  <c r="BU172" i="7"/>
  <c r="O171" i="8"/>
  <c r="T171" i="8"/>
  <c r="L172" i="8" s="1"/>
  <c r="R171" i="8"/>
  <c r="BU170" i="9"/>
  <c r="U171" i="9"/>
  <c r="BP173" i="7"/>
  <c r="P173" i="7"/>
  <c r="P172" i="9"/>
  <c r="CD171" i="8"/>
  <c r="CA171" i="8"/>
  <c r="CF171" i="8"/>
  <c r="BH172" i="7"/>
  <c r="CC171" i="9"/>
  <c r="CH172" i="7"/>
  <c r="BQ171" i="8"/>
  <c r="BN171" i="8"/>
  <c r="BS171" i="8"/>
  <c r="BC173" i="7"/>
  <c r="CH170" i="9"/>
  <c r="BD171" i="8"/>
  <c r="BA171" i="8"/>
  <c r="BF171" i="8"/>
  <c r="CC173" i="7"/>
  <c r="BC171" i="9"/>
  <c r="AH173" i="7" l="1"/>
  <c r="AQ171" i="9"/>
  <c r="AN171" i="9"/>
  <c r="AS171" i="9"/>
  <c r="CD171" i="9"/>
  <c r="CA171" i="9"/>
  <c r="CF171" i="9"/>
  <c r="BQ173" i="7"/>
  <c r="BN173" i="7"/>
  <c r="BS173" i="7"/>
  <c r="AC174" i="7"/>
  <c r="BD173" i="7"/>
  <c r="BA173" i="7"/>
  <c r="BF173" i="7"/>
  <c r="BB171" i="8"/>
  <c r="BE171" i="8"/>
  <c r="BG171" i="8"/>
  <c r="AY172" i="8" s="1"/>
  <c r="AQ171" i="8"/>
  <c r="AN171" i="8"/>
  <c r="AS171" i="8"/>
  <c r="CB171" i="8"/>
  <c r="CG171" i="8"/>
  <c r="BY172" i="8" s="1"/>
  <c r="CE171" i="8"/>
  <c r="BQ171" i="9"/>
  <c r="BN171" i="9"/>
  <c r="BS171" i="9"/>
  <c r="AQ173" i="7"/>
  <c r="AN173" i="7"/>
  <c r="AS173" i="7"/>
  <c r="P172" i="8"/>
  <c r="Q172" i="9"/>
  <c r="N172" i="9"/>
  <c r="S172" i="9"/>
  <c r="AD171" i="9"/>
  <c r="AA171" i="9"/>
  <c r="AF171" i="9"/>
  <c r="U171" i="8"/>
  <c r="BO171" i="8"/>
  <c r="BT171" i="8"/>
  <c r="BL172" i="8" s="1"/>
  <c r="BR171" i="8"/>
  <c r="BD171" i="9"/>
  <c r="BA171" i="9"/>
  <c r="BF171" i="9"/>
  <c r="Q173" i="7"/>
  <c r="N173" i="7"/>
  <c r="S173" i="7"/>
  <c r="AC172" i="8"/>
  <c r="CD173" i="7"/>
  <c r="CA173" i="7"/>
  <c r="CF173" i="7"/>
  <c r="AH171" i="8"/>
  <c r="BO173" i="7" l="1"/>
  <c r="BR173" i="7"/>
  <c r="BT173" i="7"/>
  <c r="BL174" i="7" s="1"/>
  <c r="BC172" i="8"/>
  <c r="CB171" i="9"/>
  <c r="CE171" i="9"/>
  <c r="CG171" i="9"/>
  <c r="BY172" i="9" s="1"/>
  <c r="BH171" i="8"/>
  <c r="O173" i="7"/>
  <c r="T173" i="7"/>
  <c r="L174" i="7" s="1"/>
  <c r="R173" i="7"/>
  <c r="CB173" i="7"/>
  <c r="CE173" i="7"/>
  <c r="CG173" i="7"/>
  <c r="BY174" i="7" s="1"/>
  <c r="AO171" i="8"/>
  <c r="AT171" i="8"/>
  <c r="AL172" i="8" s="1"/>
  <c r="AR171" i="8"/>
  <c r="BU171" i="8"/>
  <c r="BB173" i="7"/>
  <c r="BE173" i="7"/>
  <c r="BG173" i="7"/>
  <c r="AY174" i="7" s="1"/>
  <c r="BB171" i="9"/>
  <c r="BE171" i="9"/>
  <c r="BG171" i="9"/>
  <c r="AY172" i="9" s="1"/>
  <c r="BP172" i="8"/>
  <c r="CH171" i="8"/>
  <c r="AB171" i="9"/>
  <c r="AG171" i="9"/>
  <c r="Y172" i="9" s="1"/>
  <c r="AE171" i="9"/>
  <c r="AO173" i="7"/>
  <c r="AR173" i="7"/>
  <c r="AT173" i="7"/>
  <c r="AL174" i="7" s="1"/>
  <c r="O172" i="9"/>
  <c r="T172" i="9"/>
  <c r="L173" i="9" s="1"/>
  <c r="R172" i="9"/>
  <c r="BO171" i="9"/>
  <c r="BR171" i="9"/>
  <c r="BT171" i="9"/>
  <c r="BL172" i="9" s="1"/>
  <c r="AO171" i="9"/>
  <c r="AR171" i="9"/>
  <c r="AT171" i="9"/>
  <c r="AL172" i="9" s="1"/>
  <c r="AD172" i="8"/>
  <c r="AA172" i="8"/>
  <c r="AF172" i="8"/>
  <c r="Q172" i="8"/>
  <c r="N172" i="8"/>
  <c r="S172" i="8"/>
  <c r="CC172" i="8"/>
  <c r="AD174" i="7"/>
  <c r="AA174" i="7"/>
  <c r="AF174" i="7"/>
  <c r="U172" i="9" l="1"/>
  <c r="CC172" i="9"/>
  <c r="P173" i="9"/>
  <c r="P174" i="7"/>
  <c r="CH171" i="9"/>
  <c r="U173" i="7"/>
  <c r="O172" i="8"/>
  <c r="T172" i="8"/>
  <c r="L173" i="8" s="1"/>
  <c r="R172" i="8"/>
  <c r="AU171" i="8"/>
  <c r="AB172" i="8"/>
  <c r="AG172" i="8"/>
  <c r="Y173" i="8" s="1"/>
  <c r="AE172" i="8"/>
  <c r="BQ172" i="8"/>
  <c r="BN172" i="8"/>
  <c r="BS172" i="8"/>
  <c r="AP172" i="8"/>
  <c r="BD172" i="8"/>
  <c r="BA172" i="8"/>
  <c r="BF172" i="8"/>
  <c r="AP174" i="7"/>
  <c r="BC172" i="9"/>
  <c r="BP174" i="7"/>
  <c r="BU173" i="7"/>
  <c r="AH171" i="9"/>
  <c r="BC174" i="7"/>
  <c r="CH173" i="7"/>
  <c r="AU171" i="9"/>
  <c r="CC174" i="7"/>
  <c r="BP172" i="9"/>
  <c r="AC172" i="9"/>
  <c r="BH173" i="7"/>
  <c r="AP172" i="9"/>
  <c r="AU173" i="7"/>
  <c r="BH171" i="9"/>
  <c r="AB174" i="7"/>
  <c r="AE174" i="7"/>
  <c r="AG174" i="7"/>
  <c r="Y175" i="7" s="1"/>
  <c r="CD172" i="8"/>
  <c r="CA172" i="8"/>
  <c r="CF172" i="8"/>
  <c r="BU171" i="9"/>
  <c r="BO172" i="8" l="1"/>
  <c r="BT172" i="8"/>
  <c r="BL173" i="8" s="1"/>
  <c r="BR172" i="8"/>
  <c r="AH172" i="8"/>
  <c r="CB172" i="8"/>
  <c r="CG172" i="8"/>
  <c r="BY173" i="8" s="1"/>
  <c r="CE172" i="8"/>
  <c r="Q174" i="7"/>
  <c r="N174" i="7"/>
  <c r="S174" i="7"/>
  <c r="BD172" i="9"/>
  <c r="BA172" i="9"/>
  <c r="BF172" i="9"/>
  <c r="AC175" i="7"/>
  <c r="BD174" i="7"/>
  <c r="BA174" i="7"/>
  <c r="BF174" i="7"/>
  <c r="AC173" i="8"/>
  <c r="AH174" i="7"/>
  <c r="AQ174" i="7"/>
  <c r="AN174" i="7"/>
  <c r="AS174" i="7"/>
  <c r="AD172" i="9"/>
  <c r="AA172" i="9"/>
  <c r="AF172" i="9"/>
  <c r="Q173" i="9"/>
  <c r="N173" i="9"/>
  <c r="S173" i="9"/>
  <c r="BQ174" i="7"/>
  <c r="BN174" i="7"/>
  <c r="BS174" i="7"/>
  <c r="BQ172" i="9"/>
  <c r="BN172" i="9"/>
  <c r="BS172" i="9"/>
  <c r="BB172" i="8"/>
  <c r="BE172" i="8"/>
  <c r="BG172" i="8"/>
  <c r="AY173" i="8" s="1"/>
  <c r="U172" i="8"/>
  <c r="CD172" i="9"/>
  <c r="CA172" i="9"/>
  <c r="CF172" i="9"/>
  <c r="CD174" i="7"/>
  <c r="CA174" i="7"/>
  <c r="CF174" i="7"/>
  <c r="AQ172" i="8"/>
  <c r="AN172" i="8"/>
  <c r="AS172" i="8"/>
  <c r="P173" i="8"/>
  <c r="AQ172" i="9"/>
  <c r="AN172" i="9"/>
  <c r="AS172" i="9"/>
  <c r="Q173" i="8" l="1"/>
  <c r="N173" i="8"/>
  <c r="S173" i="8"/>
  <c r="O174" i="7"/>
  <c r="T174" i="7"/>
  <c r="L175" i="7" s="1"/>
  <c r="R174" i="7"/>
  <c r="AO172" i="8"/>
  <c r="AT172" i="8"/>
  <c r="AL173" i="8" s="1"/>
  <c r="AR172" i="8"/>
  <c r="BH172" i="8"/>
  <c r="O173" i="9"/>
  <c r="R173" i="9"/>
  <c r="T173" i="9"/>
  <c r="L174" i="9" s="1"/>
  <c r="CH172" i="8"/>
  <c r="CC173" i="8"/>
  <c r="BC173" i="8"/>
  <c r="BB174" i="7"/>
  <c r="BG174" i="7"/>
  <c r="AY175" i="7" s="1"/>
  <c r="BE174" i="7"/>
  <c r="B22" i="9"/>
  <c r="CB174" i="7"/>
  <c r="CG174" i="7"/>
  <c r="BY175" i="7" s="1"/>
  <c r="CE174" i="7"/>
  <c r="AB172" i="9"/>
  <c r="AE172" i="9"/>
  <c r="AG172" i="9"/>
  <c r="Y173" i="9" s="1"/>
  <c r="AD175" i="7"/>
  <c r="AA175" i="7"/>
  <c r="AF175" i="7"/>
  <c r="AD173" i="8"/>
  <c r="AA173" i="8"/>
  <c r="AF173" i="8"/>
  <c r="BO172" i="9"/>
  <c r="BR172" i="9"/>
  <c r="BT172" i="9"/>
  <c r="BL173" i="9" s="1"/>
  <c r="AO172" i="9"/>
  <c r="AR172" i="9"/>
  <c r="AT172" i="9"/>
  <c r="AL173" i="9" s="1"/>
  <c r="BO174" i="7"/>
  <c r="BR174" i="7"/>
  <c r="BT174" i="7"/>
  <c r="BL175" i="7" s="1"/>
  <c r="BU172" i="8"/>
  <c r="CB172" i="9"/>
  <c r="CG172" i="9"/>
  <c r="BY173" i="9" s="1"/>
  <c r="CE172" i="9"/>
  <c r="AO174" i="7"/>
  <c r="AR174" i="7"/>
  <c r="AT174" i="7"/>
  <c r="AL175" i="7" s="1"/>
  <c r="BB172" i="9"/>
  <c r="BE172" i="9"/>
  <c r="BG172" i="9"/>
  <c r="AY173" i="9" s="1"/>
  <c r="BP173" i="8"/>
  <c r="BP175" i="7" l="1"/>
  <c r="BD173" i="8"/>
  <c r="BA173" i="8"/>
  <c r="BF173" i="8"/>
  <c r="AP173" i="8"/>
  <c r="AB173" i="8"/>
  <c r="AE173" i="8"/>
  <c r="AG173" i="8"/>
  <c r="Y174" i="8" s="1"/>
  <c r="P175" i="7"/>
  <c r="BU174" i="7"/>
  <c r="CD173" i="8"/>
  <c r="CA173" i="8"/>
  <c r="CF173" i="8"/>
  <c r="U174" i="7"/>
  <c r="CH172" i="9"/>
  <c r="CC173" i="9"/>
  <c r="AU174" i="7"/>
  <c r="P174" i="9"/>
  <c r="AU172" i="9"/>
  <c r="C24" i="7"/>
  <c r="BH174" i="7"/>
  <c r="U173" i="9"/>
  <c r="AB175" i="7"/>
  <c r="AG175" i="7"/>
  <c r="Y176" i="7" s="1"/>
  <c r="AE175" i="7"/>
  <c r="BC175" i="7"/>
  <c r="B22" i="8"/>
  <c r="AP175" i="7"/>
  <c r="C22" i="8"/>
  <c r="BC173" i="9"/>
  <c r="BH172" i="9"/>
  <c r="BP173" i="9"/>
  <c r="AC173" i="9"/>
  <c r="O173" i="8"/>
  <c r="T173" i="8"/>
  <c r="L174" i="8" s="1"/>
  <c r="R173" i="8"/>
  <c r="CH174" i="7"/>
  <c r="CC175" i="7"/>
  <c r="AP173" i="9"/>
  <c r="BQ173" i="8"/>
  <c r="BN173" i="8"/>
  <c r="BS173" i="8"/>
  <c r="BU172" i="9"/>
  <c r="AH172" i="9"/>
  <c r="AU172" i="8"/>
  <c r="BO173" i="8" l="1"/>
  <c r="BR173" i="8"/>
  <c r="BT173" i="8"/>
  <c r="BL174" i="8" s="1"/>
  <c r="BD175" i="7"/>
  <c r="BA175" i="7"/>
  <c r="BF175" i="7"/>
  <c r="AQ173" i="9"/>
  <c r="AN173" i="9"/>
  <c r="AS173" i="9"/>
  <c r="BQ173" i="9"/>
  <c r="BN173" i="9"/>
  <c r="BS173" i="9"/>
  <c r="CD173" i="9"/>
  <c r="CA173" i="9"/>
  <c r="CF173" i="9"/>
  <c r="AC174" i="8"/>
  <c r="CD175" i="7"/>
  <c r="CA175" i="7"/>
  <c r="CF175" i="7"/>
  <c r="Q175" i="7"/>
  <c r="N175" i="7"/>
  <c r="S175" i="7"/>
  <c r="AH175" i="7"/>
  <c r="AH173" i="8"/>
  <c r="AC176" i="7"/>
  <c r="BD173" i="9"/>
  <c r="BA173" i="9"/>
  <c r="BF173" i="9"/>
  <c r="AQ173" i="8"/>
  <c r="AN173" i="8"/>
  <c r="AS173" i="8"/>
  <c r="Q174" i="9"/>
  <c r="N174" i="9"/>
  <c r="S174" i="9"/>
  <c r="E22" i="8"/>
  <c r="CB173" i="8"/>
  <c r="CE173" i="8"/>
  <c r="CG173" i="8"/>
  <c r="BY174" i="8" s="1"/>
  <c r="BB173" i="8"/>
  <c r="BG173" i="8"/>
  <c r="AY174" i="8" s="1"/>
  <c r="BE173" i="8"/>
  <c r="U173" i="8"/>
  <c r="AQ175" i="7"/>
  <c r="AN175" i="7"/>
  <c r="AS175" i="7"/>
  <c r="P174" i="8"/>
  <c r="G22" i="8"/>
  <c r="F22" i="8"/>
  <c r="AD173" i="9"/>
  <c r="AA173" i="9"/>
  <c r="AF173" i="9"/>
  <c r="BQ175" i="7"/>
  <c r="BN175" i="7"/>
  <c r="BS175" i="7"/>
  <c r="BO173" i="9" l="1"/>
  <c r="BR173" i="9"/>
  <c r="BT173" i="9"/>
  <c r="BL174" i="9" s="1"/>
  <c r="BH173" i="8"/>
  <c r="AO173" i="8"/>
  <c r="AT173" i="8"/>
  <c r="AL174" i="8" s="1"/>
  <c r="AR173" i="8"/>
  <c r="O175" i="7"/>
  <c r="R175" i="7"/>
  <c r="T175" i="7"/>
  <c r="L176" i="7" s="1"/>
  <c r="D22" i="9"/>
  <c r="D22" i="8"/>
  <c r="G24" i="7"/>
  <c r="AO173" i="9"/>
  <c r="AT173" i="9"/>
  <c r="AL174" i="9" s="1"/>
  <c r="AR173" i="9"/>
  <c r="BB173" i="9"/>
  <c r="BE173" i="9"/>
  <c r="BG173" i="9"/>
  <c r="AY174" i="9" s="1"/>
  <c r="CB175" i="7"/>
  <c r="CE175" i="7"/>
  <c r="CG175" i="7"/>
  <c r="BY176" i="7" s="1"/>
  <c r="CC174" i="8"/>
  <c r="D24" i="7"/>
  <c r="CH173" i="8"/>
  <c r="E24" i="7"/>
  <c r="B24" i="7"/>
  <c r="BB175" i="7"/>
  <c r="BE175" i="7"/>
  <c r="BG175" i="7"/>
  <c r="AY176" i="7" s="1"/>
  <c r="Q174" i="8"/>
  <c r="N174" i="8"/>
  <c r="S174" i="8"/>
  <c r="C22" i="9"/>
  <c r="F24" i="7"/>
  <c r="BC174" i="8"/>
  <c r="AO175" i="7"/>
  <c r="AT175" i="7"/>
  <c r="AL176" i="7" s="1"/>
  <c r="AR175" i="7"/>
  <c r="AD176" i="7"/>
  <c r="AA176" i="7"/>
  <c r="AF176" i="7"/>
  <c r="AD174" i="8"/>
  <c r="AA174" i="8"/>
  <c r="AF174" i="8"/>
  <c r="BP174" i="8"/>
  <c r="G22" i="9"/>
  <c r="CB173" i="9"/>
  <c r="CE173" i="9"/>
  <c r="CG173" i="9"/>
  <c r="BY174" i="9" s="1"/>
  <c r="BU173" i="8"/>
  <c r="F22" i="9"/>
  <c r="BO175" i="7"/>
  <c r="BR175" i="7"/>
  <c r="BT175" i="7"/>
  <c r="BL176" i="7" s="1"/>
  <c r="E22" i="9"/>
  <c r="AB173" i="9"/>
  <c r="AE173" i="9"/>
  <c r="AG173" i="9"/>
  <c r="Y174" i="9" s="1"/>
  <c r="O174" i="9"/>
  <c r="T174" i="9"/>
  <c r="L175" i="9" s="1"/>
  <c r="R174" i="9"/>
  <c r="AC174" i="9" l="1"/>
  <c r="BQ174" i="8"/>
  <c r="BN174" i="8"/>
  <c r="BS174" i="8"/>
  <c r="AH173" i="9"/>
  <c r="BC174" i="9"/>
  <c r="P176" i="7"/>
  <c r="BH173" i="9"/>
  <c r="U175" i="7"/>
  <c r="AU173" i="9"/>
  <c r="AU173" i="8"/>
  <c r="CC174" i="9"/>
  <c r="AB174" i="8"/>
  <c r="AE174" i="8"/>
  <c r="AG174" i="8"/>
  <c r="Y175" i="8" s="1"/>
  <c r="O174" i="8"/>
  <c r="R174" i="8"/>
  <c r="T174" i="8"/>
  <c r="L175" i="8" s="1"/>
  <c r="AP174" i="9"/>
  <c r="AP174" i="8"/>
  <c r="AB176" i="7"/>
  <c r="AE176" i="7"/>
  <c r="AG176" i="7"/>
  <c r="Y177" i="7" s="1"/>
  <c r="BP176" i="7"/>
  <c r="AU175" i="7"/>
  <c r="BC176" i="7"/>
  <c r="BU175" i="7"/>
  <c r="AP176" i="7"/>
  <c r="BH175" i="7"/>
  <c r="CH173" i="9"/>
  <c r="U174" i="9"/>
  <c r="P175" i="9"/>
  <c r="CD174" i="8"/>
  <c r="CA174" i="8"/>
  <c r="CF174" i="8"/>
  <c r="BP174" i="9"/>
  <c r="CC176" i="7"/>
  <c r="BU173" i="9"/>
  <c r="BD174" i="8"/>
  <c r="BA174" i="8"/>
  <c r="BF174" i="8"/>
  <c r="CH175" i="7"/>
  <c r="Q176" i="7" l="1"/>
  <c r="N176" i="7"/>
  <c r="S176" i="7"/>
  <c r="AH176" i="7"/>
  <c r="AQ174" i="8"/>
  <c r="AN174" i="8"/>
  <c r="AS174" i="8"/>
  <c r="CD174" i="9"/>
  <c r="CA174" i="9"/>
  <c r="CF174" i="9"/>
  <c r="BD174" i="9"/>
  <c r="BA174" i="9"/>
  <c r="BF174" i="9"/>
  <c r="CD176" i="7"/>
  <c r="CA176" i="7"/>
  <c r="CF176" i="7"/>
  <c r="BD176" i="7"/>
  <c r="BA176" i="7"/>
  <c r="BF176" i="7"/>
  <c r="AQ174" i="9"/>
  <c r="AN174" i="9"/>
  <c r="AS174" i="9"/>
  <c r="P175" i="8"/>
  <c r="BQ174" i="9"/>
  <c r="BN174" i="9"/>
  <c r="BS174" i="9"/>
  <c r="U174" i="8"/>
  <c r="BO174" i="8"/>
  <c r="BT174" i="8"/>
  <c r="BL175" i="8" s="1"/>
  <c r="BR174" i="8"/>
  <c r="CB174" i="8"/>
  <c r="CG174" i="8"/>
  <c r="BY175" i="8" s="1"/>
  <c r="CE174" i="8"/>
  <c r="Q175" i="9"/>
  <c r="N175" i="9"/>
  <c r="S175" i="9"/>
  <c r="AQ176" i="7"/>
  <c r="AN176" i="7"/>
  <c r="AS176" i="7"/>
  <c r="BQ176" i="7"/>
  <c r="BN176" i="7"/>
  <c r="BS176" i="7"/>
  <c r="AC175" i="8"/>
  <c r="AD174" i="9"/>
  <c r="AA174" i="9"/>
  <c r="AF174" i="9"/>
  <c r="BB174" i="8"/>
  <c r="BG174" i="8"/>
  <c r="AY175" i="8" s="1"/>
  <c r="BE174" i="8"/>
  <c r="AC177" i="7"/>
  <c r="AH174" i="8"/>
  <c r="BH174" i="8" l="1"/>
  <c r="CB174" i="9"/>
  <c r="CE174" i="9"/>
  <c r="CG174" i="9"/>
  <c r="BY175" i="9" s="1"/>
  <c r="BC175" i="8"/>
  <c r="AB174" i="9"/>
  <c r="AG174" i="9"/>
  <c r="Y175" i="9" s="1"/>
  <c r="AE174" i="9"/>
  <c r="AO174" i="8"/>
  <c r="AR174" i="8"/>
  <c r="AT174" i="8"/>
  <c r="AL175" i="8" s="1"/>
  <c r="BB176" i="7"/>
  <c r="BE176" i="7"/>
  <c r="BG176" i="7"/>
  <c r="AY177" i="7" s="1"/>
  <c r="O175" i="9"/>
  <c r="T175" i="9"/>
  <c r="L176" i="9" s="1"/>
  <c r="R175" i="9"/>
  <c r="BO174" i="9"/>
  <c r="BT174" i="9"/>
  <c r="BL175" i="9" s="1"/>
  <c r="BR174" i="9"/>
  <c r="AO176" i="7"/>
  <c r="AT176" i="7"/>
  <c r="AL177" i="7" s="1"/>
  <c r="AR176" i="7"/>
  <c r="AD175" i="8"/>
  <c r="AA175" i="8"/>
  <c r="AF175" i="8"/>
  <c r="AD177" i="7"/>
  <c r="AA177" i="7"/>
  <c r="AF177" i="7"/>
  <c r="Q175" i="8"/>
  <c r="N175" i="8"/>
  <c r="S175" i="8"/>
  <c r="CB176" i="7"/>
  <c r="CE176" i="7"/>
  <c r="CG176" i="7"/>
  <c r="BY177" i="7" s="1"/>
  <c r="CC175" i="8"/>
  <c r="CH174" i="8"/>
  <c r="BO176" i="7"/>
  <c r="BT176" i="7"/>
  <c r="BL177" i="7" s="1"/>
  <c r="BR176" i="7"/>
  <c r="BU174" i="8"/>
  <c r="AO174" i="9"/>
  <c r="AR174" i="9"/>
  <c r="AT174" i="9"/>
  <c r="AL175" i="9" s="1"/>
  <c r="BB174" i="9"/>
  <c r="BE174" i="9"/>
  <c r="BG174" i="9"/>
  <c r="AY175" i="9" s="1"/>
  <c r="O176" i="7"/>
  <c r="R176" i="7"/>
  <c r="T176" i="7"/>
  <c r="L177" i="7" s="1"/>
  <c r="BP175" i="8"/>
  <c r="AU174" i="8" l="1"/>
  <c r="BP177" i="7"/>
  <c r="CH176" i="7"/>
  <c r="BH174" i="9"/>
  <c r="AP175" i="8"/>
  <c r="O175" i="8"/>
  <c r="T175" i="8"/>
  <c r="L176" i="8" s="1"/>
  <c r="R175" i="8"/>
  <c r="BC175" i="9"/>
  <c r="AU176" i="7"/>
  <c r="BD175" i="8"/>
  <c r="BA175" i="8"/>
  <c r="BF175" i="8"/>
  <c r="AP177" i="7"/>
  <c r="BU174" i="9"/>
  <c r="BP175" i="9"/>
  <c r="CC175" i="9"/>
  <c r="AU174" i="9"/>
  <c r="AB177" i="7"/>
  <c r="AG177" i="7"/>
  <c r="Y178" i="7" s="1"/>
  <c r="AE177" i="7"/>
  <c r="CH174" i="9"/>
  <c r="U175" i="9"/>
  <c r="AP175" i="9"/>
  <c r="P176" i="9"/>
  <c r="AH174" i="9"/>
  <c r="BQ175" i="8"/>
  <c r="BN175" i="8"/>
  <c r="BS175" i="8"/>
  <c r="AB175" i="8"/>
  <c r="AG175" i="8"/>
  <c r="Y176" i="8" s="1"/>
  <c r="AE175" i="8"/>
  <c r="AC175" i="9"/>
  <c r="P177" i="7"/>
  <c r="BC177" i="7"/>
  <c r="U176" i="7"/>
  <c r="CD175" i="8"/>
  <c r="CA175" i="8"/>
  <c r="CF175" i="8"/>
  <c r="BU176" i="7"/>
  <c r="CC177" i="7"/>
  <c r="BH176" i="7"/>
  <c r="AH175" i="8" l="1"/>
  <c r="BB175" i="8"/>
  <c r="BE175" i="8"/>
  <c r="BG175" i="8"/>
  <c r="AY176" i="8" s="1"/>
  <c r="CB175" i="8"/>
  <c r="CG175" i="8"/>
  <c r="BY176" i="8" s="1"/>
  <c r="CE175" i="8"/>
  <c r="AQ175" i="9"/>
  <c r="AN175" i="9"/>
  <c r="AS175" i="9"/>
  <c r="BQ177" i="7"/>
  <c r="BN177" i="7"/>
  <c r="BS177" i="7"/>
  <c r="CD175" i="9"/>
  <c r="CA175" i="9"/>
  <c r="CF175" i="9"/>
  <c r="BD177" i="7"/>
  <c r="BA177" i="7"/>
  <c r="BF177" i="7"/>
  <c r="BQ175" i="9"/>
  <c r="BN175" i="9"/>
  <c r="BS175" i="9"/>
  <c r="BD175" i="9"/>
  <c r="BA175" i="9"/>
  <c r="BF175" i="9"/>
  <c r="AQ177" i="7"/>
  <c r="AN177" i="7"/>
  <c r="AS177" i="7"/>
  <c r="AC176" i="8"/>
  <c r="U175" i="8"/>
  <c r="Q176" i="9"/>
  <c r="N176" i="9"/>
  <c r="S176" i="9"/>
  <c r="BO175" i="8"/>
  <c r="BT175" i="8"/>
  <c r="BL176" i="8" s="1"/>
  <c r="BR175" i="8"/>
  <c r="P176" i="8"/>
  <c r="CD177" i="7"/>
  <c r="CA177" i="7"/>
  <c r="CF177" i="7"/>
  <c r="AH177" i="7"/>
  <c r="Q177" i="7"/>
  <c r="N177" i="7"/>
  <c r="S177" i="7"/>
  <c r="AD175" i="9"/>
  <c r="AA175" i="9"/>
  <c r="AF175" i="9"/>
  <c r="AC178" i="7"/>
  <c r="AQ175" i="8"/>
  <c r="AN175" i="8"/>
  <c r="AS175" i="8"/>
  <c r="AD176" i="8" l="1"/>
  <c r="AA176" i="8"/>
  <c r="AF176" i="8"/>
  <c r="AO175" i="9"/>
  <c r="AT175" i="9"/>
  <c r="AL176" i="9" s="1"/>
  <c r="AR175" i="9"/>
  <c r="CH175" i="8"/>
  <c r="CB175" i="9"/>
  <c r="CE175" i="9"/>
  <c r="CG175" i="9"/>
  <c r="BY176" i="9" s="1"/>
  <c r="CC176" i="8"/>
  <c r="BB177" i="7"/>
  <c r="BG177" i="7"/>
  <c r="AY178" i="7" s="1"/>
  <c r="BE177" i="7"/>
  <c r="BP176" i="8"/>
  <c r="AO177" i="7"/>
  <c r="AT177" i="7"/>
  <c r="AL178" i="7" s="1"/>
  <c r="AR177" i="7"/>
  <c r="BC176" i="8"/>
  <c r="BH175" i="8"/>
  <c r="Q176" i="8"/>
  <c r="N176" i="8"/>
  <c r="S176" i="8"/>
  <c r="AO175" i="8"/>
  <c r="AR175" i="8"/>
  <c r="AT175" i="8"/>
  <c r="AL176" i="8" s="1"/>
  <c r="BB175" i="9"/>
  <c r="BG175" i="9"/>
  <c r="AY176" i="9" s="1"/>
  <c r="BE175" i="9"/>
  <c r="AD178" i="7"/>
  <c r="AA178" i="7"/>
  <c r="AF178" i="7"/>
  <c r="O176" i="9"/>
  <c r="R176" i="9"/>
  <c r="T176" i="9"/>
  <c r="L177" i="9" s="1"/>
  <c r="O177" i="7"/>
  <c r="T177" i="7"/>
  <c r="L178" i="7" s="1"/>
  <c r="R177" i="7"/>
  <c r="BO175" i="9"/>
  <c r="BR175" i="9"/>
  <c r="BT175" i="9"/>
  <c r="BL176" i="9" s="1"/>
  <c r="BO177" i="7"/>
  <c r="BR177" i="7"/>
  <c r="BT177" i="7"/>
  <c r="BL178" i="7" s="1"/>
  <c r="BU175" i="8"/>
  <c r="CB177" i="7"/>
  <c r="CG177" i="7"/>
  <c r="BY178" i="7" s="1"/>
  <c r="CE177" i="7"/>
  <c r="AB175" i="9"/>
  <c r="AE175" i="9"/>
  <c r="AG175" i="9"/>
  <c r="Y176" i="9" s="1"/>
  <c r="BU177" i="7" l="1"/>
  <c r="U176" i="9"/>
  <c r="CH177" i="7"/>
  <c r="CC178" i="7"/>
  <c r="BP176" i="9"/>
  <c r="O176" i="8"/>
  <c r="R176" i="8"/>
  <c r="T176" i="8"/>
  <c r="L177" i="8" s="1"/>
  <c r="AP178" i="7"/>
  <c r="BU175" i="9"/>
  <c r="AB178" i="7"/>
  <c r="AG178" i="7"/>
  <c r="Y179" i="7" s="1"/>
  <c r="AE178" i="7"/>
  <c r="CH175" i="9"/>
  <c r="BQ176" i="8"/>
  <c r="BN176" i="8"/>
  <c r="BS176" i="8"/>
  <c r="BH177" i="7"/>
  <c r="AU175" i="9"/>
  <c r="AP176" i="9"/>
  <c r="BC178" i="7"/>
  <c r="P178" i="7"/>
  <c r="BC176" i="9"/>
  <c r="BP178" i="7"/>
  <c r="P177" i="9"/>
  <c r="U177" i="7"/>
  <c r="BH175" i="9"/>
  <c r="BD176" i="8"/>
  <c r="BA176" i="8"/>
  <c r="BF176" i="8"/>
  <c r="AC176" i="9"/>
  <c r="AH175" i="9"/>
  <c r="AP176" i="8"/>
  <c r="CD176" i="8"/>
  <c r="CA176" i="8"/>
  <c r="CF176" i="8"/>
  <c r="AB176" i="8"/>
  <c r="AE176" i="8"/>
  <c r="AG176" i="8"/>
  <c r="Y177" i="8" s="1"/>
  <c r="AU175" i="8"/>
  <c r="AU177" i="7"/>
  <c r="CC176" i="9"/>
  <c r="BD178" i="7" l="1"/>
  <c r="BA178" i="7"/>
  <c r="BF178" i="7"/>
  <c r="BQ176" i="9"/>
  <c r="BN176" i="9"/>
  <c r="BS176" i="9"/>
  <c r="CD176" i="9"/>
  <c r="CA176" i="9"/>
  <c r="CF176" i="9"/>
  <c r="AC177" i="8"/>
  <c r="AH178" i="7"/>
  <c r="AQ176" i="9"/>
  <c r="AN176" i="9"/>
  <c r="AS176" i="9"/>
  <c r="AC179" i="7"/>
  <c r="CD178" i="7"/>
  <c r="CA178" i="7"/>
  <c r="CF178" i="7"/>
  <c r="AH176" i="8"/>
  <c r="Q177" i="9"/>
  <c r="N177" i="9"/>
  <c r="S177" i="9"/>
  <c r="AD176" i="9"/>
  <c r="AA176" i="9"/>
  <c r="AF176" i="9"/>
  <c r="BQ178" i="7"/>
  <c r="BN178" i="7"/>
  <c r="BS178" i="7"/>
  <c r="AQ178" i="7"/>
  <c r="AN178" i="7"/>
  <c r="AS178" i="7"/>
  <c r="P177" i="8"/>
  <c r="BD176" i="9"/>
  <c r="BA176" i="9"/>
  <c r="BF176" i="9"/>
  <c r="BO176" i="8"/>
  <c r="BR176" i="8"/>
  <c r="BT176" i="8"/>
  <c r="BL177" i="8" s="1"/>
  <c r="U176" i="8"/>
  <c r="CB176" i="8"/>
  <c r="CG176" i="8"/>
  <c r="BY177" i="8" s="1"/>
  <c r="CE176" i="8"/>
  <c r="BB176" i="8"/>
  <c r="BG176" i="8"/>
  <c r="AY177" i="8" s="1"/>
  <c r="BE176" i="8"/>
  <c r="AQ176" i="8"/>
  <c r="AN176" i="8"/>
  <c r="AS176" i="8"/>
  <c r="Q178" i="7"/>
  <c r="N178" i="7"/>
  <c r="S178" i="7"/>
  <c r="BO178" i="7" l="1"/>
  <c r="BR178" i="7"/>
  <c r="BT178" i="7"/>
  <c r="BL179" i="7" s="1"/>
  <c r="CB178" i="7"/>
  <c r="CE178" i="7"/>
  <c r="CG178" i="7"/>
  <c r="BY179" i="7" s="1"/>
  <c r="CB176" i="9"/>
  <c r="CG176" i="9"/>
  <c r="BY177" i="9" s="1"/>
  <c r="CE176" i="9"/>
  <c r="AD179" i="7"/>
  <c r="AA179" i="7"/>
  <c r="AF179" i="7"/>
  <c r="BC177" i="8"/>
  <c r="AB176" i="9"/>
  <c r="AG176" i="9"/>
  <c r="Y177" i="9" s="1"/>
  <c r="AE176" i="9"/>
  <c r="BO176" i="9"/>
  <c r="BR176" i="9"/>
  <c r="BT176" i="9"/>
  <c r="BL177" i="9" s="1"/>
  <c r="AO176" i="9"/>
  <c r="AR176" i="9"/>
  <c r="AT176" i="9"/>
  <c r="AL177" i="9" s="1"/>
  <c r="BB176" i="9"/>
  <c r="BG176" i="9"/>
  <c r="AY177" i="9" s="1"/>
  <c r="BE176" i="9"/>
  <c r="CH176" i="8"/>
  <c r="O178" i="7"/>
  <c r="R178" i="7"/>
  <c r="T178" i="7"/>
  <c r="L179" i="7" s="1"/>
  <c r="BB178" i="7"/>
  <c r="BE178" i="7"/>
  <c r="BG178" i="7"/>
  <c r="AY179" i="7" s="1"/>
  <c r="CC177" i="8"/>
  <c r="BP177" i="8"/>
  <c r="AO176" i="8"/>
  <c r="AT176" i="8"/>
  <c r="AL177" i="8" s="1"/>
  <c r="AR176" i="8"/>
  <c r="BU176" i="8"/>
  <c r="Q177" i="8"/>
  <c r="N177" i="8"/>
  <c r="S177" i="8"/>
  <c r="O177" i="9"/>
  <c r="R177" i="9"/>
  <c r="T177" i="9"/>
  <c r="L178" i="9" s="1"/>
  <c r="AD177" i="8"/>
  <c r="AA177" i="8"/>
  <c r="AF177" i="8"/>
  <c r="AO178" i="7"/>
  <c r="AR178" i="7"/>
  <c r="AT178" i="7"/>
  <c r="AL179" i="7" s="1"/>
  <c r="BH176" i="8"/>
  <c r="BH176" i="9" l="1"/>
  <c r="CD177" i="8"/>
  <c r="CA177" i="8"/>
  <c r="CF177" i="8"/>
  <c r="BC177" i="9"/>
  <c r="BP177" i="9"/>
  <c r="CH176" i="9"/>
  <c r="BC179" i="7"/>
  <c r="BU176" i="9"/>
  <c r="CC177" i="9"/>
  <c r="BH178" i="7"/>
  <c r="AU176" i="8"/>
  <c r="AH176" i="9"/>
  <c r="CC179" i="7"/>
  <c r="AB179" i="7"/>
  <c r="AE179" i="7"/>
  <c r="AG179" i="7"/>
  <c r="Y180" i="7" s="1"/>
  <c r="AB177" i="8"/>
  <c r="AG177" i="8"/>
  <c r="Y178" i="8" s="1"/>
  <c r="AE177" i="8"/>
  <c r="AP177" i="9"/>
  <c r="AP177" i="8"/>
  <c r="AU176" i="9"/>
  <c r="AC177" i="9"/>
  <c r="CH178" i="7"/>
  <c r="P179" i="7"/>
  <c r="BP179" i="7"/>
  <c r="AU178" i="7"/>
  <c r="O177" i="8"/>
  <c r="R177" i="8"/>
  <c r="T177" i="8"/>
  <c r="L178" i="8" s="1"/>
  <c r="P178" i="9"/>
  <c r="BQ177" i="8"/>
  <c r="BN177" i="8"/>
  <c r="BS177" i="8"/>
  <c r="BD177" i="8"/>
  <c r="BA177" i="8"/>
  <c r="BF177" i="8"/>
  <c r="BU178" i="7"/>
  <c r="U178" i="7"/>
  <c r="U177" i="9"/>
  <c r="AP179" i="7"/>
  <c r="AD177" i="9" l="1"/>
  <c r="AA177" i="9"/>
  <c r="AF177" i="9"/>
  <c r="AQ179" i="7"/>
  <c r="AN179" i="7"/>
  <c r="AS179" i="7"/>
  <c r="BQ179" i="7"/>
  <c r="BN179" i="7"/>
  <c r="BS179" i="7"/>
  <c r="BB177" i="8"/>
  <c r="BE177" i="8"/>
  <c r="BG177" i="8"/>
  <c r="AY178" i="8" s="1"/>
  <c r="AQ177" i="9"/>
  <c r="AN177" i="9"/>
  <c r="AS177" i="9"/>
  <c r="BQ177" i="9"/>
  <c r="BN177" i="9"/>
  <c r="BS177" i="9"/>
  <c r="Q179" i="7"/>
  <c r="N179" i="7"/>
  <c r="S179" i="7"/>
  <c r="AH177" i="8"/>
  <c r="AC178" i="8"/>
  <c r="BD177" i="9"/>
  <c r="BA177" i="9"/>
  <c r="BF177" i="9"/>
  <c r="CD177" i="9"/>
  <c r="CA177" i="9"/>
  <c r="CF177" i="9"/>
  <c r="BO177" i="8"/>
  <c r="BT177" i="8"/>
  <c r="BL178" i="8" s="1"/>
  <c r="BR177" i="8"/>
  <c r="Q178" i="9"/>
  <c r="N178" i="9"/>
  <c r="S178" i="9"/>
  <c r="AC180" i="7"/>
  <c r="CB177" i="8"/>
  <c r="CE177" i="8"/>
  <c r="CG177" i="8"/>
  <c r="BY178" i="8" s="1"/>
  <c r="AH179" i="7"/>
  <c r="P178" i="8"/>
  <c r="CD179" i="7"/>
  <c r="CA179" i="7"/>
  <c r="CF179" i="7"/>
  <c r="BD179" i="7"/>
  <c r="BA179" i="7"/>
  <c r="BF179" i="7"/>
  <c r="U177" i="8"/>
  <c r="AQ177" i="8"/>
  <c r="AN177" i="8"/>
  <c r="AS177" i="8"/>
  <c r="O179" i="7" l="1"/>
  <c r="R179" i="7"/>
  <c r="T179" i="7"/>
  <c r="L180" i="7" s="1"/>
  <c r="BO179" i="7"/>
  <c r="BR179" i="7"/>
  <c r="BT179" i="7"/>
  <c r="BL180" i="7" s="1"/>
  <c r="BP178" i="8"/>
  <c r="BH177" i="8"/>
  <c r="CH177" i="8"/>
  <c r="CB177" i="9"/>
  <c r="CE177" i="9"/>
  <c r="CG177" i="9"/>
  <c r="BY178" i="9" s="1"/>
  <c r="BO177" i="9"/>
  <c r="BR177" i="9"/>
  <c r="BT177" i="9"/>
  <c r="BL178" i="9" s="1"/>
  <c r="AO179" i="7"/>
  <c r="AR179" i="7"/>
  <c r="AT179" i="7"/>
  <c r="AL180" i="7" s="1"/>
  <c r="CC178" i="8"/>
  <c r="CB179" i="7"/>
  <c r="CG179" i="7"/>
  <c r="BY180" i="7" s="1"/>
  <c r="CE179" i="7"/>
  <c r="O178" i="9"/>
  <c r="R178" i="9"/>
  <c r="T178" i="9"/>
  <c r="L179" i="9" s="1"/>
  <c r="AD178" i="8"/>
  <c r="AA178" i="8"/>
  <c r="AF178" i="8"/>
  <c r="AO177" i="9"/>
  <c r="AT177" i="9"/>
  <c r="AL178" i="9" s="1"/>
  <c r="AR177" i="9"/>
  <c r="AO177" i="8"/>
  <c r="AR177" i="8"/>
  <c r="AT177" i="8"/>
  <c r="AL178" i="8" s="1"/>
  <c r="AB177" i="9"/>
  <c r="AE177" i="9"/>
  <c r="AG177" i="9"/>
  <c r="Y178" i="9" s="1"/>
  <c r="BB179" i="7"/>
  <c r="BG179" i="7"/>
  <c r="AY180" i="7" s="1"/>
  <c r="BE179" i="7"/>
  <c r="AD180" i="7"/>
  <c r="AA180" i="7"/>
  <c r="AF180" i="7"/>
  <c r="BB177" i="9"/>
  <c r="BE177" i="9"/>
  <c r="BG177" i="9"/>
  <c r="AY178" i="9" s="1"/>
  <c r="Q178" i="8"/>
  <c r="N178" i="8"/>
  <c r="S178" i="8"/>
  <c r="BU177" i="8"/>
  <c r="BC178" i="8"/>
  <c r="O178" i="8" l="1"/>
  <c r="R178" i="8"/>
  <c r="T178" i="8"/>
  <c r="L179" i="8" s="1"/>
  <c r="AB180" i="7"/>
  <c r="AG180" i="7"/>
  <c r="Y181" i="7" s="1"/>
  <c r="AE180" i="7"/>
  <c r="BP178" i="9"/>
  <c r="BQ178" i="8"/>
  <c r="BN178" i="8"/>
  <c r="BS178" i="8"/>
  <c r="BU177" i="9"/>
  <c r="BH179" i="7"/>
  <c r="CH179" i="7"/>
  <c r="CC178" i="9"/>
  <c r="BP180" i="7"/>
  <c r="AP178" i="9"/>
  <c r="CH177" i="9"/>
  <c r="BU179" i="7"/>
  <c r="AU177" i="9"/>
  <c r="CC180" i="7"/>
  <c r="AC178" i="9"/>
  <c r="CD178" i="8"/>
  <c r="CA178" i="8"/>
  <c r="CF178" i="8"/>
  <c r="BH177" i="9"/>
  <c r="AP178" i="8"/>
  <c r="P179" i="9"/>
  <c r="AP180" i="7"/>
  <c r="P180" i="7"/>
  <c r="BC180" i="7"/>
  <c r="BC178" i="9"/>
  <c r="AU177" i="8"/>
  <c r="U178" i="9"/>
  <c r="AU179" i="7"/>
  <c r="U179" i="7"/>
  <c r="AH177" i="9"/>
  <c r="AB178" i="8"/>
  <c r="AE178" i="8"/>
  <c r="AG178" i="8"/>
  <c r="Y179" i="8" s="1"/>
  <c r="BD178" i="8"/>
  <c r="BA178" i="8"/>
  <c r="BF178" i="8"/>
  <c r="BQ180" i="7" l="1"/>
  <c r="BN180" i="7"/>
  <c r="BS180" i="7"/>
  <c r="AQ178" i="8"/>
  <c r="AN178" i="8"/>
  <c r="AS178" i="8"/>
  <c r="AC179" i="8"/>
  <c r="AH178" i="8"/>
  <c r="BD178" i="9"/>
  <c r="BA178" i="9"/>
  <c r="BF178" i="9"/>
  <c r="CD178" i="9"/>
  <c r="CA178" i="9"/>
  <c r="CF178" i="9"/>
  <c r="BO178" i="8"/>
  <c r="BT178" i="8"/>
  <c r="BL179" i="8" s="1"/>
  <c r="BR178" i="8"/>
  <c r="CD180" i="7"/>
  <c r="CA180" i="7"/>
  <c r="CF180" i="7"/>
  <c r="BD180" i="7"/>
  <c r="BA180" i="7"/>
  <c r="BF180" i="7"/>
  <c r="BQ178" i="9"/>
  <c r="BN178" i="9"/>
  <c r="BS178" i="9"/>
  <c r="Q180" i="7"/>
  <c r="N180" i="7"/>
  <c r="S180" i="7"/>
  <c r="CB178" i="8"/>
  <c r="CG178" i="8"/>
  <c r="BY179" i="8" s="1"/>
  <c r="CE178" i="8"/>
  <c r="AH180" i="7"/>
  <c r="AC181" i="7"/>
  <c r="AQ178" i="9"/>
  <c r="AN178" i="9"/>
  <c r="AS178" i="9"/>
  <c r="AQ180" i="7"/>
  <c r="AN180" i="7"/>
  <c r="AS180" i="7"/>
  <c r="AD178" i="9"/>
  <c r="AA178" i="9"/>
  <c r="AF178" i="9"/>
  <c r="P179" i="8"/>
  <c r="U178" i="8"/>
  <c r="BB178" i="8"/>
  <c r="BG178" i="8"/>
  <c r="AY179" i="8" s="1"/>
  <c r="BE178" i="8"/>
  <c r="Q179" i="9"/>
  <c r="N179" i="9"/>
  <c r="S179" i="9"/>
  <c r="AO180" i="7" l="1"/>
  <c r="AR180" i="7"/>
  <c r="AT180" i="7"/>
  <c r="AL181" i="7" s="1"/>
  <c r="CB180" i="7"/>
  <c r="CE180" i="7"/>
  <c r="CG180" i="7"/>
  <c r="BY181" i="7" s="1"/>
  <c r="CC179" i="8"/>
  <c r="AD179" i="8"/>
  <c r="AA179" i="8"/>
  <c r="AF179" i="8"/>
  <c r="CH178" i="8"/>
  <c r="BU178" i="8"/>
  <c r="BP179" i="8"/>
  <c r="Q179" i="8"/>
  <c r="N179" i="8"/>
  <c r="S179" i="8"/>
  <c r="AO178" i="9"/>
  <c r="AT178" i="9"/>
  <c r="AL179" i="9" s="1"/>
  <c r="AR178" i="9"/>
  <c r="AO178" i="8"/>
  <c r="AR178" i="8"/>
  <c r="AT178" i="8"/>
  <c r="AL179" i="8" s="1"/>
  <c r="O180" i="7"/>
  <c r="T180" i="7"/>
  <c r="L181" i="7" s="1"/>
  <c r="R180" i="7"/>
  <c r="BO178" i="9"/>
  <c r="BR178" i="9"/>
  <c r="BT178" i="9"/>
  <c r="BL179" i="9" s="1"/>
  <c r="AD181" i="7"/>
  <c r="AA181" i="7"/>
  <c r="AF181" i="7"/>
  <c r="CB178" i="9"/>
  <c r="CE178" i="9"/>
  <c r="CG178" i="9"/>
  <c r="BY179" i="9" s="1"/>
  <c r="O179" i="9"/>
  <c r="T179" i="9"/>
  <c r="L180" i="9" s="1"/>
  <c r="R179" i="9"/>
  <c r="BC179" i="8"/>
  <c r="BO180" i="7"/>
  <c r="BR180" i="7"/>
  <c r="BT180" i="7"/>
  <c r="BL181" i="7" s="1"/>
  <c r="BH178" i="8"/>
  <c r="AB178" i="9"/>
  <c r="AG178" i="9"/>
  <c r="Y179" i="9" s="1"/>
  <c r="AE178" i="9"/>
  <c r="BB180" i="7"/>
  <c r="BE180" i="7"/>
  <c r="BG180" i="7"/>
  <c r="AY181" i="7" s="1"/>
  <c r="BB178" i="9"/>
  <c r="BG178" i="9"/>
  <c r="AY179" i="9" s="1"/>
  <c r="BE178" i="9"/>
  <c r="AH178" i="9" l="1"/>
  <c r="CD179" i="8"/>
  <c r="CA179" i="8"/>
  <c r="CF179" i="8"/>
  <c r="AP179" i="9"/>
  <c r="CC181" i="7"/>
  <c r="BD179" i="8"/>
  <c r="BA179" i="8"/>
  <c r="BF179" i="8"/>
  <c r="BP179" i="9"/>
  <c r="CH180" i="7"/>
  <c r="BU178" i="9"/>
  <c r="AP181" i="7"/>
  <c r="AC179" i="9"/>
  <c r="AB181" i="7"/>
  <c r="AE181" i="7"/>
  <c r="AG181" i="7"/>
  <c r="Y182" i="7" s="1"/>
  <c r="U179" i="9"/>
  <c r="BH178" i="9"/>
  <c r="P180" i="9"/>
  <c r="BC179" i="9"/>
  <c r="BP181" i="7"/>
  <c r="AU180" i="7"/>
  <c r="AU178" i="9"/>
  <c r="O179" i="8"/>
  <c r="R179" i="8"/>
  <c r="T179" i="8"/>
  <c r="L180" i="8" s="1"/>
  <c r="U180" i="7"/>
  <c r="AB179" i="8"/>
  <c r="AG179" i="8"/>
  <c r="Y180" i="8" s="1"/>
  <c r="AE179" i="8"/>
  <c r="P181" i="7"/>
  <c r="BU180" i="7"/>
  <c r="BC181" i="7"/>
  <c r="CC179" i="9"/>
  <c r="AU178" i="8"/>
  <c r="BH180" i="7"/>
  <c r="CH178" i="9"/>
  <c r="AP179" i="8"/>
  <c r="BQ179" i="8"/>
  <c r="BN179" i="8"/>
  <c r="BS179" i="8"/>
  <c r="AQ179" i="8" l="1"/>
  <c r="AN179" i="8"/>
  <c r="AS179" i="8"/>
  <c r="AQ181" i="7"/>
  <c r="AN181" i="7"/>
  <c r="AS181" i="7"/>
  <c r="CD181" i="7"/>
  <c r="CA181" i="7"/>
  <c r="CF181" i="7"/>
  <c r="Q181" i="7"/>
  <c r="N181" i="7"/>
  <c r="S181" i="7"/>
  <c r="AQ179" i="9"/>
  <c r="AN179" i="9"/>
  <c r="AS179" i="9"/>
  <c r="AH179" i="8"/>
  <c r="CB179" i="8"/>
  <c r="CE179" i="8"/>
  <c r="CG179" i="8"/>
  <c r="BY180" i="8" s="1"/>
  <c r="AC180" i="8"/>
  <c r="BQ181" i="7"/>
  <c r="BN181" i="7"/>
  <c r="BS181" i="7"/>
  <c r="AC182" i="7"/>
  <c r="AH181" i="7"/>
  <c r="BQ179" i="9"/>
  <c r="BN179" i="9"/>
  <c r="BS179" i="9"/>
  <c r="BD179" i="9"/>
  <c r="BA179" i="9"/>
  <c r="BF179" i="9"/>
  <c r="Q180" i="9"/>
  <c r="N180" i="9"/>
  <c r="S180" i="9"/>
  <c r="CD179" i="9"/>
  <c r="CA179" i="9"/>
  <c r="CF179" i="9"/>
  <c r="P180" i="8"/>
  <c r="AD179" i="9"/>
  <c r="AA179" i="9"/>
  <c r="AF179" i="9"/>
  <c r="BB179" i="8"/>
  <c r="BE179" i="8"/>
  <c r="BG179" i="8"/>
  <c r="AY180" i="8" s="1"/>
  <c r="BO179" i="8"/>
  <c r="BT179" i="8"/>
  <c r="BL180" i="8" s="1"/>
  <c r="BR179" i="8"/>
  <c r="BD181" i="7"/>
  <c r="BA181" i="7"/>
  <c r="BF181" i="7"/>
  <c r="U179" i="8"/>
  <c r="CH179" i="8" l="1"/>
  <c r="O181" i="7"/>
  <c r="R181" i="7"/>
  <c r="T181" i="7"/>
  <c r="L182" i="7" s="1"/>
  <c r="AD182" i="7"/>
  <c r="AA182" i="7"/>
  <c r="AF182" i="7"/>
  <c r="CB181" i="7"/>
  <c r="CE181" i="7"/>
  <c r="CG181" i="7"/>
  <c r="BY182" i="7" s="1"/>
  <c r="CB179" i="9"/>
  <c r="CG179" i="9"/>
  <c r="BY180" i="9" s="1"/>
  <c r="CE179" i="9"/>
  <c r="AO181" i="7"/>
  <c r="AT181" i="7"/>
  <c r="AL182" i="7" s="1"/>
  <c r="AR181" i="7"/>
  <c r="BH179" i="8"/>
  <c r="O180" i="9"/>
  <c r="T180" i="9"/>
  <c r="L181" i="9" s="1"/>
  <c r="R180" i="9"/>
  <c r="BO181" i="7"/>
  <c r="BT181" i="7"/>
  <c r="BL182" i="7" s="1"/>
  <c r="BR181" i="7"/>
  <c r="BO179" i="9"/>
  <c r="BT179" i="9"/>
  <c r="BL180" i="9" s="1"/>
  <c r="BR179" i="9"/>
  <c r="BC180" i="8"/>
  <c r="BB179" i="9"/>
  <c r="BE179" i="9"/>
  <c r="BG179" i="9"/>
  <c r="AY180" i="9" s="1"/>
  <c r="AD180" i="8"/>
  <c r="AA180" i="8"/>
  <c r="AF180" i="8"/>
  <c r="AO179" i="9"/>
  <c r="AT179" i="9"/>
  <c r="AL180" i="9" s="1"/>
  <c r="AR179" i="9"/>
  <c r="AO179" i="8"/>
  <c r="AT179" i="8"/>
  <c r="AL180" i="8" s="1"/>
  <c r="AR179" i="8"/>
  <c r="BB181" i="7"/>
  <c r="BE181" i="7"/>
  <c r="BG181" i="7"/>
  <c r="AY182" i="7" s="1"/>
  <c r="AB179" i="9"/>
  <c r="AG179" i="9"/>
  <c r="Y180" i="9" s="1"/>
  <c r="AE179" i="9"/>
  <c r="BU179" i="8"/>
  <c r="Q180" i="8"/>
  <c r="N180" i="8"/>
  <c r="S180" i="8"/>
  <c r="BP180" i="8"/>
  <c r="CC180" i="8"/>
  <c r="BH179" i="9" l="1"/>
  <c r="U180" i="9"/>
  <c r="CH179" i="9"/>
  <c r="AP180" i="8"/>
  <c r="CC180" i="9"/>
  <c r="BD180" i="8"/>
  <c r="BA180" i="8"/>
  <c r="BF180" i="8"/>
  <c r="AU179" i="9"/>
  <c r="BU179" i="9"/>
  <c r="P182" i="7"/>
  <c r="O180" i="8"/>
  <c r="T180" i="8"/>
  <c r="L181" i="8" s="1"/>
  <c r="R180" i="8"/>
  <c r="P181" i="9"/>
  <c r="AC180" i="9"/>
  <c r="AU181" i="7"/>
  <c r="CC182" i="7"/>
  <c r="U181" i="7"/>
  <c r="AP182" i="7"/>
  <c r="CH181" i="7"/>
  <c r="BH181" i="7"/>
  <c r="AB180" i="8"/>
  <c r="AG180" i="8"/>
  <c r="Y181" i="8" s="1"/>
  <c r="AE180" i="8"/>
  <c r="BU181" i="7"/>
  <c r="BC182" i="7"/>
  <c r="BP182" i="7"/>
  <c r="AH179" i="9"/>
  <c r="AP180" i="9"/>
  <c r="BP180" i="9"/>
  <c r="CD180" i="8"/>
  <c r="CA180" i="8"/>
  <c r="CF180" i="8"/>
  <c r="BQ180" i="8"/>
  <c r="BN180" i="8"/>
  <c r="BS180" i="8"/>
  <c r="AU179" i="8"/>
  <c r="BC180" i="9"/>
  <c r="AB182" i="7"/>
  <c r="AG182" i="7"/>
  <c r="Y183" i="7" s="1"/>
  <c r="AE182" i="7"/>
  <c r="Q182" i="7" l="1"/>
  <c r="N182" i="7"/>
  <c r="S182" i="7"/>
  <c r="BD180" i="9"/>
  <c r="BA180" i="9"/>
  <c r="BF180" i="9"/>
  <c r="BQ180" i="9"/>
  <c r="BN180" i="9"/>
  <c r="BS180" i="9"/>
  <c r="AH180" i="8"/>
  <c r="AC181" i="8"/>
  <c r="CD182" i="7"/>
  <c r="CA182" i="7"/>
  <c r="CF182" i="7"/>
  <c r="BO180" i="8"/>
  <c r="BT180" i="8"/>
  <c r="BL181" i="8" s="1"/>
  <c r="BR180" i="8"/>
  <c r="Q181" i="9"/>
  <c r="N181" i="9"/>
  <c r="S181" i="9"/>
  <c r="AQ182" i="7"/>
  <c r="AN182" i="7"/>
  <c r="AS182" i="7"/>
  <c r="AQ180" i="9"/>
  <c r="AN180" i="9"/>
  <c r="AS180" i="9"/>
  <c r="AD180" i="9"/>
  <c r="AA180" i="9"/>
  <c r="AF180" i="9"/>
  <c r="BQ182" i="7"/>
  <c r="BN182" i="7"/>
  <c r="BS182" i="7"/>
  <c r="CD180" i="9"/>
  <c r="CA180" i="9"/>
  <c r="CF180" i="9"/>
  <c r="BB180" i="8"/>
  <c r="BE180" i="8"/>
  <c r="BG180" i="8"/>
  <c r="AY181" i="8" s="1"/>
  <c r="AH182" i="7"/>
  <c r="AC183" i="7"/>
  <c r="U180" i="8"/>
  <c r="P181" i="8"/>
  <c r="CB180" i="8"/>
  <c r="CE180" i="8"/>
  <c r="CG180" i="8"/>
  <c r="BY181" i="8" s="1"/>
  <c r="BD182" i="7"/>
  <c r="BA182" i="7"/>
  <c r="BF182" i="7"/>
  <c r="AQ180" i="8"/>
  <c r="AN180" i="8"/>
  <c r="AS180" i="8"/>
  <c r="CH180" i="8" l="1"/>
  <c r="AO180" i="9"/>
  <c r="AT180" i="9"/>
  <c r="AL181" i="9" s="1"/>
  <c r="AR180" i="9"/>
  <c r="BO180" i="9"/>
  <c r="BT180" i="9"/>
  <c r="BL181" i="9" s="1"/>
  <c r="BR180" i="9"/>
  <c r="BC181" i="8"/>
  <c r="BH180" i="8"/>
  <c r="AO182" i="7"/>
  <c r="AT182" i="7"/>
  <c r="AL183" i="7" s="1"/>
  <c r="AR182" i="7"/>
  <c r="Q181" i="8"/>
  <c r="N181" i="8"/>
  <c r="S181" i="8"/>
  <c r="CB180" i="9"/>
  <c r="CG180" i="9"/>
  <c r="BY181" i="9" s="1"/>
  <c r="CE180" i="9"/>
  <c r="CB182" i="7"/>
  <c r="CE182" i="7"/>
  <c r="CG182" i="7"/>
  <c r="BY183" i="7" s="1"/>
  <c r="O181" i="9"/>
  <c r="R181" i="9"/>
  <c r="T181" i="9"/>
  <c r="L182" i="9" s="1"/>
  <c r="BB180" i="9"/>
  <c r="BE180" i="9"/>
  <c r="BG180" i="9"/>
  <c r="AY181" i="9" s="1"/>
  <c r="AD181" i="8"/>
  <c r="AA181" i="8"/>
  <c r="AF181" i="8"/>
  <c r="AD183" i="7"/>
  <c r="AA183" i="7"/>
  <c r="AF183" i="7"/>
  <c r="BU180" i="8"/>
  <c r="AB180" i="9"/>
  <c r="AE180" i="9"/>
  <c r="AG180" i="9"/>
  <c r="Y181" i="9" s="1"/>
  <c r="BP181" i="8"/>
  <c r="O182" i="7"/>
  <c r="R182" i="7"/>
  <c r="T182" i="7"/>
  <c r="L183" i="7" s="1"/>
  <c r="AO180" i="8"/>
  <c r="AR180" i="8"/>
  <c r="AT180" i="8"/>
  <c r="AL181" i="8" s="1"/>
  <c r="BO182" i="7"/>
  <c r="BT182" i="7"/>
  <c r="BL183" i="7" s="1"/>
  <c r="BR182" i="7"/>
  <c r="BB182" i="7"/>
  <c r="BG182" i="7"/>
  <c r="AY183" i="7" s="1"/>
  <c r="BE182" i="7"/>
  <c r="CC181" i="8"/>
  <c r="BP181" i="9" l="1"/>
  <c r="AC181" i="9"/>
  <c r="AU182" i="7"/>
  <c r="AB181" i="8"/>
  <c r="AE181" i="8"/>
  <c r="AG181" i="8"/>
  <c r="Y182" i="8" s="1"/>
  <c r="AP181" i="8"/>
  <c r="BH180" i="9"/>
  <c r="CH180" i="9"/>
  <c r="BC181" i="9"/>
  <c r="AU180" i="9"/>
  <c r="AP183" i="7"/>
  <c r="AP181" i="9"/>
  <c r="U181" i="9"/>
  <c r="BU182" i="7"/>
  <c r="BQ181" i="8"/>
  <c r="BN181" i="8"/>
  <c r="BS181" i="8"/>
  <c r="BP183" i="7"/>
  <c r="BH182" i="7"/>
  <c r="O181" i="8"/>
  <c r="T181" i="8"/>
  <c r="L182" i="8" s="1"/>
  <c r="R181" i="8"/>
  <c r="BD181" i="8"/>
  <c r="BA181" i="8"/>
  <c r="BF181" i="8"/>
  <c r="P182" i="9"/>
  <c r="CD181" i="8"/>
  <c r="CA181" i="8"/>
  <c r="CF181" i="8"/>
  <c r="P183" i="7"/>
  <c r="BC183" i="7"/>
  <c r="U182" i="7"/>
  <c r="AB183" i="7"/>
  <c r="AG183" i="7"/>
  <c r="Y184" i="7" s="1"/>
  <c r="AE183" i="7"/>
  <c r="CC183" i="7"/>
  <c r="BU180" i="9"/>
  <c r="AH180" i="9"/>
  <c r="AU180" i="8"/>
  <c r="CC181" i="9"/>
  <c r="CH182" i="7"/>
  <c r="AQ181" i="8" l="1"/>
  <c r="AN181" i="8"/>
  <c r="AS181" i="8"/>
  <c r="CB181" i="8"/>
  <c r="CE181" i="8"/>
  <c r="CG181" i="8"/>
  <c r="BY182" i="8" s="1"/>
  <c r="AQ183" i="7"/>
  <c r="AN183" i="7"/>
  <c r="AS183" i="7"/>
  <c r="BQ183" i="7"/>
  <c r="BN183" i="7"/>
  <c r="BS183" i="7"/>
  <c r="AH183" i="7"/>
  <c r="BO181" i="8"/>
  <c r="BR181" i="8"/>
  <c r="BT181" i="8"/>
  <c r="BL182" i="8" s="1"/>
  <c r="AC182" i="8"/>
  <c r="Q182" i="9"/>
  <c r="N182" i="9"/>
  <c r="S182" i="9"/>
  <c r="AH181" i="8"/>
  <c r="CD183" i="7"/>
  <c r="CA183" i="7"/>
  <c r="CF183" i="7"/>
  <c r="AC184" i="7"/>
  <c r="CD181" i="9"/>
  <c r="CA181" i="9"/>
  <c r="CF181" i="9"/>
  <c r="BB181" i="8"/>
  <c r="BG181" i="8"/>
  <c r="AY182" i="8" s="1"/>
  <c r="BE181" i="8"/>
  <c r="BD181" i="9"/>
  <c r="BA181" i="9"/>
  <c r="BF181" i="9"/>
  <c r="U181" i="8"/>
  <c r="P182" i="8"/>
  <c r="AD181" i="9"/>
  <c r="AA181" i="9"/>
  <c r="AF181" i="9"/>
  <c r="BD183" i="7"/>
  <c r="BA183" i="7"/>
  <c r="BF183" i="7"/>
  <c r="Q183" i="7"/>
  <c r="N183" i="7"/>
  <c r="S183" i="7"/>
  <c r="AQ181" i="9"/>
  <c r="AN181" i="9"/>
  <c r="AS181" i="9"/>
  <c r="BQ181" i="9"/>
  <c r="BN181" i="9"/>
  <c r="BS181" i="9"/>
  <c r="BO183" i="7" l="1"/>
  <c r="BR183" i="7"/>
  <c r="BT183" i="7"/>
  <c r="BL184" i="7" s="1"/>
  <c r="AO183" i="7"/>
  <c r="AR183" i="7"/>
  <c r="AT183" i="7"/>
  <c r="AL184" i="7" s="1"/>
  <c r="O183" i="7"/>
  <c r="T183" i="7"/>
  <c r="L184" i="7" s="1"/>
  <c r="R183" i="7"/>
  <c r="AD184" i="7"/>
  <c r="AA184" i="7"/>
  <c r="AF184" i="7"/>
  <c r="CB181" i="9"/>
  <c r="CE181" i="9"/>
  <c r="CG181" i="9"/>
  <c r="BY182" i="9" s="1"/>
  <c r="CC182" i="8"/>
  <c r="CB183" i="7"/>
  <c r="CE183" i="7"/>
  <c r="CG183" i="7"/>
  <c r="BY184" i="7" s="1"/>
  <c r="BO181" i="9"/>
  <c r="BT181" i="9"/>
  <c r="BL182" i="9" s="1"/>
  <c r="BR181" i="9"/>
  <c r="BU181" i="8"/>
  <c r="CH181" i="8"/>
  <c r="BB183" i="7"/>
  <c r="BG183" i="7"/>
  <c r="AY184" i="7" s="1"/>
  <c r="BE183" i="7"/>
  <c r="BH181" i="8"/>
  <c r="Q182" i="8"/>
  <c r="N182" i="8"/>
  <c r="S182" i="8"/>
  <c r="BC182" i="8"/>
  <c r="BB181" i="9"/>
  <c r="BE181" i="9"/>
  <c r="BG181" i="9"/>
  <c r="AY182" i="9" s="1"/>
  <c r="BP182" i="8"/>
  <c r="AO181" i="9"/>
  <c r="AT181" i="9"/>
  <c r="AL182" i="9" s="1"/>
  <c r="AR181" i="9"/>
  <c r="AO181" i="8"/>
  <c r="AT181" i="8"/>
  <c r="AL182" i="8" s="1"/>
  <c r="AR181" i="8"/>
  <c r="AD182" i="8"/>
  <c r="AA182" i="8"/>
  <c r="AF182" i="8"/>
  <c r="AB181" i="9"/>
  <c r="AE181" i="9"/>
  <c r="AG181" i="9"/>
  <c r="Y182" i="9" s="1"/>
  <c r="O182" i="9"/>
  <c r="R182" i="9"/>
  <c r="T182" i="9"/>
  <c r="L183" i="9" s="1"/>
  <c r="CH183" i="7" l="1"/>
  <c r="BC182" i="9"/>
  <c r="AH181" i="9"/>
  <c r="AU181" i="9"/>
  <c r="BD182" i="8"/>
  <c r="BA182" i="8"/>
  <c r="BF182" i="8"/>
  <c r="CD182" i="8"/>
  <c r="CA182" i="8"/>
  <c r="CF182" i="8"/>
  <c r="U183" i="7"/>
  <c r="AP182" i="9"/>
  <c r="BU181" i="9"/>
  <c r="CC182" i="9"/>
  <c r="P184" i="7"/>
  <c r="O182" i="8"/>
  <c r="R182" i="8"/>
  <c r="T182" i="8"/>
  <c r="L183" i="8" s="1"/>
  <c r="BP182" i="9"/>
  <c r="CH181" i="9"/>
  <c r="CC184" i="7"/>
  <c r="AP184" i="7"/>
  <c r="AU183" i="7"/>
  <c r="AP182" i="8"/>
  <c r="BQ182" i="8"/>
  <c r="BN182" i="8"/>
  <c r="BS182" i="8"/>
  <c r="P183" i="9"/>
  <c r="BC184" i="7"/>
  <c r="BP184" i="7"/>
  <c r="AB184" i="7"/>
  <c r="AE184" i="7"/>
  <c r="AG184" i="7"/>
  <c r="Y185" i="7" s="1"/>
  <c r="BU183" i="7"/>
  <c r="AB182" i="8"/>
  <c r="AE182" i="8"/>
  <c r="AG182" i="8"/>
  <c r="Y183" i="8" s="1"/>
  <c r="BH183" i="7"/>
  <c r="AU181" i="8"/>
  <c r="BH181" i="9"/>
  <c r="U182" i="9"/>
  <c r="AC182" i="9"/>
  <c r="AH184" i="7" l="1"/>
  <c r="BO182" i="8"/>
  <c r="BT182" i="8"/>
  <c r="BL183" i="8" s="1"/>
  <c r="BR182" i="8"/>
  <c r="CD182" i="9"/>
  <c r="CA182" i="9"/>
  <c r="CF182" i="9"/>
  <c r="AD182" i="9"/>
  <c r="AA182" i="9"/>
  <c r="AF182" i="9"/>
  <c r="BB182" i="8"/>
  <c r="BG182" i="8"/>
  <c r="AY183" i="8" s="1"/>
  <c r="BE182" i="8"/>
  <c r="AH182" i="8"/>
  <c r="CD184" i="7"/>
  <c r="CA184" i="7"/>
  <c r="CF184" i="7"/>
  <c r="BQ184" i="7"/>
  <c r="BN184" i="7"/>
  <c r="BS184" i="7"/>
  <c r="BQ182" i="9"/>
  <c r="BN182" i="9"/>
  <c r="BS182" i="9"/>
  <c r="AQ182" i="9"/>
  <c r="AN182" i="9"/>
  <c r="AS182" i="9"/>
  <c r="AQ182" i="8"/>
  <c r="AN182" i="8"/>
  <c r="AS182" i="8"/>
  <c r="AC183" i="8"/>
  <c r="P183" i="8"/>
  <c r="BD184" i="7"/>
  <c r="BA184" i="7"/>
  <c r="BF184" i="7"/>
  <c r="U182" i="8"/>
  <c r="BD182" i="9"/>
  <c r="BA182" i="9"/>
  <c r="BF182" i="9"/>
  <c r="Q183" i="9"/>
  <c r="N183" i="9"/>
  <c r="S183" i="9"/>
  <c r="Q184" i="7"/>
  <c r="N184" i="7"/>
  <c r="S184" i="7"/>
  <c r="AC185" i="7"/>
  <c r="AQ184" i="7"/>
  <c r="AN184" i="7"/>
  <c r="AS184" i="7"/>
  <c r="CB182" i="8"/>
  <c r="CG182" i="8"/>
  <c r="BY183" i="8" s="1"/>
  <c r="CE182" i="8"/>
  <c r="AB182" i="9" l="1"/>
  <c r="AE182" i="9"/>
  <c r="AG182" i="9"/>
  <c r="Y183" i="9" s="1"/>
  <c r="AD185" i="7"/>
  <c r="AA185" i="7"/>
  <c r="AF185" i="7"/>
  <c r="AO182" i="8"/>
  <c r="AR182" i="8"/>
  <c r="AT182" i="8"/>
  <c r="AL183" i="8" s="1"/>
  <c r="CB184" i="7"/>
  <c r="CE184" i="7"/>
  <c r="CG184" i="7"/>
  <c r="BY185" i="7" s="1"/>
  <c r="CB182" i="9"/>
  <c r="CE182" i="9"/>
  <c r="CG182" i="9"/>
  <c r="BY183" i="9" s="1"/>
  <c r="Q183" i="8"/>
  <c r="N183" i="8"/>
  <c r="S183" i="8"/>
  <c r="O183" i="9"/>
  <c r="T183" i="9"/>
  <c r="L184" i="9" s="1"/>
  <c r="R183" i="9"/>
  <c r="BU182" i="8"/>
  <c r="O184" i="7"/>
  <c r="T184" i="7"/>
  <c r="L185" i="7" s="1"/>
  <c r="R184" i="7"/>
  <c r="BP183" i="8"/>
  <c r="BO184" i="7"/>
  <c r="BT184" i="7"/>
  <c r="BL185" i="7" s="1"/>
  <c r="BR184" i="7"/>
  <c r="AO184" i="7"/>
  <c r="AR184" i="7"/>
  <c r="AT184" i="7"/>
  <c r="AL185" i="7" s="1"/>
  <c r="BB184" i="7"/>
  <c r="BE184" i="7"/>
  <c r="BG184" i="7"/>
  <c r="AY185" i="7" s="1"/>
  <c r="CH182" i="8"/>
  <c r="BO182" i="9"/>
  <c r="BT182" i="9"/>
  <c r="BL183" i="9" s="1"/>
  <c r="BR182" i="9"/>
  <c r="BC183" i="8"/>
  <c r="AO182" i="9"/>
  <c r="AT182" i="9"/>
  <c r="AL183" i="9" s="1"/>
  <c r="AR182" i="9"/>
  <c r="CC183" i="8"/>
  <c r="BH182" i="8"/>
  <c r="BB182" i="9"/>
  <c r="BG182" i="9"/>
  <c r="AY183" i="9" s="1"/>
  <c r="BE182" i="9"/>
  <c r="AD183" i="8"/>
  <c r="AA183" i="8"/>
  <c r="AF183" i="8"/>
  <c r="AU182" i="8" l="1"/>
  <c r="CD183" i="8"/>
  <c r="CA183" i="8"/>
  <c r="CF183" i="8"/>
  <c r="BQ183" i="8"/>
  <c r="BN183" i="8"/>
  <c r="BS183" i="8"/>
  <c r="AU182" i="9"/>
  <c r="O183" i="8"/>
  <c r="T183" i="8"/>
  <c r="L184" i="8" s="1"/>
  <c r="R183" i="8"/>
  <c r="BC185" i="7"/>
  <c r="CC183" i="9"/>
  <c r="AB185" i="7"/>
  <c r="AE185" i="7"/>
  <c r="AG185" i="7"/>
  <c r="Y186" i="7" s="1"/>
  <c r="CH182" i="9"/>
  <c r="BH184" i="7"/>
  <c r="BC183" i="9"/>
  <c r="AP185" i="7"/>
  <c r="AU184" i="7"/>
  <c r="AC183" i="9"/>
  <c r="CH184" i="7"/>
  <c r="AH182" i="9"/>
  <c r="BH182" i="9"/>
  <c r="U184" i="7"/>
  <c r="P185" i="7"/>
  <c r="BU182" i="9"/>
  <c r="BP183" i="9"/>
  <c r="BP185" i="7"/>
  <c r="AP183" i="9"/>
  <c r="BD183" i="8"/>
  <c r="BA183" i="8"/>
  <c r="BF183" i="8"/>
  <c r="CC185" i="7"/>
  <c r="BU184" i="7"/>
  <c r="U183" i="9"/>
  <c r="AB183" i="8"/>
  <c r="AG183" i="8"/>
  <c r="Y184" i="8" s="1"/>
  <c r="AE183" i="8"/>
  <c r="P184" i="9"/>
  <c r="AP183" i="8"/>
  <c r="AC184" i="8" l="1"/>
  <c r="BB183" i="8"/>
  <c r="BE183" i="8"/>
  <c r="BG183" i="8"/>
  <c r="AY184" i="8" s="1"/>
  <c r="Q185" i="7"/>
  <c r="N185" i="7"/>
  <c r="S185" i="7"/>
  <c r="AD183" i="9"/>
  <c r="AA183" i="9"/>
  <c r="AF183" i="9"/>
  <c r="AC186" i="7"/>
  <c r="AQ183" i="9"/>
  <c r="AN183" i="9"/>
  <c r="AS183" i="9"/>
  <c r="AH185" i="7"/>
  <c r="BO183" i="8"/>
  <c r="BR183" i="8"/>
  <c r="BT183" i="8"/>
  <c r="BL184" i="8" s="1"/>
  <c r="AQ185" i="7"/>
  <c r="AN185" i="7"/>
  <c r="AS185" i="7"/>
  <c r="CD183" i="9"/>
  <c r="CA183" i="9"/>
  <c r="CF183" i="9"/>
  <c r="BQ185" i="7"/>
  <c r="BN185" i="7"/>
  <c r="BS185" i="7"/>
  <c r="BQ183" i="9"/>
  <c r="BN183" i="9"/>
  <c r="BS183" i="9"/>
  <c r="CB183" i="8"/>
  <c r="CE183" i="8"/>
  <c r="CG183" i="8"/>
  <c r="BY184" i="8" s="1"/>
  <c r="AH183" i="8"/>
  <c r="P184" i="8"/>
  <c r="AQ183" i="8"/>
  <c r="AN183" i="8"/>
  <c r="AS183" i="8"/>
  <c r="BD183" i="9"/>
  <c r="BA183" i="9"/>
  <c r="BF183" i="9"/>
  <c r="BD185" i="7"/>
  <c r="BA185" i="7"/>
  <c r="BF185" i="7"/>
  <c r="CD185" i="7"/>
  <c r="CA185" i="7"/>
  <c r="CF185" i="7"/>
  <c r="Q184" i="9"/>
  <c r="N184" i="9"/>
  <c r="S184" i="9"/>
  <c r="U183" i="8"/>
  <c r="BP184" i="8" l="1"/>
  <c r="AB183" i="9"/>
  <c r="AE183" i="9"/>
  <c r="AG183" i="9"/>
  <c r="Y184" i="9" s="1"/>
  <c r="AO183" i="8"/>
  <c r="AR183" i="8"/>
  <c r="AT183" i="8"/>
  <c r="AL184" i="8" s="1"/>
  <c r="BB185" i="7"/>
  <c r="BG185" i="7"/>
  <c r="AY186" i="7" s="1"/>
  <c r="BE185" i="7"/>
  <c r="Q184" i="8"/>
  <c r="N184" i="8"/>
  <c r="S184" i="8"/>
  <c r="O185" i="7"/>
  <c r="R185" i="7"/>
  <c r="T185" i="7"/>
  <c r="L186" i="7" s="1"/>
  <c r="CB185" i="7"/>
  <c r="CG185" i="7"/>
  <c r="BY186" i="7" s="1"/>
  <c r="CE185" i="7"/>
  <c r="BO185" i="7"/>
  <c r="BR185" i="7"/>
  <c r="BT185" i="7"/>
  <c r="BL186" i="7" s="1"/>
  <c r="BB183" i="9"/>
  <c r="BG183" i="9"/>
  <c r="AY184" i="9" s="1"/>
  <c r="BE183" i="9"/>
  <c r="CC184" i="8"/>
  <c r="BC184" i="8"/>
  <c r="BH183" i="8"/>
  <c r="O184" i="9"/>
  <c r="R184" i="9"/>
  <c r="T184" i="9"/>
  <c r="L185" i="9" s="1"/>
  <c r="CB183" i="9"/>
  <c r="CG183" i="9"/>
  <c r="BY184" i="9" s="1"/>
  <c r="CE183" i="9"/>
  <c r="AO183" i="9"/>
  <c r="AT183" i="9"/>
  <c r="AL184" i="9" s="1"/>
  <c r="AR183" i="9"/>
  <c r="AD184" i="8"/>
  <c r="AA184" i="8"/>
  <c r="AF184" i="8"/>
  <c r="BU183" i="8"/>
  <c r="CH183" i="8"/>
  <c r="BO183" i="9"/>
  <c r="BT183" i="9"/>
  <c r="BL184" i="9" s="1"/>
  <c r="BR183" i="9"/>
  <c r="AO185" i="7"/>
  <c r="AT185" i="7"/>
  <c r="AL186" i="7" s="1"/>
  <c r="AR185" i="7"/>
  <c r="AD186" i="7"/>
  <c r="AA186" i="7"/>
  <c r="AF186" i="7"/>
  <c r="CC184" i="9" l="1"/>
  <c r="CD184" i="8"/>
  <c r="CA184" i="8"/>
  <c r="CF184" i="8"/>
  <c r="BC186" i="7"/>
  <c r="CH183" i="9"/>
  <c r="BH185" i="7"/>
  <c r="BH183" i="9"/>
  <c r="P185" i="9"/>
  <c r="BC184" i="9"/>
  <c r="P186" i="7"/>
  <c r="U184" i="9"/>
  <c r="U185" i="7"/>
  <c r="AP184" i="8"/>
  <c r="AU183" i="8"/>
  <c r="AP186" i="7"/>
  <c r="CC186" i="7"/>
  <c r="AB184" i="8"/>
  <c r="AG184" i="8"/>
  <c r="Y185" i="8" s="1"/>
  <c r="AE184" i="8"/>
  <c r="BP186" i="7"/>
  <c r="O184" i="8"/>
  <c r="R184" i="8"/>
  <c r="T184" i="8"/>
  <c r="L185" i="8" s="1"/>
  <c r="AC184" i="9"/>
  <c r="AB186" i="7"/>
  <c r="AG186" i="7"/>
  <c r="Y187" i="7" s="1"/>
  <c r="AE186" i="7"/>
  <c r="BP184" i="9"/>
  <c r="BU185" i="7"/>
  <c r="AH183" i="9"/>
  <c r="BU183" i="9"/>
  <c r="AU183" i="9"/>
  <c r="AU185" i="7"/>
  <c r="AP184" i="9"/>
  <c r="BD184" i="8"/>
  <c r="BA184" i="8"/>
  <c r="BF184" i="8"/>
  <c r="CH185" i="7"/>
  <c r="BQ184" i="8"/>
  <c r="BN184" i="8"/>
  <c r="BS184" i="8"/>
  <c r="U184" i="8" l="1"/>
  <c r="AQ186" i="7"/>
  <c r="AN186" i="7"/>
  <c r="AS186" i="7"/>
  <c r="Q186" i="7"/>
  <c r="N186" i="7"/>
  <c r="S186" i="7"/>
  <c r="BB184" i="8"/>
  <c r="BG184" i="8"/>
  <c r="AY185" i="8" s="1"/>
  <c r="BE184" i="8"/>
  <c r="BQ186" i="7"/>
  <c r="BN186" i="7"/>
  <c r="BS186" i="7"/>
  <c r="AQ184" i="9"/>
  <c r="AN184" i="9"/>
  <c r="AS184" i="9"/>
  <c r="AH184" i="8"/>
  <c r="BD184" i="9"/>
  <c r="BA184" i="9"/>
  <c r="BF184" i="9"/>
  <c r="BQ184" i="9"/>
  <c r="BN184" i="9"/>
  <c r="BS184" i="9"/>
  <c r="AH186" i="7"/>
  <c r="AC185" i="8"/>
  <c r="BD186" i="7"/>
  <c r="BA186" i="7"/>
  <c r="BF186" i="7"/>
  <c r="CB184" i="8"/>
  <c r="CG184" i="8"/>
  <c r="BY185" i="8" s="1"/>
  <c r="CE184" i="8"/>
  <c r="BO184" i="8"/>
  <c r="BT184" i="8"/>
  <c r="BL185" i="8" s="1"/>
  <c r="BR184" i="8"/>
  <c r="AD184" i="9"/>
  <c r="AA184" i="9"/>
  <c r="AF184" i="9"/>
  <c r="CD186" i="7"/>
  <c r="CA186" i="7"/>
  <c r="CF186" i="7"/>
  <c r="AC187" i="7"/>
  <c r="AQ184" i="8"/>
  <c r="AN184" i="8"/>
  <c r="AS184" i="8"/>
  <c r="Q185" i="9"/>
  <c r="N185" i="9"/>
  <c r="S185" i="9"/>
  <c r="P185" i="8"/>
  <c r="CD184" i="9"/>
  <c r="CA184" i="9"/>
  <c r="CF184" i="9"/>
  <c r="BH184" i="8" l="1"/>
  <c r="AB184" i="9"/>
  <c r="AG184" i="9"/>
  <c r="Y185" i="9" s="1"/>
  <c r="AE184" i="9"/>
  <c r="AD185" i="8"/>
  <c r="AA185" i="8"/>
  <c r="AF185" i="8"/>
  <c r="BC185" i="8"/>
  <c r="AO184" i="8"/>
  <c r="AT184" i="8"/>
  <c r="AL185" i="8" s="1"/>
  <c r="AR184" i="8"/>
  <c r="O185" i="9"/>
  <c r="R185" i="9"/>
  <c r="T185" i="9"/>
  <c r="L186" i="9" s="1"/>
  <c r="BU184" i="8"/>
  <c r="BP185" i="8"/>
  <c r="O186" i="7"/>
  <c r="R186" i="7"/>
  <c r="T186" i="7"/>
  <c r="L187" i="7" s="1"/>
  <c r="B23" i="9"/>
  <c r="CB184" i="9"/>
  <c r="CG184" i="9"/>
  <c r="BY185" i="9" s="1"/>
  <c r="CE184" i="9"/>
  <c r="AD187" i="7"/>
  <c r="AA187" i="7"/>
  <c r="AF187" i="7"/>
  <c r="BB186" i="7"/>
  <c r="BG186" i="7"/>
  <c r="AY187" i="7" s="1"/>
  <c r="BE186" i="7"/>
  <c r="AO184" i="9"/>
  <c r="AR184" i="9"/>
  <c r="AT184" i="9"/>
  <c r="AL185" i="9" s="1"/>
  <c r="CH184" i="8"/>
  <c r="BO184" i="9"/>
  <c r="BR184" i="9"/>
  <c r="BT184" i="9"/>
  <c r="BL185" i="9" s="1"/>
  <c r="Q185" i="8"/>
  <c r="N185" i="8"/>
  <c r="S185" i="8"/>
  <c r="CB186" i="7"/>
  <c r="CG186" i="7"/>
  <c r="BY187" i="7" s="1"/>
  <c r="CE186" i="7"/>
  <c r="CC185" i="8"/>
  <c r="AO186" i="7"/>
  <c r="AR186" i="7"/>
  <c r="AT186" i="7"/>
  <c r="AL187" i="7" s="1"/>
  <c r="BB184" i="9"/>
  <c r="BG184" i="9"/>
  <c r="AY185" i="9" s="1"/>
  <c r="BE184" i="9"/>
  <c r="BO186" i="7"/>
  <c r="BT186" i="7"/>
  <c r="BL187" i="7" s="1"/>
  <c r="BR186" i="7"/>
  <c r="AU184" i="9" l="1"/>
  <c r="U185" i="9"/>
  <c r="AB185" i="8"/>
  <c r="AE185" i="8"/>
  <c r="AG185" i="8"/>
  <c r="Y186" i="8" s="1"/>
  <c r="AP185" i="9"/>
  <c r="C23" i="8"/>
  <c r="BP185" i="9"/>
  <c r="AH184" i="9"/>
  <c r="AP187" i="7"/>
  <c r="BH186" i="7"/>
  <c r="AU186" i="7"/>
  <c r="P187" i="7"/>
  <c r="AU184" i="8"/>
  <c r="AC185" i="9"/>
  <c r="P186" i="9"/>
  <c r="BU184" i="9"/>
  <c r="U186" i="7"/>
  <c r="AP185" i="8"/>
  <c r="BP187" i="7"/>
  <c r="O185" i="8"/>
  <c r="R185" i="8"/>
  <c r="T185" i="8"/>
  <c r="L186" i="8" s="1"/>
  <c r="BC187" i="7"/>
  <c r="BU186" i="7"/>
  <c r="CD185" i="8"/>
  <c r="CA185" i="8"/>
  <c r="CF185" i="8"/>
  <c r="C25" i="7"/>
  <c r="BQ185" i="8"/>
  <c r="BN185" i="8"/>
  <c r="BS185" i="8"/>
  <c r="CC185" i="9"/>
  <c r="BH184" i="9"/>
  <c r="CC187" i="7"/>
  <c r="CH186" i="7"/>
  <c r="AB187" i="7"/>
  <c r="AG187" i="7"/>
  <c r="Y188" i="7" s="1"/>
  <c r="AE187" i="7"/>
  <c r="BD185" i="8"/>
  <c r="BA185" i="8"/>
  <c r="BF185" i="8"/>
  <c r="BC185" i="9"/>
  <c r="B23" i="8"/>
  <c r="CH184" i="9"/>
  <c r="BD185" i="9" l="1"/>
  <c r="BA185" i="9"/>
  <c r="BF185" i="9"/>
  <c r="G23" i="8"/>
  <c r="AQ185" i="8"/>
  <c r="AN185" i="8"/>
  <c r="AS185" i="8"/>
  <c r="Q187" i="7"/>
  <c r="N187" i="7"/>
  <c r="S187" i="7"/>
  <c r="BQ185" i="9"/>
  <c r="BN185" i="9"/>
  <c r="BS185" i="9"/>
  <c r="BB185" i="8"/>
  <c r="BE185" i="8"/>
  <c r="BG185" i="8"/>
  <c r="AY186" i="8" s="1"/>
  <c r="CD187" i="7"/>
  <c r="CA187" i="7"/>
  <c r="CF187" i="7"/>
  <c r="BQ187" i="7"/>
  <c r="BN187" i="7"/>
  <c r="BS187" i="7"/>
  <c r="E23" i="8"/>
  <c r="CB185" i="8"/>
  <c r="CE185" i="8"/>
  <c r="CG185" i="8"/>
  <c r="BY186" i="8" s="1"/>
  <c r="AQ185" i="9"/>
  <c r="AN185" i="9"/>
  <c r="AS185" i="9"/>
  <c r="AC186" i="8"/>
  <c r="AH185" i="8"/>
  <c r="BD187" i="7"/>
  <c r="BA187" i="7"/>
  <c r="BF187" i="7"/>
  <c r="Q186" i="9"/>
  <c r="N186" i="9"/>
  <c r="S186" i="9"/>
  <c r="AQ187" i="7"/>
  <c r="AN187" i="7"/>
  <c r="AS187" i="7"/>
  <c r="P186" i="8"/>
  <c r="F23" i="8"/>
  <c r="BO185" i="8"/>
  <c r="BR185" i="8"/>
  <c r="BT185" i="8"/>
  <c r="BL186" i="8" s="1"/>
  <c r="U185" i="8"/>
  <c r="AD185" i="9"/>
  <c r="AA185" i="9"/>
  <c r="AF185" i="9"/>
  <c r="CD185" i="9"/>
  <c r="CA185" i="9"/>
  <c r="CF185" i="9"/>
  <c r="AH187" i="7"/>
  <c r="AC188" i="7"/>
  <c r="AB185" i="9" l="1"/>
  <c r="AG185" i="9"/>
  <c r="Y186" i="9" s="1"/>
  <c r="AE185" i="9"/>
  <c r="D25" i="7"/>
  <c r="F25" i="7"/>
  <c r="B25" i="7"/>
  <c r="D23" i="9"/>
  <c r="BO187" i="7"/>
  <c r="BT187" i="7"/>
  <c r="BL188" i="7" s="1"/>
  <c r="BR187" i="7"/>
  <c r="O187" i="7"/>
  <c r="R187" i="7"/>
  <c r="T187" i="7"/>
  <c r="L188" i="7" s="1"/>
  <c r="AD188" i="7"/>
  <c r="AA188" i="7"/>
  <c r="AF188" i="7"/>
  <c r="AO185" i="9"/>
  <c r="AR185" i="9"/>
  <c r="AT185" i="9"/>
  <c r="AL186" i="9" s="1"/>
  <c r="G25" i="7"/>
  <c r="D23" i="8"/>
  <c r="BP186" i="8"/>
  <c r="CB187" i="7"/>
  <c r="CE187" i="7"/>
  <c r="CG187" i="7"/>
  <c r="BY188" i="7" s="1"/>
  <c r="AO185" i="8"/>
  <c r="AR185" i="8"/>
  <c r="AT185" i="8"/>
  <c r="AL186" i="8" s="1"/>
  <c r="O186" i="9"/>
  <c r="R186" i="9"/>
  <c r="T186" i="9"/>
  <c r="L187" i="9" s="1"/>
  <c r="AO187" i="7"/>
  <c r="AT187" i="7"/>
  <c r="AL188" i="7" s="1"/>
  <c r="AR187" i="7"/>
  <c r="E25" i="7"/>
  <c r="C23" i="9"/>
  <c r="BU185" i="8"/>
  <c r="BH185" i="8"/>
  <c r="G23" i="9"/>
  <c r="F23" i="9"/>
  <c r="AD186" i="8"/>
  <c r="AA186" i="8"/>
  <c r="AF186" i="8"/>
  <c r="BC186" i="8"/>
  <c r="BB187" i="7"/>
  <c r="BE187" i="7"/>
  <c r="BG187" i="7"/>
  <c r="AY188" i="7" s="1"/>
  <c r="CC186" i="8"/>
  <c r="CH185" i="8"/>
  <c r="E23" i="9"/>
  <c r="CB185" i="9"/>
  <c r="CE185" i="9"/>
  <c r="CG185" i="9"/>
  <c r="BY186" i="9" s="1"/>
  <c r="Q186" i="8"/>
  <c r="N186" i="8"/>
  <c r="S186" i="8"/>
  <c r="BB185" i="9"/>
  <c r="BG185" i="9"/>
  <c r="AY186" i="9" s="1"/>
  <c r="BE185" i="9"/>
  <c r="BO185" i="9"/>
  <c r="BT185" i="9"/>
  <c r="BL186" i="9" s="1"/>
  <c r="BR185" i="9"/>
  <c r="AU185" i="8" l="1"/>
  <c r="AP186" i="9"/>
  <c r="AU187" i="7"/>
  <c r="AU185" i="9"/>
  <c r="BH187" i="7"/>
  <c r="AP188" i="7"/>
  <c r="CC188" i="7"/>
  <c r="BC188" i="7"/>
  <c r="O186" i="8"/>
  <c r="T186" i="8"/>
  <c r="L187" i="8" s="1"/>
  <c r="R186" i="8"/>
  <c r="CH187" i="7"/>
  <c r="BC186" i="9"/>
  <c r="CC186" i="9"/>
  <c r="CH185" i="9"/>
  <c r="BD186" i="8"/>
  <c r="BA186" i="8"/>
  <c r="BF186" i="8"/>
  <c r="CD186" i="8"/>
  <c r="CA186" i="8"/>
  <c r="CF186" i="8"/>
  <c r="BQ186" i="8"/>
  <c r="BN186" i="8"/>
  <c r="BS186" i="8"/>
  <c r="P188" i="7"/>
  <c r="AB188" i="7"/>
  <c r="AE188" i="7"/>
  <c r="AG188" i="7"/>
  <c r="Y189" i="7" s="1"/>
  <c r="BU185" i="9"/>
  <c r="U187" i="7"/>
  <c r="P187" i="9"/>
  <c r="AH185" i="9"/>
  <c r="AP186" i="8"/>
  <c r="BP186" i="9"/>
  <c r="AB186" i="8"/>
  <c r="AE186" i="8"/>
  <c r="AG186" i="8"/>
  <c r="Y187" i="8" s="1"/>
  <c r="U186" i="9"/>
  <c r="BU187" i="7"/>
  <c r="AC186" i="9"/>
  <c r="BH185" i="9"/>
  <c r="BP188" i="7"/>
  <c r="AQ188" i="7" l="1"/>
  <c r="AN188" i="7"/>
  <c r="AS188" i="7"/>
  <c r="CB186" i="8"/>
  <c r="CE186" i="8"/>
  <c r="CG186" i="8"/>
  <c r="BY187" i="8" s="1"/>
  <c r="AC189" i="7"/>
  <c r="BD186" i="9"/>
  <c r="BA186" i="9"/>
  <c r="BF186" i="9"/>
  <c r="AH188" i="7"/>
  <c r="AQ186" i="8"/>
  <c r="AN186" i="8"/>
  <c r="AS186" i="8"/>
  <c r="AD186" i="9"/>
  <c r="AA186" i="9"/>
  <c r="AF186" i="9"/>
  <c r="Q188" i="7"/>
  <c r="N188" i="7"/>
  <c r="S188" i="7"/>
  <c r="Q187" i="9"/>
  <c r="N187" i="9"/>
  <c r="S187" i="9"/>
  <c r="BB186" i="8"/>
  <c r="BG186" i="8"/>
  <c r="AY187" i="8" s="1"/>
  <c r="BE186" i="8"/>
  <c r="U186" i="8"/>
  <c r="AC187" i="8"/>
  <c r="P187" i="8"/>
  <c r="AH186" i="8"/>
  <c r="BO186" i="8"/>
  <c r="BR186" i="8"/>
  <c r="BT186" i="8"/>
  <c r="BL187" i="8" s="1"/>
  <c r="AQ186" i="9"/>
  <c r="AN186" i="9"/>
  <c r="AS186" i="9"/>
  <c r="BQ188" i="7"/>
  <c r="BN188" i="7"/>
  <c r="BS188" i="7"/>
  <c r="BD188" i="7"/>
  <c r="BA188" i="7"/>
  <c r="BF188" i="7"/>
  <c r="CD188" i="7"/>
  <c r="CA188" i="7"/>
  <c r="CF188" i="7"/>
  <c r="BQ186" i="9"/>
  <c r="BN186" i="9"/>
  <c r="BS186" i="9"/>
  <c r="CD186" i="9"/>
  <c r="CA186" i="9"/>
  <c r="CF186" i="9"/>
  <c r="O187" i="9" l="1"/>
  <c r="R187" i="9"/>
  <c r="T187" i="9"/>
  <c r="L188" i="9" s="1"/>
  <c r="BO186" i="9"/>
  <c r="BR186" i="9"/>
  <c r="BT186" i="9"/>
  <c r="BL187" i="9" s="1"/>
  <c r="Q187" i="8"/>
  <c r="N187" i="8"/>
  <c r="S187" i="8"/>
  <c r="BB186" i="9"/>
  <c r="BE186" i="9"/>
  <c r="BG186" i="9"/>
  <c r="AY187" i="9" s="1"/>
  <c r="O188" i="7"/>
  <c r="R188" i="7"/>
  <c r="T188" i="7"/>
  <c r="L189" i="7" s="1"/>
  <c r="AD189" i="7"/>
  <c r="AA189" i="7"/>
  <c r="AF189" i="7"/>
  <c r="AB186" i="9"/>
  <c r="AG186" i="9"/>
  <c r="Y187" i="9" s="1"/>
  <c r="AE186" i="9"/>
  <c r="CC187" i="8"/>
  <c r="BO188" i="7"/>
  <c r="BR188" i="7"/>
  <c r="BT188" i="7"/>
  <c r="BL189" i="7" s="1"/>
  <c r="AO186" i="9"/>
  <c r="AT186" i="9"/>
  <c r="AL187" i="9" s="1"/>
  <c r="AR186" i="9"/>
  <c r="CH186" i="8"/>
  <c r="CB186" i="9"/>
  <c r="CG186" i="9"/>
  <c r="BY187" i="9" s="1"/>
  <c r="CE186" i="9"/>
  <c r="BP187" i="8"/>
  <c r="BH186" i="8"/>
  <c r="CB188" i="7"/>
  <c r="CG188" i="7"/>
  <c r="BY189" i="7" s="1"/>
  <c r="CE188" i="7"/>
  <c r="AD187" i="8"/>
  <c r="AA187" i="8"/>
  <c r="AF187" i="8"/>
  <c r="BU186" i="8"/>
  <c r="BC187" i="8"/>
  <c r="AO186" i="8"/>
  <c r="AR186" i="8"/>
  <c r="AT186" i="8"/>
  <c r="AL187" i="8" s="1"/>
  <c r="AO188" i="7"/>
  <c r="AR188" i="7"/>
  <c r="AT188" i="7"/>
  <c r="AL189" i="7" s="1"/>
  <c r="BB188" i="7"/>
  <c r="BG188" i="7"/>
  <c r="AY189" i="7" s="1"/>
  <c r="BE188" i="7"/>
  <c r="AC187" i="9" l="1"/>
  <c r="BD187" i="8"/>
  <c r="BA187" i="8"/>
  <c r="BF187" i="8"/>
  <c r="AU186" i="9"/>
  <c r="O187" i="8"/>
  <c r="R187" i="8"/>
  <c r="T187" i="8"/>
  <c r="L188" i="8" s="1"/>
  <c r="AB189" i="7"/>
  <c r="AE189" i="7"/>
  <c r="AG189" i="7"/>
  <c r="Y190" i="7" s="1"/>
  <c r="AU188" i="7"/>
  <c r="AB187" i="8"/>
  <c r="AE187" i="8"/>
  <c r="AG187" i="8"/>
  <c r="Y188" i="8" s="1"/>
  <c r="BP187" i="9"/>
  <c r="CH186" i="9"/>
  <c r="BP189" i="7"/>
  <c r="P189" i="7"/>
  <c r="BU186" i="9"/>
  <c r="CC187" i="9"/>
  <c r="BU188" i="7"/>
  <c r="BH188" i="7"/>
  <c r="P188" i="9"/>
  <c r="AU186" i="8"/>
  <c r="BC187" i="9"/>
  <c r="U187" i="9"/>
  <c r="CH188" i="7"/>
  <c r="CD187" i="8"/>
  <c r="CA187" i="8"/>
  <c r="CF187" i="8"/>
  <c r="BH186" i="9"/>
  <c r="BQ187" i="8"/>
  <c r="BN187" i="8"/>
  <c r="BS187" i="8"/>
  <c r="AP187" i="9"/>
  <c r="AP189" i="7"/>
  <c r="U188" i="7"/>
  <c r="AP187" i="8"/>
  <c r="CC189" i="7"/>
  <c r="BC189" i="7"/>
  <c r="AH186" i="9"/>
  <c r="Q189" i="7" l="1"/>
  <c r="N189" i="7"/>
  <c r="S189" i="7"/>
  <c r="BD189" i="7"/>
  <c r="BA189" i="7"/>
  <c r="BF189" i="7"/>
  <c r="BO187" i="8"/>
  <c r="BR187" i="8"/>
  <c r="BT187" i="8"/>
  <c r="BL188" i="8" s="1"/>
  <c r="Q188" i="9"/>
  <c r="N188" i="9"/>
  <c r="S188" i="9"/>
  <c r="BQ189" i="7"/>
  <c r="BN189" i="7"/>
  <c r="BS189" i="7"/>
  <c r="BB187" i="8"/>
  <c r="BE187" i="8"/>
  <c r="BG187" i="8"/>
  <c r="AY188" i="8" s="1"/>
  <c r="CD189" i="7"/>
  <c r="CA189" i="7"/>
  <c r="CF189" i="7"/>
  <c r="CB187" i="8"/>
  <c r="CG187" i="8"/>
  <c r="BY188" i="8" s="1"/>
  <c r="CE187" i="8"/>
  <c r="AQ189" i="7"/>
  <c r="AN189" i="7"/>
  <c r="AS189" i="7"/>
  <c r="AH189" i="7"/>
  <c r="AC190" i="7"/>
  <c r="AD187" i="9"/>
  <c r="AA187" i="9"/>
  <c r="AF187" i="9"/>
  <c r="BQ187" i="9"/>
  <c r="BN187" i="9"/>
  <c r="BS187" i="9"/>
  <c r="AC188" i="8"/>
  <c r="AQ187" i="8"/>
  <c r="AN187" i="8"/>
  <c r="AS187" i="8"/>
  <c r="AQ187" i="9"/>
  <c r="AN187" i="9"/>
  <c r="AS187" i="9"/>
  <c r="CD187" i="9"/>
  <c r="CA187" i="9"/>
  <c r="CF187" i="9"/>
  <c r="AH187" i="8"/>
  <c r="P188" i="8"/>
  <c r="BD187" i="9"/>
  <c r="BA187" i="9"/>
  <c r="BF187" i="9"/>
  <c r="U187" i="8"/>
  <c r="AO187" i="8" l="1"/>
  <c r="AR187" i="8"/>
  <c r="AT187" i="8"/>
  <c r="AL188" i="8" s="1"/>
  <c r="BU187" i="8"/>
  <c r="CB189" i="7"/>
  <c r="CE189" i="7"/>
  <c r="CG189" i="7"/>
  <c r="BY190" i="7" s="1"/>
  <c r="BP188" i="8"/>
  <c r="Q188" i="8"/>
  <c r="N188" i="8"/>
  <c r="S188" i="8"/>
  <c r="BC188" i="8"/>
  <c r="BH187" i="8"/>
  <c r="BB189" i="7"/>
  <c r="BG189" i="7"/>
  <c r="AY190" i="7" s="1"/>
  <c r="BE189" i="7"/>
  <c r="AO189" i="7"/>
  <c r="AT189" i="7"/>
  <c r="AL190" i="7" s="1"/>
  <c r="AR189" i="7"/>
  <c r="BO187" i="9"/>
  <c r="BT187" i="9"/>
  <c r="BL188" i="9" s="1"/>
  <c r="BR187" i="9"/>
  <c r="BO189" i="7"/>
  <c r="BR189" i="7"/>
  <c r="BT189" i="7"/>
  <c r="BL190" i="7" s="1"/>
  <c r="CB187" i="9"/>
  <c r="CG187" i="9"/>
  <c r="BY188" i="9" s="1"/>
  <c r="CE187" i="9"/>
  <c r="BB187" i="9"/>
  <c r="BG187" i="9"/>
  <c r="AY188" i="9" s="1"/>
  <c r="BE187" i="9"/>
  <c r="CH187" i="8"/>
  <c r="AD188" i="8"/>
  <c r="AA188" i="8"/>
  <c r="AF188" i="8"/>
  <c r="CC188" i="8"/>
  <c r="AB187" i="9"/>
  <c r="AE187" i="9"/>
  <c r="AG187" i="9"/>
  <c r="Y188" i="9" s="1"/>
  <c r="O188" i="9"/>
  <c r="R188" i="9"/>
  <c r="T188" i="9"/>
  <c r="L189" i="9" s="1"/>
  <c r="O189" i="7"/>
  <c r="R189" i="7"/>
  <c r="T189" i="7"/>
  <c r="L190" i="7" s="1"/>
  <c r="AD190" i="7"/>
  <c r="AA190" i="7"/>
  <c r="AF190" i="7"/>
  <c r="AO187" i="9"/>
  <c r="AT187" i="9"/>
  <c r="AL188" i="9" s="1"/>
  <c r="AR187" i="9"/>
  <c r="AC188" i="9" l="1"/>
  <c r="BH189" i="7"/>
  <c r="BH187" i="9"/>
  <c r="BU189" i="7"/>
  <c r="BC190" i="7"/>
  <c r="BQ188" i="8"/>
  <c r="BN188" i="8"/>
  <c r="BS188" i="8"/>
  <c r="BP190" i="7"/>
  <c r="AH187" i="9"/>
  <c r="BC188" i="9"/>
  <c r="CC190" i="7"/>
  <c r="U188" i="9"/>
  <c r="O188" i="8"/>
  <c r="R188" i="8"/>
  <c r="T188" i="8"/>
  <c r="L189" i="8" s="1"/>
  <c r="BU187" i="9"/>
  <c r="CH189" i="7"/>
  <c r="AB190" i="7"/>
  <c r="AE190" i="7"/>
  <c r="AG190" i="7"/>
  <c r="Y191" i="7" s="1"/>
  <c r="CH187" i="9"/>
  <c r="BP188" i="9"/>
  <c r="AU189" i="7"/>
  <c r="CC188" i="9"/>
  <c r="P190" i="7"/>
  <c r="AP190" i="7"/>
  <c r="AP188" i="8"/>
  <c r="AU187" i="9"/>
  <c r="BD188" i="8"/>
  <c r="BA188" i="8"/>
  <c r="BF188" i="8"/>
  <c r="AU187" i="8"/>
  <c r="CD188" i="8"/>
  <c r="CA188" i="8"/>
  <c r="CF188" i="8"/>
  <c r="U189" i="7"/>
  <c r="AP188" i="9"/>
  <c r="P189" i="9"/>
  <c r="AB188" i="8"/>
  <c r="AE188" i="8"/>
  <c r="AG188" i="8"/>
  <c r="Y189" i="8" s="1"/>
  <c r="AH188" i="8" l="1"/>
  <c r="BD188" i="9"/>
  <c r="BA188" i="9"/>
  <c r="BF188" i="9"/>
  <c r="Q189" i="9"/>
  <c r="N189" i="9"/>
  <c r="S189" i="9"/>
  <c r="BB188" i="8"/>
  <c r="BG188" i="8"/>
  <c r="AY189" i="8" s="1"/>
  <c r="BE188" i="8"/>
  <c r="CD188" i="9"/>
  <c r="CA188" i="9"/>
  <c r="CF188" i="9"/>
  <c r="P189" i="8"/>
  <c r="BQ190" i="7"/>
  <c r="BN190" i="7"/>
  <c r="BS190" i="7"/>
  <c r="AD188" i="9"/>
  <c r="AA188" i="9"/>
  <c r="AF188" i="9"/>
  <c r="BQ188" i="9"/>
  <c r="BN188" i="9"/>
  <c r="BS188" i="9"/>
  <c r="U188" i="8"/>
  <c r="AQ188" i="9"/>
  <c r="AN188" i="9"/>
  <c r="AS188" i="9"/>
  <c r="BO188" i="8"/>
  <c r="BR188" i="8"/>
  <c r="BT188" i="8"/>
  <c r="BL189" i="8" s="1"/>
  <c r="AC191" i="7"/>
  <c r="AQ188" i="8"/>
  <c r="AN188" i="8"/>
  <c r="AS188" i="8"/>
  <c r="CB188" i="8"/>
  <c r="CG188" i="8"/>
  <c r="BY189" i="8" s="1"/>
  <c r="CE188" i="8"/>
  <c r="AQ190" i="7"/>
  <c r="AN190" i="7"/>
  <c r="AS190" i="7"/>
  <c r="AH190" i="7"/>
  <c r="CD190" i="7"/>
  <c r="CA190" i="7"/>
  <c r="CF190" i="7"/>
  <c r="BD190" i="7"/>
  <c r="BA190" i="7"/>
  <c r="BF190" i="7"/>
  <c r="AC189" i="8"/>
  <c r="Q190" i="7"/>
  <c r="N190" i="7"/>
  <c r="S190" i="7"/>
  <c r="CB190" i="7" l="1"/>
  <c r="CG190" i="7"/>
  <c r="BY191" i="7" s="1"/>
  <c r="CE190" i="7"/>
  <c r="CH188" i="8"/>
  <c r="CC189" i="8"/>
  <c r="BP189" i="8"/>
  <c r="BH188" i="8"/>
  <c r="BU188" i="8"/>
  <c r="AB188" i="9"/>
  <c r="AG188" i="9"/>
  <c r="Y189" i="9" s="1"/>
  <c r="AE188" i="9"/>
  <c r="BC189" i="8"/>
  <c r="BB190" i="7"/>
  <c r="BG190" i="7"/>
  <c r="AY191" i="7" s="1"/>
  <c r="BE190" i="7"/>
  <c r="AO188" i="8"/>
  <c r="AR188" i="8"/>
  <c r="AT188" i="8"/>
  <c r="AL189" i="8" s="1"/>
  <c r="BO190" i="7"/>
  <c r="BT190" i="7"/>
  <c r="BL191" i="7" s="1"/>
  <c r="BR190" i="7"/>
  <c r="O189" i="9"/>
  <c r="R189" i="9"/>
  <c r="T189" i="9"/>
  <c r="L190" i="9" s="1"/>
  <c r="AO188" i="9"/>
  <c r="AT188" i="9"/>
  <c r="AL189" i="9" s="1"/>
  <c r="AR188" i="9"/>
  <c r="O190" i="7"/>
  <c r="R190" i="7"/>
  <c r="T190" i="7"/>
  <c r="L191" i="7" s="1"/>
  <c r="Q189" i="8"/>
  <c r="N189" i="8"/>
  <c r="S189" i="8"/>
  <c r="AD189" i="8"/>
  <c r="AA189" i="8"/>
  <c r="AF189" i="8"/>
  <c r="AD191" i="7"/>
  <c r="AA191" i="7"/>
  <c r="AF191" i="7"/>
  <c r="BB188" i="9"/>
  <c r="BE188" i="9"/>
  <c r="BG188" i="9"/>
  <c r="AY189" i="9" s="1"/>
  <c r="AO190" i="7"/>
  <c r="AT190" i="7"/>
  <c r="AL191" i="7" s="1"/>
  <c r="AR190" i="7"/>
  <c r="BO188" i="9"/>
  <c r="BT188" i="9"/>
  <c r="BL189" i="9" s="1"/>
  <c r="BR188" i="9"/>
  <c r="CB188" i="9"/>
  <c r="CE188" i="9"/>
  <c r="CG188" i="9"/>
  <c r="BY189" i="9" s="1"/>
  <c r="U189" i="9" l="1"/>
  <c r="BU190" i="7"/>
  <c r="BC191" i="7"/>
  <c r="O189" i="8"/>
  <c r="T189" i="8"/>
  <c r="L190" i="8" s="1"/>
  <c r="R189" i="8"/>
  <c r="BC189" i="9"/>
  <c r="BP191" i="7"/>
  <c r="BQ189" i="8"/>
  <c r="BN189" i="8"/>
  <c r="BS189" i="8"/>
  <c r="BH188" i="9"/>
  <c r="U190" i="7"/>
  <c r="BD189" i="8"/>
  <c r="BA189" i="8"/>
  <c r="BF189" i="8"/>
  <c r="CD189" i="8"/>
  <c r="CA189" i="8"/>
  <c r="CF189" i="8"/>
  <c r="BH190" i="7"/>
  <c r="AH188" i="9"/>
  <c r="AB191" i="7"/>
  <c r="AE191" i="7"/>
  <c r="AG191" i="7"/>
  <c r="Y192" i="7" s="1"/>
  <c r="AU188" i="9"/>
  <c r="AC189" i="9"/>
  <c r="CH188" i="9"/>
  <c r="AP189" i="8"/>
  <c r="P191" i="7"/>
  <c r="CC189" i="9"/>
  <c r="AP189" i="9"/>
  <c r="AU188" i="8"/>
  <c r="CH190" i="7"/>
  <c r="AU190" i="7"/>
  <c r="AB189" i="8"/>
  <c r="AG189" i="8"/>
  <c r="Y190" i="8" s="1"/>
  <c r="AE189" i="8"/>
  <c r="CC191" i="7"/>
  <c r="BU188" i="9"/>
  <c r="BP189" i="9"/>
  <c r="AP191" i="7"/>
  <c r="P190" i="9"/>
  <c r="Q191" i="7" l="1"/>
  <c r="N191" i="7"/>
  <c r="S191" i="7"/>
  <c r="BD189" i="9"/>
  <c r="BA189" i="9"/>
  <c r="BF189" i="9"/>
  <c r="BB189" i="8"/>
  <c r="BE189" i="8"/>
  <c r="BG189" i="8"/>
  <c r="AY190" i="8" s="1"/>
  <c r="U189" i="8"/>
  <c r="P190" i="8"/>
  <c r="AQ189" i="8"/>
  <c r="AN189" i="8"/>
  <c r="AS189" i="8"/>
  <c r="CD191" i="7"/>
  <c r="CA191" i="7"/>
  <c r="CF191" i="7"/>
  <c r="BQ189" i="9"/>
  <c r="BN189" i="9"/>
  <c r="BS189" i="9"/>
  <c r="AQ189" i="9"/>
  <c r="AN189" i="9"/>
  <c r="AS189" i="9"/>
  <c r="AH189" i="8"/>
  <c r="AD189" i="9"/>
  <c r="AA189" i="9"/>
  <c r="AF189" i="9"/>
  <c r="BD191" i="7"/>
  <c r="BA191" i="7"/>
  <c r="BF191" i="7"/>
  <c r="Q190" i="9"/>
  <c r="N190" i="9"/>
  <c r="S190" i="9"/>
  <c r="BO189" i="8"/>
  <c r="BR189" i="8"/>
  <c r="BT189" i="8"/>
  <c r="BL190" i="8" s="1"/>
  <c r="AC190" i="8"/>
  <c r="AQ191" i="7"/>
  <c r="AN191" i="7"/>
  <c r="AS191" i="7"/>
  <c r="AC192" i="7"/>
  <c r="CB189" i="8"/>
  <c r="CE189" i="8"/>
  <c r="CG189" i="8"/>
  <c r="BY190" i="8" s="1"/>
  <c r="CD189" i="9"/>
  <c r="CA189" i="9"/>
  <c r="CF189" i="9"/>
  <c r="AH191" i="7"/>
  <c r="BQ191" i="7"/>
  <c r="BN191" i="7"/>
  <c r="BS191" i="7"/>
  <c r="CC190" i="8" l="1"/>
  <c r="BP190" i="8"/>
  <c r="BU189" i="8"/>
  <c r="CH189" i="8"/>
  <c r="BO189" i="9"/>
  <c r="BR189" i="9"/>
  <c r="BT189" i="9"/>
  <c r="BL190" i="9" s="1"/>
  <c r="BC190" i="8"/>
  <c r="AB189" i="9"/>
  <c r="AG189" i="9"/>
  <c r="Y190" i="9" s="1"/>
  <c r="AE189" i="9"/>
  <c r="BH189" i="8"/>
  <c r="AD192" i="7"/>
  <c r="AA192" i="7"/>
  <c r="AF192" i="7"/>
  <c r="O190" i="9"/>
  <c r="R190" i="9"/>
  <c r="T190" i="9"/>
  <c r="L191" i="9" s="1"/>
  <c r="CB191" i="7"/>
  <c r="CE191" i="7"/>
  <c r="CG191" i="7"/>
  <c r="BY192" i="7" s="1"/>
  <c r="BO191" i="7"/>
  <c r="BT191" i="7"/>
  <c r="BL192" i="7" s="1"/>
  <c r="BR191" i="7"/>
  <c r="BB189" i="9"/>
  <c r="BE189" i="9"/>
  <c r="BG189" i="9"/>
  <c r="AY190" i="9" s="1"/>
  <c r="AO191" i="7"/>
  <c r="AR191" i="7"/>
  <c r="AT191" i="7"/>
  <c r="AL192" i="7" s="1"/>
  <c r="AO189" i="8"/>
  <c r="AT189" i="8"/>
  <c r="AL190" i="8" s="1"/>
  <c r="AR189" i="8"/>
  <c r="Q190" i="8"/>
  <c r="N190" i="8"/>
  <c r="S190" i="8"/>
  <c r="O191" i="7"/>
  <c r="R191" i="7"/>
  <c r="T191" i="7"/>
  <c r="L192" i="7" s="1"/>
  <c r="AD190" i="8"/>
  <c r="AA190" i="8"/>
  <c r="AF190" i="8"/>
  <c r="CB189" i="9"/>
  <c r="CG189" i="9"/>
  <c r="BY190" i="9" s="1"/>
  <c r="CE189" i="9"/>
  <c r="BB191" i="7"/>
  <c r="BG191" i="7"/>
  <c r="AY192" i="7" s="1"/>
  <c r="BE191" i="7"/>
  <c r="AO189" i="9"/>
  <c r="AR189" i="9"/>
  <c r="AT189" i="9"/>
  <c r="AL190" i="9" s="1"/>
  <c r="BU189" i="9" l="1"/>
  <c r="AB192" i="7"/>
  <c r="AE192" i="7"/>
  <c r="AG192" i="7"/>
  <c r="Y193" i="7" s="1"/>
  <c r="CC190" i="9"/>
  <c r="AU191" i="7"/>
  <c r="CH189" i="9"/>
  <c r="AP192" i="7"/>
  <c r="CC192" i="7"/>
  <c r="CH191" i="7"/>
  <c r="AB190" i="8"/>
  <c r="AG190" i="8"/>
  <c r="Y191" i="8" s="1"/>
  <c r="AE190" i="8"/>
  <c r="AU189" i="8"/>
  <c r="AH189" i="9"/>
  <c r="AP190" i="8"/>
  <c r="AC190" i="9"/>
  <c r="BC190" i="9"/>
  <c r="BP192" i="7"/>
  <c r="BQ190" i="8"/>
  <c r="BN190" i="8"/>
  <c r="BS190" i="8"/>
  <c r="AP190" i="9"/>
  <c r="P192" i="7"/>
  <c r="AU189" i="9"/>
  <c r="BH189" i="9"/>
  <c r="BH191" i="7"/>
  <c r="U190" i="9"/>
  <c r="BD190" i="8"/>
  <c r="BA190" i="8"/>
  <c r="BF190" i="8"/>
  <c r="U191" i="7"/>
  <c r="P191" i="9"/>
  <c r="BC192" i="7"/>
  <c r="O190" i="8"/>
  <c r="T190" i="8"/>
  <c r="L191" i="8" s="1"/>
  <c r="R190" i="8"/>
  <c r="BU191" i="7"/>
  <c r="BP190" i="9"/>
  <c r="CD190" i="8"/>
  <c r="CA190" i="8"/>
  <c r="CF190" i="8"/>
  <c r="BQ190" i="9" l="1"/>
  <c r="BN190" i="9"/>
  <c r="BS190" i="9"/>
  <c r="AH190" i="8"/>
  <c r="AQ192" i="7"/>
  <c r="AN192" i="7"/>
  <c r="AS192" i="7"/>
  <c r="BD190" i="9"/>
  <c r="BA190" i="9"/>
  <c r="BF190" i="9"/>
  <c r="AC191" i="8"/>
  <c r="AD190" i="9"/>
  <c r="AA190" i="9"/>
  <c r="AF190" i="9"/>
  <c r="Q192" i="7"/>
  <c r="N192" i="7"/>
  <c r="S192" i="7"/>
  <c r="BB190" i="8"/>
  <c r="BG190" i="8"/>
  <c r="AY191" i="8" s="1"/>
  <c r="BE190" i="8"/>
  <c r="AQ190" i="8"/>
  <c r="AN190" i="8"/>
  <c r="AS190" i="8"/>
  <c r="U190" i="8"/>
  <c r="AQ190" i="9"/>
  <c r="AN190" i="9"/>
  <c r="AS190" i="9"/>
  <c r="CD190" i="9"/>
  <c r="CA190" i="9"/>
  <c r="CF190" i="9"/>
  <c r="P191" i="8"/>
  <c r="AC193" i="7"/>
  <c r="AH192" i="7"/>
  <c r="CD192" i="7"/>
  <c r="CA192" i="7"/>
  <c r="CF192" i="7"/>
  <c r="BO190" i="8"/>
  <c r="BT190" i="8"/>
  <c r="BL191" i="8" s="1"/>
  <c r="BR190" i="8"/>
  <c r="BD192" i="7"/>
  <c r="BA192" i="7"/>
  <c r="BF192" i="7"/>
  <c r="CB190" i="8"/>
  <c r="CG190" i="8"/>
  <c r="BY191" i="8" s="1"/>
  <c r="CE190" i="8"/>
  <c r="Q191" i="9"/>
  <c r="N191" i="9"/>
  <c r="S191" i="9"/>
  <c r="BQ192" i="7"/>
  <c r="BN192" i="7"/>
  <c r="BS192" i="7"/>
  <c r="AO190" i="9" l="1"/>
  <c r="AT190" i="9"/>
  <c r="AL191" i="9" s="1"/>
  <c r="AR190" i="9"/>
  <c r="BB190" i="9"/>
  <c r="BE190" i="9"/>
  <c r="BG190" i="9"/>
  <c r="AY191" i="9" s="1"/>
  <c r="O192" i="7"/>
  <c r="R192" i="7"/>
  <c r="T192" i="7"/>
  <c r="L193" i="7" s="1"/>
  <c r="AO192" i="7"/>
  <c r="AT192" i="7"/>
  <c r="AL193" i="7" s="1"/>
  <c r="AR192" i="7"/>
  <c r="Q191" i="8"/>
  <c r="N191" i="8"/>
  <c r="S191" i="8"/>
  <c r="BO192" i="7"/>
  <c r="BT192" i="7"/>
  <c r="BL193" i="7" s="1"/>
  <c r="BR192" i="7"/>
  <c r="BP191" i="8"/>
  <c r="AO190" i="8"/>
  <c r="AR190" i="8"/>
  <c r="AT190" i="8"/>
  <c r="AL191" i="8" s="1"/>
  <c r="BU190" i="8"/>
  <c r="CB190" i="9"/>
  <c r="CG190" i="9"/>
  <c r="BY191" i="9" s="1"/>
  <c r="CE190" i="9"/>
  <c r="BB192" i="7"/>
  <c r="BE192" i="7"/>
  <c r="BG192" i="7"/>
  <c r="AY193" i="7" s="1"/>
  <c r="O191" i="9"/>
  <c r="R191" i="9"/>
  <c r="T191" i="9"/>
  <c r="L192" i="9" s="1"/>
  <c r="BH190" i="8"/>
  <c r="AB190" i="9"/>
  <c r="AE190" i="9"/>
  <c r="AG190" i="9"/>
  <c r="Y191" i="9" s="1"/>
  <c r="CC191" i="8"/>
  <c r="BC191" i="8"/>
  <c r="BO190" i="9"/>
  <c r="BT190" i="9"/>
  <c r="BL191" i="9" s="1"/>
  <c r="BR190" i="9"/>
  <c r="AD193" i="7"/>
  <c r="AA193" i="7"/>
  <c r="AF193" i="7"/>
  <c r="CB192" i="7"/>
  <c r="CG192" i="7"/>
  <c r="BY193" i="7" s="1"/>
  <c r="CE192" i="7"/>
  <c r="CH190" i="8"/>
  <c r="AD191" i="8"/>
  <c r="AA191" i="8"/>
  <c r="AF191" i="8"/>
  <c r="BP193" i="7" l="1"/>
  <c r="BP191" i="9"/>
  <c r="CC191" i="9"/>
  <c r="BC191" i="9"/>
  <c r="P192" i="9"/>
  <c r="O191" i="8"/>
  <c r="T191" i="8"/>
  <c r="L192" i="8" s="1"/>
  <c r="R191" i="8"/>
  <c r="BH190" i="9"/>
  <c r="BD191" i="8"/>
  <c r="BA191" i="8"/>
  <c r="BF191" i="8"/>
  <c r="AU192" i="7"/>
  <c r="AU190" i="9"/>
  <c r="AP191" i="8"/>
  <c r="AU190" i="8"/>
  <c r="AP193" i="7"/>
  <c r="AP191" i="9"/>
  <c r="CH192" i="7"/>
  <c r="U191" i="9"/>
  <c r="CC193" i="7"/>
  <c r="BH192" i="7"/>
  <c r="CD191" i="8"/>
  <c r="CA191" i="8"/>
  <c r="CF191" i="8"/>
  <c r="P193" i="7"/>
  <c r="BC193" i="7"/>
  <c r="AB191" i="8"/>
  <c r="AG191" i="8"/>
  <c r="Y192" i="8" s="1"/>
  <c r="AE191" i="8"/>
  <c r="BQ191" i="8"/>
  <c r="BN191" i="8"/>
  <c r="BS191" i="8"/>
  <c r="U192" i="7"/>
  <c r="AB193" i="7"/>
  <c r="AG193" i="7"/>
  <c r="Y194" i="7" s="1"/>
  <c r="AE193" i="7"/>
  <c r="AC191" i="9"/>
  <c r="BU190" i="9"/>
  <c r="AH190" i="9"/>
  <c r="CH190" i="9"/>
  <c r="BU192" i="7"/>
  <c r="BD191" i="9" l="1"/>
  <c r="BA191" i="9"/>
  <c r="BF191" i="9"/>
  <c r="AQ191" i="9"/>
  <c r="AN191" i="9"/>
  <c r="AS191" i="9"/>
  <c r="BB191" i="8"/>
  <c r="BG191" i="8"/>
  <c r="AY192" i="8" s="1"/>
  <c r="BE191" i="8"/>
  <c r="BO191" i="8"/>
  <c r="BT191" i="8"/>
  <c r="BL192" i="8" s="1"/>
  <c r="BR191" i="8"/>
  <c r="CB191" i="8"/>
  <c r="CG191" i="8"/>
  <c r="BY192" i="8" s="1"/>
  <c r="CE191" i="8"/>
  <c r="AQ193" i="7"/>
  <c r="AN193" i="7"/>
  <c r="AS193" i="7"/>
  <c r="AH191" i="8"/>
  <c r="AC192" i="8"/>
  <c r="U191" i="8"/>
  <c r="CD191" i="9"/>
  <c r="CA191" i="9"/>
  <c r="CF191" i="9"/>
  <c r="CD193" i="7"/>
  <c r="CA193" i="7"/>
  <c r="CF193" i="7"/>
  <c r="AQ191" i="8"/>
  <c r="AN191" i="8"/>
  <c r="AS191" i="8"/>
  <c r="P192" i="8"/>
  <c r="AD191" i="9"/>
  <c r="AA191" i="9"/>
  <c r="AF191" i="9"/>
  <c r="AH193" i="7"/>
  <c r="AC194" i="7"/>
  <c r="BQ191" i="9"/>
  <c r="BN191" i="9"/>
  <c r="BS191" i="9"/>
  <c r="BD193" i="7"/>
  <c r="BA193" i="7"/>
  <c r="BF193" i="7"/>
  <c r="Q192" i="9"/>
  <c r="N192" i="9"/>
  <c r="S192" i="9"/>
  <c r="Q193" i="7"/>
  <c r="N193" i="7"/>
  <c r="S193" i="7"/>
  <c r="BQ193" i="7"/>
  <c r="BN193" i="7"/>
  <c r="BS193" i="7"/>
  <c r="AO193" i="7" l="1"/>
  <c r="AT193" i="7"/>
  <c r="AL194" i="7" s="1"/>
  <c r="AR193" i="7"/>
  <c r="AB191" i="9"/>
  <c r="AG191" i="9"/>
  <c r="Y192" i="9" s="1"/>
  <c r="AE191" i="9"/>
  <c r="BH191" i="8"/>
  <c r="BC192" i="8"/>
  <c r="Q192" i="8"/>
  <c r="N192" i="8"/>
  <c r="S192" i="8"/>
  <c r="CB191" i="9"/>
  <c r="CE191" i="9"/>
  <c r="CG191" i="9"/>
  <c r="BY192" i="9" s="1"/>
  <c r="BO193" i="7"/>
  <c r="BT193" i="7"/>
  <c r="BL194" i="7" s="1"/>
  <c r="BR193" i="7"/>
  <c r="CH191" i="8"/>
  <c r="CC192" i="8"/>
  <c r="AO191" i="9"/>
  <c r="AR191" i="9"/>
  <c r="AT191" i="9"/>
  <c r="AL192" i="9" s="1"/>
  <c r="AO191" i="8"/>
  <c r="AT191" i="8"/>
  <c r="AL192" i="8" s="1"/>
  <c r="AR191" i="8"/>
  <c r="AD192" i="8"/>
  <c r="AA192" i="8"/>
  <c r="AF192" i="8"/>
  <c r="O192" i="9"/>
  <c r="T192" i="9"/>
  <c r="L193" i="9" s="1"/>
  <c r="R192" i="9"/>
  <c r="BB193" i="7"/>
  <c r="BG193" i="7"/>
  <c r="AY194" i="7" s="1"/>
  <c r="BE193" i="7"/>
  <c r="AD194" i="7"/>
  <c r="AA194" i="7"/>
  <c r="AF194" i="7"/>
  <c r="BU191" i="8"/>
  <c r="O193" i="7"/>
  <c r="R193" i="7"/>
  <c r="T193" i="7"/>
  <c r="L194" i="7" s="1"/>
  <c r="CB193" i="7"/>
  <c r="CG193" i="7"/>
  <c r="BY194" i="7" s="1"/>
  <c r="CE193" i="7"/>
  <c r="BP192" i="8"/>
  <c r="BB191" i="9"/>
  <c r="BE191" i="9"/>
  <c r="BG191" i="9"/>
  <c r="AY192" i="9" s="1"/>
  <c r="BO191" i="9"/>
  <c r="BT191" i="9"/>
  <c r="BL192" i="9" s="1"/>
  <c r="BR191" i="9"/>
  <c r="P193" i="9" l="1"/>
  <c r="AU191" i="9"/>
  <c r="CC192" i="9"/>
  <c r="CH191" i="9"/>
  <c r="AH191" i="9"/>
  <c r="AC192" i="9"/>
  <c r="BC192" i="9"/>
  <c r="BH191" i="9"/>
  <c r="CD192" i="8"/>
  <c r="CA192" i="8"/>
  <c r="CF192" i="8"/>
  <c r="AB192" i="8"/>
  <c r="AE192" i="8"/>
  <c r="AG192" i="8"/>
  <c r="Y193" i="8" s="1"/>
  <c r="O192" i="8"/>
  <c r="R192" i="8"/>
  <c r="T192" i="8"/>
  <c r="L193" i="8" s="1"/>
  <c r="AB194" i="7"/>
  <c r="AE194" i="7"/>
  <c r="AG194" i="7"/>
  <c r="Y195" i="7" s="1"/>
  <c r="AU193" i="7"/>
  <c r="AP194" i="7"/>
  <c r="AP192" i="8"/>
  <c r="BU193" i="7"/>
  <c r="BQ192" i="8"/>
  <c r="BN192" i="8"/>
  <c r="BS192" i="8"/>
  <c r="AU191" i="8"/>
  <c r="CH193" i="7"/>
  <c r="BH193" i="7"/>
  <c r="CC194" i="7"/>
  <c r="BC194" i="7"/>
  <c r="BP194" i="7"/>
  <c r="BD192" i="8"/>
  <c r="BA192" i="8"/>
  <c r="BF192" i="8"/>
  <c r="BU191" i="9"/>
  <c r="BP192" i="9"/>
  <c r="P194" i="7"/>
  <c r="U193" i="7"/>
  <c r="U192" i="9"/>
  <c r="AP192" i="9"/>
  <c r="AH192" i="8" l="1"/>
  <c r="AD192" i="9"/>
  <c r="AA192" i="9"/>
  <c r="AF192" i="9"/>
  <c r="AQ194" i="7"/>
  <c r="AN194" i="7"/>
  <c r="AS194" i="7"/>
  <c r="CB192" i="8"/>
  <c r="CE192" i="8"/>
  <c r="CG192" i="8"/>
  <c r="BY193" i="8" s="1"/>
  <c r="Q194" i="7"/>
  <c r="N194" i="7"/>
  <c r="S194" i="7"/>
  <c r="AC195" i="7"/>
  <c r="AH194" i="7"/>
  <c r="BB192" i="8"/>
  <c r="BE192" i="8"/>
  <c r="BG192" i="8"/>
  <c r="AY193" i="8" s="1"/>
  <c r="BO192" i="8"/>
  <c r="BT192" i="8"/>
  <c r="BL193" i="8" s="1"/>
  <c r="BR192" i="8"/>
  <c r="CD192" i="9"/>
  <c r="CA192" i="9"/>
  <c r="CF192" i="9"/>
  <c r="BQ194" i="7"/>
  <c r="BN194" i="7"/>
  <c r="BS194" i="7"/>
  <c r="AQ192" i="9"/>
  <c r="AN192" i="9"/>
  <c r="AS192" i="9"/>
  <c r="BD194" i="7"/>
  <c r="BA194" i="7"/>
  <c r="BF194" i="7"/>
  <c r="U192" i="8"/>
  <c r="Q193" i="9"/>
  <c r="N193" i="9"/>
  <c r="S193" i="9"/>
  <c r="BQ192" i="9"/>
  <c r="BN192" i="9"/>
  <c r="BS192" i="9"/>
  <c r="P193" i="8"/>
  <c r="CD194" i="7"/>
  <c r="CA194" i="7"/>
  <c r="CF194" i="7"/>
  <c r="AQ192" i="8"/>
  <c r="AN192" i="8"/>
  <c r="AS192" i="8"/>
  <c r="AC193" i="8"/>
  <c r="BD192" i="9"/>
  <c r="BA192" i="9"/>
  <c r="BF192" i="9"/>
  <c r="BO194" i="7" l="1"/>
  <c r="BR194" i="7"/>
  <c r="BT194" i="7"/>
  <c r="BL195" i="7" s="1"/>
  <c r="O193" i="9"/>
  <c r="T193" i="9"/>
  <c r="L194" i="9" s="1"/>
  <c r="R193" i="9"/>
  <c r="CB194" i="7"/>
  <c r="CG194" i="7"/>
  <c r="BY195" i="7" s="1"/>
  <c r="CE194" i="7"/>
  <c r="CB192" i="9"/>
  <c r="CG192" i="9"/>
  <c r="BY193" i="9" s="1"/>
  <c r="CE192" i="9"/>
  <c r="AD195" i="7"/>
  <c r="AA195" i="7"/>
  <c r="AF195" i="7"/>
  <c r="AO194" i="7"/>
  <c r="AR194" i="7"/>
  <c r="AT194" i="7"/>
  <c r="AL195" i="7" s="1"/>
  <c r="BU192" i="8"/>
  <c r="O194" i="7"/>
  <c r="T194" i="7"/>
  <c r="L195" i="7" s="1"/>
  <c r="R194" i="7"/>
  <c r="Q193" i="8"/>
  <c r="N193" i="8"/>
  <c r="S193" i="8"/>
  <c r="BC193" i="8"/>
  <c r="CH192" i="8"/>
  <c r="AB192" i="9"/>
  <c r="AE192" i="9"/>
  <c r="AG192" i="9"/>
  <c r="Y193" i="9" s="1"/>
  <c r="BB192" i="9"/>
  <c r="BG192" i="9"/>
  <c r="AY193" i="9" s="1"/>
  <c r="BE192" i="9"/>
  <c r="BB194" i="7"/>
  <c r="BG194" i="7"/>
  <c r="AY195" i="7" s="1"/>
  <c r="BE194" i="7"/>
  <c r="CC193" i="8"/>
  <c r="AD193" i="8"/>
  <c r="AA193" i="8"/>
  <c r="AF193" i="8"/>
  <c r="AO192" i="9"/>
  <c r="AT192" i="9"/>
  <c r="AL193" i="9" s="1"/>
  <c r="AR192" i="9"/>
  <c r="BH192" i="8"/>
  <c r="BP193" i="8"/>
  <c r="BO192" i="9"/>
  <c r="BR192" i="9"/>
  <c r="BT192" i="9"/>
  <c r="BL193" i="9" s="1"/>
  <c r="AO192" i="8"/>
  <c r="AR192" i="8"/>
  <c r="AT192" i="8"/>
  <c r="AL193" i="8" s="1"/>
  <c r="U193" i="9" l="1"/>
  <c r="AB193" i="8"/>
  <c r="AE193" i="8"/>
  <c r="AG193" i="8"/>
  <c r="Y194" i="8" s="1"/>
  <c r="BQ193" i="8"/>
  <c r="BN193" i="8"/>
  <c r="BS193" i="8"/>
  <c r="CD193" i="8"/>
  <c r="CA193" i="8"/>
  <c r="CF193" i="8"/>
  <c r="AB195" i="7"/>
  <c r="AE195" i="7"/>
  <c r="AG195" i="7"/>
  <c r="Y196" i="7" s="1"/>
  <c r="P194" i="9"/>
  <c r="BC195" i="7"/>
  <c r="CH192" i="9"/>
  <c r="BD193" i="8"/>
  <c r="BA193" i="8"/>
  <c r="BF193" i="8"/>
  <c r="CC193" i="9"/>
  <c r="BU192" i="9"/>
  <c r="AH192" i="9"/>
  <c r="AP193" i="8"/>
  <c r="AU192" i="9"/>
  <c r="BH192" i="9"/>
  <c r="O193" i="8"/>
  <c r="T193" i="8"/>
  <c r="L194" i="8" s="1"/>
  <c r="R193" i="8"/>
  <c r="BP195" i="7"/>
  <c r="BC193" i="9"/>
  <c r="AP195" i="7"/>
  <c r="BU194" i="7"/>
  <c r="AU194" i="7"/>
  <c r="CH194" i="7"/>
  <c r="P195" i="7"/>
  <c r="BH194" i="7"/>
  <c r="AU192" i="8"/>
  <c r="AP193" i="9"/>
  <c r="BP193" i="9"/>
  <c r="AC193" i="9"/>
  <c r="U194" i="7"/>
  <c r="CC195" i="7"/>
  <c r="BQ195" i="7" l="1"/>
  <c r="BN195" i="7"/>
  <c r="BS195" i="7"/>
  <c r="CB193" i="8"/>
  <c r="CE193" i="8"/>
  <c r="CG193" i="8"/>
  <c r="BY194" i="8" s="1"/>
  <c r="P194" i="8"/>
  <c r="U193" i="8"/>
  <c r="BQ193" i="9"/>
  <c r="BN193" i="9"/>
  <c r="BS193" i="9"/>
  <c r="AQ193" i="9"/>
  <c r="AN193" i="9"/>
  <c r="AS193" i="9"/>
  <c r="BD195" i="7"/>
  <c r="BA195" i="7"/>
  <c r="BF195" i="7"/>
  <c r="BO193" i="8"/>
  <c r="BR193" i="8"/>
  <c r="BT193" i="8"/>
  <c r="BL194" i="8" s="1"/>
  <c r="AC194" i="8"/>
  <c r="AD193" i="9"/>
  <c r="AA193" i="9"/>
  <c r="AF193" i="9"/>
  <c r="AQ195" i="7"/>
  <c r="AN195" i="7"/>
  <c r="AS195" i="7"/>
  <c r="Q194" i="9"/>
  <c r="N194" i="9"/>
  <c r="S194" i="9"/>
  <c r="AH193" i="8"/>
  <c r="CD193" i="9"/>
  <c r="CA193" i="9"/>
  <c r="CF193" i="9"/>
  <c r="CD195" i="7"/>
  <c r="CA195" i="7"/>
  <c r="CF195" i="7"/>
  <c r="AQ193" i="8"/>
  <c r="AN193" i="8"/>
  <c r="AS193" i="8"/>
  <c r="BB193" i="8"/>
  <c r="BE193" i="8"/>
  <c r="BG193" i="8"/>
  <c r="AY194" i="8" s="1"/>
  <c r="AC196" i="7"/>
  <c r="BD193" i="9"/>
  <c r="BA193" i="9"/>
  <c r="BF193" i="9"/>
  <c r="AH195" i="7"/>
  <c r="Q195" i="7"/>
  <c r="N195" i="7"/>
  <c r="S195" i="7"/>
  <c r="AD196" i="7" l="1"/>
  <c r="AA196" i="7"/>
  <c r="AF196" i="7"/>
  <c r="AB193" i="9"/>
  <c r="AG193" i="9"/>
  <c r="Y194" i="9" s="1"/>
  <c r="AE193" i="9"/>
  <c r="Q194" i="8"/>
  <c r="N194" i="8"/>
  <c r="S194" i="8"/>
  <c r="AD194" i="8"/>
  <c r="AA194" i="8"/>
  <c r="AF194" i="8"/>
  <c r="AO193" i="9"/>
  <c r="AR193" i="9"/>
  <c r="AT193" i="9"/>
  <c r="AL194" i="9" s="1"/>
  <c r="BH193" i="8"/>
  <c r="CB193" i="9"/>
  <c r="CG193" i="9"/>
  <c r="BY194" i="9" s="1"/>
  <c r="CE193" i="9"/>
  <c r="BC194" i="8"/>
  <c r="BP194" i="8"/>
  <c r="CC194" i="8"/>
  <c r="BO193" i="9"/>
  <c r="BT193" i="9"/>
  <c r="BL194" i="9" s="1"/>
  <c r="BR193" i="9"/>
  <c r="CH193" i="8"/>
  <c r="O194" i="9"/>
  <c r="R194" i="9"/>
  <c r="T194" i="9"/>
  <c r="L195" i="9" s="1"/>
  <c r="BB195" i="7"/>
  <c r="BE195" i="7"/>
  <c r="BG195" i="7"/>
  <c r="AY196" i="7" s="1"/>
  <c r="CB195" i="7"/>
  <c r="CG195" i="7"/>
  <c r="BY196" i="7" s="1"/>
  <c r="CE195" i="7"/>
  <c r="AO195" i="7"/>
  <c r="AT195" i="7"/>
  <c r="AL196" i="7" s="1"/>
  <c r="AR195" i="7"/>
  <c r="BO195" i="7"/>
  <c r="BT195" i="7"/>
  <c r="BL196" i="7" s="1"/>
  <c r="BR195" i="7"/>
  <c r="O195" i="7"/>
  <c r="T195" i="7"/>
  <c r="L196" i="7" s="1"/>
  <c r="R195" i="7"/>
  <c r="BU193" i="8"/>
  <c r="AO193" i="8"/>
  <c r="AT193" i="8"/>
  <c r="AL194" i="8" s="1"/>
  <c r="AR193" i="8"/>
  <c r="BB193" i="9"/>
  <c r="BG193" i="9"/>
  <c r="AY194" i="9" s="1"/>
  <c r="BE193" i="9"/>
  <c r="BP194" i="9" l="1"/>
  <c r="AU193" i="8"/>
  <c r="AU195" i="7"/>
  <c r="P195" i="9"/>
  <c r="BU193" i="9"/>
  <c r="AP196" i="7"/>
  <c r="U194" i="9"/>
  <c r="CD194" i="8"/>
  <c r="CA194" i="8"/>
  <c r="CF194" i="8"/>
  <c r="AP194" i="9"/>
  <c r="AU193" i="9"/>
  <c r="BP196" i="7"/>
  <c r="CC194" i="9"/>
  <c r="AP194" i="8"/>
  <c r="CC196" i="7"/>
  <c r="AH193" i="9"/>
  <c r="BQ194" i="8"/>
  <c r="BN194" i="8"/>
  <c r="BS194" i="8"/>
  <c r="AC194" i="9"/>
  <c r="AB194" i="8"/>
  <c r="AG194" i="8"/>
  <c r="Y195" i="8" s="1"/>
  <c r="AE194" i="8"/>
  <c r="P196" i="7"/>
  <c r="BH193" i="9"/>
  <c r="BC196" i="7"/>
  <c r="BD194" i="8"/>
  <c r="BA194" i="8"/>
  <c r="BF194" i="8"/>
  <c r="AB196" i="7"/>
  <c r="AE196" i="7"/>
  <c r="AG196" i="7"/>
  <c r="Y197" i="7" s="1"/>
  <c r="CH195" i="7"/>
  <c r="U195" i="7"/>
  <c r="BC194" i="9"/>
  <c r="BU195" i="7"/>
  <c r="BH195" i="7"/>
  <c r="CH193" i="9"/>
  <c r="O194" i="8"/>
  <c r="R194" i="8"/>
  <c r="T194" i="8"/>
  <c r="L195" i="8" s="1"/>
  <c r="AH194" i="8" l="1"/>
  <c r="AQ196" i="7"/>
  <c r="AN196" i="7"/>
  <c r="AS196" i="7"/>
  <c r="AC195" i="8"/>
  <c r="CD196" i="7"/>
  <c r="CA196" i="7"/>
  <c r="CF196" i="7"/>
  <c r="BB194" i="8"/>
  <c r="BG194" i="8"/>
  <c r="AY195" i="8" s="1"/>
  <c r="BE194" i="8"/>
  <c r="AD194" i="9"/>
  <c r="AA194" i="9"/>
  <c r="AF194" i="9"/>
  <c r="AQ194" i="9"/>
  <c r="AN194" i="9"/>
  <c r="AS194" i="9"/>
  <c r="Q195" i="9"/>
  <c r="N195" i="9"/>
  <c r="S195" i="9"/>
  <c r="AQ194" i="8"/>
  <c r="AN194" i="8"/>
  <c r="AS194" i="8"/>
  <c r="CB194" i="8"/>
  <c r="CE194" i="8"/>
  <c r="CG194" i="8"/>
  <c r="BY195" i="8" s="1"/>
  <c r="BO194" i="8"/>
  <c r="BR194" i="8"/>
  <c r="BT194" i="8"/>
  <c r="BL195" i="8" s="1"/>
  <c r="CD194" i="9"/>
  <c r="CA194" i="9"/>
  <c r="CF194" i="9"/>
  <c r="AH196" i="7"/>
  <c r="BD194" i="9"/>
  <c r="BA194" i="9"/>
  <c r="BF194" i="9"/>
  <c r="Q196" i="7"/>
  <c r="N196" i="7"/>
  <c r="S196" i="7"/>
  <c r="BQ196" i="7"/>
  <c r="BN196" i="7"/>
  <c r="BS196" i="7"/>
  <c r="BD196" i="7"/>
  <c r="BA196" i="7"/>
  <c r="BF196" i="7"/>
  <c r="P195" i="8"/>
  <c r="U194" i="8"/>
  <c r="AC197" i="7"/>
  <c r="BQ194" i="9"/>
  <c r="BN194" i="9"/>
  <c r="BS194" i="9"/>
  <c r="AD197" i="7" l="1"/>
  <c r="AA197" i="7"/>
  <c r="AF197" i="7"/>
  <c r="BC195" i="8"/>
  <c r="CB194" i="9"/>
  <c r="CG194" i="9"/>
  <c r="BY195" i="9" s="1"/>
  <c r="CE194" i="9"/>
  <c r="BO196" i="7"/>
  <c r="BT196" i="7"/>
  <c r="BL197" i="7" s="1"/>
  <c r="BR196" i="7"/>
  <c r="O195" i="9"/>
  <c r="R195" i="9"/>
  <c r="T195" i="9"/>
  <c r="L196" i="9" s="1"/>
  <c r="CB196" i="7"/>
  <c r="CE196" i="7"/>
  <c r="CG196" i="7"/>
  <c r="BY197" i="7" s="1"/>
  <c r="O196" i="7"/>
  <c r="T196" i="7"/>
  <c r="L197" i="7" s="1"/>
  <c r="R196" i="7"/>
  <c r="BU194" i="8"/>
  <c r="AD195" i="8"/>
  <c r="AA195" i="8"/>
  <c r="AF195" i="8"/>
  <c r="AO194" i="9"/>
  <c r="AR194" i="9"/>
  <c r="AT194" i="9"/>
  <c r="AL195" i="9" s="1"/>
  <c r="BB194" i="9"/>
  <c r="BE194" i="9"/>
  <c r="BG194" i="9"/>
  <c r="AY195" i="9" s="1"/>
  <c r="AO196" i="7"/>
  <c r="AR196" i="7"/>
  <c r="AT196" i="7"/>
  <c r="AL197" i="7" s="1"/>
  <c r="BP195" i="8"/>
  <c r="Q195" i="8"/>
  <c r="N195" i="8"/>
  <c r="S195" i="8"/>
  <c r="CC195" i="8"/>
  <c r="CH194" i="8"/>
  <c r="AB194" i="9"/>
  <c r="AG194" i="9"/>
  <c r="Y195" i="9" s="1"/>
  <c r="AE194" i="9"/>
  <c r="BO194" i="9"/>
  <c r="BT194" i="9"/>
  <c r="BL195" i="9" s="1"/>
  <c r="BR194" i="9"/>
  <c r="BB196" i="7"/>
  <c r="BG196" i="7"/>
  <c r="AY197" i="7" s="1"/>
  <c r="BE196" i="7"/>
  <c r="AO194" i="8"/>
  <c r="AR194" i="8"/>
  <c r="AT194" i="8"/>
  <c r="AL195" i="8" s="1"/>
  <c r="BH194" i="8"/>
  <c r="O195" i="8" l="1"/>
  <c r="T195" i="8"/>
  <c r="L196" i="8" s="1"/>
  <c r="R195" i="8"/>
  <c r="P197" i="7"/>
  <c r="AP195" i="9"/>
  <c r="CH194" i="9"/>
  <c r="AU194" i="9"/>
  <c r="CC197" i="7"/>
  <c r="CC195" i="9"/>
  <c r="CH196" i="7"/>
  <c r="AP195" i="8"/>
  <c r="P196" i="9"/>
  <c r="BD195" i="8"/>
  <c r="BA195" i="8"/>
  <c r="BF195" i="8"/>
  <c r="AB195" i="8"/>
  <c r="AE195" i="8"/>
  <c r="AG195" i="8"/>
  <c r="Y196" i="8" s="1"/>
  <c r="U195" i="9"/>
  <c r="BP195" i="9"/>
  <c r="AC195" i="9"/>
  <c r="BQ195" i="8"/>
  <c r="BN195" i="8"/>
  <c r="BS195" i="8"/>
  <c r="AU194" i="8"/>
  <c r="AH194" i="9"/>
  <c r="AP197" i="7"/>
  <c r="AU196" i="7"/>
  <c r="BH196" i="7"/>
  <c r="AB197" i="7"/>
  <c r="AG197" i="7"/>
  <c r="Y198" i="7" s="1"/>
  <c r="AE197" i="7"/>
  <c r="BC197" i="7"/>
  <c r="BC195" i="9"/>
  <c r="BU196" i="7"/>
  <c r="CD195" i="8"/>
  <c r="CA195" i="8"/>
  <c r="CF195" i="8"/>
  <c r="BH194" i="9"/>
  <c r="BU194" i="9"/>
  <c r="U196" i="7"/>
  <c r="BP197" i="7"/>
  <c r="BD195" i="9" l="1"/>
  <c r="BA195" i="9"/>
  <c r="BF195" i="9"/>
  <c r="AD195" i="9"/>
  <c r="AA195" i="9"/>
  <c r="AF195" i="9"/>
  <c r="Q196" i="9"/>
  <c r="N196" i="9"/>
  <c r="S196" i="9"/>
  <c r="BD197" i="7"/>
  <c r="BA197" i="7"/>
  <c r="BF197" i="7"/>
  <c r="AQ195" i="9"/>
  <c r="AN195" i="9"/>
  <c r="AS195" i="9"/>
  <c r="CB195" i="8"/>
  <c r="CG195" i="8"/>
  <c r="BY196" i="8" s="1"/>
  <c r="CE195" i="8"/>
  <c r="AC198" i="7"/>
  <c r="Q197" i="7"/>
  <c r="N197" i="7"/>
  <c r="S197" i="7"/>
  <c r="BQ195" i="9"/>
  <c r="BN195" i="9"/>
  <c r="BS195" i="9"/>
  <c r="AQ195" i="8"/>
  <c r="AN195" i="8"/>
  <c r="AS195" i="8"/>
  <c r="BB195" i="8"/>
  <c r="BE195" i="8"/>
  <c r="BG195" i="8"/>
  <c r="AY196" i="8" s="1"/>
  <c r="AQ197" i="7"/>
  <c r="AN197" i="7"/>
  <c r="AS197" i="7"/>
  <c r="U195" i="8"/>
  <c r="BO195" i="8"/>
  <c r="BR195" i="8"/>
  <c r="BT195" i="8"/>
  <c r="BL196" i="8" s="1"/>
  <c r="AC196" i="8"/>
  <c r="CD195" i="9"/>
  <c r="CA195" i="9"/>
  <c r="CF195" i="9"/>
  <c r="AH197" i="7"/>
  <c r="BQ197" i="7"/>
  <c r="BN197" i="7"/>
  <c r="BS197" i="7"/>
  <c r="AH195" i="8"/>
  <c r="P196" i="8"/>
  <c r="CD197" i="7"/>
  <c r="CA197" i="7"/>
  <c r="CF197" i="7"/>
  <c r="BB197" i="7" l="1"/>
  <c r="BE197" i="7"/>
  <c r="BG197" i="7"/>
  <c r="AY198" i="7" s="1"/>
  <c r="BP196" i="8"/>
  <c r="BC196" i="8"/>
  <c r="AD198" i="7"/>
  <c r="AA198" i="7"/>
  <c r="AF198" i="7"/>
  <c r="O196" i="9"/>
  <c r="R196" i="9"/>
  <c r="T196" i="9"/>
  <c r="L197" i="9" s="1"/>
  <c r="BU195" i="8"/>
  <c r="BH195" i="8"/>
  <c r="AO197" i="7"/>
  <c r="AR197" i="7"/>
  <c r="AT197" i="7"/>
  <c r="AL198" i="7" s="1"/>
  <c r="O197" i="7"/>
  <c r="R197" i="7"/>
  <c r="T197" i="7"/>
  <c r="L198" i="7" s="1"/>
  <c r="BO197" i="7"/>
  <c r="BT197" i="7"/>
  <c r="BL198" i="7" s="1"/>
  <c r="BR197" i="7"/>
  <c r="CB197" i="7"/>
  <c r="CG197" i="7"/>
  <c r="BY198" i="7" s="1"/>
  <c r="CE197" i="7"/>
  <c r="CH195" i="8"/>
  <c r="CC196" i="8"/>
  <c r="AB195" i="9"/>
  <c r="AE195" i="9"/>
  <c r="AG195" i="9"/>
  <c r="Y196" i="9" s="1"/>
  <c r="CB195" i="9"/>
  <c r="CG195" i="9"/>
  <c r="BY196" i="9" s="1"/>
  <c r="CE195" i="9"/>
  <c r="Q196" i="8"/>
  <c r="N196" i="8"/>
  <c r="S196" i="8"/>
  <c r="AO195" i="9"/>
  <c r="AT195" i="9"/>
  <c r="AL196" i="9" s="1"/>
  <c r="AR195" i="9"/>
  <c r="BB195" i="9"/>
  <c r="BG195" i="9"/>
  <c r="AY196" i="9" s="1"/>
  <c r="BE195" i="9"/>
  <c r="AO195" i="8"/>
  <c r="AR195" i="8"/>
  <c r="AT195" i="8"/>
  <c r="AL196" i="8" s="1"/>
  <c r="AD196" i="8"/>
  <c r="AA196" i="8"/>
  <c r="AF196" i="8"/>
  <c r="BO195" i="9"/>
  <c r="BT195" i="9"/>
  <c r="BL196" i="9" s="1"/>
  <c r="BR195" i="9"/>
  <c r="BD196" i="8" l="1"/>
  <c r="BA196" i="8"/>
  <c r="BF196" i="8"/>
  <c r="BU197" i="7"/>
  <c r="AP196" i="8"/>
  <c r="BQ196" i="8"/>
  <c r="BN196" i="8"/>
  <c r="BS196" i="8"/>
  <c r="BC198" i="7"/>
  <c r="BH195" i="9"/>
  <c r="CH195" i="9"/>
  <c r="U197" i="7"/>
  <c r="P197" i="9"/>
  <c r="BH197" i="7"/>
  <c r="AC196" i="9"/>
  <c r="CC196" i="9"/>
  <c r="CD196" i="8"/>
  <c r="CA196" i="8"/>
  <c r="CF196" i="8"/>
  <c r="U196" i="9"/>
  <c r="AP198" i="7"/>
  <c r="BP196" i="9"/>
  <c r="AU195" i="9"/>
  <c r="AP196" i="9"/>
  <c r="AU197" i="7"/>
  <c r="AU195" i="8"/>
  <c r="AH195" i="9"/>
  <c r="BU195" i="9"/>
  <c r="AB198" i="7"/>
  <c r="AE198" i="7"/>
  <c r="AG198" i="7"/>
  <c r="Y199" i="7" s="1"/>
  <c r="CC198" i="7"/>
  <c r="BP198" i="7"/>
  <c r="O196" i="8"/>
  <c r="T196" i="8"/>
  <c r="L197" i="8" s="1"/>
  <c r="R196" i="8"/>
  <c r="P198" i="7"/>
  <c r="BC196" i="9"/>
  <c r="AB196" i="8"/>
  <c r="AG196" i="8"/>
  <c r="Y197" i="8" s="1"/>
  <c r="AE196" i="8"/>
  <c r="CH197" i="7"/>
  <c r="BO196" i="8" l="1"/>
  <c r="BR196" i="8"/>
  <c r="BT196" i="8"/>
  <c r="BL197" i="8" s="1"/>
  <c r="AC197" i="8"/>
  <c r="AQ198" i="7"/>
  <c r="AN198" i="7"/>
  <c r="AS198" i="7"/>
  <c r="Q197" i="9"/>
  <c r="N197" i="9"/>
  <c r="S197" i="9"/>
  <c r="AQ196" i="8"/>
  <c r="AN196" i="8"/>
  <c r="AS196" i="8"/>
  <c r="BQ198" i="7"/>
  <c r="BN198" i="7"/>
  <c r="BS198" i="7"/>
  <c r="AH198" i="7"/>
  <c r="AQ196" i="9"/>
  <c r="AN196" i="9"/>
  <c r="AS196" i="9"/>
  <c r="CB196" i="8"/>
  <c r="CE196" i="8"/>
  <c r="CG196" i="8"/>
  <c r="BY197" i="8" s="1"/>
  <c r="AH196" i="8"/>
  <c r="BD196" i="9"/>
  <c r="BA196" i="9"/>
  <c r="BF196" i="9"/>
  <c r="Q198" i="7"/>
  <c r="N198" i="7"/>
  <c r="S198" i="7"/>
  <c r="U196" i="8"/>
  <c r="BB196" i="8"/>
  <c r="BG196" i="8"/>
  <c r="AY197" i="8" s="1"/>
  <c r="BE196" i="8"/>
  <c r="CD198" i="7"/>
  <c r="CA198" i="7"/>
  <c r="CF198" i="7"/>
  <c r="AC199" i="7"/>
  <c r="P197" i="8"/>
  <c r="CD196" i="9"/>
  <c r="CA196" i="9"/>
  <c r="CF196" i="9"/>
  <c r="BQ196" i="9"/>
  <c r="BN196" i="9"/>
  <c r="BS196" i="9"/>
  <c r="AD196" i="9"/>
  <c r="AA196" i="9"/>
  <c r="AF196" i="9"/>
  <c r="BD198" i="7"/>
  <c r="BA198" i="7"/>
  <c r="BF198" i="7"/>
  <c r="O197" i="9" l="1"/>
  <c r="R197" i="9"/>
  <c r="T197" i="9"/>
  <c r="L198" i="9" s="1"/>
  <c r="Q197" i="8"/>
  <c r="N197" i="8"/>
  <c r="S197" i="8"/>
  <c r="B24" i="9"/>
  <c r="O198" i="7"/>
  <c r="T198" i="7"/>
  <c r="L199" i="7" s="1"/>
  <c r="R198" i="7"/>
  <c r="AO196" i="9"/>
  <c r="AT196" i="9"/>
  <c r="AL197" i="9" s="1"/>
  <c r="AR196" i="9"/>
  <c r="AO198" i="7"/>
  <c r="AT198" i="7"/>
  <c r="AL199" i="7" s="1"/>
  <c r="AR198" i="7"/>
  <c r="AD199" i="7"/>
  <c r="AA199" i="7"/>
  <c r="AF199" i="7"/>
  <c r="BB196" i="9"/>
  <c r="BE196" i="9"/>
  <c r="BG196" i="9"/>
  <c r="AY197" i="9" s="1"/>
  <c r="AD197" i="8"/>
  <c r="AA197" i="8"/>
  <c r="AF197" i="8"/>
  <c r="AB196" i="9"/>
  <c r="AG196" i="9"/>
  <c r="Y197" i="9" s="1"/>
  <c r="AE196" i="9"/>
  <c r="BB198" i="7"/>
  <c r="BG198" i="7"/>
  <c r="AY199" i="7" s="1"/>
  <c r="BE198" i="7"/>
  <c r="BO198" i="7"/>
  <c r="BT198" i="7"/>
  <c r="BL199" i="7" s="1"/>
  <c r="BR198" i="7"/>
  <c r="BO196" i="9"/>
  <c r="BR196" i="9"/>
  <c r="BT196" i="9"/>
  <c r="BL197" i="9" s="1"/>
  <c r="BP197" i="8"/>
  <c r="CB198" i="7"/>
  <c r="CE198" i="7"/>
  <c r="CG198" i="7"/>
  <c r="BY199" i="7" s="1"/>
  <c r="BH196" i="8"/>
  <c r="BC197" i="8"/>
  <c r="BU196" i="8"/>
  <c r="CB196" i="9"/>
  <c r="CG196" i="9"/>
  <c r="BY197" i="9" s="1"/>
  <c r="CE196" i="9"/>
  <c r="CC197" i="8"/>
  <c r="AO196" i="8"/>
  <c r="AT196" i="8"/>
  <c r="AL197" i="8" s="1"/>
  <c r="AR196" i="8"/>
  <c r="CH196" i="8"/>
  <c r="BU196" i="9" l="1"/>
  <c r="AB197" i="8"/>
  <c r="AG197" i="8"/>
  <c r="Y198" i="8" s="1"/>
  <c r="AE197" i="8"/>
  <c r="AB199" i="7"/>
  <c r="AG199" i="7"/>
  <c r="Y200" i="7" s="1"/>
  <c r="AE199" i="7"/>
  <c r="U198" i="7"/>
  <c r="P199" i="7"/>
  <c r="AU198" i="7"/>
  <c r="CD197" i="8"/>
  <c r="CA197" i="8"/>
  <c r="CF197" i="8"/>
  <c r="BD197" i="8"/>
  <c r="BA197" i="8"/>
  <c r="BF197" i="8"/>
  <c r="BP199" i="7"/>
  <c r="BC197" i="9"/>
  <c r="AP199" i="7"/>
  <c r="B24" i="8"/>
  <c r="BC199" i="7"/>
  <c r="O197" i="8"/>
  <c r="R197" i="8"/>
  <c r="T197" i="8"/>
  <c r="L198" i="8" s="1"/>
  <c r="CH198" i="7"/>
  <c r="BH198" i="7"/>
  <c r="P198" i="9"/>
  <c r="CH196" i="9"/>
  <c r="CC197" i="9"/>
  <c r="BH196" i="9"/>
  <c r="AH196" i="9"/>
  <c r="U197" i="9"/>
  <c r="BU198" i="7"/>
  <c r="CC199" i="7"/>
  <c r="AC197" i="9"/>
  <c r="AU196" i="9"/>
  <c r="AU196" i="8"/>
  <c r="BQ197" i="8"/>
  <c r="BN197" i="8"/>
  <c r="BS197" i="8"/>
  <c r="AP197" i="9"/>
  <c r="AP197" i="8"/>
  <c r="BP197" i="9"/>
  <c r="C24" i="8"/>
  <c r="C26" i="7"/>
  <c r="CD197" i="9" l="1"/>
  <c r="CA197" i="9"/>
  <c r="CF197" i="9"/>
  <c r="P198" i="8"/>
  <c r="BD197" i="9"/>
  <c r="BA197" i="9"/>
  <c r="BF197" i="9"/>
  <c r="CD199" i="7"/>
  <c r="CA199" i="7"/>
  <c r="CF199" i="7"/>
  <c r="U197" i="8"/>
  <c r="BQ199" i="7"/>
  <c r="BN199" i="7"/>
  <c r="BS199" i="7"/>
  <c r="F24" i="8"/>
  <c r="BO197" i="8"/>
  <c r="BR197" i="8"/>
  <c r="BT197" i="8"/>
  <c r="BL198" i="8" s="1"/>
  <c r="Q198" i="9"/>
  <c r="N198" i="9"/>
  <c r="S198" i="9"/>
  <c r="E24" i="8"/>
  <c r="AH199" i="7"/>
  <c r="BD199" i="7"/>
  <c r="BA199" i="7"/>
  <c r="BF199" i="7"/>
  <c r="BB197" i="8"/>
  <c r="BE197" i="8"/>
  <c r="BG197" i="8"/>
  <c r="AY198" i="8" s="1"/>
  <c r="AC200" i="7"/>
  <c r="Q199" i="7"/>
  <c r="N199" i="7"/>
  <c r="S199" i="7"/>
  <c r="AQ197" i="9"/>
  <c r="AN197" i="9"/>
  <c r="AS197" i="9"/>
  <c r="G24" i="8"/>
  <c r="AH197" i="8"/>
  <c r="AC198" i="8"/>
  <c r="AQ199" i="7"/>
  <c r="AN199" i="7"/>
  <c r="AS199" i="7"/>
  <c r="CB197" i="8"/>
  <c r="CE197" i="8"/>
  <c r="CG197" i="8"/>
  <c r="BY198" i="8" s="1"/>
  <c r="BQ197" i="9"/>
  <c r="BN197" i="9"/>
  <c r="BS197" i="9"/>
  <c r="AD197" i="9"/>
  <c r="AA197" i="9"/>
  <c r="AF197" i="9"/>
  <c r="AQ197" i="8"/>
  <c r="AN197" i="8"/>
  <c r="AS197" i="8"/>
  <c r="AD200" i="7" l="1"/>
  <c r="AA200" i="7"/>
  <c r="AF200" i="7"/>
  <c r="G26" i="7"/>
  <c r="CB199" i="7"/>
  <c r="CE199" i="7"/>
  <c r="CG199" i="7"/>
  <c r="BY200" i="7" s="1"/>
  <c r="CH197" i="8"/>
  <c r="BH197" i="8"/>
  <c r="BP198" i="8"/>
  <c r="BU197" i="8"/>
  <c r="E24" i="9"/>
  <c r="D24" i="8"/>
  <c r="BC198" i="8"/>
  <c r="C24" i="9"/>
  <c r="E26" i="7"/>
  <c r="BB197" i="9"/>
  <c r="BE197" i="9"/>
  <c r="BG197" i="9"/>
  <c r="AY198" i="9" s="1"/>
  <c r="AO197" i="9"/>
  <c r="AR197" i="9"/>
  <c r="AT197" i="9"/>
  <c r="AL198" i="9" s="1"/>
  <c r="Q198" i="8"/>
  <c r="N198" i="8"/>
  <c r="S198" i="8"/>
  <c r="AO199" i="7"/>
  <c r="AT199" i="7"/>
  <c r="AL200" i="7" s="1"/>
  <c r="AR199" i="7"/>
  <c r="F26" i="7"/>
  <c r="D26" i="7"/>
  <c r="B26" i="7"/>
  <c r="BO199" i="7"/>
  <c r="BR199" i="7"/>
  <c r="BT199" i="7"/>
  <c r="BL200" i="7" s="1"/>
  <c r="G24" i="9"/>
  <c r="O198" i="9"/>
  <c r="R198" i="9"/>
  <c r="T198" i="9"/>
  <c r="L199" i="9" s="1"/>
  <c r="AB197" i="9"/>
  <c r="AG197" i="9"/>
  <c r="Y198" i="9" s="1"/>
  <c r="AE197" i="9"/>
  <c r="D24" i="9"/>
  <c r="BB199" i="7"/>
  <c r="BE199" i="7"/>
  <c r="BG199" i="7"/>
  <c r="AY200" i="7" s="1"/>
  <c r="F24" i="9"/>
  <c r="AD198" i="8"/>
  <c r="AA198" i="8"/>
  <c r="AF198" i="8"/>
  <c r="BO197" i="9"/>
  <c r="BT197" i="9"/>
  <c r="BL198" i="9" s="1"/>
  <c r="BR197" i="9"/>
  <c r="O199" i="7"/>
  <c r="R199" i="7"/>
  <c r="T199" i="7"/>
  <c r="L200" i="7" s="1"/>
  <c r="CB197" i="9"/>
  <c r="CE197" i="9"/>
  <c r="CG197" i="9"/>
  <c r="BY198" i="9" s="1"/>
  <c r="AO197" i="8"/>
  <c r="AR197" i="8"/>
  <c r="AT197" i="8"/>
  <c r="AL198" i="8" s="1"/>
  <c r="CC198" i="8"/>
  <c r="U198" i="9" l="1"/>
  <c r="BC198" i="9"/>
  <c r="BH197" i="9"/>
  <c r="BC200" i="7"/>
  <c r="CC200" i="7"/>
  <c r="P200" i="7"/>
  <c r="BH199" i="7"/>
  <c r="BP200" i="7"/>
  <c r="AU199" i="7"/>
  <c r="CH199" i="7"/>
  <c r="CC198" i="9"/>
  <c r="U199" i="7"/>
  <c r="AP200" i="7"/>
  <c r="BU197" i="9"/>
  <c r="BQ198" i="8"/>
  <c r="BN198" i="8"/>
  <c r="BS198" i="8"/>
  <c r="AH197" i="9"/>
  <c r="O198" i="8"/>
  <c r="R198" i="8"/>
  <c r="T198" i="8"/>
  <c r="L199" i="8" s="1"/>
  <c r="CD198" i="8"/>
  <c r="CA198" i="8"/>
  <c r="CF198" i="8"/>
  <c r="AC198" i="9"/>
  <c r="AP198" i="8"/>
  <c r="AP198" i="9"/>
  <c r="BD198" i="8"/>
  <c r="BA198" i="8"/>
  <c r="BF198" i="8"/>
  <c r="AB200" i="7"/>
  <c r="AE200" i="7"/>
  <c r="AG200" i="7"/>
  <c r="Y201" i="7" s="1"/>
  <c r="CH197" i="9"/>
  <c r="BU199" i="7"/>
  <c r="BP198" i="9"/>
  <c r="AU197" i="8"/>
  <c r="AB198" i="8"/>
  <c r="AE198" i="8"/>
  <c r="AG198" i="8"/>
  <c r="Y199" i="8" s="1"/>
  <c r="P199" i="9"/>
  <c r="AU197" i="9"/>
  <c r="AH198" i="8" l="1"/>
  <c r="AH200" i="7"/>
  <c r="BO198" i="8"/>
  <c r="BT198" i="8"/>
  <c r="BL199" i="8" s="1"/>
  <c r="BR198" i="8"/>
  <c r="CD200" i="7"/>
  <c r="CA200" i="7"/>
  <c r="CF200" i="7"/>
  <c r="AC199" i="8"/>
  <c r="CD198" i="9"/>
  <c r="CA198" i="9"/>
  <c r="CF198" i="9"/>
  <c r="BB198" i="8"/>
  <c r="BE198" i="8"/>
  <c r="BG198" i="8"/>
  <c r="AY199" i="8" s="1"/>
  <c r="CB198" i="8"/>
  <c r="CG198" i="8"/>
  <c r="BY199" i="8" s="1"/>
  <c r="CE198" i="8"/>
  <c r="AD198" i="9"/>
  <c r="AA198" i="9"/>
  <c r="AF198" i="9"/>
  <c r="AQ198" i="9"/>
  <c r="AN198" i="9"/>
  <c r="AS198" i="9"/>
  <c r="BD200" i="7"/>
  <c r="BA200" i="7"/>
  <c r="BF200" i="7"/>
  <c r="BQ200" i="7"/>
  <c r="BN200" i="7"/>
  <c r="BS200" i="7"/>
  <c r="AQ200" i="7"/>
  <c r="AN200" i="7"/>
  <c r="AS200" i="7"/>
  <c r="P199" i="8"/>
  <c r="BQ198" i="9"/>
  <c r="BN198" i="9"/>
  <c r="BS198" i="9"/>
  <c r="U198" i="8"/>
  <c r="Q200" i="7"/>
  <c r="N200" i="7"/>
  <c r="S200" i="7"/>
  <c r="BD198" i="9"/>
  <c r="BA198" i="9"/>
  <c r="BF198" i="9"/>
  <c r="Q199" i="9"/>
  <c r="N199" i="9"/>
  <c r="S199" i="9"/>
  <c r="AQ198" i="8"/>
  <c r="AN198" i="8"/>
  <c r="AS198" i="8"/>
  <c r="AC201" i="7"/>
  <c r="O199" i="9" l="1"/>
  <c r="R199" i="9"/>
  <c r="T199" i="9"/>
  <c r="L200" i="9" s="1"/>
  <c r="CH198" i="8"/>
  <c r="CB200" i="7"/>
  <c r="CG200" i="7"/>
  <c r="BY201" i="7" s="1"/>
  <c r="CE200" i="7"/>
  <c r="CC199" i="8"/>
  <c r="BO198" i="9"/>
  <c r="BT198" i="9"/>
  <c r="BL199" i="9" s="1"/>
  <c r="BR198" i="9"/>
  <c r="BU198" i="8"/>
  <c r="BC199" i="8"/>
  <c r="BP199" i="8"/>
  <c r="BB200" i="7"/>
  <c r="BE200" i="7"/>
  <c r="BG200" i="7"/>
  <c r="AY201" i="7" s="1"/>
  <c r="BH198" i="8"/>
  <c r="BB198" i="9"/>
  <c r="BG198" i="9"/>
  <c r="AY199" i="9" s="1"/>
  <c r="BE198" i="9"/>
  <c r="AD201" i="7"/>
  <c r="AA201" i="7"/>
  <c r="AF201" i="7"/>
  <c r="Q199" i="8"/>
  <c r="N199" i="8"/>
  <c r="S199" i="8"/>
  <c r="AO198" i="9"/>
  <c r="AT198" i="9"/>
  <c r="AL199" i="9" s="1"/>
  <c r="AR198" i="9"/>
  <c r="CB198" i="9"/>
  <c r="CG198" i="9"/>
  <c r="BY199" i="9" s="1"/>
  <c r="CE198" i="9"/>
  <c r="AO198" i="8"/>
  <c r="AT198" i="8"/>
  <c r="AL199" i="8" s="1"/>
  <c r="AR198" i="8"/>
  <c r="O200" i="7"/>
  <c r="T200" i="7"/>
  <c r="L201" i="7" s="1"/>
  <c r="R200" i="7"/>
  <c r="AD199" i="8"/>
  <c r="AA199" i="8"/>
  <c r="AF199" i="8"/>
  <c r="AO200" i="7"/>
  <c r="AT200" i="7"/>
  <c r="AL201" i="7" s="1"/>
  <c r="AR200" i="7"/>
  <c r="AB198" i="9"/>
  <c r="AG198" i="9"/>
  <c r="Y199" i="9" s="1"/>
  <c r="AE198" i="9"/>
  <c r="BO200" i="7"/>
  <c r="BR200" i="7"/>
  <c r="BT200" i="7"/>
  <c r="BL201" i="7" s="1"/>
  <c r="AP201" i="7" l="1"/>
  <c r="AH198" i="9"/>
  <c r="P201" i="7"/>
  <c r="AC199" i="9"/>
  <c r="AU198" i="8"/>
  <c r="O199" i="8"/>
  <c r="R199" i="8"/>
  <c r="T199" i="8"/>
  <c r="L200" i="8" s="1"/>
  <c r="CD199" i="8"/>
  <c r="CA199" i="8"/>
  <c r="CF199" i="8"/>
  <c r="BQ199" i="8"/>
  <c r="BN199" i="8"/>
  <c r="BS199" i="8"/>
  <c r="CH200" i="7"/>
  <c r="CC201" i="7"/>
  <c r="AP199" i="8"/>
  <c r="BD199" i="8"/>
  <c r="BA199" i="8"/>
  <c r="BF199" i="8"/>
  <c r="CH198" i="9"/>
  <c r="CC199" i="9"/>
  <c r="AU200" i="7"/>
  <c r="AB199" i="8"/>
  <c r="AE199" i="8"/>
  <c r="AG199" i="8"/>
  <c r="Y200" i="8" s="1"/>
  <c r="BP201" i="7"/>
  <c r="BH198" i="9"/>
  <c r="BC201" i="7"/>
  <c r="BU198" i="9"/>
  <c r="P200" i="9"/>
  <c r="BC199" i="9"/>
  <c r="BH200" i="7"/>
  <c r="BP199" i="9"/>
  <c r="U199" i="9"/>
  <c r="AB201" i="7"/>
  <c r="AE201" i="7"/>
  <c r="AG201" i="7"/>
  <c r="Y202" i="7" s="1"/>
  <c r="BU200" i="7"/>
  <c r="AU198" i="9"/>
  <c r="U200" i="7"/>
  <c r="AP199" i="9"/>
  <c r="BO199" i="8" l="1"/>
  <c r="BR199" i="8"/>
  <c r="BT199" i="8"/>
  <c r="BL200" i="8" s="1"/>
  <c r="BB199" i="8"/>
  <c r="BE199" i="8"/>
  <c r="BG199" i="8"/>
  <c r="AY200" i="8" s="1"/>
  <c r="AC200" i="8"/>
  <c r="Q200" i="9"/>
  <c r="N200" i="9"/>
  <c r="S200" i="9"/>
  <c r="AD199" i="9"/>
  <c r="AA199" i="9"/>
  <c r="AF199" i="9"/>
  <c r="BD199" i="9"/>
  <c r="BA199" i="9"/>
  <c r="BF199" i="9"/>
  <c r="AH199" i="8"/>
  <c r="AH201" i="7"/>
  <c r="CB199" i="8"/>
  <c r="CE199" i="8"/>
  <c r="CG199" i="8"/>
  <c r="BY200" i="8" s="1"/>
  <c r="Q201" i="7"/>
  <c r="N201" i="7"/>
  <c r="S201" i="7"/>
  <c r="AC202" i="7"/>
  <c r="CD201" i="7"/>
  <c r="CA201" i="7"/>
  <c r="CF201" i="7"/>
  <c r="AQ199" i="9"/>
  <c r="AN199" i="9"/>
  <c r="AS199" i="9"/>
  <c r="CD199" i="9"/>
  <c r="CA199" i="9"/>
  <c r="CF199" i="9"/>
  <c r="BQ201" i="7"/>
  <c r="BN201" i="7"/>
  <c r="BS201" i="7"/>
  <c r="AQ199" i="8"/>
  <c r="AN199" i="8"/>
  <c r="AS199" i="8"/>
  <c r="BD201" i="7"/>
  <c r="BA201" i="7"/>
  <c r="BF201" i="7"/>
  <c r="BQ199" i="9"/>
  <c r="BN199" i="9"/>
  <c r="BS199" i="9"/>
  <c r="P200" i="8"/>
  <c r="AQ201" i="7"/>
  <c r="AN201" i="7"/>
  <c r="AS201" i="7"/>
  <c r="U199" i="8"/>
  <c r="BO199" i="9" l="1"/>
  <c r="BT199" i="9"/>
  <c r="BL200" i="9" s="1"/>
  <c r="BR199" i="9"/>
  <c r="O200" i="9"/>
  <c r="T200" i="9"/>
  <c r="L201" i="9" s="1"/>
  <c r="R200" i="9"/>
  <c r="AD202" i="7"/>
  <c r="AA202" i="7"/>
  <c r="AF202" i="7"/>
  <c r="AD200" i="8"/>
  <c r="AA200" i="8"/>
  <c r="AF200" i="8"/>
  <c r="BB199" i="9"/>
  <c r="BE199" i="9"/>
  <c r="BG199" i="9"/>
  <c r="AY200" i="9" s="1"/>
  <c r="BC200" i="8"/>
  <c r="BB201" i="7"/>
  <c r="BG201" i="7"/>
  <c r="AY202" i="7" s="1"/>
  <c r="BE201" i="7"/>
  <c r="CB199" i="9"/>
  <c r="CE199" i="9"/>
  <c r="CG199" i="9"/>
  <c r="BY200" i="9" s="1"/>
  <c r="O201" i="7"/>
  <c r="R201" i="7"/>
  <c r="T201" i="7"/>
  <c r="L202" i="7" s="1"/>
  <c r="BH199" i="8"/>
  <c r="AB199" i="9"/>
  <c r="AE199" i="9"/>
  <c r="AG199" i="9"/>
  <c r="Y200" i="9" s="1"/>
  <c r="AO199" i="8"/>
  <c r="AT199" i="8"/>
  <c r="AL200" i="8" s="1"/>
  <c r="AR199" i="8"/>
  <c r="AO199" i="9"/>
  <c r="AT199" i="9"/>
  <c r="AL200" i="9" s="1"/>
  <c r="AR199" i="9"/>
  <c r="AO201" i="7"/>
  <c r="AT201" i="7"/>
  <c r="AL202" i="7" s="1"/>
  <c r="AR201" i="7"/>
  <c r="CC200" i="8"/>
  <c r="BP200" i="8"/>
  <c r="CH199" i="8"/>
  <c r="BU199" i="8"/>
  <c r="Q200" i="8"/>
  <c r="N200" i="8"/>
  <c r="S200" i="8"/>
  <c r="BO201" i="7"/>
  <c r="BT201" i="7"/>
  <c r="BL202" i="7" s="1"/>
  <c r="BR201" i="7"/>
  <c r="CB201" i="7"/>
  <c r="CE201" i="7"/>
  <c r="CG201" i="7"/>
  <c r="BY202" i="7" s="1"/>
  <c r="BC200" i="9" l="1"/>
  <c r="U200" i="9"/>
  <c r="AP200" i="8"/>
  <c r="BH199" i="9"/>
  <c r="P201" i="9"/>
  <c r="BP202" i="7"/>
  <c r="AB200" i="8"/>
  <c r="AG200" i="8"/>
  <c r="Y201" i="8" s="1"/>
  <c r="AE200" i="8"/>
  <c r="CD200" i="8"/>
  <c r="CA200" i="8"/>
  <c r="CF200" i="8"/>
  <c r="BU199" i="9"/>
  <c r="BH201" i="7"/>
  <c r="BP200" i="9"/>
  <c r="AH199" i="9"/>
  <c r="BC202" i="7"/>
  <c r="AC200" i="9"/>
  <c r="O200" i="8"/>
  <c r="T200" i="8"/>
  <c r="L201" i="8" s="1"/>
  <c r="R200" i="8"/>
  <c r="AP202" i="7"/>
  <c r="AB202" i="7"/>
  <c r="AG202" i="7"/>
  <c r="Y203" i="7" s="1"/>
  <c r="AE202" i="7"/>
  <c r="BU201" i="7"/>
  <c r="BQ200" i="8"/>
  <c r="BN200" i="8"/>
  <c r="BS200" i="8"/>
  <c r="CC200" i="9"/>
  <c r="AU201" i="7"/>
  <c r="AU199" i="8"/>
  <c r="CH199" i="9"/>
  <c r="AU199" i="9"/>
  <c r="CC202" i="7"/>
  <c r="AP200" i="9"/>
  <c r="P202" i="7"/>
  <c r="BD200" i="8"/>
  <c r="BA200" i="8"/>
  <c r="BF200" i="8"/>
  <c r="CH201" i="7"/>
  <c r="U201" i="7"/>
  <c r="AC203" i="7" l="1"/>
  <c r="U200" i="8"/>
  <c r="BB200" i="8"/>
  <c r="BG200" i="8"/>
  <c r="AY201" i="8" s="1"/>
  <c r="BE200" i="8"/>
  <c r="CD200" i="9"/>
  <c r="CA200" i="9"/>
  <c r="CF200" i="9"/>
  <c r="P201" i="8"/>
  <c r="BQ202" i="7"/>
  <c r="BN202" i="7"/>
  <c r="BS202" i="7"/>
  <c r="Q201" i="9"/>
  <c r="N201" i="9"/>
  <c r="S201" i="9"/>
  <c r="Q202" i="7"/>
  <c r="N202" i="7"/>
  <c r="S202" i="7"/>
  <c r="BO200" i="8"/>
  <c r="BR200" i="8"/>
  <c r="BT200" i="8"/>
  <c r="BL201" i="8" s="1"/>
  <c r="AD200" i="9"/>
  <c r="AA200" i="9"/>
  <c r="AF200" i="9"/>
  <c r="AQ200" i="8"/>
  <c r="AN200" i="8"/>
  <c r="AS200" i="8"/>
  <c r="CD202" i="7"/>
  <c r="CA202" i="7"/>
  <c r="CF202" i="7"/>
  <c r="AH202" i="7"/>
  <c r="BD202" i="7"/>
  <c r="BA202" i="7"/>
  <c r="BF202" i="7"/>
  <c r="AH200" i="8"/>
  <c r="AC201" i="8"/>
  <c r="AQ200" i="9"/>
  <c r="AN200" i="9"/>
  <c r="AS200" i="9"/>
  <c r="CB200" i="8"/>
  <c r="CE200" i="8"/>
  <c r="CG200" i="8"/>
  <c r="BY201" i="8" s="1"/>
  <c r="AQ202" i="7"/>
  <c r="AN202" i="7"/>
  <c r="AS202" i="7"/>
  <c r="BD200" i="9"/>
  <c r="BA200" i="9"/>
  <c r="BF200" i="9"/>
  <c r="BQ200" i="9"/>
  <c r="BN200" i="9"/>
  <c r="BS200" i="9"/>
  <c r="AO202" i="7" l="1"/>
  <c r="AT202" i="7"/>
  <c r="AL203" i="7" s="1"/>
  <c r="AR202" i="7"/>
  <c r="AO200" i="8"/>
  <c r="AT200" i="8"/>
  <c r="AL201" i="8" s="1"/>
  <c r="AR200" i="8"/>
  <c r="CB200" i="9"/>
  <c r="CE200" i="9"/>
  <c r="CG200" i="9"/>
  <c r="BY201" i="9" s="1"/>
  <c r="BH200" i="8"/>
  <c r="O201" i="9"/>
  <c r="R201" i="9"/>
  <c r="T201" i="9"/>
  <c r="L202" i="9" s="1"/>
  <c r="BC201" i="8"/>
  <c r="BB202" i="7"/>
  <c r="BG202" i="7"/>
  <c r="AY203" i="7" s="1"/>
  <c r="BE202" i="7"/>
  <c r="AB200" i="9"/>
  <c r="AG200" i="9"/>
  <c r="Y201" i="9" s="1"/>
  <c r="AE200" i="9"/>
  <c r="BO200" i="9"/>
  <c r="BT200" i="9"/>
  <c r="BL201" i="9" s="1"/>
  <c r="BR200" i="9"/>
  <c r="CH200" i="8"/>
  <c r="BP201" i="8"/>
  <c r="BO202" i="7"/>
  <c r="BR202" i="7"/>
  <c r="BT202" i="7"/>
  <c r="BL203" i="7" s="1"/>
  <c r="CC201" i="8"/>
  <c r="BU200" i="8"/>
  <c r="AO200" i="9"/>
  <c r="AT200" i="9"/>
  <c r="AL201" i="9" s="1"/>
  <c r="AR200" i="9"/>
  <c r="CB202" i="7"/>
  <c r="CE202" i="7"/>
  <c r="CG202" i="7"/>
  <c r="BY203" i="7" s="1"/>
  <c r="O202" i="7"/>
  <c r="T202" i="7"/>
  <c r="L203" i="7" s="1"/>
  <c r="R202" i="7"/>
  <c r="Q201" i="8"/>
  <c r="N201" i="8"/>
  <c r="S201" i="8"/>
  <c r="AD203" i="7"/>
  <c r="AA203" i="7"/>
  <c r="AF203" i="7"/>
  <c r="BB200" i="9"/>
  <c r="BG200" i="9"/>
  <c r="AY201" i="9" s="1"/>
  <c r="BE200" i="9"/>
  <c r="AD201" i="8"/>
  <c r="AA201" i="8"/>
  <c r="AF201" i="8"/>
  <c r="BH200" i="9" l="1"/>
  <c r="BU200" i="9"/>
  <c r="CD201" i="8"/>
  <c r="CA201" i="8"/>
  <c r="CF201" i="8"/>
  <c r="BP201" i="9"/>
  <c r="BD201" i="8"/>
  <c r="BA201" i="8"/>
  <c r="BF201" i="8"/>
  <c r="P202" i="9"/>
  <c r="AH200" i="9"/>
  <c r="U201" i="9"/>
  <c r="CC203" i="7"/>
  <c r="BP203" i="7"/>
  <c r="AC201" i="9"/>
  <c r="AU200" i="8"/>
  <c r="AU200" i="9"/>
  <c r="BC203" i="7"/>
  <c r="AP201" i="8"/>
  <c r="BH202" i="7"/>
  <c r="AP201" i="9"/>
  <c r="BQ201" i="8"/>
  <c r="BN201" i="8"/>
  <c r="BS201" i="8"/>
  <c r="BC201" i="9"/>
  <c r="AB203" i="7"/>
  <c r="AG203" i="7"/>
  <c r="Y204" i="7" s="1"/>
  <c r="AE203" i="7"/>
  <c r="CH202" i="7"/>
  <c r="BU202" i="7"/>
  <c r="AU202" i="7"/>
  <c r="AB201" i="8"/>
  <c r="AG201" i="8"/>
  <c r="Y202" i="8" s="1"/>
  <c r="AE201" i="8"/>
  <c r="CC201" i="9"/>
  <c r="AP203" i="7"/>
  <c r="O201" i="8"/>
  <c r="T201" i="8"/>
  <c r="L202" i="8" s="1"/>
  <c r="R201" i="8"/>
  <c r="U202" i="7"/>
  <c r="P203" i="7"/>
  <c r="CH200" i="9"/>
  <c r="AH201" i="8" l="1"/>
  <c r="BB201" i="8"/>
  <c r="BE201" i="8"/>
  <c r="BG201" i="8"/>
  <c r="AY202" i="8" s="1"/>
  <c r="BD201" i="9"/>
  <c r="BA201" i="9"/>
  <c r="BF201" i="9"/>
  <c r="BD203" i="7"/>
  <c r="BA203" i="7"/>
  <c r="BF203" i="7"/>
  <c r="P202" i="8"/>
  <c r="AC202" i="8"/>
  <c r="BQ201" i="9"/>
  <c r="BN201" i="9"/>
  <c r="BS201" i="9"/>
  <c r="CB201" i="8"/>
  <c r="CE201" i="8"/>
  <c r="CG201" i="8"/>
  <c r="BY202" i="8" s="1"/>
  <c r="Q202" i="9"/>
  <c r="N202" i="9"/>
  <c r="S202" i="9"/>
  <c r="AC204" i="7"/>
  <c r="CD203" i="7"/>
  <c r="CA203" i="7"/>
  <c r="CF203" i="7"/>
  <c r="AQ201" i="9"/>
  <c r="AN201" i="9"/>
  <c r="AS201" i="9"/>
  <c r="AD201" i="9"/>
  <c r="AA201" i="9"/>
  <c r="AF201" i="9"/>
  <c r="AQ203" i="7"/>
  <c r="AN203" i="7"/>
  <c r="AS203" i="7"/>
  <c r="CD201" i="9"/>
  <c r="CA201" i="9"/>
  <c r="CF201" i="9"/>
  <c r="U201" i="8"/>
  <c r="BO201" i="8"/>
  <c r="BR201" i="8"/>
  <c r="BT201" i="8"/>
  <c r="BL202" i="8" s="1"/>
  <c r="Q203" i="7"/>
  <c r="N203" i="7"/>
  <c r="S203" i="7"/>
  <c r="AH203" i="7"/>
  <c r="AQ201" i="8"/>
  <c r="AN201" i="8"/>
  <c r="AS201" i="8"/>
  <c r="BQ203" i="7"/>
  <c r="BN203" i="7"/>
  <c r="BS203" i="7"/>
  <c r="CC202" i="8" l="1"/>
  <c r="CH201" i="8"/>
  <c r="BB203" i="7"/>
  <c r="BE203" i="7"/>
  <c r="BG203" i="7"/>
  <c r="AY204" i="7" s="1"/>
  <c r="BB201" i="9"/>
  <c r="BE201" i="9"/>
  <c r="BG201" i="9"/>
  <c r="AY202" i="9" s="1"/>
  <c r="CB203" i="7"/>
  <c r="CE203" i="7"/>
  <c r="CG203" i="7"/>
  <c r="BY204" i="7" s="1"/>
  <c r="BO201" i="9"/>
  <c r="BR201" i="9"/>
  <c r="BT201" i="9"/>
  <c r="BL202" i="9" s="1"/>
  <c r="BO203" i="7"/>
  <c r="BT203" i="7"/>
  <c r="BL204" i="7" s="1"/>
  <c r="BR203" i="7"/>
  <c r="BC202" i="8"/>
  <c r="AO201" i="9"/>
  <c r="AT201" i="9"/>
  <c r="AL202" i="9" s="1"/>
  <c r="AR201" i="9"/>
  <c r="BH201" i="8"/>
  <c r="O203" i="7"/>
  <c r="T203" i="7"/>
  <c r="L204" i="7" s="1"/>
  <c r="R203" i="7"/>
  <c r="AO203" i="7"/>
  <c r="AT203" i="7"/>
  <c r="AL204" i="7" s="1"/>
  <c r="AR203" i="7"/>
  <c r="AD202" i="8"/>
  <c r="AA202" i="8"/>
  <c r="AF202" i="8"/>
  <c r="CB201" i="9"/>
  <c r="CE201" i="9"/>
  <c r="CG201" i="9"/>
  <c r="BY202" i="9" s="1"/>
  <c r="AD204" i="7"/>
  <c r="AA204" i="7"/>
  <c r="AF204" i="7"/>
  <c r="AO201" i="8"/>
  <c r="AR201" i="8"/>
  <c r="AT201" i="8"/>
  <c r="AL202" i="8" s="1"/>
  <c r="BP202" i="8"/>
  <c r="O202" i="9"/>
  <c r="T202" i="9"/>
  <c r="L203" i="9" s="1"/>
  <c r="R202" i="9"/>
  <c r="Q202" i="8"/>
  <c r="N202" i="8"/>
  <c r="S202" i="8"/>
  <c r="BU201" i="8"/>
  <c r="AB201" i="9"/>
  <c r="AG201" i="9"/>
  <c r="Y202" i="9" s="1"/>
  <c r="AE201" i="9"/>
  <c r="BU201" i="9" l="1"/>
  <c r="AP204" i="7"/>
  <c r="AB204" i="7"/>
  <c r="AE204" i="7"/>
  <c r="AG204" i="7"/>
  <c r="Y205" i="7" s="1"/>
  <c r="BP202" i="9"/>
  <c r="CC204" i="7"/>
  <c r="AB202" i="8"/>
  <c r="AE202" i="8"/>
  <c r="AG202" i="8"/>
  <c r="Y203" i="8" s="1"/>
  <c r="O202" i="8"/>
  <c r="T202" i="8"/>
  <c r="L203" i="8" s="1"/>
  <c r="R202" i="8"/>
  <c r="AU203" i="7"/>
  <c r="U202" i="9"/>
  <c r="P203" i="9"/>
  <c r="CC202" i="9"/>
  <c r="U203" i="7"/>
  <c r="AP202" i="9"/>
  <c r="CH203" i="7"/>
  <c r="BC204" i="7"/>
  <c r="BH203" i="7"/>
  <c r="AU201" i="9"/>
  <c r="CH201" i="9"/>
  <c r="AH201" i="9"/>
  <c r="BC202" i="9"/>
  <c r="BH201" i="9"/>
  <c r="P204" i="7"/>
  <c r="BD202" i="8"/>
  <c r="BA202" i="8"/>
  <c r="BF202" i="8"/>
  <c r="AU201" i="8"/>
  <c r="BU203" i="7"/>
  <c r="AC202" i="9"/>
  <c r="BQ202" i="8"/>
  <c r="BN202" i="8"/>
  <c r="BS202" i="8"/>
  <c r="AP202" i="8"/>
  <c r="BP204" i="7"/>
  <c r="CD202" i="8"/>
  <c r="CA202" i="8"/>
  <c r="CF202" i="8"/>
  <c r="BQ202" i="9" l="1"/>
  <c r="BN202" i="9"/>
  <c r="BS202" i="9"/>
  <c r="AC205" i="7"/>
  <c r="U202" i="8"/>
  <c r="AH204" i="7"/>
  <c r="BQ204" i="7"/>
  <c r="BN204" i="7"/>
  <c r="BS204" i="7"/>
  <c r="P203" i="8"/>
  <c r="AQ204" i="7"/>
  <c r="AN204" i="7"/>
  <c r="AS204" i="7"/>
  <c r="AH202" i="8"/>
  <c r="BD202" i="9"/>
  <c r="BA202" i="9"/>
  <c r="BF202" i="9"/>
  <c r="AQ202" i="8"/>
  <c r="AN202" i="8"/>
  <c r="AS202" i="8"/>
  <c r="AQ202" i="9"/>
  <c r="AN202" i="9"/>
  <c r="AS202" i="9"/>
  <c r="AC203" i="8"/>
  <c r="AD202" i="9"/>
  <c r="AA202" i="9"/>
  <c r="AF202" i="9"/>
  <c r="CD202" i="9"/>
  <c r="CA202" i="9"/>
  <c r="CF202" i="9"/>
  <c r="Q203" i="9"/>
  <c r="N203" i="9"/>
  <c r="S203" i="9"/>
  <c r="CB202" i="8"/>
  <c r="CG202" i="8"/>
  <c r="BY203" i="8" s="1"/>
  <c r="CE202" i="8"/>
  <c r="CD204" i="7"/>
  <c r="CA204" i="7"/>
  <c r="CF204" i="7"/>
  <c r="BB202" i="8"/>
  <c r="BG202" i="8"/>
  <c r="AY203" i="8" s="1"/>
  <c r="BE202" i="8"/>
  <c r="BO202" i="8"/>
  <c r="BR202" i="8"/>
  <c r="BT202" i="8"/>
  <c r="BL203" i="8" s="1"/>
  <c r="Q204" i="7"/>
  <c r="N204" i="7"/>
  <c r="S204" i="7"/>
  <c r="BD204" i="7"/>
  <c r="BA204" i="7"/>
  <c r="BF204" i="7"/>
  <c r="BO204" i="7" l="1"/>
  <c r="BT204" i="7"/>
  <c r="BL205" i="7" s="1"/>
  <c r="BR204" i="7"/>
  <c r="BU202" i="8"/>
  <c r="CC203" i="8"/>
  <c r="AD203" i="8"/>
  <c r="AA203" i="8"/>
  <c r="AF203" i="8"/>
  <c r="BH202" i="8"/>
  <c r="BC203" i="8"/>
  <c r="O203" i="9"/>
  <c r="R203" i="9"/>
  <c r="T203" i="9"/>
  <c r="L204" i="9" s="1"/>
  <c r="AO204" i="7"/>
  <c r="AR204" i="7"/>
  <c r="AT204" i="7"/>
  <c r="AL205" i="7" s="1"/>
  <c r="AD205" i="7"/>
  <c r="AA205" i="7"/>
  <c r="AF205" i="7"/>
  <c r="AO202" i="9"/>
  <c r="AT202" i="9"/>
  <c r="AL203" i="9" s="1"/>
  <c r="AR202" i="9"/>
  <c r="BB204" i="7"/>
  <c r="BG204" i="7"/>
  <c r="AY205" i="7" s="1"/>
  <c r="BE204" i="7"/>
  <c r="AO202" i="8"/>
  <c r="AR202" i="8"/>
  <c r="AT202" i="8"/>
  <c r="AL203" i="8" s="1"/>
  <c r="Q203" i="8"/>
  <c r="N203" i="8"/>
  <c r="S203" i="8"/>
  <c r="BO202" i="9"/>
  <c r="BT202" i="9"/>
  <c r="BL203" i="9" s="1"/>
  <c r="BR202" i="9"/>
  <c r="CB202" i="9"/>
  <c r="CE202" i="9"/>
  <c r="CG202" i="9"/>
  <c r="BY203" i="9" s="1"/>
  <c r="O204" i="7"/>
  <c r="T204" i="7"/>
  <c r="L205" i="7" s="1"/>
  <c r="R204" i="7"/>
  <c r="CB204" i="7"/>
  <c r="CG204" i="7"/>
  <c r="BY205" i="7" s="1"/>
  <c r="CE204" i="7"/>
  <c r="BP203" i="8"/>
  <c r="CH202" i="8"/>
  <c r="AB202" i="9"/>
  <c r="AG202" i="9"/>
  <c r="Y203" i="9" s="1"/>
  <c r="AE202" i="9"/>
  <c r="BB202" i="9"/>
  <c r="BE202" i="9"/>
  <c r="BG202" i="9"/>
  <c r="AY203" i="9" s="1"/>
  <c r="CH202" i="9" l="1"/>
  <c r="P204" i="9"/>
  <c r="AU202" i="9"/>
  <c r="U203" i="9"/>
  <c r="CD203" i="8"/>
  <c r="CA203" i="8"/>
  <c r="CF203" i="8"/>
  <c r="AP203" i="9"/>
  <c r="BD203" i="8"/>
  <c r="BA203" i="8"/>
  <c r="BF203" i="8"/>
  <c r="CH204" i="7"/>
  <c r="AP203" i="8"/>
  <c r="AB205" i="7"/>
  <c r="AG205" i="7"/>
  <c r="Y206" i="7" s="1"/>
  <c r="AE205" i="7"/>
  <c r="BU204" i="7"/>
  <c r="BC205" i="7"/>
  <c r="BP205" i="7"/>
  <c r="CC203" i="9"/>
  <c r="CC205" i="7"/>
  <c r="BC203" i="9"/>
  <c r="AP205" i="7"/>
  <c r="O203" i="8"/>
  <c r="T203" i="8"/>
  <c r="L204" i="8" s="1"/>
  <c r="R203" i="8"/>
  <c r="BQ203" i="8"/>
  <c r="BN203" i="8"/>
  <c r="BS203" i="8"/>
  <c r="BH202" i="9"/>
  <c r="U204" i="7"/>
  <c r="BP203" i="9"/>
  <c r="AU204" i="7"/>
  <c r="AC203" i="9"/>
  <c r="AU202" i="8"/>
  <c r="BU202" i="9"/>
  <c r="P205" i="7"/>
  <c r="AH202" i="9"/>
  <c r="BH204" i="7"/>
  <c r="AB203" i="8"/>
  <c r="AG203" i="8"/>
  <c r="Y204" i="8" s="1"/>
  <c r="AE203" i="8"/>
  <c r="AQ203" i="8" l="1"/>
  <c r="AN203" i="8"/>
  <c r="AS203" i="8"/>
  <c r="CD203" i="9"/>
  <c r="CA203" i="9"/>
  <c r="CF203" i="9"/>
  <c r="CB203" i="8"/>
  <c r="CE203" i="8"/>
  <c r="CG203" i="8"/>
  <c r="BY204" i="8" s="1"/>
  <c r="P204" i="8"/>
  <c r="BQ203" i="9"/>
  <c r="BN203" i="9"/>
  <c r="BS203" i="9"/>
  <c r="AQ205" i="7"/>
  <c r="AN205" i="7"/>
  <c r="AS205" i="7"/>
  <c r="Q205" i="7"/>
  <c r="N205" i="7"/>
  <c r="S205" i="7"/>
  <c r="BQ205" i="7"/>
  <c r="BN205" i="7"/>
  <c r="BS205" i="7"/>
  <c r="BD203" i="9"/>
  <c r="BA203" i="9"/>
  <c r="BF203" i="9"/>
  <c r="BB203" i="8"/>
  <c r="BE203" i="8"/>
  <c r="BG203" i="8"/>
  <c r="AY204" i="8" s="1"/>
  <c r="BD205" i="7"/>
  <c r="BA205" i="7"/>
  <c r="BF205" i="7"/>
  <c r="Q204" i="9"/>
  <c r="N204" i="9"/>
  <c r="S204" i="9"/>
  <c r="BO203" i="8"/>
  <c r="BT203" i="8"/>
  <c r="BL204" i="8" s="1"/>
  <c r="BR203" i="8"/>
  <c r="CD205" i="7"/>
  <c r="CA205" i="7"/>
  <c r="CF205" i="7"/>
  <c r="AH205" i="7"/>
  <c r="AH203" i="8"/>
  <c r="AC204" i="8"/>
  <c r="AD203" i="9"/>
  <c r="AA203" i="9"/>
  <c r="AF203" i="9"/>
  <c r="AC206" i="7"/>
  <c r="AQ203" i="9"/>
  <c r="AN203" i="9"/>
  <c r="AS203" i="9"/>
  <c r="U203" i="8"/>
  <c r="BB205" i="7" l="1"/>
  <c r="BE205" i="7"/>
  <c r="BG205" i="7"/>
  <c r="AY206" i="7" s="1"/>
  <c r="Q204" i="8"/>
  <c r="N204" i="8"/>
  <c r="S204" i="8"/>
  <c r="AD206" i="7"/>
  <c r="AA206" i="7"/>
  <c r="AF206" i="7"/>
  <c r="O205" i="7"/>
  <c r="R205" i="7"/>
  <c r="T205" i="7"/>
  <c r="L206" i="7" s="1"/>
  <c r="BC204" i="8"/>
  <c r="CC204" i="8"/>
  <c r="CB205" i="7"/>
  <c r="CG205" i="7"/>
  <c r="BY206" i="7" s="1"/>
  <c r="CE205" i="7"/>
  <c r="BH203" i="8"/>
  <c r="CH203" i="8"/>
  <c r="BP204" i="8"/>
  <c r="CB203" i="9"/>
  <c r="CE203" i="9"/>
  <c r="CG203" i="9"/>
  <c r="BY204" i="9" s="1"/>
  <c r="AD204" i="8"/>
  <c r="AA204" i="8"/>
  <c r="AF204" i="8"/>
  <c r="AO205" i="7"/>
  <c r="AT205" i="7"/>
  <c r="AL206" i="7" s="1"/>
  <c r="AR205" i="7"/>
  <c r="BU203" i="8"/>
  <c r="O204" i="9"/>
  <c r="T204" i="9"/>
  <c r="L205" i="9" s="1"/>
  <c r="R204" i="9"/>
  <c r="BO205" i="7"/>
  <c r="BR205" i="7"/>
  <c r="BT205" i="7"/>
  <c r="BL206" i="7" s="1"/>
  <c r="BB203" i="9"/>
  <c r="BG203" i="9"/>
  <c r="AY204" i="9" s="1"/>
  <c r="BE203" i="9"/>
  <c r="BO203" i="9"/>
  <c r="BR203" i="9"/>
  <c r="BT203" i="9"/>
  <c r="BL204" i="9" s="1"/>
  <c r="AO203" i="8"/>
  <c r="AR203" i="8"/>
  <c r="AT203" i="8"/>
  <c r="AL204" i="8" s="1"/>
  <c r="AB203" i="9"/>
  <c r="AG203" i="9"/>
  <c r="Y204" i="9" s="1"/>
  <c r="AE203" i="9"/>
  <c r="AO203" i="9"/>
  <c r="AT203" i="9"/>
  <c r="AL204" i="9" s="1"/>
  <c r="AR203" i="9"/>
  <c r="AC204" i="9" l="1"/>
  <c r="BQ204" i="8"/>
  <c r="BN204" i="8"/>
  <c r="BS204" i="8"/>
  <c r="CC206" i="7"/>
  <c r="AU205" i="7"/>
  <c r="AP206" i="7"/>
  <c r="O204" i="8"/>
  <c r="R204" i="8"/>
  <c r="T204" i="8"/>
  <c r="L205" i="8" s="1"/>
  <c r="CD204" i="8"/>
  <c r="CA204" i="8"/>
  <c r="CF204" i="8"/>
  <c r="BP204" i="9"/>
  <c r="BP206" i="7"/>
  <c r="AB204" i="8"/>
  <c r="AE204" i="8"/>
  <c r="AG204" i="8"/>
  <c r="Y205" i="8" s="1"/>
  <c r="BU203" i="9"/>
  <c r="BU205" i="7"/>
  <c r="BD204" i="8"/>
  <c r="BA204" i="8"/>
  <c r="BF204" i="8"/>
  <c r="BC206" i="7"/>
  <c r="CC204" i="9"/>
  <c r="P206" i="7"/>
  <c r="BH205" i="7"/>
  <c r="U205" i="7"/>
  <c r="AP204" i="8"/>
  <c r="AU203" i="8"/>
  <c r="AU203" i="9"/>
  <c r="U204" i="9"/>
  <c r="CH203" i="9"/>
  <c r="AP204" i="9"/>
  <c r="BH203" i="9"/>
  <c r="P205" i="9"/>
  <c r="BC204" i="9"/>
  <c r="AH203" i="9"/>
  <c r="CH205" i="7"/>
  <c r="AB206" i="7"/>
  <c r="AE206" i="7"/>
  <c r="AG206" i="7"/>
  <c r="Y207" i="7" s="1"/>
  <c r="CB204" i="8" l="1"/>
  <c r="CE204" i="8"/>
  <c r="CG204" i="8"/>
  <c r="BY205" i="8" s="1"/>
  <c r="BD204" i="9"/>
  <c r="BA204" i="9"/>
  <c r="BF204" i="9"/>
  <c r="Q206" i="7"/>
  <c r="N206" i="7"/>
  <c r="S206" i="7"/>
  <c r="CD206" i="7"/>
  <c r="CA206" i="7"/>
  <c r="CF206" i="7"/>
  <c r="AC205" i="8"/>
  <c r="Q205" i="9"/>
  <c r="N205" i="9"/>
  <c r="S205" i="9"/>
  <c r="AH204" i="8"/>
  <c r="P205" i="8"/>
  <c r="BO204" i="8"/>
  <c r="BT204" i="8"/>
  <c r="BL205" i="8" s="1"/>
  <c r="BR204" i="8"/>
  <c r="CD204" i="9"/>
  <c r="CA204" i="9"/>
  <c r="CF204" i="9"/>
  <c r="U204" i="8"/>
  <c r="AC207" i="7"/>
  <c r="AQ204" i="8"/>
  <c r="AN204" i="8"/>
  <c r="AS204" i="8"/>
  <c r="BD206" i="7"/>
  <c r="BA206" i="7"/>
  <c r="BF206" i="7"/>
  <c r="BQ206" i="7"/>
  <c r="BN206" i="7"/>
  <c r="BS206" i="7"/>
  <c r="AQ206" i="7"/>
  <c r="AN206" i="7"/>
  <c r="AS206" i="7"/>
  <c r="AQ204" i="9"/>
  <c r="AN204" i="9"/>
  <c r="AS204" i="9"/>
  <c r="BB204" i="8"/>
  <c r="BE204" i="8"/>
  <c r="BG204" i="8"/>
  <c r="AY205" i="8" s="1"/>
  <c r="BQ204" i="9"/>
  <c r="BN204" i="9"/>
  <c r="BS204" i="9"/>
  <c r="AD204" i="9"/>
  <c r="AA204" i="9"/>
  <c r="AF204" i="9"/>
  <c r="AH206" i="7"/>
  <c r="AO206" i="7" l="1"/>
  <c r="AR206" i="7"/>
  <c r="AT206" i="7"/>
  <c r="AL207" i="7" s="1"/>
  <c r="BO204" i="9"/>
  <c r="BT204" i="9"/>
  <c r="BL205" i="9" s="1"/>
  <c r="BR204" i="9"/>
  <c r="BC205" i="8"/>
  <c r="AD207" i="7"/>
  <c r="AA207" i="7"/>
  <c r="AF207" i="7"/>
  <c r="BH204" i="8"/>
  <c r="O206" i="7"/>
  <c r="R206" i="7"/>
  <c r="T206" i="7"/>
  <c r="L207" i="7" s="1"/>
  <c r="BO206" i="7"/>
  <c r="BT206" i="7"/>
  <c r="BL207" i="7" s="1"/>
  <c r="BR206" i="7"/>
  <c r="O205" i="9"/>
  <c r="R205" i="9"/>
  <c r="T205" i="9"/>
  <c r="L206" i="9" s="1"/>
  <c r="CB204" i="9"/>
  <c r="CG204" i="9"/>
  <c r="BY205" i="9" s="1"/>
  <c r="CE204" i="9"/>
  <c r="AO204" i="9"/>
  <c r="AT204" i="9"/>
  <c r="AL205" i="9" s="1"/>
  <c r="AR204" i="9"/>
  <c r="AD205" i="8"/>
  <c r="AA205" i="8"/>
  <c r="AF205" i="8"/>
  <c r="BB204" i="9"/>
  <c r="BE204" i="9"/>
  <c r="BG204" i="9"/>
  <c r="AY205" i="9" s="1"/>
  <c r="BB206" i="7"/>
  <c r="BG206" i="7"/>
  <c r="AY207" i="7" s="1"/>
  <c r="BE206" i="7"/>
  <c r="BU204" i="8"/>
  <c r="BP205" i="8"/>
  <c r="AB204" i="9"/>
  <c r="AG204" i="9"/>
  <c r="Y205" i="9" s="1"/>
  <c r="AE204" i="9"/>
  <c r="CB206" i="7"/>
  <c r="CE206" i="7"/>
  <c r="CG206" i="7"/>
  <c r="BY207" i="7" s="1"/>
  <c r="CC205" i="8"/>
  <c r="AO204" i="8"/>
  <c r="AR204" i="8"/>
  <c r="AT204" i="8"/>
  <c r="AL205" i="8" s="1"/>
  <c r="CH204" i="8"/>
  <c r="Q205" i="8"/>
  <c r="N205" i="8"/>
  <c r="S205" i="8"/>
  <c r="BD205" i="8" l="1"/>
  <c r="BA205" i="8"/>
  <c r="BF205" i="8"/>
  <c r="CH204" i="9"/>
  <c r="BU204" i="9"/>
  <c r="CC207" i="7"/>
  <c r="U206" i="7"/>
  <c r="AU204" i="8"/>
  <c r="BC205" i="9"/>
  <c r="CC205" i="9"/>
  <c r="BP205" i="9"/>
  <c r="BH206" i="7"/>
  <c r="BC207" i="7"/>
  <c r="AH204" i="9"/>
  <c r="U205" i="9"/>
  <c r="AP207" i="7"/>
  <c r="P207" i="7"/>
  <c r="AU206" i="7"/>
  <c r="P206" i="9"/>
  <c r="AB207" i="7"/>
  <c r="AE207" i="7"/>
  <c r="AG207" i="7"/>
  <c r="Y208" i="7" s="1"/>
  <c r="AP205" i="9"/>
  <c r="CH206" i="7"/>
  <c r="BU206" i="7"/>
  <c r="AP205" i="8"/>
  <c r="AC205" i="9"/>
  <c r="BH204" i="9"/>
  <c r="AB205" i="8"/>
  <c r="AG205" i="8"/>
  <c r="Y206" i="8" s="1"/>
  <c r="AE205" i="8"/>
  <c r="BQ205" i="8"/>
  <c r="BN205" i="8"/>
  <c r="BS205" i="8"/>
  <c r="O205" i="8"/>
  <c r="R205" i="8"/>
  <c r="T205" i="8"/>
  <c r="L206" i="8" s="1"/>
  <c r="CD205" i="8"/>
  <c r="CA205" i="8"/>
  <c r="CF205" i="8"/>
  <c r="AU204" i="9"/>
  <c r="BP207" i="7"/>
  <c r="AQ205" i="9" l="1"/>
  <c r="AN205" i="9"/>
  <c r="AS205" i="9"/>
  <c r="BD207" i="7"/>
  <c r="BA207" i="7"/>
  <c r="BF207" i="7"/>
  <c r="CB205" i="8"/>
  <c r="CG205" i="8"/>
  <c r="BY206" i="8" s="1"/>
  <c r="CE205" i="8"/>
  <c r="P206" i="8"/>
  <c r="AC208" i="7"/>
  <c r="Q207" i="7"/>
  <c r="N207" i="7"/>
  <c r="S207" i="7"/>
  <c r="CD207" i="7"/>
  <c r="CA207" i="7"/>
  <c r="CF207" i="7"/>
  <c r="AD205" i="9"/>
  <c r="AA205" i="9"/>
  <c r="AF205" i="9"/>
  <c r="AH207" i="7"/>
  <c r="U205" i="8"/>
  <c r="AQ205" i="8"/>
  <c r="AN205" i="8"/>
  <c r="AS205" i="8"/>
  <c r="AQ207" i="7"/>
  <c r="AN207" i="7"/>
  <c r="AS207" i="7"/>
  <c r="BQ205" i="9"/>
  <c r="BN205" i="9"/>
  <c r="BS205" i="9"/>
  <c r="CD205" i="9"/>
  <c r="CA205" i="9"/>
  <c r="CF205" i="9"/>
  <c r="BQ207" i="7"/>
  <c r="BN207" i="7"/>
  <c r="BS207" i="7"/>
  <c r="BD205" i="9"/>
  <c r="BA205" i="9"/>
  <c r="BF205" i="9"/>
  <c r="AH205" i="8"/>
  <c r="AC206" i="8"/>
  <c r="Q206" i="9"/>
  <c r="N206" i="9"/>
  <c r="S206" i="9"/>
  <c r="BB205" i="8"/>
  <c r="BE205" i="8"/>
  <c r="BG205" i="8"/>
  <c r="AY206" i="8" s="1"/>
  <c r="BO205" i="8"/>
  <c r="BT205" i="8"/>
  <c r="BL206" i="8" s="1"/>
  <c r="BR205" i="8"/>
  <c r="BO207" i="7" l="1"/>
  <c r="BR207" i="7"/>
  <c r="BT207" i="7"/>
  <c r="BL208" i="7" s="1"/>
  <c r="AO207" i="7"/>
  <c r="AT207" i="7"/>
  <c r="AL208" i="7" s="1"/>
  <c r="AR207" i="7"/>
  <c r="Q206" i="8"/>
  <c r="N206" i="8"/>
  <c r="S206" i="8"/>
  <c r="AB205" i="9"/>
  <c r="AE205" i="9"/>
  <c r="AG205" i="9"/>
  <c r="Y206" i="9" s="1"/>
  <c r="CH205" i="8"/>
  <c r="CC206" i="8"/>
  <c r="AO205" i="8"/>
  <c r="AR205" i="8"/>
  <c r="AT205" i="8"/>
  <c r="AL206" i="8" s="1"/>
  <c r="CB205" i="9"/>
  <c r="CE205" i="9"/>
  <c r="CG205" i="9"/>
  <c r="BY206" i="9" s="1"/>
  <c r="O206" i="9"/>
  <c r="T206" i="9"/>
  <c r="L207" i="9" s="1"/>
  <c r="R206" i="9"/>
  <c r="BB207" i="7"/>
  <c r="BE207" i="7"/>
  <c r="BG207" i="7"/>
  <c r="AY208" i="7" s="1"/>
  <c r="O207" i="7"/>
  <c r="T207" i="7"/>
  <c r="L208" i="7" s="1"/>
  <c r="R207" i="7"/>
  <c r="BC206" i="8"/>
  <c r="BB205" i="9"/>
  <c r="BG205" i="9"/>
  <c r="AY206" i="9" s="1"/>
  <c r="BE205" i="9"/>
  <c r="BO205" i="9"/>
  <c r="BR205" i="9"/>
  <c r="BT205" i="9"/>
  <c r="BL206" i="9" s="1"/>
  <c r="BH205" i="8"/>
  <c r="AD208" i="7"/>
  <c r="AA208" i="7"/>
  <c r="AF208" i="7"/>
  <c r="AO205" i="9"/>
  <c r="AR205" i="9"/>
  <c r="AT205" i="9"/>
  <c r="AL206" i="9" s="1"/>
  <c r="AD206" i="8"/>
  <c r="AA206" i="8"/>
  <c r="AF206" i="8"/>
  <c r="BU205" i="8"/>
  <c r="CB207" i="7"/>
  <c r="CE207" i="7"/>
  <c r="CG207" i="7"/>
  <c r="BY208" i="7" s="1"/>
  <c r="BP206" i="8"/>
  <c r="AP206" i="8" l="1"/>
  <c r="O206" i="8"/>
  <c r="R206" i="8"/>
  <c r="T206" i="8"/>
  <c r="L207" i="8" s="1"/>
  <c r="BC206" i="9"/>
  <c r="AB208" i="7"/>
  <c r="AG208" i="7"/>
  <c r="Y209" i="7" s="1"/>
  <c r="AE208" i="7"/>
  <c r="BD206" i="8"/>
  <c r="BA206" i="8"/>
  <c r="BF206" i="8"/>
  <c r="U206" i="9"/>
  <c r="AU205" i="9"/>
  <c r="AU207" i="7"/>
  <c r="BQ206" i="8"/>
  <c r="BN206" i="8"/>
  <c r="BS206" i="8"/>
  <c r="AU205" i="8"/>
  <c r="CD206" i="8"/>
  <c r="CA206" i="8"/>
  <c r="CF206" i="8"/>
  <c r="AP208" i="7"/>
  <c r="BP208" i="7"/>
  <c r="CC208" i="7"/>
  <c r="CH207" i="7"/>
  <c r="U207" i="7"/>
  <c r="BU207" i="7"/>
  <c r="P207" i="9"/>
  <c r="AB206" i="8"/>
  <c r="AE206" i="8"/>
  <c r="AG206" i="8"/>
  <c r="Y207" i="8" s="1"/>
  <c r="BU205" i="9"/>
  <c r="CC206" i="9"/>
  <c r="AH205" i="9"/>
  <c r="P208" i="7"/>
  <c r="BC208" i="7"/>
  <c r="CH205" i="9"/>
  <c r="BP206" i="9"/>
  <c r="AC206" i="9"/>
  <c r="AP206" i="9"/>
  <c r="BH205" i="9"/>
  <c r="BH207" i="7"/>
  <c r="AC207" i="8" l="1"/>
  <c r="AH208" i="7"/>
  <c r="BO206" i="8"/>
  <c r="BR206" i="8"/>
  <c r="BT206" i="8"/>
  <c r="BL207" i="8" s="1"/>
  <c r="AC209" i="7"/>
  <c r="Q208" i="7"/>
  <c r="N208" i="7"/>
  <c r="S208" i="7"/>
  <c r="BD206" i="9"/>
  <c r="BA206" i="9"/>
  <c r="BF206" i="9"/>
  <c r="BD208" i="7"/>
  <c r="BA208" i="7"/>
  <c r="BF208" i="7"/>
  <c r="AQ208" i="7"/>
  <c r="AN208" i="7"/>
  <c r="AS208" i="7"/>
  <c r="P207" i="8"/>
  <c r="BQ208" i="7"/>
  <c r="BN208" i="7"/>
  <c r="BS208" i="7"/>
  <c r="AD206" i="9"/>
  <c r="AA206" i="9"/>
  <c r="AF206" i="9"/>
  <c r="U206" i="8"/>
  <c r="AQ206" i="9"/>
  <c r="AN206" i="9"/>
  <c r="AS206" i="9"/>
  <c r="Q207" i="9"/>
  <c r="N207" i="9"/>
  <c r="S207" i="9"/>
  <c r="AH206" i="8"/>
  <c r="CD206" i="9"/>
  <c r="CA206" i="9"/>
  <c r="CF206" i="9"/>
  <c r="CB206" i="8"/>
  <c r="CE206" i="8"/>
  <c r="CG206" i="8"/>
  <c r="BY207" i="8" s="1"/>
  <c r="AQ206" i="8"/>
  <c r="AN206" i="8"/>
  <c r="AS206" i="8"/>
  <c r="BQ206" i="9"/>
  <c r="BN206" i="9"/>
  <c r="BS206" i="9"/>
  <c r="CD208" i="7"/>
  <c r="CA208" i="7"/>
  <c r="CF208" i="7"/>
  <c r="BB206" i="8"/>
  <c r="BG206" i="8"/>
  <c r="AY207" i="8" s="1"/>
  <c r="BE206" i="8"/>
  <c r="AB206" i="9" l="1"/>
  <c r="AG206" i="9"/>
  <c r="Y207" i="9" s="1"/>
  <c r="AE206" i="9"/>
  <c r="AD209" i="7"/>
  <c r="AA209" i="7"/>
  <c r="AF209" i="7"/>
  <c r="BB208" i="7"/>
  <c r="BE208" i="7"/>
  <c r="BG208" i="7"/>
  <c r="AY209" i="7" s="1"/>
  <c r="AO206" i="8"/>
  <c r="AT206" i="8"/>
  <c r="AL207" i="8" s="1"/>
  <c r="AR206" i="8"/>
  <c r="BO208" i="7"/>
  <c r="BR208" i="7"/>
  <c r="BT208" i="7"/>
  <c r="BL209" i="7" s="1"/>
  <c r="BP207" i="8"/>
  <c r="BU206" i="8"/>
  <c r="BB206" i="9"/>
  <c r="BE206" i="9"/>
  <c r="BG206" i="9"/>
  <c r="AY207" i="9" s="1"/>
  <c r="BO206" i="9"/>
  <c r="BR206" i="9"/>
  <c r="BT206" i="9"/>
  <c r="BL207" i="9" s="1"/>
  <c r="Q207" i="8"/>
  <c r="N207" i="8"/>
  <c r="S207" i="8"/>
  <c r="BC207" i="8"/>
  <c r="CC207" i="8"/>
  <c r="O207" i="9"/>
  <c r="R207" i="9"/>
  <c r="T207" i="9"/>
  <c r="L208" i="9" s="1"/>
  <c r="AO206" i="9"/>
  <c r="AR206" i="9"/>
  <c r="AT206" i="9"/>
  <c r="AL207" i="9" s="1"/>
  <c r="AO208" i="7"/>
  <c r="AT208" i="7"/>
  <c r="AL209" i="7" s="1"/>
  <c r="AR208" i="7"/>
  <c r="BH206" i="8"/>
  <c r="CB206" i="9"/>
  <c r="CG206" i="9"/>
  <c r="BY207" i="9" s="1"/>
  <c r="CE206" i="9"/>
  <c r="AD207" i="8"/>
  <c r="AA207" i="8"/>
  <c r="AF207" i="8"/>
  <c r="CH206" i="8"/>
  <c r="CB208" i="7"/>
  <c r="CE208" i="7"/>
  <c r="CG208" i="7"/>
  <c r="BY209" i="7" s="1"/>
  <c r="O208" i="7"/>
  <c r="R208" i="7"/>
  <c r="T208" i="7"/>
  <c r="L209" i="7" s="1"/>
  <c r="BH206" i="9" l="1"/>
  <c r="CH206" i="9"/>
  <c r="CD207" i="8"/>
  <c r="CA207" i="8"/>
  <c r="CF207" i="8"/>
  <c r="BC209" i="7"/>
  <c r="CC207" i="9"/>
  <c r="BH208" i="7"/>
  <c r="AU208" i="7"/>
  <c r="BC207" i="9"/>
  <c r="BD207" i="8"/>
  <c r="BA207" i="8"/>
  <c r="BF207" i="8"/>
  <c r="AP207" i="9"/>
  <c r="O207" i="8"/>
  <c r="R207" i="8"/>
  <c r="T207" i="8"/>
  <c r="L208" i="8" s="1"/>
  <c r="BQ207" i="8"/>
  <c r="BN207" i="8"/>
  <c r="BS207" i="8"/>
  <c r="BP209" i="7"/>
  <c r="AB209" i="7"/>
  <c r="AE209" i="7"/>
  <c r="AG209" i="7"/>
  <c r="Y210" i="7" s="1"/>
  <c r="CC209" i="7"/>
  <c r="P209" i="7"/>
  <c r="BU208" i="7"/>
  <c r="P208" i="9"/>
  <c r="BP207" i="9"/>
  <c r="AH206" i="9"/>
  <c r="U207" i="9"/>
  <c r="BU206" i="9"/>
  <c r="AC207" i="9"/>
  <c r="AP207" i="8"/>
  <c r="AP209" i="7"/>
  <c r="CH208" i="7"/>
  <c r="AU206" i="9"/>
  <c r="U208" i="7"/>
  <c r="AB207" i="8"/>
  <c r="AG207" i="8"/>
  <c r="Y208" i="8" s="1"/>
  <c r="AE207" i="8"/>
  <c r="AU206" i="8"/>
  <c r="Q208" i="9" l="1"/>
  <c r="N208" i="9"/>
  <c r="S208" i="9"/>
  <c r="AH209" i="7"/>
  <c r="BD209" i="7"/>
  <c r="BA209" i="7"/>
  <c r="BF209" i="7"/>
  <c r="BB207" i="8"/>
  <c r="BE207" i="8"/>
  <c r="BG207" i="8"/>
  <c r="AY208" i="8" s="1"/>
  <c r="AD207" i="9"/>
  <c r="AA207" i="9"/>
  <c r="AF207" i="9"/>
  <c r="BQ209" i="7"/>
  <c r="BN209" i="7"/>
  <c r="BS209" i="7"/>
  <c r="CB207" i="8"/>
  <c r="CE207" i="8"/>
  <c r="CG207" i="8"/>
  <c r="BY208" i="8" s="1"/>
  <c r="BD207" i="9"/>
  <c r="BA207" i="9"/>
  <c r="BF207" i="9"/>
  <c r="AH207" i="8"/>
  <c r="AC208" i="8"/>
  <c r="BO207" i="8"/>
  <c r="BT207" i="8"/>
  <c r="BL208" i="8" s="1"/>
  <c r="BR207" i="8"/>
  <c r="Q209" i="7"/>
  <c r="N209" i="7"/>
  <c r="S209" i="7"/>
  <c r="AQ209" i="7"/>
  <c r="AN209" i="7"/>
  <c r="AS209" i="7"/>
  <c r="P208" i="8"/>
  <c r="CD209" i="7"/>
  <c r="CA209" i="7"/>
  <c r="CF209" i="7"/>
  <c r="U207" i="8"/>
  <c r="AQ207" i="8"/>
  <c r="AN207" i="8"/>
  <c r="AS207" i="8"/>
  <c r="BQ207" i="9"/>
  <c r="BN207" i="9"/>
  <c r="BS207" i="9"/>
  <c r="AC210" i="7"/>
  <c r="AQ207" i="9"/>
  <c r="AN207" i="9"/>
  <c r="AS207" i="9"/>
  <c r="CD207" i="9"/>
  <c r="CA207" i="9"/>
  <c r="CF207" i="9"/>
  <c r="BC208" i="8" l="1"/>
  <c r="BH207" i="8"/>
  <c r="BU207" i="8"/>
  <c r="CH207" i="8"/>
  <c r="CB209" i="7"/>
  <c r="CG209" i="7"/>
  <c r="BY210" i="7" s="1"/>
  <c r="CE209" i="7"/>
  <c r="CC208" i="8"/>
  <c r="Q208" i="8"/>
  <c r="N208" i="8"/>
  <c r="S208" i="8"/>
  <c r="BP208" i="8"/>
  <c r="BB209" i="7"/>
  <c r="BE209" i="7"/>
  <c r="BG209" i="7"/>
  <c r="AY210" i="7" s="1"/>
  <c r="BO209" i="7"/>
  <c r="BR209" i="7"/>
  <c r="BT209" i="7"/>
  <c r="BL210" i="7" s="1"/>
  <c r="AO209" i="7"/>
  <c r="AR209" i="7"/>
  <c r="AT209" i="7"/>
  <c r="AL210" i="7" s="1"/>
  <c r="AD208" i="8"/>
  <c r="AA208" i="8"/>
  <c r="AF208" i="8"/>
  <c r="BB207" i="9"/>
  <c r="BE207" i="9"/>
  <c r="BG207" i="9"/>
  <c r="AY208" i="9" s="1"/>
  <c r="CB207" i="9"/>
  <c r="CG207" i="9"/>
  <c r="BY208" i="9" s="1"/>
  <c r="CE207" i="9"/>
  <c r="AO207" i="9"/>
  <c r="AR207" i="9"/>
  <c r="AT207" i="9"/>
  <c r="AL208" i="9" s="1"/>
  <c r="O209" i="7"/>
  <c r="T209" i="7"/>
  <c r="L210" i="7" s="1"/>
  <c r="R209" i="7"/>
  <c r="AB207" i="9"/>
  <c r="AG207" i="9"/>
  <c r="Y208" i="9" s="1"/>
  <c r="AE207" i="9"/>
  <c r="O208" i="9"/>
  <c r="R208" i="9"/>
  <c r="T208" i="9"/>
  <c r="L209" i="9" s="1"/>
  <c r="BO207" i="9"/>
  <c r="BT207" i="9"/>
  <c r="BL208" i="9" s="1"/>
  <c r="BR207" i="9"/>
  <c r="AO207" i="8"/>
  <c r="AR207" i="8"/>
  <c r="AT207" i="8"/>
  <c r="AL208" i="8" s="1"/>
  <c r="AD210" i="7"/>
  <c r="AA210" i="7"/>
  <c r="AF210" i="7"/>
  <c r="CH207" i="9" l="1"/>
  <c r="CC208" i="9"/>
  <c r="AP210" i="7"/>
  <c r="AU207" i="8"/>
  <c r="AU209" i="7"/>
  <c r="BQ208" i="8"/>
  <c r="BN208" i="8"/>
  <c r="BS208" i="8"/>
  <c r="AB208" i="8"/>
  <c r="AE208" i="8"/>
  <c r="AG208" i="8"/>
  <c r="Y209" i="8" s="1"/>
  <c r="BP210" i="7"/>
  <c r="O208" i="8"/>
  <c r="R208" i="8"/>
  <c r="T208" i="8"/>
  <c r="L209" i="8" s="1"/>
  <c r="U209" i="7"/>
  <c r="BU207" i="9"/>
  <c r="BU209" i="7"/>
  <c r="AH207" i="9"/>
  <c r="AP208" i="9"/>
  <c r="P210" i="7"/>
  <c r="AU207" i="9"/>
  <c r="BC208" i="9"/>
  <c r="BC210" i="7"/>
  <c r="BD208" i="8"/>
  <c r="BA208" i="8"/>
  <c r="BF208" i="8"/>
  <c r="BH207" i="9"/>
  <c r="BH209" i="7"/>
  <c r="AP208" i="8"/>
  <c r="AC208" i="9"/>
  <c r="BP208" i="9"/>
  <c r="CD208" i="8"/>
  <c r="CA208" i="8"/>
  <c r="CF208" i="8"/>
  <c r="AB210" i="7"/>
  <c r="AE210" i="7"/>
  <c r="AG210" i="7"/>
  <c r="Y211" i="7" s="1"/>
  <c r="P209" i="9"/>
  <c r="U208" i="9"/>
  <c r="CH209" i="7"/>
  <c r="CC210" i="7"/>
  <c r="BQ208" i="9" l="1"/>
  <c r="BN208" i="9"/>
  <c r="BS208" i="9"/>
  <c r="CB208" i="8"/>
  <c r="CG208" i="8"/>
  <c r="BY209" i="8" s="1"/>
  <c r="CE208" i="8"/>
  <c r="BO208" i="8"/>
  <c r="BR208" i="8"/>
  <c r="BT208" i="8"/>
  <c r="BL209" i="8" s="1"/>
  <c r="P209" i="8"/>
  <c r="BB208" i="8"/>
  <c r="BG208" i="8"/>
  <c r="AY209" i="8" s="1"/>
  <c r="BE208" i="8"/>
  <c r="U208" i="8"/>
  <c r="AQ208" i="9"/>
  <c r="AN208" i="9"/>
  <c r="AS208" i="9"/>
  <c r="BQ210" i="7"/>
  <c r="BN210" i="7"/>
  <c r="BS210" i="7"/>
  <c r="AQ210" i="7"/>
  <c r="AN210" i="7"/>
  <c r="AS210" i="7"/>
  <c r="Q209" i="9"/>
  <c r="N209" i="9"/>
  <c r="S209" i="9"/>
  <c r="AC209" i="8"/>
  <c r="AH208" i="8"/>
  <c r="AC211" i="7"/>
  <c r="BD208" i="9"/>
  <c r="BA208" i="9"/>
  <c r="BF208" i="9"/>
  <c r="CD210" i="7"/>
  <c r="CA210" i="7"/>
  <c r="CF210" i="7"/>
  <c r="AH210" i="7"/>
  <c r="CD208" i="9"/>
  <c r="CA208" i="9"/>
  <c r="CF208" i="9"/>
  <c r="AD208" i="9"/>
  <c r="AA208" i="9"/>
  <c r="AF208" i="9"/>
  <c r="BD210" i="7"/>
  <c r="BA210" i="7"/>
  <c r="BF210" i="7"/>
  <c r="AQ208" i="8"/>
  <c r="AN208" i="8"/>
  <c r="AS208" i="8"/>
  <c r="Q210" i="7"/>
  <c r="N210" i="7"/>
  <c r="S210" i="7"/>
  <c r="AO208" i="9" l="1"/>
  <c r="AR208" i="9"/>
  <c r="AT208" i="9"/>
  <c r="AL209" i="9" s="1"/>
  <c r="AB208" i="9"/>
  <c r="AG208" i="9"/>
  <c r="Y209" i="9" s="1"/>
  <c r="AE208" i="9"/>
  <c r="B25" i="9"/>
  <c r="BP209" i="8"/>
  <c r="CB210" i="7"/>
  <c r="CG210" i="7"/>
  <c r="BY211" i="7" s="1"/>
  <c r="CE210" i="7"/>
  <c r="O209" i="9"/>
  <c r="T209" i="9"/>
  <c r="L210" i="9" s="1"/>
  <c r="R209" i="9"/>
  <c r="BU208" i="8"/>
  <c r="BH208" i="8"/>
  <c r="AD209" i="8"/>
  <c r="AA209" i="8"/>
  <c r="AF209" i="8"/>
  <c r="AO208" i="8"/>
  <c r="AT208" i="8"/>
  <c r="AL209" i="8" s="1"/>
  <c r="AR208" i="8"/>
  <c r="BB210" i="7"/>
  <c r="BE210" i="7"/>
  <c r="BG210" i="7"/>
  <c r="AY211" i="7" s="1"/>
  <c r="BC209" i="8"/>
  <c r="O210" i="7"/>
  <c r="T210" i="7"/>
  <c r="L211" i="7" s="1"/>
  <c r="R210" i="7"/>
  <c r="BB208" i="9"/>
  <c r="BG208" i="9"/>
  <c r="AY209" i="9" s="1"/>
  <c r="BE208" i="9"/>
  <c r="AO210" i="7"/>
  <c r="AT210" i="7"/>
  <c r="AL211" i="7" s="1"/>
  <c r="AR210" i="7"/>
  <c r="CH208" i="8"/>
  <c r="Q209" i="8"/>
  <c r="N209" i="8"/>
  <c r="S209" i="8"/>
  <c r="CC209" i="8"/>
  <c r="BO210" i="7"/>
  <c r="BR210" i="7"/>
  <c r="BT210" i="7"/>
  <c r="BL211" i="7" s="1"/>
  <c r="AD211" i="7"/>
  <c r="AA211" i="7"/>
  <c r="AF211" i="7"/>
  <c r="CB208" i="9"/>
  <c r="CE208" i="9"/>
  <c r="CG208" i="9"/>
  <c r="BY209" i="9" s="1"/>
  <c r="BO208" i="9"/>
  <c r="BR208" i="9"/>
  <c r="BT208" i="9"/>
  <c r="BL209" i="9" s="1"/>
  <c r="BP209" i="9" l="1"/>
  <c r="BU208" i="9"/>
  <c r="CC209" i="9"/>
  <c r="BP211" i="7"/>
  <c r="BD209" i="8"/>
  <c r="BA209" i="8"/>
  <c r="BF209" i="8"/>
  <c r="CH208" i="9"/>
  <c r="AU210" i="7"/>
  <c r="BU210" i="7"/>
  <c r="AP211" i="7"/>
  <c r="BQ209" i="8"/>
  <c r="BN209" i="8"/>
  <c r="BS209" i="8"/>
  <c r="BC209" i="9"/>
  <c r="BH210" i="7"/>
  <c r="U209" i="9"/>
  <c r="BH208" i="9"/>
  <c r="C27" i="7"/>
  <c r="P210" i="9"/>
  <c r="AH208" i="9"/>
  <c r="AB211" i="7"/>
  <c r="AG211" i="7"/>
  <c r="Y212" i="7" s="1"/>
  <c r="AE211" i="7"/>
  <c r="CD209" i="8"/>
  <c r="CA209" i="8"/>
  <c r="CF209" i="8"/>
  <c r="AU208" i="8"/>
  <c r="AC209" i="9"/>
  <c r="CH210" i="7"/>
  <c r="CC211" i="7"/>
  <c r="AP209" i="9"/>
  <c r="BC211" i="7"/>
  <c r="B25" i="8"/>
  <c r="AP209" i="8"/>
  <c r="U210" i="7"/>
  <c r="C25" i="8"/>
  <c r="AU208" i="9"/>
  <c r="O209" i="8"/>
  <c r="T209" i="8"/>
  <c r="L210" i="8" s="1"/>
  <c r="R209" i="8"/>
  <c r="P211" i="7"/>
  <c r="AB209" i="8"/>
  <c r="AE209" i="8"/>
  <c r="AG209" i="8"/>
  <c r="Y210" i="8" s="1"/>
  <c r="U209" i="8" l="1"/>
  <c r="AQ211" i="7"/>
  <c r="AN211" i="7"/>
  <c r="AS211" i="7"/>
  <c r="BQ211" i="7"/>
  <c r="BN211" i="7"/>
  <c r="BS211" i="7"/>
  <c r="CD209" i="9"/>
  <c r="CA209" i="9"/>
  <c r="CF209" i="9"/>
  <c r="AQ209" i="9"/>
  <c r="AN209" i="9"/>
  <c r="AS209" i="9"/>
  <c r="AH211" i="7"/>
  <c r="P210" i="8"/>
  <c r="G25" i="8"/>
  <c r="AC210" i="8"/>
  <c r="AH209" i="8"/>
  <c r="CD211" i="7"/>
  <c r="CA211" i="7"/>
  <c r="CF211" i="7"/>
  <c r="AC212" i="7"/>
  <c r="BQ209" i="9"/>
  <c r="BN209" i="9"/>
  <c r="BS209" i="9"/>
  <c r="BD211" i="7"/>
  <c r="BA211" i="7"/>
  <c r="BF211" i="7"/>
  <c r="CB209" i="8"/>
  <c r="CG209" i="8"/>
  <c r="BY210" i="8" s="1"/>
  <c r="CE209" i="8"/>
  <c r="BD209" i="9"/>
  <c r="BA209" i="9"/>
  <c r="BF209" i="9"/>
  <c r="E25" i="8"/>
  <c r="AQ209" i="8"/>
  <c r="AN209" i="8"/>
  <c r="AS209" i="8"/>
  <c r="AD209" i="9"/>
  <c r="AA209" i="9"/>
  <c r="AF209" i="9"/>
  <c r="Q210" i="9"/>
  <c r="N210" i="9"/>
  <c r="S210" i="9"/>
  <c r="F25" i="8"/>
  <c r="BB209" i="8"/>
  <c r="BE209" i="8"/>
  <c r="BG209" i="8"/>
  <c r="AY210" i="8" s="1"/>
  <c r="Q211" i="7"/>
  <c r="N211" i="7"/>
  <c r="S211" i="7"/>
  <c r="BO209" i="8"/>
  <c r="BR209" i="8"/>
  <c r="BT209" i="8"/>
  <c r="BL210" i="8" s="1"/>
  <c r="BU209" i="8" l="1"/>
  <c r="F25" i="9"/>
  <c r="BH209" i="8"/>
  <c r="E27" i="7"/>
  <c r="BP210" i="8"/>
  <c r="BB211" i="7"/>
  <c r="BE211" i="7"/>
  <c r="BG211" i="7"/>
  <c r="AY212" i="7" s="1"/>
  <c r="AD210" i="8"/>
  <c r="AA210" i="8"/>
  <c r="AF210" i="8"/>
  <c r="G25" i="9"/>
  <c r="CB209" i="9"/>
  <c r="CE209" i="9"/>
  <c r="CG209" i="9"/>
  <c r="BY210" i="9" s="1"/>
  <c r="F27" i="7"/>
  <c r="Q210" i="8"/>
  <c r="N210" i="8"/>
  <c r="S210" i="8"/>
  <c r="BO211" i="7"/>
  <c r="BR211" i="7"/>
  <c r="BT211" i="7"/>
  <c r="BL212" i="7" s="1"/>
  <c r="E25" i="9"/>
  <c r="AD212" i="7"/>
  <c r="AA212" i="7"/>
  <c r="AF212" i="7"/>
  <c r="B27" i="7"/>
  <c r="O211" i="7"/>
  <c r="R211" i="7"/>
  <c r="T211" i="7"/>
  <c r="L212" i="7" s="1"/>
  <c r="BB209" i="9"/>
  <c r="BG209" i="9"/>
  <c r="AY210" i="9" s="1"/>
  <c r="BE209" i="9"/>
  <c r="D27" i="7"/>
  <c r="C25" i="9"/>
  <c r="AB209" i="9"/>
  <c r="AG209" i="9"/>
  <c r="Y210" i="9" s="1"/>
  <c r="AE209" i="9"/>
  <c r="G27" i="7"/>
  <c r="AO211" i="7"/>
  <c r="AR211" i="7"/>
  <c r="AT211" i="7"/>
  <c r="AL212" i="7" s="1"/>
  <c r="CH209" i="8"/>
  <c r="CB211" i="7"/>
  <c r="CG211" i="7"/>
  <c r="BY212" i="7" s="1"/>
  <c r="CE211" i="7"/>
  <c r="D25" i="9"/>
  <c r="CC210" i="8"/>
  <c r="AO209" i="9"/>
  <c r="AT209" i="9"/>
  <c r="AL210" i="9" s="1"/>
  <c r="AR209" i="9"/>
  <c r="BO209" i="9"/>
  <c r="BT209" i="9"/>
  <c r="BL210" i="9" s="1"/>
  <c r="BR209" i="9"/>
  <c r="O210" i="9"/>
  <c r="T210" i="9"/>
  <c r="L211" i="9" s="1"/>
  <c r="R210" i="9"/>
  <c r="D25" i="8"/>
  <c r="BC210" i="8"/>
  <c r="AO209" i="8"/>
  <c r="AT209" i="8"/>
  <c r="AL210" i="8" s="1"/>
  <c r="AR209" i="8"/>
  <c r="AB212" i="7" l="1"/>
  <c r="AE212" i="7"/>
  <c r="AG212" i="7"/>
  <c r="Y213" i="7" s="1"/>
  <c r="CC210" i="9"/>
  <c r="BQ210" i="8"/>
  <c r="BN210" i="8"/>
  <c r="BS210" i="8"/>
  <c r="AP210" i="9"/>
  <c r="CH209" i="9"/>
  <c r="AU209" i="9"/>
  <c r="AP212" i="7"/>
  <c r="BH211" i="7"/>
  <c r="U210" i="9"/>
  <c r="AU211" i="7"/>
  <c r="BH209" i="9"/>
  <c r="P211" i="9"/>
  <c r="CD210" i="8"/>
  <c r="CA210" i="8"/>
  <c r="CF210" i="8"/>
  <c r="BC210" i="9"/>
  <c r="BP212" i="7"/>
  <c r="BU211" i="7"/>
  <c r="AB210" i="8"/>
  <c r="AE210" i="8"/>
  <c r="AG210" i="8"/>
  <c r="Y211" i="8" s="1"/>
  <c r="AU209" i="8"/>
  <c r="BU209" i="9"/>
  <c r="CH211" i="7"/>
  <c r="AH209" i="9"/>
  <c r="U211" i="7"/>
  <c r="AP210" i="8"/>
  <c r="P212" i="7"/>
  <c r="BP210" i="9"/>
  <c r="BD210" i="8"/>
  <c r="BA210" i="8"/>
  <c r="BF210" i="8"/>
  <c r="CC212" i="7"/>
  <c r="AC210" i="9"/>
  <c r="O210" i="8"/>
  <c r="R210" i="8"/>
  <c r="T210" i="8"/>
  <c r="L211" i="8" s="1"/>
  <c r="BC212" i="7"/>
  <c r="AQ210" i="9" l="1"/>
  <c r="AN210" i="9"/>
  <c r="AS210" i="9"/>
  <c r="AD210" i="9"/>
  <c r="AA210" i="9"/>
  <c r="AF210" i="9"/>
  <c r="AC211" i="8"/>
  <c r="AH210" i="8"/>
  <c r="AQ212" i="7"/>
  <c r="AN212" i="7"/>
  <c r="AS212" i="7"/>
  <c r="CD212" i="7"/>
  <c r="CA212" i="7"/>
  <c r="CF212" i="7"/>
  <c r="Q211" i="9"/>
  <c r="N211" i="9"/>
  <c r="S211" i="9"/>
  <c r="BO210" i="8"/>
  <c r="BR210" i="8"/>
  <c r="BT210" i="8"/>
  <c r="BL211" i="8" s="1"/>
  <c r="BD212" i="7"/>
  <c r="BA212" i="7"/>
  <c r="BF212" i="7"/>
  <c r="U210" i="8"/>
  <c r="AQ210" i="8"/>
  <c r="AN210" i="8"/>
  <c r="AS210" i="8"/>
  <c r="BD210" i="9"/>
  <c r="BA210" i="9"/>
  <c r="BF210" i="9"/>
  <c r="CB210" i="8"/>
  <c r="CE210" i="8"/>
  <c r="CG210" i="8"/>
  <c r="BY211" i="8" s="1"/>
  <c r="CD210" i="9"/>
  <c r="CA210" i="9"/>
  <c r="CF210" i="9"/>
  <c r="BB210" i="8"/>
  <c r="BG210" i="8"/>
  <c r="AY211" i="8" s="1"/>
  <c r="BE210" i="8"/>
  <c r="BQ210" i="9"/>
  <c r="BN210" i="9"/>
  <c r="BS210" i="9"/>
  <c r="AC213" i="7"/>
  <c r="P211" i="8"/>
  <c r="Q212" i="7"/>
  <c r="N212" i="7"/>
  <c r="S212" i="7"/>
  <c r="AH212" i="7"/>
  <c r="BQ212" i="7"/>
  <c r="BN212" i="7"/>
  <c r="BS212" i="7"/>
  <c r="BH210" i="8" l="1"/>
  <c r="O211" i="9"/>
  <c r="R211" i="9"/>
  <c r="T211" i="9"/>
  <c r="L212" i="9" s="1"/>
  <c r="AD211" i="8"/>
  <c r="AA211" i="8"/>
  <c r="AF211" i="8"/>
  <c r="Q211" i="8"/>
  <c r="N211" i="8"/>
  <c r="S211" i="8"/>
  <c r="AO210" i="8"/>
  <c r="AR210" i="8"/>
  <c r="AT210" i="8"/>
  <c r="AL211" i="8" s="1"/>
  <c r="BC211" i="8"/>
  <c r="O212" i="7"/>
  <c r="T212" i="7"/>
  <c r="L213" i="7" s="1"/>
  <c r="R212" i="7"/>
  <c r="CC211" i="8"/>
  <c r="BB212" i="7"/>
  <c r="BG212" i="7"/>
  <c r="AY213" i="7" s="1"/>
  <c r="BE212" i="7"/>
  <c r="AB210" i="9"/>
  <c r="AE210" i="9"/>
  <c r="AG210" i="9"/>
  <c r="Y211" i="9" s="1"/>
  <c r="CB210" i="9"/>
  <c r="CG210" i="9"/>
  <c r="BY211" i="9" s="1"/>
  <c r="CE210" i="9"/>
  <c r="BP211" i="8"/>
  <c r="AO212" i="7"/>
  <c r="AR212" i="7"/>
  <c r="AT212" i="7"/>
  <c r="AL213" i="7" s="1"/>
  <c r="CB212" i="7"/>
  <c r="CE212" i="7"/>
  <c r="CG212" i="7"/>
  <c r="BY213" i="7" s="1"/>
  <c r="BO212" i="7"/>
  <c r="BT212" i="7"/>
  <c r="BL213" i="7" s="1"/>
  <c r="BR212" i="7"/>
  <c r="AD213" i="7"/>
  <c r="AA213" i="7"/>
  <c r="AF213" i="7"/>
  <c r="CH210" i="8"/>
  <c r="BU210" i="8"/>
  <c r="BB210" i="9"/>
  <c r="BE210" i="9"/>
  <c r="BG210" i="9"/>
  <c r="AY211" i="9" s="1"/>
  <c r="AO210" i="9"/>
  <c r="AR210" i="9"/>
  <c r="AT210" i="9"/>
  <c r="AL211" i="9" s="1"/>
  <c r="BO210" i="9"/>
  <c r="BT210" i="9"/>
  <c r="BL211" i="9" s="1"/>
  <c r="BR210" i="9"/>
  <c r="AP213" i="7" l="1"/>
  <c r="BH212" i="7"/>
  <c r="P213" i="7"/>
  <c r="AU212" i="7"/>
  <c r="BC213" i="7"/>
  <c r="AB211" i="8"/>
  <c r="AE211" i="8"/>
  <c r="AG211" i="8"/>
  <c r="Y212" i="8" s="1"/>
  <c r="AB213" i="7"/>
  <c r="AE213" i="7"/>
  <c r="AG213" i="7"/>
  <c r="Y214" i="7" s="1"/>
  <c r="O211" i="8"/>
  <c r="T211" i="8"/>
  <c r="L212" i="8" s="1"/>
  <c r="R211" i="8"/>
  <c r="AP211" i="9"/>
  <c r="AU210" i="9"/>
  <c r="BD211" i="8"/>
  <c r="BA211" i="8"/>
  <c r="BF211" i="8"/>
  <c r="BC211" i="9"/>
  <c r="BH210" i="9"/>
  <c r="BQ211" i="8"/>
  <c r="BN211" i="8"/>
  <c r="BS211" i="8"/>
  <c r="CD211" i="8"/>
  <c r="CA211" i="8"/>
  <c r="CF211" i="8"/>
  <c r="P212" i="9"/>
  <c r="BU212" i="7"/>
  <c r="U211" i="9"/>
  <c r="U212" i="7"/>
  <c r="CC211" i="9"/>
  <c r="AP211" i="8"/>
  <c r="AU210" i="8"/>
  <c r="BU210" i="9"/>
  <c r="CC213" i="7"/>
  <c r="AC211" i="9"/>
  <c r="BP213" i="7"/>
  <c r="CH210" i="9"/>
  <c r="BP211" i="9"/>
  <c r="CH212" i="7"/>
  <c r="AH210" i="9"/>
  <c r="BQ211" i="9" l="1"/>
  <c r="BN211" i="9"/>
  <c r="BS211" i="9"/>
  <c r="CD213" i="7"/>
  <c r="CA213" i="7"/>
  <c r="CF213" i="7"/>
  <c r="AQ211" i="9"/>
  <c r="AN211" i="9"/>
  <c r="AS211" i="9"/>
  <c r="BD213" i="7"/>
  <c r="BA213" i="7"/>
  <c r="BF213" i="7"/>
  <c r="U211" i="8"/>
  <c r="P212" i="8"/>
  <c r="BO211" i="8"/>
  <c r="BR211" i="8"/>
  <c r="BT211" i="8"/>
  <c r="BL212" i="8" s="1"/>
  <c r="AQ211" i="8"/>
  <c r="AN211" i="8"/>
  <c r="AS211" i="8"/>
  <c r="AC214" i="7"/>
  <c r="Q213" i="7"/>
  <c r="N213" i="7"/>
  <c r="S213" i="7"/>
  <c r="BD211" i="9"/>
  <c r="BA211" i="9"/>
  <c r="BF211" i="9"/>
  <c r="AH213" i="7"/>
  <c r="Q212" i="9"/>
  <c r="N212" i="9"/>
  <c r="S212" i="9"/>
  <c r="BB211" i="8"/>
  <c r="BE211" i="8"/>
  <c r="BG211" i="8"/>
  <c r="AY212" i="8" s="1"/>
  <c r="BQ213" i="7"/>
  <c r="BN213" i="7"/>
  <c r="BS213" i="7"/>
  <c r="CD211" i="9"/>
  <c r="CA211" i="9"/>
  <c r="CF211" i="9"/>
  <c r="AC212" i="8"/>
  <c r="AQ213" i="7"/>
  <c r="AN213" i="7"/>
  <c r="AS213" i="7"/>
  <c r="AD211" i="9"/>
  <c r="AA211" i="9"/>
  <c r="AF211" i="9"/>
  <c r="CB211" i="8"/>
  <c r="CG211" i="8"/>
  <c r="BY212" i="8" s="1"/>
  <c r="CE211" i="8"/>
  <c r="AH211" i="8"/>
  <c r="CB211" i="9" l="1"/>
  <c r="CG211" i="9"/>
  <c r="BY212" i="9" s="1"/>
  <c r="CE211" i="9"/>
  <c r="AO211" i="8"/>
  <c r="AT211" i="8"/>
  <c r="AL212" i="8" s="1"/>
  <c r="AR211" i="8"/>
  <c r="CC212" i="8"/>
  <c r="AO211" i="9"/>
  <c r="AT211" i="9"/>
  <c r="AL212" i="9" s="1"/>
  <c r="AR211" i="9"/>
  <c r="BP212" i="8"/>
  <c r="BB213" i="7"/>
  <c r="BE213" i="7"/>
  <c r="BG213" i="7"/>
  <c r="AY214" i="7" s="1"/>
  <c r="BU211" i="8"/>
  <c r="BH211" i="8"/>
  <c r="BO213" i="7"/>
  <c r="BT213" i="7"/>
  <c r="BL214" i="7" s="1"/>
  <c r="BR213" i="7"/>
  <c r="BB211" i="9"/>
  <c r="BG211" i="9"/>
  <c r="AY212" i="9" s="1"/>
  <c r="BE211" i="9"/>
  <c r="CH211" i="8"/>
  <c r="BC212" i="8"/>
  <c r="Q212" i="8"/>
  <c r="N212" i="8"/>
  <c r="S212" i="8"/>
  <c r="CB213" i="7"/>
  <c r="CE213" i="7"/>
  <c r="CG213" i="7"/>
  <c r="BY214" i="7" s="1"/>
  <c r="AO213" i="7"/>
  <c r="AT213" i="7"/>
  <c r="AL214" i="7" s="1"/>
  <c r="AR213" i="7"/>
  <c r="O213" i="7"/>
  <c r="T213" i="7"/>
  <c r="L214" i="7" s="1"/>
  <c r="R213" i="7"/>
  <c r="BO211" i="9"/>
  <c r="BR211" i="9"/>
  <c r="BT211" i="9"/>
  <c r="BL212" i="9" s="1"/>
  <c r="AD212" i="8"/>
  <c r="AA212" i="8"/>
  <c r="AF212" i="8"/>
  <c r="AB211" i="9"/>
  <c r="AG211" i="9"/>
  <c r="Y212" i="9" s="1"/>
  <c r="AE211" i="9"/>
  <c r="O212" i="9"/>
  <c r="T212" i="9"/>
  <c r="L213" i="9" s="1"/>
  <c r="R212" i="9"/>
  <c r="AD214" i="7"/>
  <c r="AA214" i="7"/>
  <c r="AF214" i="7"/>
  <c r="BP214" i="7" l="1"/>
  <c r="AU211" i="8"/>
  <c r="O212" i="8"/>
  <c r="R212" i="8"/>
  <c r="T212" i="8"/>
  <c r="L213" i="8" s="1"/>
  <c r="U213" i="7"/>
  <c r="BQ212" i="8"/>
  <c r="BN212" i="8"/>
  <c r="BS212" i="8"/>
  <c r="AP212" i="8"/>
  <c r="CH211" i="9"/>
  <c r="CC212" i="9"/>
  <c r="AU213" i="7"/>
  <c r="AU211" i="9"/>
  <c r="AP212" i="9"/>
  <c r="AC212" i="9"/>
  <c r="P213" i="9"/>
  <c r="AH211" i="9"/>
  <c r="P214" i="7"/>
  <c r="AP214" i="7"/>
  <c r="AB212" i="8"/>
  <c r="AG212" i="8"/>
  <c r="Y213" i="8" s="1"/>
  <c r="AE212" i="8"/>
  <c r="CC214" i="7"/>
  <c r="AB214" i="7"/>
  <c r="AG214" i="7"/>
  <c r="Y215" i="7" s="1"/>
  <c r="AE214" i="7"/>
  <c r="BC214" i="7"/>
  <c r="CH213" i="7"/>
  <c r="BU211" i="9"/>
  <c r="BH213" i="7"/>
  <c r="CD212" i="8"/>
  <c r="CA212" i="8"/>
  <c r="CF212" i="8"/>
  <c r="BD212" i="8"/>
  <c r="BA212" i="8"/>
  <c r="BF212" i="8"/>
  <c r="BH211" i="9"/>
  <c r="BC212" i="9"/>
  <c r="BP212" i="9"/>
  <c r="U212" i="9"/>
  <c r="BU213" i="7"/>
  <c r="BQ212" i="9" l="1"/>
  <c r="BN212" i="9"/>
  <c r="BS212" i="9"/>
  <c r="BO212" i="8"/>
  <c r="BR212" i="8"/>
  <c r="BT212" i="8"/>
  <c r="BL213" i="8" s="1"/>
  <c r="CD214" i="7"/>
  <c r="CA214" i="7"/>
  <c r="CF214" i="7"/>
  <c r="AH212" i="8"/>
  <c r="BD212" i="9"/>
  <c r="BA212" i="9"/>
  <c r="BF212" i="9"/>
  <c r="AC213" i="8"/>
  <c r="AD212" i="9"/>
  <c r="AA212" i="9"/>
  <c r="AF212" i="9"/>
  <c r="P213" i="8"/>
  <c r="Q213" i="9"/>
  <c r="N213" i="9"/>
  <c r="S213" i="9"/>
  <c r="U212" i="8"/>
  <c r="Q214" i="7"/>
  <c r="N214" i="7"/>
  <c r="S214" i="7"/>
  <c r="BB212" i="8"/>
  <c r="BG212" i="8"/>
  <c r="AY213" i="8" s="1"/>
  <c r="BE212" i="8"/>
  <c r="BD214" i="7"/>
  <c r="BA214" i="7"/>
  <c r="BF214" i="7"/>
  <c r="CD212" i="9"/>
  <c r="CA212" i="9"/>
  <c r="CF212" i="9"/>
  <c r="AH214" i="7"/>
  <c r="AQ212" i="8"/>
  <c r="AN212" i="8"/>
  <c r="AS212" i="8"/>
  <c r="AQ214" i="7"/>
  <c r="AN214" i="7"/>
  <c r="AS214" i="7"/>
  <c r="AC215" i="7"/>
  <c r="AQ212" i="9"/>
  <c r="AN212" i="9"/>
  <c r="AS212" i="9"/>
  <c r="CB212" i="8"/>
  <c r="CE212" i="8"/>
  <c r="CG212" i="8"/>
  <c r="BY213" i="8" s="1"/>
  <c r="BQ214" i="7"/>
  <c r="BN214" i="7"/>
  <c r="BS214" i="7"/>
  <c r="AO212" i="9" l="1"/>
  <c r="AT212" i="9"/>
  <c r="AL213" i="9" s="1"/>
  <c r="AR212" i="9"/>
  <c r="AD215" i="7"/>
  <c r="AA215" i="7"/>
  <c r="AF215" i="7"/>
  <c r="AD213" i="8"/>
  <c r="AA213" i="8"/>
  <c r="AF213" i="8"/>
  <c r="BP213" i="8"/>
  <c r="CB214" i="7"/>
  <c r="CE214" i="7"/>
  <c r="CG214" i="7"/>
  <c r="BY215" i="7" s="1"/>
  <c r="AO214" i="7"/>
  <c r="AT214" i="7"/>
  <c r="AL215" i="7" s="1"/>
  <c r="AR214" i="7"/>
  <c r="BO214" i="7"/>
  <c r="BT214" i="7"/>
  <c r="BL215" i="7" s="1"/>
  <c r="BR214" i="7"/>
  <c r="BB212" i="9"/>
  <c r="BE212" i="9"/>
  <c r="BG212" i="9"/>
  <c r="AY213" i="9" s="1"/>
  <c r="BU212" i="8"/>
  <c r="Q213" i="8"/>
  <c r="N213" i="8"/>
  <c r="S213" i="8"/>
  <c r="BB214" i="7"/>
  <c r="BG214" i="7"/>
  <c r="AY215" i="7" s="1"/>
  <c r="BE214" i="7"/>
  <c r="O213" i="9"/>
  <c r="R213" i="9"/>
  <c r="T213" i="9"/>
  <c r="L214" i="9" s="1"/>
  <c r="BO212" i="9"/>
  <c r="BT212" i="9"/>
  <c r="BL213" i="9" s="1"/>
  <c r="BR212" i="9"/>
  <c r="AB212" i="9"/>
  <c r="AE212" i="9"/>
  <c r="AG212" i="9"/>
  <c r="Y213" i="9" s="1"/>
  <c r="CB212" i="9"/>
  <c r="CG212" i="9"/>
  <c r="BY213" i="9" s="1"/>
  <c r="CE212" i="9"/>
  <c r="BH212" i="8"/>
  <c r="CC213" i="8"/>
  <c r="AO212" i="8"/>
  <c r="AT212" i="8"/>
  <c r="AL213" i="8" s="1"/>
  <c r="AR212" i="8"/>
  <c r="BC213" i="8"/>
  <c r="CH212" i="8"/>
  <c r="O214" i="7"/>
  <c r="T214" i="7"/>
  <c r="L215" i="7" s="1"/>
  <c r="R214" i="7"/>
  <c r="AP213" i="8" l="1"/>
  <c r="CC215" i="7"/>
  <c r="CH212" i="9"/>
  <c r="P214" i="9"/>
  <c r="BC213" i="9"/>
  <c r="CH214" i="7"/>
  <c r="U213" i="9"/>
  <c r="BD213" i="8"/>
  <c r="BA213" i="8"/>
  <c r="BF213" i="8"/>
  <c r="CC213" i="9"/>
  <c r="AB213" i="8"/>
  <c r="AE213" i="8"/>
  <c r="AG213" i="8"/>
  <c r="Y214" i="8" s="1"/>
  <c r="BH212" i="9"/>
  <c r="AU212" i="8"/>
  <c r="AC213" i="9"/>
  <c r="BH214" i="7"/>
  <c r="BU214" i="7"/>
  <c r="BQ213" i="8"/>
  <c r="BN213" i="8"/>
  <c r="BS213" i="8"/>
  <c r="AH212" i="9"/>
  <c r="BC215" i="7"/>
  <c r="BP215" i="7"/>
  <c r="AB215" i="7"/>
  <c r="AE215" i="7"/>
  <c r="AG215" i="7"/>
  <c r="Y216" i="7" s="1"/>
  <c r="U214" i="7"/>
  <c r="CD213" i="8"/>
  <c r="CA213" i="8"/>
  <c r="CF213" i="8"/>
  <c r="AP215" i="7"/>
  <c r="O213" i="8"/>
  <c r="R213" i="8"/>
  <c r="T213" i="8"/>
  <c r="L214" i="8" s="1"/>
  <c r="AU212" i="9"/>
  <c r="AP213" i="9"/>
  <c r="AU214" i="7"/>
  <c r="BU212" i="9"/>
  <c r="P215" i="7"/>
  <c r="BP213" i="9"/>
  <c r="AH213" i="8" l="1"/>
  <c r="BD213" i="9"/>
  <c r="BA213" i="9"/>
  <c r="BF213" i="9"/>
  <c r="AQ215" i="7"/>
  <c r="AN215" i="7"/>
  <c r="AS215" i="7"/>
  <c r="CD213" i="9"/>
  <c r="CA213" i="9"/>
  <c r="CF213" i="9"/>
  <c r="Q214" i="9"/>
  <c r="N214" i="9"/>
  <c r="S214" i="9"/>
  <c r="P214" i="8"/>
  <c r="Q215" i="7"/>
  <c r="N215" i="7"/>
  <c r="S215" i="7"/>
  <c r="CB213" i="8"/>
  <c r="CG213" i="8"/>
  <c r="BY214" i="8" s="1"/>
  <c r="CE213" i="8"/>
  <c r="BQ215" i="7"/>
  <c r="BN215" i="7"/>
  <c r="BS215" i="7"/>
  <c r="AD213" i="9"/>
  <c r="AA213" i="9"/>
  <c r="AF213" i="9"/>
  <c r="BB213" i="8"/>
  <c r="BE213" i="8"/>
  <c r="BG213" i="8"/>
  <c r="AY214" i="8" s="1"/>
  <c r="BQ213" i="9"/>
  <c r="BN213" i="9"/>
  <c r="BS213" i="9"/>
  <c r="AQ213" i="9"/>
  <c r="AN213" i="9"/>
  <c r="AS213" i="9"/>
  <c r="BD215" i="7"/>
  <c r="BA215" i="7"/>
  <c r="BF215" i="7"/>
  <c r="AC216" i="7"/>
  <c r="CD215" i="7"/>
  <c r="CA215" i="7"/>
  <c r="CF215" i="7"/>
  <c r="AH215" i="7"/>
  <c r="AQ213" i="8"/>
  <c r="AN213" i="8"/>
  <c r="AS213" i="8"/>
  <c r="U213" i="8"/>
  <c r="BO213" i="8"/>
  <c r="BT213" i="8"/>
  <c r="BL214" i="8" s="1"/>
  <c r="BR213" i="8"/>
  <c r="AC214" i="8"/>
  <c r="CC214" i="8" l="1"/>
  <c r="AD214" i="8"/>
  <c r="AA214" i="8"/>
  <c r="AF214" i="8"/>
  <c r="BB215" i="7"/>
  <c r="BG215" i="7"/>
  <c r="AY216" i="7" s="1"/>
  <c r="BE215" i="7"/>
  <c r="BO213" i="9"/>
  <c r="BT213" i="9"/>
  <c r="BL214" i="9" s="1"/>
  <c r="BR213" i="9"/>
  <c r="AO213" i="8"/>
  <c r="AT213" i="8"/>
  <c r="AL214" i="8" s="1"/>
  <c r="AR213" i="8"/>
  <c r="CB213" i="9"/>
  <c r="CE213" i="9"/>
  <c r="CG213" i="9"/>
  <c r="BY214" i="9" s="1"/>
  <c r="BH213" i="8"/>
  <c r="O215" i="7"/>
  <c r="R215" i="7"/>
  <c r="T215" i="7"/>
  <c r="L216" i="7" s="1"/>
  <c r="BC214" i="8"/>
  <c r="AO215" i="7"/>
  <c r="AT215" i="7"/>
  <c r="AL216" i="7" s="1"/>
  <c r="AR215" i="7"/>
  <c r="Q214" i="8"/>
  <c r="N214" i="8"/>
  <c r="S214" i="8"/>
  <c r="AB213" i="9"/>
  <c r="AE213" i="9"/>
  <c r="AG213" i="9"/>
  <c r="Y214" i="9" s="1"/>
  <c r="BB213" i="9"/>
  <c r="BE213" i="9"/>
  <c r="BG213" i="9"/>
  <c r="AY214" i="9" s="1"/>
  <c r="BP214" i="8"/>
  <c r="AD216" i="7"/>
  <c r="AA216" i="7"/>
  <c r="AF216" i="7"/>
  <c r="AO213" i="9"/>
  <c r="AR213" i="9"/>
  <c r="AT213" i="9"/>
  <c r="AL214" i="9" s="1"/>
  <c r="BO215" i="7"/>
  <c r="BT215" i="7"/>
  <c r="BL216" i="7" s="1"/>
  <c r="BR215" i="7"/>
  <c r="BU213" i="8"/>
  <c r="CB215" i="7"/>
  <c r="CE215" i="7"/>
  <c r="CG215" i="7"/>
  <c r="BY216" i="7" s="1"/>
  <c r="O214" i="9"/>
  <c r="R214" i="9"/>
  <c r="T214" i="9"/>
  <c r="L215" i="9" s="1"/>
  <c r="CH213" i="8"/>
  <c r="AP216" i="7" l="1"/>
  <c r="BH215" i="7"/>
  <c r="BH213" i="9"/>
  <c r="U215" i="7"/>
  <c r="AB216" i="7"/>
  <c r="AG216" i="7"/>
  <c r="Y217" i="7" s="1"/>
  <c r="AE216" i="7"/>
  <c r="AC214" i="9"/>
  <c r="BC216" i="7"/>
  <c r="U214" i="9"/>
  <c r="BP214" i="9"/>
  <c r="AH213" i="9"/>
  <c r="AU213" i="9"/>
  <c r="AU215" i="7"/>
  <c r="CC216" i="7"/>
  <c r="CC214" i="9"/>
  <c r="CH215" i="7"/>
  <c r="BD214" i="8"/>
  <c r="BA214" i="8"/>
  <c r="BF214" i="8"/>
  <c r="CH213" i="9"/>
  <c r="AB214" i="8"/>
  <c r="AE214" i="8"/>
  <c r="AG214" i="8"/>
  <c r="Y215" i="8" s="1"/>
  <c r="AU213" i="8"/>
  <c r="AP214" i="8"/>
  <c r="BU215" i="7"/>
  <c r="BP216" i="7"/>
  <c r="O214" i="8"/>
  <c r="R214" i="8"/>
  <c r="T214" i="8"/>
  <c r="L215" i="8" s="1"/>
  <c r="BQ214" i="8"/>
  <c r="BN214" i="8"/>
  <c r="BS214" i="8"/>
  <c r="P215" i="9"/>
  <c r="AP214" i="9"/>
  <c r="BC214" i="9"/>
  <c r="P216" i="7"/>
  <c r="BU213" i="9"/>
  <c r="CD214" i="8"/>
  <c r="CA214" i="8"/>
  <c r="CF214" i="8"/>
  <c r="BB214" i="8" l="1"/>
  <c r="BG214" i="8"/>
  <c r="AY215" i="8" s="1"/>
  <c r="BE214" i="8"/>
  <c r="Q216" i="7"/>
  <c r="N216" i="7"/>
  <c r="S216" i="7"/>
  <c r="AH216" i="7"/>
  <c r="U214" i="8"/>
  <c r="AC217" i="7"/>
  <c r="AH214" i="8"/>
  <c r="CD214" i="9"/>
  <c r="CA214" i="9"/>
  <c r="CF214" i="9"/>
  <c r="P215" i="8"/>
  <c r="BQ216" i="7"/>
  <c r="BN216" i="7"/>
  <c r="BS216" i="7"/>
  <c r="BQ214" i="9"/>
  <c r="BN214" i="9"/>
  <c r="BS214" i="9"/>
  <c r="CD216" i="7"/>
  <c r="CA216" i="7"/>
  <c r="CF216" i="7"/>
  <c r="BD216" i="7"/>
  <c r="BA216" i="7"/>
  <c r="BF216" i="7"/>
  <c r="Q215" i="9"/>
  <c r="N215" i="9"/>
  <c r="S215" i="9"/>
  <c r="AQ214" i="8"/>
  <c r="AN214" i="8"/>
  <c r="AS214" i="8"/>
  <c r="BO214" i="8"/>
  <c r="BT214" i="8"/>
  <c r="BL215" i="8" s="1"/>
  <c r="BR214" i="8"/>
  <c r="AQ216" i="7"/>
  <c r="AN216" i="7"/>
  <c r="AS216" i="7"/>
  <c r="AC215" i="8"/>
  <c r="BD214" i="9"/>
  <c r="BA214" i="9"/>
  <c r="BF214" i="9"/>
  <c r="AQ214" i="9"/>
  <c r="AN214" i="9"/>
  <c r="AS214" i="9"/>
  <c r="CB214" i="8"/>
  <c r="CG214" i="8"/>
  <c r="BY215" i="8" s="1"/>
  <c r="CE214" i="8"/>
  <c r="AD214" i="9"/>
  <c r="AA214" i="9"/>
  <c r="AF214" i="9"/>
  <c r="CB214" i="9" l="1"/>
  <c r="CE214" i="9"/>
  <c r="CG214" i="9"/>
  <c r="BY215" i="9" s="1"/>
  <c r="AO214" i="8"/>
  <c r="AR214" i="8"/>
  <c r="AT214" i="8"/>
  <c r="AL215" i="8" s="1"/>
  <c r="CB216" i="7"/>
  <c r="CE216" i="7"/>
  <c r="CG216" i="7"/>
  <c r="BY217" i="7" s="1"/>
  <c r="BO214" i="9"/>
  <c r="BR214" i="9"/>
  <c r="BT214" i="9"/>
  <c r="BL215" i="9" s="1"/>
  <c r="O215" i="9"/>
  <c r="T215" i="9"/>
  <c r="L216" i="9" s="1"/>
  <c r="R215" i="9"/>
  <c r="O216" i="7"/>
  <c r="R216" i="7"/>
  <c r="T216" i="7"/>
  <c r="L217" i="7" s="1"/>
  <c r="BO216" i="7"/>
  <c r="BT216" i="7"/>
  <c r="BL217" i="7" s="1"/>
  <c r="BR216" i="7"/>
  <c r="BB214" i="9"/>
  <c r="BE214" i="9"/>
  <c r="BG214" i="9"/>
  <c r="AY215" i="9" s="1"/>
  <c r="AD215" i="8"/>
  <c r="AA215" i="8"/>
  <c r="AF215" i="8"/>
  <c r="CH214" i="8"/>
  <c r="AO216" i="7"/>
  <c r="AT216" i="7"/>
  <c r="AL217" i="7" s="1"/>
  <c r="AR216" i="7"/>
  <c r="AD217" i="7"/>
  <c r="AA217" i="7"/>
  <c r="AF217" i="7"/>
  <c r="BH214" i="8"/>
  <c r="BP215" i="8"/>
  <c r="AO214" i="9"/>
  <c r="AT214" i="9"/>
  <c r="AL215" i="9" s="1"/>
  <c r="AR214" i="9"/>
  <c r="AB214" i="9"/>
  <c r="AE214" i="9"/>
  <c r="AG214" i="9"/>
  <c r="Y215" i="9" s="1"/>
  <c r="CC215" i="8"/>
  <c r="BC215" i="8"/>
  <c r="BB216" i="7"/>
  <c r="BG216" i="7"/>
  <c r="AY217" i="7" s="1"/>
  <c r="BE216" i="7"/>
  <c r="Q215" i="8"/>
  <c r="N215" i="8"/>
  <c r="S215" i="8"/>
  <c r="BU214" i="8"/>
  <c r="U215" i="9" l="1"/>
  <c r="AP215" i="8"/>
  <c r="BC215" i="9"/>
  <c r="P216" i="9"/>
  <c r="AU214" i="8"/>
  <c r="BH216" i="7"/>
  <c r="AB217" i="7"/>
  <c r="AG217" i="7"/>
  <c r="Y218" i="7" s="1"/>
  <c r="AE217" i="7"/>
  <c r="AU216" i="7"/>
  <c r="BH214" i="9"/>
  <c r="AU214" i="9"/>
  <c r="AP217" i="7"/>
  <c r="BP215" i="9"/>
  <c r="BU214" i="9"/>
  <c r="BC217" i="7"/>
  <c r="BU216" i="7"/>
  <c r="BP217" i="7"/>
  <c r="CD215" i="8"/>
  <c r="CA215" i="8"/>
  <c r="CF215" i="8"/>
  <c r="BQ215" i="8"/>
  <c r="BN215" i="8"/>
  <c r="BS215" i="8"/>
  <c r="CC217" i="7"/>
  <c r="CC215" i="9"/>
  <c r="BD215" i="8"/>
  <c r="BA215" i="8"/>
  <c r="BF215" i="8"/>
  <c r="AP215" i="9"/>
  <c r="CH216" i="7"/>
  <c r="CH214" i="9"/>
  <c r="O215" i="8"/>
  <c r="R215" i="8"/>
  <c r="T215" i="8"/>
  <c r="L216" i="8" s="1"/>
  <c r="AC215" i="9"/>
  <c r="AB215" i="8"/>
  <c r="AG215" i="8"/>
  <c r="Y216" i="8" s="1"/>
  <c r="AE215" i="8"/>
  <c r="P217" i="7"/>
  <c r="AH214" i="9"/>
  <c r="U216" i="7"/>
  <c r="U215" i="8" l="1"/>
  <c r="BQ217" i="7"/>
  <c r="BN217" i="7"/>
  <c r="BS217" i="7"/>
  <c r="Q216" i="9"/>
  <c r="N216" i="9"/>
  <c r="S216" i="9"/>
  <c r="CD217" i="7"/>
  <c r="CA217" i="7"/>
  <c r="CF217" i="7"/>
  <c r="BD217" i="7"/>
  <c r="BA217" i="7"/>
  <c r="BF217" i="7"/>
  <c r="Q217" i="7"/>
  <c r="N217" i="7"/>
  <c r="S217" i="7"/>
  <c r="BD215" i="9"/>
  <c r="BA215" i="9"/>
  <c r="BF215" i="9"/>
  <c r="CD215" i="9"/>
  <c r="CA215" i="9"/>
  <c r="CF215" i="9"/>
  <c r="AH215" i="8"/>
  <c r="BO215" i="8"/>
  <c r="BR215" i="8"/>
  <c r="BT215" i="8"/>
  <c r="BL216" i="8" s="1"/>
  <c r="BQ215" i="9"/>
  <c r="BN215" i="9"/>
  <c r="BS215" i="9"/>
  <c r="AH217" i="7"/>
  <c r="AC218" i="7"/>
  <c r="AQ215" i="8"/>
  <c r="AN215" i="8"/>
  <c r="AS215" i="8"/>
  <c r="AC216" i="8"/>
  <c r="AD215" i="9"/>
  <c r="AA215" i="9"/>
  <c r="AF215" i="9"/>
  <c r="CB215" i="8"/>
  <c r="CE215" i="8"/>
  <c r="CG215" i="8"/>
  <c r="BY216" i="8" s="1"/>
  <c r="AQ215" i="9"/>
  <c r="AN215" i="9"/>
  <c r="AS215" i="9"/>
  <c r="AQ217" i="7"/>
  <c r="AN217" i="7"/>
  <c r="AS217" i="7"/>
  <c r="P216" i="8"/>
  <c r="BB215" i="8"/>
  <c r="BE215" i="8"/>
  <c r="BG215" i="8"/>
  <c r="AY216" i="8" s="1"/>
  <c r="AO217" i="7" l="1"/>
  <c r="AT217" i="7"/>
  <c r="AL218" i="7" s="1"/>
  <c r="AR217" i="7"/>
  <c r="CB217" i="7"/>
  <c r="CG217" i="7"/>
  <c r="BY218" i="7" s="1"/>
  <c r="CE217" i="7"/>
  <c r="AB215" i="9"/>
  <c r="AG215" i="9"/>
  <c r="Y216" i="9" s="1"/>
  <c r="AE215" i="9"/>
  <c r="CB215" i="9"/>
  <c r="CG215" i="9"/>
  <c r="BY216" i="9" s="1"/>
  <c r="CE215" i="9"/>
  <c r="AD216" i="8"/>
  <c r="AA216" i="8"/>
  <c r="AF216" i="8"/>
  <c r="BB215" i="9"/>
  <c r="BE215" i="9"/>
  <c r="BG215" i="9"/>
  <c r="AY216" i="9" s="1"/>
  <c r="O216" i="9"/>
  <c r="R216" i="9"/>
  <c r="T216" i="9"/>
  <c r="L217" i="9" s="1"/>
  <c r="BH215" i="8"/>
  <c r="AO215" i="8"/>
  <c r="AT215" i="8"/>
  <c r="AL216" i="8" s="1"/>
  <c r="AR215" i="8"/>
  <c r="AO215" i="9"/>
  <c r="AT215" i="9"/>
  <c r="AL216" i="9" s="1"/>
  <c r="AR215" i="9"/>
  <c r="BC216" i="8"/>
  <c r="BP216" i="8"/>
  <c r="BU215" i="8"/>
  <c r="O217" i="7"/>
  <c r="T217" i="7"/>
  <c r="L218" i="7" s="1"/>
  <c r="R217" i="7"/>
  <c r="BO217" i="7"/>
  <c r="BT217" i="7"/>
  <c r="BL218" i="7" s="1"/>
  <c r="BR217" i="7"/>
  <c r="CC216" i="8"/>
  <c r="AD218" i="7"/>
  <c r="AA218" i="7"/>
  <c r="AF218" i="7"/>
  <c r="BO215" i="9"/>
  <c r="BT215" i="9"/>
  <c r="BL216" i="9" s="1"/>
  <c r="BR215" i="9"/>
  <c r="CH215" i="8"/>
  <c r="Q216" i="8"/>
  <c r="N216" i="8"/>
  <c r="S216" i="8"/>
  <c r="BB217" i="7"/>
  <c r="BE217" i="7"/>
  <c r="BG217" i="7"/>
  <c r="AY218" i="7" s="1"/>
  <c r="AP216" i="8" l="1"/>
  <c r="BH215" i="9"/>
  <c r="AC216" i="9"/>
  <c r="O216" i="8"/>
  <c r="R216" i="8"/>
  <c r="T216" i="8"/>
  <c r="L217" i="8" s="1"/>
  <c r="CD216" i="8"/>
  <c r="CA216" i="8"/>
  <c r="CF216" i="8"/>
  <c r="BQ216" i="8"/>
  <c r="BN216" i="8"/>
  <c r="BS216" i="8"/>
  <c r="BD216" i="8"/>
  <c r="BA216" i="8"/>
  <c r="BF216" i="8"/>
  <c r="AB216" i="8"/>
  <c r="AE216" i="8"/>
  <c r="AG216" i="8"/>
  <c r="Y217" i="8" s="1"/>
  <c r="CH217" i="7"/>
  <c r="CC218" i="7"/>
  <c r="BU217" i="7"/>
  <c r="BP218" i="7"/>
  <c r="BC218" i="7"/>
  <c r="BP216" i="9"/>
  <c r="P217" i="9"/>
  <c r="AP216" i="9"/>
  <c r="U216" i="9"/>
  <c r="CH215" i="9"/>
  <c r="AU217" i="7"/>
  <c r="CC216" i="9"/>
  <c r="AP218" i="7"/>
  <c r="BU215" i="9"/>
  <c r="U217" i="7"/>
  <c r="P218" i="7"/>
  <c r="AU215" i="9"/>
  <c r="BH217" i="7"/>
  <c r="AB218" i="7"/>
  <c r="AG218" i="7"/>
  <c r="Y219" i="7" s="1"/>
  <c r="AE218" i="7"/>
  <c r="AU215" i="8"/>
  <c r="BC216" i="9"/>
  <c r="AH215" i="9"/>
  <c r="BB216" i="8" l="1"/>
  <c r="BG216" i="8"/>
  <c r="AY217" i="8" s="1"/>
  <c r="BE216" i="8"/>
  <c r="CB216" i="8"/>
  <c r="CE216" i="8"/>
  <c r="CG216" i="8"/>
  <c r="BY217" i="8" s="1"/>
  <c r="P217" i="8"/>
  <c r="U216" i="8"/>
  <c r="CD218" i="7"/>
  <c r="CA218" i="7"/>
  <c r="CF218" i="7"/>
  <c r="AD216" i="9"/>
  <c r="AA216" i="9"/>
  <c r="AF216" i="9"/>
  <c r="BQ218" i="7"/>
  <c r="BN218" i="7"/>
  <c r="BS218" i="7"/>
  <c r="AH218" i="7"/>
  <c r="Q217" i="9"/>
  <c r="N217" i="9"/>
  <c r="S217" i="9"/>
  <c r="BQ216" i="9"/>
  <c r="BN216" i="9"/>
  <c r="BS216" i="9"/>
  <c r="AQ216" i="9"/>
  <c r="AN216" i="9"/>
  <c r="AS216" i="9"/>
  <c r="AC217" i="8"/>
  <c r="AC219" i="7"/>
  <c r="AQ218" i="7"/>
  <c r="AN218" i="7"/>
  <c r="AS218" i="7"/>
  <c r="CD216" i="9"/>
  <c r="CA216" i="9"/>
  <c r="CF216" i="9"/>
  <c r="Q218" i="7"/>
  <c r="N218" i="7"/>
  <c r="S218" i="7"/>
  <c r="BD218" i="7"/>
  <c r="BA218" i="7"/>
  <c r="BF218" i="7"/>
  <c r="AH216" i="8"/>
  <c r="BO216" i="8"/>
  <c r="BR216" i="8"/>
  <c r="BT216" i="8"/>
  <c r="BL217" i="8" s="1"/>
  <c r="AQ216" i="8"/>
  <c r="AN216" i="8"/>
  <c r="AS216" i="8"/>
  <c r="BD216" i="9"/>
  <c r="BA216" i="9"/>
  <c r="BF216" i="9"/>
  <c r="BO218" i="7" l="1"/>
  <c r="BT218" i="7"/>
  <c r="BL219" i="7" s="1"/>
  <c r="BR218" i="7"/>
  <c r="BU216" i="8"/>
  <c r="CB216" i="9"/>
  <c r="CE216" i="9"/>
  <c r="CG216" i="9"/>
  <c r="BY217" i="9" s="1"/>
  <c r="Q217" i="8"/>
  <c r="N217" i="8"/>
  <c r="S217" i="8"/>
  <c r="AB216" i="9"/>
  <c r="AE216" i="9"/>
  <c r="AG216" i="9"/>
  <c r="Y217" i="9" s="1"/>
  <c r="AO218" i="7"/>
  <c r="AR218" i="7"/>
  <c r="AT218" i="7"/>
  <c r="AL219" i="7" s="1"/>
  <c r="BO216" i="9"/>
  <c r="BT216" i="9"/>
  <c r="BL217" i="9" s="1"/>
  <c r="BR216" i="9"/>
  <c r="CC217" i="8"/>
  <c r="AD219" i="7"/>
  <c r="AA219" i="7"/>
  <c r="AF219" i="7"/>
  <c r="O217" i="9"/>
  <c r="T217" i="9"/>
  <c r="L218" i="9" s="1"/>
  <c r="R217" i="9"/>
  <c r="BB216" i="9"/>
  <c r="BG216" i="9"/>
  <c r="AY217" i="9" s="1"/>
  <c r="BE216" i="9"/>
  <c r="BB218" i="7"/>
  <c r="BE218" i="7"/>
  <c r="BG218" i="7"/>
  <c r="AY219" i="7" s="1"/>
  <c r="CH216" i="8"/>
  <c r="AD217" i="8"/>
  <c r="AA217" i="8"/>
  <c r="AF217" i="8"/>
  <c r="BP217" i="8"/>
  <c r="CB218" i="7"/>
  <c r="CG218" i="7"/>
  <c r="BY219" i="7" s="1"/>
  <c r="CE218" i="7"/>
  <c r="BH216" i="8"/>
  <c r="AO216" i="8"/>
  <c r="AT216" i="8"/>
  <c r="AL217" i="8" s="1"/>
  <c r="AR216" i="8"/>
  <c r="O218" i="7"/>
  <c r="R218" i="7"/>
  <c r="T218" i="7"/>
  <c r="L219" i="7" s="1"/>
  <c r="BC217" i="8"/>
  <c r="AO216" i="9"/>
  <c r="AR216" i="9"/>
  <c r="AT216" i="9"/>
  <c r="AL217" i="9" s="1"/>
  <c r="O217" i="8" l="1"/>
  <c r="R217" i="8"/>
  <c r="T217" i="8"/>
  <c r="L218" i="8" s="1"/>
  <c r="BC219" i="7"/>
  <c r="BH218" i="7"/>
  <c r="CD217" i="8"/>
  <c r="CA217" i="8"/>
  <c r="CF217" i="8"/>
  <c r="AP219" i="7"/>
  <c r="CC217" i="9"/>
  <c r="AU218" i="7"/>
  <c r="CH216" i="9"/>
  <c r="CC219" i="7"/>
  <c r="U218" i="7"/>
  <c r="AC217" i="9"/>
  <c r="BH216" i="9"/>
  <c r="BQ217" i="8"/>
  <c r="BN217" i="8"/>
  <c r="BS217" i="8"/>
  <c r="AP217" i="9"/>
  <c r="U217" i="9"/>
  <c r="AH216" i="9"/>
  <c r="AB219" i="7"/>
  <c r="AE219" i="7"/>
  <c r="AG219" i="7"/>
  <c r="Y220" i="7" s="1"/>
  <c r="P219" i="7"/>
  <c r="BU218" i="7"/>
  <c r="AB217" i="8"/>
  <c r="AG217" i="8"/>
  <c r="Y218" i="8" s="1"/>
  <c r="AE217" i="8"/>
  <c r="P218" i="9"/>
  <c r="BU216" i="9"/>
  <c r="BP217" i="9"/>
  <c r="BP219" i="7"/>
  <c r="AU216" i="8"/>
  <c r="AP217" i="8"/>
  <c r="BC217" i="9"/>
  <c r="AU216" i="9"/>
  <c r="BD217" i="8"/>
  <c r="BA217" i="8"/>
  <c r="BF217" i="8"/>
  <c r="CH218" i="7"/>
  <c r="BO217" i="8" l="1"/>
  <c r="BT217" i="8"/>
  <c r="BL218" i="8" s="1"/>
  <c r="BR217" i="8"/>
  <c r="BB217" i="8"/>
  <c r="BE217" i="8"/>
  <c r="BG217" i="8"/>
  <c r="AY218" i="8" s="1"/>
  <c r="AC220" i="7"/>
  <c r="BD219" i="7"/>
  <c r="BA219" i="7"/>
  <c r="BF219" i="7"/>
  <c r="Q218" i="9"/>
  <c r="N218" i="9"/>
  <c r="S218" i="9"/>
  <c r="AD217" i="9"/>
  <c r="AA217" i="9"/>
  <c r="AF217" i="9"/>
  <c r="P218" i="8"/>
  <c r="BQ217" i="9"/>
  <c r="BN217" i="9"/>
  <c r="BS217" i="9"/>
  <c r="AH219" i="7"/>
  <c r="BD217" i="9"/>
  <c r="BA217" i="9"/>
  <c r="BF217" i="9"/>
  <c r="CD217" i="9"/>
  <c r="CA217" i="9"/>
  <c r="CF217" i="9"/>
  <c r="U217" i="8"/>
  <c r="AQ217" i="8"/>
  <c r="AN217" i="8"/>
  <c r="AS217" i="8"/>
  <c r="AC218" i="8"/>
  <c r="AQ219" i="7"/>
  <c r="AN219" i="7"/>
  <c r="AS219" i="7"/>
  <c r="AH217" i="8"/>
  <c r="AQ217" i="9"/>
  <c r="AN217" i="9"/>
  <c r="AS217" i="9"/>
  <c r="CB217" i="8"/>
  <c r="CG217" i="8"/>
  <c r="BY218" i="8" s="1"/>
  <c r="CE217" i="8"/>
  <c r="BQ219" i="7"/>
  <c r="BN219" i="7"/>
  <c r="BS219" i="7"/>
  <c r="Q219" i="7"/>
  <c r="N219" i="7"/>
  <c r="S219" i="7"/>
  <c r="CD219" i="7"/>
  <c r="CA219" i="7"/>
  <c r="CF219" i="7"/>
  <c r="BB219" i="7" l="1"/>
  <c r="BG219" i="7"/>
  <c r="AY220" i="7" s="1"/>
  <c r="BE219" i="7"/>
  <c r="AD220" i="7"/>
  <c r="AA220" i="7"/>
  <c r="AF220" i="7"/>
  <c r="AO219" i="7"/>
  <c r="AT219" i="7"/>
  <c r="AL220" i="7" s="1"/>
  <c r="AR219" i="7"/>
  <c r="CB219" i="7"/>
  <c r="CE219" i="7"/>
  <c r="CG219" i="7"/>
  <c r="BY220" i="7" s="1"/>
  <c r="BC218" i="8"/>
  <c r="CB217" i="9"/>
  <c r="CG217" i="9"/>
  <c r="BY218" i="9" s="1"/>
  <c r="CE217" i="9"/>
  <c r="BH217" i="8"/>
  <c r="AB217" i="9"/>
  <c r="AG217" i="9"/>
  <c r="Y218" i="9" s="1"/>
  <c r="AE217" i="9"/>
  <c r="BO219" i="7"/>
  <c r="BR219" i="7"/>
  <c r="BT219" i="7"/>
  <c r="BL220" i="7" s="1"/>
  <c r="BO217" i="9"/>
  <c r="BR217" i="9"/>
  <c r="BT217" i="9"/>
  <c r="BL218" i="9" s="1"/>
  <c r="BU217" i="8"/>
  <c r="AO217" i="8"/>
  <c r="AT217" i="8"/>
  <c r="AL218" i="8" s="1"/>
  <c r="AR217" i="8"/>
  <c r="CH217" i="8"/>
  <c r="AD218" i="8"/>
  <c r="AA218" i="8"/>
  <c r="AF218" i="8"/>
  <c r="BB217" i="9"/>
  <c r="BG217" i="9"/>
  <c r="AY218" i="9" s="1"/>
  <c r="BE217" i="9"/>
  <c r="BP218" i="8"/>
  <c r="Q218" i="8"/>
  <c r="N218" i="8"/>
  <c r="S218" i="8"/>
  <c r="CC218" i="8"/>
  <c r="O219" i="7"/>
  <c r="R219" i="7"/>
  <c r="T219" i="7"/>
  <c r="L220" i="7" s="1"/>
  <c r="AO217" i="9"/>
  <c r="AT217" i="9"/>
  <c r="AL218" i="9" s="1"/>
  <c r="AR217" i="9"/>
  <c r="O218" i="9"/>
  <c r="R218" i="9"/>
  <c r="T218" i="9"/>
  <c r="L219" i="9" s="1"/>
  <c r="P220" i="7" l="1"/>
  <c r="AU217" i="8"/>
  <c r="AP218" i="8"/>
  <c r="AH217" i="9"/>
  <c r="AC218" i="9"/>
  <c r="BD218" i="8"/>
  <c r="BA218" i="8"/>
  <c r="BF218" i="8"/>
  <c r="AB220" i="7"/>
  <c r="AG220" i="7"/>
  <c r="Y221" i="7" s="1"/>
  <c r="AE220" i="7"/>
  <c r="BH217" i="9"/>
  <c r="BQ218" i="8"/>
  <c r="BN218" i="8"/>
  <c r="BS218" i="8"/>
  <c r="CC220" i="7"/>
  <c r="BH219" i="7"/>
  <c r="U219" i="7"/>
  <c r="CH219" i="7"/>
  <c r="BC220" i="7"/>
  <c r="P219" i="9"/>
  <c r="BP218" i="9"/>
  <c r="U218" i="9"/>
  <c r="O218" i="8"/>
  <c r="R218" i="8"/>
  <c r="T218" i="8"/>
  <c r="L219" i="8" s="1"/>
  <c r="AB218" i="8"/>
  <c r="AG218" i="8"/>
  <c r="Y219" i="8" s="1"/>
  <c r="AE218" i="8"/>
  <c r="BU217" i="9"/>
  <c r="BC218" i="9"/>
  <c r="AU219" i="7"/>
  <c r="BP220" i="7"/>
  <c r="CH217" i="9"/>
  <c r="AP220" i="7"/>
  <c r="CD218" i="8"/>
  <c r="CA218" i="8"/>
  <c r="CF218" i="8"/>
  <c r="AU217" i="9"/>
  <c r="AP218" i="9"/>
  <c r="BU219" i="7"/>
  <c r="CC218" i="9"/>
  <c r="BQ218" i="9" l="1"/>
  <c r="BN218" i="9"/>
  <c r="BS218" i="9"/>
  <c r="AC219" i="8"/>
  <c r="BD220" i="7"/>
  <c r="BA220" i="7"/>
  <c r="BF220" i="7"/>
  <c r="AD218" i="9"/>
  <c r="AA218" i="9"/>
  <c r="AF218" i="9"/>
  <c r="P219" i="8"/>
  <c r="U218" i="8"/>
  <c r="BO218" i="8"/>
  <c r="BR218" i="8"/>
  <c r="BT218" i="8"/>
  <c r="BL219" i="8" s="1"/>
  <c r="CB218" i="8"/>
  <c r="CG218" i="8"/>
  <c r="BY219" i="8" s="1"/>
  <c r="CE218" i="8"/>
  <c r="BQ220" i="7"/>
  <c r="BN220" i="7"/>
  <c r="BS220" i="7"/>
  <c r="AQ218" i="9"/>
  <c r="AN218" i="9"/>
  <c r="AS218" i="9"/>
  <c r="AQ218" i="8"/>
  <c r="AN218" i="8"/>
  <c r="AS218" i="8"/>
  <c r="AH220" i="7"/>
  <c r="CD218" i="9"/>
  <c r="CA218" i="9"/>
  <c r="CF218" i="9"/>
  <c r="BD218" i="9"/>
  <c r="BA218" i="9"/>
  <c r="BF218" i="9"/>
  <c r="AC221" i="7"/>
  <c r="AQ220" i="7"/>
  <c r="AN220" i="7"/>
  <c r="AS220" i="7"/>
  <c r="CD220" i="7"/>
  <c r="CA220" i="7"/>
  <c r="CF220" i="7"/>
  <c r="Q220" i="7"/>
  <c r="N220" i="7"/>
  <c r="S220" i="7"/>
  <c r="AH218" i="8"/>
  <c r="Q219" i="9"/>
  <c r="N219" i="9"/>
  <c r="S219" i="9"/>
  <c r="BB218" i="8"/>
  <c r="BE218" i="8"/>
  <c r="BG218" i="8"/>
  <c r="AY219" i="8" s="1"/>
  <c r="BU218" i="8" l="1"/>
  <c r="BH218" i="8"/>
  <c r="CB220" i="7"/>
  <c r="CG220" i="7"/>
  <c r="BY221" i="7" s="1"/>
  <c r="CE220" i="7"/>
  <c r="O220" i="7"/>
  <c r="T220" i="7"/>
  <c r="L221" i="7" s="1"/>
  <c r="R220" i="7"/>
  <c r="BB218" i="9"/>
  <c r="BE218" i="9"/>
  <c r="BG218" i="9"/>
  <c r="AY219" i="9" s="1"/>
  <c r="AO218" i="9"/>
  <c r="AR218" i="9"/>
  <c r="AT218" i="9"/>
  <c r="AL219" i="9" s="1"/>
  <c r="AD219" i="8"/>
  <c r="AA219" i="8"/>
  <c r="AF219" i="8"/>
  <c r="AD221" i="7"/>
  <c r="AA221" i="7"/>
  <c r="AF221" i="7"/>
  <c r="BC219" i="8"/>
  <c r="Q219" i="8"/>
  <c r="N219" i="8"/>
  <c r="S219" i="8"/>
  <c r="CB218" i="9"/>
  <c r="CE218" i="9"/>
  <c r="CG218" i="9"/>
  <c r="BY219" i="9" s="1"/>
  <c r="BO220" i="7"/>
  <c r="BR220" i="7"/>
  <c r="BT220" i="7"/>
  <c r="BL221" i="7" s="1"/>
  <c r="AB218" i="9"/>
  <c r="AE218" i="9"/>
  <c r="AG218" i="9"/>
  <c r="Y219" i="9" s="1"/>
  <c r="CH218" i="8"/>
  <c r="CC219" i="8"/>
  <c r="O219" i="9"/>
  <c r="R219" i="9"/>
  <c r="T219" i="9"/>
  <c r="L220" i="9" s="1"/>
  <c r="AO220" i="7"/>
  <c r="AT220" i="7"/>
  <c r="AL221" i="7" s="1"/>
  <c r="AR220" i="7"/>
  <c r="BO218" i="9"/>
  <c r="BR218" i="9"/>
  <c r="BT218" i="9"/>
  <c r="BL219" i="9" s="1"/>
  <c r="AO218" i="8"/>
  <c r="AR218" i="8"/>
  <c r="AT218" i="8"/>
  <c r="AL219" i="8" s="1"/>
  <c r="BP219" i="8"/>
  <c r="BB220" i="7"/>
  <c r="BE220" i="7"/>
  <c r="BG220" i="7"/>
  <c r="AY221" i="7" s="1"/>
  <c r="CH220" i="7" l="1"/>
  <c r="O219" i="8"/>
  <c r="T219" i="8"/>
  <c r="L220" i="8" s="1"/>
  <c r="R219" i="8"/>
  <c r="AP219" i="9"/>
  <c r="CC221" i="7"/>
  <c r="BP219" i="9"/>
  <c r="BD219" i="8"/>
  <c r="BA219" i="8"/>
  <c r="BF219" i="8"/>
  <c r="CD219" i="8"/>
  <c r="CA219" i="8"/>
  <c r="CF219" i="8"/>
  <c r="AU218" i="8"/>
  <c r="U220" i="7"/>
  <c r="AU218" i="9"/>
  <c r="BH220" i="7"/>
  <c r="AU220" i="7"/>
  <c r="CC219" i="9"/>
  <c r="AB221" i="7"/>
  <c r="AE221" i="7"/>
  <c r="AG221" i="7"/>
  <c r="Y222" i="7" s="1"/>
  <c r="P221" i="7"/>
  <c r="BP221" i="7"/>
  <c r="BC221" i="7"/>
  <c r="AP221" i="7"/>
  <c r="CH218" i="9"/>
  <c r="AP219" i="8"/>
  <c r="U219" i="9"/>
  <c r="BU220" i="7"/>
  <c r="AC219" i="9"/>
  <c r="AH218" i="9"/>
  <c r="BU218" i="9"/>
  <c r="BC219" i="9"/>
  <c r="BH218" i="9"/>
  <c r="BQ219" i="8"/>
  <c r="BN219" i="8"/>
  <c r="BS219" i="8"/>
  <c r="P220" i="9"/>
  <c r="AB219" i="8"/>
  <c r="AG219" i="8"/>
  <c r="Y220" i="8" s="1"/>
  <c r="AE219" i="8"/>
  <c r="CB219" i="8" l="1"/>
  <c r="CG219" i="8"/>
  <c r="BY220" i="8" s="1"/>
  <c r="CE219" i="8"/>
  <c r="CD221" i="7"/>
  <c r="CA221" i="7"/>
  <c r="CF221" i="7"/>
  <c r="AD219" i="9"/>
  <c r="AA219" i="9"/>
  <c r="AF219" i="9"/>
  <c r="BQ221" i="7"/>
  <c r="BN221" i="7"/>
  <c r="BS221" i="7"/>
  <c r="P220" i="8"/>
  <c r="BO219" i="8"/>
  <c r="BT219" i="8"/>
  <c r="BL220" i="8" s="1"/>
  <c r="BR219" i="8"/>
  <c r="AQ219" i="9"/>
  <c r="AN219" i="9"/>
  <c r="AS219" i="9"/>
  <c r="Q221" i="7"/>
  <c r="N221" i="7"/>
  <c r="S221" i="7"/>
  <c r="Q220" i="9"/>
  <c r="N220" i="9"/>
  <c r="S220" i="9"/>
  <c r="U219" i="8"/>
  <c r="AC222" i="7"/>
  <c r="AH221" i="7"/>
  <c r="BB219" i="8"/>
  <c r="BG219" i="8"/>
  <c r="AY220" i="8" s="1"/>
  <c r="BE219" i="8"/>
  <c r="BD219" i="9"/>
  <c r="BA219" i="9"/>
  <c r="BF219" i="9"/>
  <c r="AQ219" i="8"/>
  <c r="AN219" i="8"/>
  <c r="AS219" i="8"/>
  <c r="AH219" i="8"/>
  <c r="BD221" i="7"/>
  <c r="BA221" i="7"/>
  <c r="BF221" i="7"/>
  <c r="AC220" i="8"/>
  <c r="CD219" i="9"/>
  <c r="CA219" i="9"/>
  <c r="CF219" i="9"/>
  <c r="BQ219" i="9"/>
  <c r="BN219" i="9"/>
  <c r="BS219" i="9"/>
  <c r="AQ221" i="7"/>
  <c r="AN221" i="7"/>
  <c r="AS221" i="7"/>
  <c r="O221" i="7" l="1"/>
  <c r="R221" i="7"/>
  <c r="T221" i="7"/>
  <c r="L222" i="7" s="1"/>
  <c r="BO219" i="9"/>
  <c r="BT219" i="9"/>
  <c r="BL220" i="9" s="1"/>
  <c r="BR219" i="9"/>
  <c r="AD220" i="8"/>
  <c r="AA220" i="8"/>
  <c r="AF220" i="8"/>
  <c r="BU219" i="8"/>
  <c r="BP220" i="8"/>
  <c r="CB221" i="7"/>
  <c r="CE221" i="7"/>
  <c r="CG221" i="7"/>
  <c r="BY222" i="7" s="1"/>
  <c r="AD222" i="7"/>
  <c r="AA222" i="7"/>
  <c r="AF222" i="7"/>
  <c r="AB219" i="9"/>
  <c r="AE219" i="9"/>
  <c r="AG219" i="9"/>
  <c r="Y220" i="9" s="1"/>
  <c r="BO221" i="7"/>
  <c r="BT221" i="7"/>
  <c r="BL222" i="7" s="1"/>
  <c r="BR221" i="7"/>
  <c r="AO219" i="8"/>
  <c r="AR219" i="8"/>
  <c r="AT219" i="8"/>
  <c r="AL220" i="8" s="1"/>
  <c r="BB219" i="9"/>
  <c r="BG219" i="9"/>
  <c r="AY220" i="9" s="1"/>
  <c r="BE219" i="9"/>
  <c r="O220" i="9"/>
  <c r="R220" i="9"/>
  <c r="T220" i="9"/>
  <c r="L221" i="9" s="1"/>
  <c r="Q220" i="8"/>
  <c r="N220" i="8"/>
  <c r="S220" i="8"/>
  <c r="CH219" i="8"/>
  <c r="CB219" i="9"/>
  <c r="CG219" i="9"/>
  <c r="BY220" i="9" s="1"/>
  <c r="CE219" i="9"/>
  <c r="AO219" i="9"/>
  <c r="AR219" i="9"/>
  <c r="AT219" i="9"/>
  <c r="AL220" i="9" s="1"/>
  <c r="BB221" i="7"/>
  <c r="BE221" i="7"/>
  <c r="BG221" i="7"/>
  <c r="AY222" i="7" s="1"/>
  <c r="AO221" i="7"/>
  <c r="AR221" i="7"/>
  <c r="AT221" i="7"/>
  <c r="AL222" i="7" s="1"/>
  <c r="BH219" i="8"/>
  <c r="CC220" i="8"/>
  <c r="BC220" i="8"/>
  <c r="CH219" i="9" l="1"/>
  <c r="AP222" i="7"/>
  <c r="BP220" i="9"/>
  <c r="CD220" i="8"/>
  <c r="CA220" i="8"/>
  <c r="CF220" i="8"/>
  <c r="BH219" i="9"/>
  <c r="AP220" i="8"/>
  <c r="U220" i="9"/>
  <c r="BU219" i="9"/>
  <c r="AU219" i="8"/>
  <c r="BD220" i="8"/>
  <c r="BA220" i="8"/>
  <c r="BF220" i="8"/>
  <c r="BU221" i="7"/>
  <c r="P222" i="7"/>
  <c r="AC220" i="9"/>
  <c r="BC222" i="7"/>
  <c r="O220" i="8"/>
  <c r="T220" i="8"/>
  <c r="L221" i="8" s="1"/>
  <c r="R220" i="8"/>
  <c r="BP222" i="7"/>
  <c r="U221" i="7"/>
  <c r="CC222" i="7"/>
  <c r="CC220" i="9"/>
  <c r="BC220" i="9"/>
  <c r="AU221" i="7"/>
  <c r="AB220" i="8"/>
  <c r="AE220" i="8"/>
  <c r="AG220" i="8"/>
  <c r="Y221" i="8" s="1"/>
  <c r="CH221" i="7"/>
  <c r="BQ220" i="8"/>
  <c r="BN220" i="8"/>
  <c r="BS220" i="8"/>
  <c r="AH219" i="9"/>
  <c r="BH221" i="7"/>
  <c r="AP220" i="9"/>
  <c r="AB222" i="7"/>
  <c r="AG222" i="7"/>
  <c r="Y223" i="7" s="1"/>
  <c r="AE222" i="7"/>
  <c r="AU219" i="9"/>
  <c r="P221" i="9"/>
  <c r="CB220" i="8" l="1"/>
  <c r="CE220" i="8"/>
  <c r="CG220" i="8"/>
  <c r="BY221" i="8" s="1"/>
  <c r="AD220" i="9"/>
  <c r="AA220" i="9"/>
  <c r="AF220" i="9"/>
  <c r="BQ222" i="7"/>
  <c r="BN222" i="7"/>
  <c r="BS222" i="7"/>
  <c r="AC223" i="7"/>
  <c r="Q222" i="7"/>
  <c r="N222" i="7"/>
  <c r="S222" i="7"/>
  <c r="AQ220" i="8"/>
  <c r="AN220" i="8"/>
  <c r="AS220" i="8"/>
  <c r="AQ222" i="7"/>
  <c r="AN222" i="7"/>
  <c r="AS222" i="7"/>
  <c r="AC221" i="8"/>
  <c r="BB220" i="8"/>
  <c r="BG220" i="8"/>
  <c r="AY221" i="8" s="1"/>
  <c r="BE220" i="8"/>
  <c r="BQ220" i="9"/>
  <c r="BN220" i="9"/>
  <c r="BS220" i="9"/>
  <c r="AH220" i="8"/>
  <c r="U220" i="8"/>
  <c r="Q221" i="9"/>
  <c r="N221" i="9"/>
  <c r="S221" i="9"/>
  <c r="BD220" i="9"/>
  <c r="BA220" i="9"/>
  <c r="BF220" i="9"/>
  <c r="P221" i="8"/>
  <c r="CD220" i="9"/>
  <c r="CA220" i="9"/>
  <c r="CF220" i="9"/>
  <c r="AH222" i="7"/>
  <c r="AQ220" i="9"/>
  <c r="AN220" i="9"/>
  <c r="AS220" i="9"/>
  <c r="BO220" i="8"/>
  <c r="BR220" i="8"/>
  <c r="BT220" i="8"/>
  <c r="BL221" i="8" s="1"/>
  <c r="CD222" i="7"/>
  <c r="CA222" i="7"/>
  <c r="CF222" i="7"/>
  <c r="BD222" i="7"/>
  <c r="BA222" i="7"/>
  <c r="BF222" i="7"/>
  <c r="Q221" i="8" l="1"/>
  <c r="N221" i="8"/>
  <c r="S221" i="8"/>
  <c r="BP221" i="8"/>
  <c r="BU220" i="8"/>
  <c r="AD223" i="7"/>
  <c r="AA223" i="7"/>
  <c r="AF223" i="7"/>
  <c r="AO220" i="9"/>
  <c r="AR220" i="9"/>
  <c r="AT220" i="9"/>
  <c r="AL221" i="9" s="1"/>
  <c r="AO222" i="7"/>
  <c r="AT222" i="7"/>
  <c r="AL223" i="7" s="1"/>
  <c r="AR222" i="7"/>
  <c r="BO220" i="9"/>
  <c r="BR220" i="9"/>
  <c r="BT220" i="9"/>
  <c r="BL221" i="9" s="1"/>
  <c r="O221" i="9"/>
  <c r="R221" i="9"/>
  <c r="T221" i="9"/>
  <c r="L222" i="9" s="1"/>
  <c r="BB220" i="9"/>
  <c r="BE220" i="9"/>
  <c r="BG220" i="9"/>
  <c r="AY221" i="9" s="1"/>
  <c r="B26" i="9"/>
  <c r="BB222" i="7"/>
  <c r="BE222" i="7"/>
  <c r="BG222" i="7"/>
  <c r="AY223" i="7" s="1"/>
  <c r="AD221" i="8"/>
  <c r="AA221" i="8"/>
  <c r="AF221" i="8"/>
  <c r="AB220" i="9"/>
  <c r="AE220" i="9"/>
  <c r="AG220" i="9"/>
  <c r="Y221" i="9" s="1"/>
  <c r="BH220" i="8"/>
  <c r="AO220" i="8"/>
  <c r="AR220" i="8"/>
  <c r="AT220" i="8"/>
  <c r="AL221" i="8" s="1"/>
  <c r="BO222" i="7"/>
  <c r="BR222" i="7"/>
  <c r="BT222" i="7"/>
  <c r="BL223" i="7" s="1"/>
  <c r="CB220" i="9"/>
  <c r="CG220" i="9"/>
  <c r="BY221" i="9" s="1"/>
  <c r="CE220" i="9"/>
  <c r="CC221" i="8"/>
  <c r="BC221" i="8"/>
  <c r="CH220" i="8"/>
  <c r="CB222" i="7"/>
  <c r="CE222" i="7"/>
  <c r="CG222" i="7"/>
  <c r="BY223" i="7" s="1"/>
  <c r="O222" i="7"/>
  <c r="R222" i="7"/>
  <c r="T222" i="7"/>
  <c r="L223" i="7" s="1"/>
  <c r="BP221" i="9" l="1"/>
  <c r="CH222" i="7"/>
  <c r="CH220" i="9"/>
  <c r="BU220" i="9"/>
  <c r="CC223" i="7"/>
  <c r="BP223" i="7"/>
  <c r="BC221" i="9"/>
  <c r="AP223" i="7"/>
  <c r="BH220" i="9"/>
  <c r="BQ221" i="8"/>
  <c r="BN221" i="8"/>
  <c r="BS221" i="8"/>
  <c r="P223" i="7"/>
  <c r="C26" i="8"/>
  <c r="AP221" i="9"/>
  <c r="AP221" i="8"/>
  <c r="AB221" i="8"/>
  <c r="AE221" i="8"/>
  <c r="AG221" i="8"/>
  <c r="Y222" i="8" s="1"/>
  <c r="AU220" i="9"/>
  <c r="AC221" i="9"/>
  <c r="BU222" i="7"/>
  <c r="U222" i="7"/>
  <c r="AU220" i="8"/>
  <c r="AH220" i="9"/>
  <c r="AU222" i="7"/>
  <c r="P222" i="9"/>
  <c r="C28" i="7"/>
  <c r="B26" i="8"/>
  <c r="CC221" i="9"/>
  <c r="BD221" i="8"/>
  <c r="BA221" i="8"/>
  <c r="BF221" i="8"/>
  <c r="CD221" i="8"/>
  <c r="CA221" i="8"/>
  <c r="CF221" i="8"/>
  <c r="BH222" i="7"/>
  <c r="U221" i="9"/>
  <c r="AB223" i="7"/>
  <c r="AG223" i="7"/>
  <c r="Y224" i="7" s="1"/>
  <c r="AE223" i="7"/>
  <c r="O221" i="8"/>
  <c r="R221" i="8"/>
  <c r="T221" i="8"/>
  <c r="L222" i="8" s="1"/>
  <c r="BC223" i="7"/>
  <c r="F26" i="8" l="1"/>
  <c r="AC222" i="8"/>
  <c r="BO221" i="8"/>
  <c r="BT221" i="8"/>
  <c r="BL222" i="8" s="1"/>
  <c r="BR221" i="8"/>
  <c r="AQ223" i="7"/>
  <c r="AN223" i="7"/>
  <c r="AS223" i="7"/>
  <c r="AQ221" i="8"/>
  <c r="AN221" i="8"/>
  <c r="AS221" i="8"/>
  <c r="AH221" i="8"/>
  <c r="AQ221" i="9"/>
  <c r="AN221" i="9"/>
  <c r="AS221" i="9"/>
  <c r="AH223" i="7"/>
  <c r="AC224" i="7"/>
  <c r="CD221" i="9"/>
  <c r="CA221" i="9"/>
  <c r="CF221" i="9"/>
  <c r="BD223" i="7"/>
  <c r="BA223" i="7"/>
  <c r="BF223" i="7"/>
  <c r="BD221" i="9"/>
  <c r="BA221" i="9"/>
  <c r="BF221" i="9"/>
  <c r="CB221" i="8"/>
  <c r="CG221" i="8"/>
  <c r="BY222" i="8" s="1"/>
  <c r="CE221" i="8"/>
  <c r="AD221" i="9"/>
  <c r="AA221" i="9"/>
  <c r="AF221" i="9"/>
  <c r="Q222" i="9"/>
  <c r="N222" i="9"/>
  <c r="S222" i="9"/>
  <c r="U221" i="8"/>
  <c r="E26" i="8"/>
  <c r="Q223" i="7"/>
  <c r="N223" i="7"/>
  <c r="S223" i="7"/>
  <c r="BQ223" i="7"/>
  <c r="BN223" i="7"/>
  <c r="BS223" i="7"/>
  <c r="BQ221" i="9"/>
  <c r="BN221" i="9"/>
  <c r="BS221" i="9"/>
  <c r="G26" i="8"/>
  <c r="P222" i="8"/>
  <c r="BB221" i="8"/>
  <c r="BE221" i="8"/>
  <c r="BG221" i="8"/>
  <c r="AY222" i="8" s="1"/>
  <c r="CD223" i="7"/>
  <c r="CA223" i="7"/>
  <c r="CF223" i="7"/>
  <c r="BO221" i="9" l="1"/>
  <c r="BT221" i="9"/>
  <c r="BL222" i="9" s="1"/>
  <c r="BR221" i="9"/>
  <c r="E28" i="7"/>
  <c r="BU221" i="8"/>
  <c r="BB223" i="7"/>
  <c r="BG223" i="7"/>
  <c r="AY224" i="7" s="1"/>
  <c r="BE223" i="7"/>
  <c r="D26" i="9"/>
  <c r="CB223" i="7"/>
  <c r="CE223" i="7"/>
  <c r="CG223" i="7"/>
  <c r="BY224" i="7" s="1"/>
  <c r="F28" i="7"/>
  <c r="AO221" i="9"/>
  <c r="AT221" i="9"/>
  <c r="AL222" i="9" s="1"/>
  <c r="AR221" i="9"/>
  <c r="BP222" i="8"/>
  <c r="O222" i="9"/>
  <c r="T222" i="9"/>
  <c r="L223" i="9" s="1"/>
  <c r="R222" i="9"/>
  <c r="BO223" i="7"/>
  <c r="BT223" i="7"/>
  <c r="BL224" i="7" s="1"/>
  <c r="BR223" i="7"/>
  <c r="C26" i="9"/>
  <c r="G26" i="9"/>
  <c r="BC222" i="8"/>
  <c r="AB221" i="9"/>
  <c r="AG221" i="9"/>
  <c r="Y222" i="9" s="1"/>
  <c r="AE221" i="9"/>
  <c r="CB221" i="9"/>
  <c r="CE221" i="9"/>
  <c r="CG221" i="9"/>
  <c r="BY222" i="9" s="1"/>
  <c r="AD222" i="8"/>
  <c r="AA222" i="8"/>
  <c r="AF222" i="8"/>
  <c r="O223" i="7"/>
  <c r="T223" i="7"/>
  <c r="L224" i="7" s="1"/>
  <c r="R223" i="7"/>
  <c r="CH221" i="8"/>
  <c r="D26" i="8"/>
  <c r="F26" i="9"/>
  <c r="BH221" i="8"/>
  <c r="B28" i="7"/>
  <c r="CC222" i="8"/>
  <c r="AO221" i="8"/>
  <c r="AT221" i="8"/>
  <c r="AL222" i="8" s="1"/>
  <c r="AR221" i="8"/>
  <c r="E26" i="9"/>
  <c r="D28" i="7"/>
  <c r="G28" i="7"/>
  <c r="Q222" i="8"/>
  <c r="N222" i="8"/>
  <c r="S222" i="8"/>
  <c r="AD224" i="7"/>
  <c r="AA224" i="7"/>
  <c r="AF224" i="7"/>
  <c r="BB221" i="9"/>
  <c r="BE221" i="9"/>
  <c r="BG221" i="9"/>
  <c r="AY222" i="9" s="1"/>
  <c r="AO223" i="7"/>
  <c r="AT223" i="7"/>
  <c r="AL224" i="7" s="1"/>
  <c r="AR223" i="7"/>
  <c r="BQ222" i="8" l="1"/>
  <c r="BN222" i="8"/>
  <c r="BS222" i="8"/>
  <c r="BH223" i="7"/>
  <c r="U223" i="7"/>
  <c r="BD222" i="8"/>
  <c r="BA222" i="8"/>
  <c r="BF222" i="8"/>
  <c r="P224" i="7"/>
  <c r="BC224" i="7"/>
  <c r="AU221" i="9"/>
  <c r="BH221" i="9"/>
  <c r="AP222" i="9"/>
  <c r="AB224" i="7"/>
  <c r="AG224" i="7"/>
  <c r="Y225" i="7" s="1"/>
  <c r="AE224" i="7"/>
  <c r="AU221" i="8"/>
  <c r="AB222" i="8"/>
  <c r="AG222" i="8"/>
  <c r="Y223" i="8" s="1"/>
  <c r="AE222" i="8"/>
  <c r="O222" i="8"/>
  <c r="R222" i="8"/>
  <c r="T222" i="8"/>
  <c r="L223" i="8" s="1"/>
  <c r="CC222" i="9"/>
  <c r="BU223" i="7"/>
  <c r="CH221" i="9"/>
  <c r="BP224" i="7"/>
  <c r="CC224" i="7"/>
  <c r="CH223" i="7"/>
  <c r="BU221" i="9"/>
  <c r="AP222" i="8"/>
  <c r="AU223" i="7"/>
  <c r="AP224" i="7"/>
  <c r="CD222" i="8"/>
  <c r="CA222" i="8"/>
  <c r="CF222" i="8"/>
  <c r="AH221" i="9"/>
  <c r="U222" i="9"/>
  <c r="BP222" i="9"/>
  <c r="BC222" i="9"/>
  <c r="AC222" i="9"/>
  <c r="P223" i="9"/>
  <c r="BD222" i="9" l="1"/>
  <c r="BA222" i="9"/>
  <c r="BF222" i="9"/>
  <c r="CB222" i="8"/>
  <c r="CE222" i="8"/>
  <c r="CG222" i="8"/>
  <c r="BY223" i="8" s="1"/>
  <c r="CD224" i="7"/>
  <c r="CA224" i="7"/>
  <c r="CF224" i="7"/>
  <c r="U222" i="8"/>
  <c r="BB222" i="8"/>
  <c r="BE222" i="8"/>
  <c r="BG222" i="8"/>
  <c r="AY223" i="8" s="1"/>
  <c r="BQ222" i="9"/>
  <c r="BN222" i="9"/>
  <c r="BS222" i="9"/>
  <c r="AH222" i="8"/>
  <c r="AQ224" i="7"/>
  <c r="AN224" i="7"/>
  <c r="AS224" i="7"/>
  <c r="BQ224" i="7"/>
  <c r="BN224" i="7"/>
  <c r="BS224" i="7"/>
  <c r="AC223" i="8"/>
  <c r="AQ222" i="8"/>
  <c r="AN222" i="8"/>
  <c r="AS222" i="8"/>
  <c r="AH224" i="7"/>
  <c r="Q223" i="9"/>
  <c r="N223" i="9"/>
  <c r="S223" i="9"/>
  <c r="AC225" i="7"/>
  <c r="BD224" i="7"/>
  <c r="BA224" i="7"/>
  <c r="BF224" i="7"/>
  <c r="CD222" i="9"/>
  <c r="CA222" i="9"/>
  <c r="CF222" i="9"/>
  <c r="Q224" i="7"/>
  <c r="N224" i="7"/>
  <c r="S224" i="7"/>
  <c r="AD222" i="9"/>
  <c r="AA222" i="9"/>
  <c r="AF222" i="9"/>
  <c r="BO222" i="8"/>
  <c r="BR222" i="8"/>
  <c r="BT222" i="8"/>
  <c r="BL223" i="8" s="1"/>
  <c r="P223" i="8"/>
  <c r="AQ222" i="9"/>
  <c r="AN222" i="9"/>
  <c r="AS222" i="9"/>
  <c r="O223" i="9" l="1"/>
  <c r="T223" i="9"/>
  <c r="L224" i="9" s="1"/>
  <c r="R223" i="9"/>
  <c r="AO224" i="7"/>
  <c r="AT224" i="7"/>
  <c r="AL225" i="7" s="1"/>
  <c r="AR224" i="7"/>
  <c r="BU222" i="8"/>
  <c r="CB224" i="7"/>
  <c r="CE224" i="7"/>
  <c r="CG224" i="7"/>
  <c r="BY225" i="7" s="1"/>
  <c r="BP223" i="8"/>
  <c r="AB222" i="9"/>
  <c r="AE222" i="9"/>
  <c r="AG222" i="9"/>
  <c r="Y223" i="9" s="1"/>
  <c r="AO222" i="8"/>
  <c r="AR222" i="8"/>
  <c r="AT222" i="8"/>
  <c r="AL223" i="8" s="1"/>
  <c r="CC223" i="8"/>
  <c r="CH222" i="8"/>
  <c r="CB222" i="9"/>
  <c r="CG222" i="9"/>
  <c r="BY223" i="9" s="1"/>
  <c r="CE222" i="9"/>
  <c r="BB224" i="7"/>
  <c r="BE224" i="7"/>
  <c r="BG224" i="7"/>
  <c r="AY225" i="7" s="1"/>
  <c r="BO222" i="9"/>
  <c r="BR222" i="9"/>
  <c r="BT222" i="9"/>
  <c r="BL223" i="9" s="1"/>
  <c r="AD223" i="8"/>
  <c r="AA223" i="8"/>
  <c r="AF223" i="8"/>
  <c r="AO222" i="9"/>
  <c r="AT222" i="9"/>
  <c r="AL223" i="9" s="1"/>
  <c r="AR222" i="9"/>
  <c r="BC223" i="8"/>
  <c r="BB222" i="9"/>
  <c r="BE222" i="9"/>
  <c r="BG222" i="9"/>
  <c r="AY223" i="9" s="1"/>
  <c r="Q223" i="8"/>
  <c r="N223" i="8"/>
  <c r="S223" i="8"/>
  <c r="O224" i="7"/>
  <c r="T224" i="7"/>
  <c r="L225" i="7" s="1"/>
  <c r="R224" i="7"/>
  <c r="AD225" i="7"/>
  <c r="AA225" i="7"/>
  <c r="AF225" i="7"/>
  <c r="BO224" i="7"/>
  <c r="BR224" i="7"/>
  <c r="BT224" i="7"/>
  <c r="BL225" i="7" s="1"/>
  <c r="BH222" i="8"/>
  <c r="BQ223" i="8" l="1"/>
  <c r="BN223" i="8"/>
  <c r="BS223" i="8"/>
  <c r="BD223" i="8"/>
  <c r="BA223" i="8"/>
  <c r="BF223" i="8"/>
  <c r="CC223" i="9"/>
  <c r="AB225" i="7"/>
  <c r="AG225" i="7"/>
  <c r="Y226" i="7" s="1"/>
  <c r="AE225" i="7"/>
  <c r="BP223" i="9"/>
  <c r="BC225" i="7"/>
  <c r="AP223" i="9"/>
  <c r="CD223" i="8"/>
  <c r="CA223" i="8"/>
  <c r="CF223" i="8"/>
  <c r="O223" i="8"/>
  <c r="R223" i="8"/>
  <c r="T223" i="8"/>
  <c r="L224" i="8" s="1"/>
  <c r="BU224" i="7"/>
  <c r="BH222" i="9"/>
  <c r="BU222" i="9"/>
  <c r="BH224" i="7"/>
  <c r="U224" i="7"/>
  <c r="AU224" i="7"/>
  <c r="AP225" i="7"/>
  <c r="AU222" i="9"/>
  <c r="AP223" i="8"/>
  <c r="CC225" i="7"/>
  <c r="U223" i="9"/>
  <c r="P225" i="7"/>
  <c r="AU222" i="8"/>
  <c r="CH224" i="7"/>
  <c r="P224" i="9"/>
  <c r="BP225" i="7"/>
  <c r="BC223" i="9"/>
  <c r="AC223" i="9"/>
  <c r="AB223" i="8"/>
  <c r="AG223" i="8"/>
  <c r="Y224" i="8" s="1"/>
  <c r="AE223" i="8"/>
  <c r="CH222" i="9"/>
  <c r="AH222" i="9"/>
  <c r="U223" i="8" l="1"/>
  <c r="AC226" i="7"/>
  <c r="Q224" i="9"/>
  <c r="N224" i="9"/>
  <c r="S224" i="9"/>
  <c r="CD225" i="7"/>
  <c r="CA225" i="7"/>
  <c r="CF225" i="7"/>
  <c r="CD223" i="9"/>
  <c r="CA223" i="9"/>
  <c r="CF223" i="9"/>
  <c r="AC224" i="8"/>
  <c r="CB223" i="8"/>
  <c r="CG223" i="8"/>
  <c r="BY224" i="8" s="1"/>
  <c r="CE223" i="8"/>
  <c r="BB223" i="8"/>
  <c r="BE223" i="8"/>
  <c r="BG223" i="8"/>
  <c r="AY224" i="8" s="1"/>
  <c r="AQ223" i="9"/>
  <c r="AN223" i="9"/>
  <c r="AS223" i="9"/>
  <c r="BD225" i="7"/>
  <c r="BA225" i="7"/>
  <c r="BF225" i="7"/>
  <c r="AH223" i="8"/>
  <c r="AD223" i="9"/>
  <c r="AA223" i="9"/>
  <c r="AF223" i="9"/>
  <c r="AQ225" i="7"/>
  <c r="AN225" i="7"/>
  <c r="AS225" i="7"/>
  <c r="Q225" i="7"/>
  <c r="N225" i="7"/>
  <c r="S225" i="7"/>
  <c r="BQ223" i="9"/>
  <c r="BN223" i="9"/>
  <c r="BS223" i="9"/>
  <c r="BQ225" i="7"/>
  <c r="BN225" i="7"/>
  <c r="BS225" i="7"/>
  <c r="BO223" i="8"/>
  <c r="BT223" i="8"/>
  <c r="BL224" i="8" s="1"/>
  <c r="BR223" i="8"/>
  <c r="AQ223" i="8"/>
  <c r="AN223" i="8"/>
  <c r="AS223" i="8"/>
  <c r="BD223" i="9"/>
  <c r="BA223" i="9"/>
  <c r="BF223" i="9"/>
  <c r="P224" i="8"/>
  <c r="AH225" i="7"/>
  <c r="AO223" i="9" l="1"/>
  <c r="AT223" i="9"/>
  <c r="AL224" i="9" s="1"/>
  <c r="AR223" i="9"/>
  <c r="CB223" i="9"/>
  <c r="CE223" i="9"/>
  <c r="CG223" i="9"/>
  <c r="BY224" i="9" s="1"/>
  <c r="AO225" i="7"/>
  <c r="AR225" i="7"/>
  <c r="AT225" i="7"/>
  <c r="AL226" i="7" s="1"/>
  <c r="BC224" i="8"/>
  <c r="BO225" i="7"/>
  <c r="BR225" i="7"/>
  <c r="BT225" i="7"/>
  <c r="BL226" i="7" s="1"/>
  <c r="BH223" i="8"/>
  <c r="CB225" i="7"/>
  <c r="CG225" i="7"/>
  <c r="BY226" i="7" s="1"/>
  <c r="CE225" i="7"/>
  <c r="CH223" i="8"/>
  <c r="O224" i="9"/>
  <c r="R224" i="9"/>
  <c r="T224" i="9"/>
  <c r="L225" i="9" s="1"/>
  <c r="BO223" i="9"/>
  <c r="BT223" i="9"/>
  <c r="BL224" i="9" s="1"/>
  <c r="BR223" i="9"/>
  <c r="CC224" i="8"/>
  <c r="AD226" i="7"/>
  <c r="AA226" i="7"/>
  <c r="AF226" i="7"/>
  <c r="BB223" i="9"/>
  <c r="BE223" i="9"/>
  <c r="BG223" i="9"/>
  <c r="AY224" i="9" s="1"/>
  <c r="AB223" i="9"/>
  <c r="AE223" i="9"/>
  <c r="AG223" i="9"/>
  <c r="Y224" i="9" s="1"/>
  <c r="BB225" i="7"/>
  <c r="BG225" i="7"/>
  <c r="AY226" i="7" s="1"/>
  <c r="BE225" i="7"/>
  <c r="Q224" i="8"/>
  <c r="N224" i="8"/>
  <c r="S224" i="8"/>
  <c r="AO223" i="8"/>
  <c r="AR223" i="8"/>
  <c r="AT223" i="8"/>
  <c r="AL224" i="8" s="1"/>
  <c r="BU223" i="8"/>
  <c r="O225" i="7"/>
  <c r="T225" i="7"/>
  <c r="L226" i="7" s="1"/>
  <c r="R225" i="7"/>
  <c r="AD224" i="8"/>
  <c r="AA224" i="8"/>
  <c r="AF224" i="8"/>
  <c r="BP224" i="8"/>
  <c r="BU223" i="9" l="1"/>
  <c r="CH225" i="7"/>
  <c r="BD224" i="8"/>
  <c r="BA224" i="8"/>
  <c r="BF224" i="8"/>
  <c r="AB224" i="8"/>
  <c r="AE224" i="8"/>
  <c r="AG224" i="8"/>
  <c r="Y225" i="8" s="1"/>
  <c r="BP224" i="9"/>
  <c r="CC226" i="7"/>
  <c r="AC224" i="9"/>
  <c r="P225" i="9"/>
  <c r="AU225" i="7"/>
  <c r="P226" i="7"/>
  <c r="CC224" i="9"/>
  <c r="CH223" i="9"/>
  <c r="BC224" i="9"/>
  <c r="BH223" i="9"/>
  <c r="BU225" i="7"/>
  <c r="AH223" i="9"/>
  <c r="U225" i="7"/>
  <c r="AP226" i="7"/>
  <c r="U224" i="9"/>
  <c r="AU223" i="9"/>
  <c r="AP224" i="9"/>
  <c r="BH225" i="7"/>
  <c r="BP226" i="7"/>
  <c r="BC226" i="7"/>
  <c r="AB226" i="7"/>
  <c r="AG226" i="7"/>
  <c r="Y227" i="7" s="1"/>
  <c r="AE226" i="7"/>
  <c r="O224" i="8"/>
  <c r="R224" i="8"/>
  <c r="T224" i="8"/>
  <c r="L225" i="8" s="1"/>
  <c r="BQ224" i="8"/>
  <c r="BN224" i="8"/>
  <c r="BS224" i="8"/>
  <c r="AP224" i="8"/>
  <c r="CD224" i="8"/>
  <c r="CA224" i="8"/>
  <c r="CF224" i="8"/>
  <c r="AU223" i="8"/>
  <c r="BQ224" i="9" l="1"/>
  <c r="BN224" i="9"/>
  <c r="BS224" i="9"/>
  <c r="Q226" i="7"/>
  <c r="N226" i="7"/>
  <c r="S226" i="7"/>
  <c r="AC225" i="8"/>
  <c r="AQ224" i="9"/>
  <c r="AN224" i="9"/>
  <c r="AS224" i="9"/>
  <c r="AH224" i="8"/>
  <c r="Q225" i="9"/>
  <c r="N225" i="9"/>
  <c r="S225" i="9"/>
  <c r="AH226" i="7"/>
  <c r="BB224" i="8"/>
  <c r="BE224" i="8"/>
  <c r="BG224" i="8"/>
  <c r="AY225" i="8" s="1"/>
  <c r="BD224" i="9"/>
  <c r="BA224" i="9"/>
  <c r="BF224" i="9"/>
  <c r="AD224" i="9"/>
  <c r="AA224" i="9"/>
  <c r="AF224" i="9"/>
  <c r="U224" i="8"/>
  <c r="CB224" i="8"/>
  <c r="CG224" i="8"/>
  <c r="BY225" i="8" s="1"/>
  <c r="CE224" i="8"/>
  <c r="AC227" i="7"/>
  <c r="BD226" i="7"/>
  <c r="BA226" i="7"/>
  <c r="BF226" i="7"/>
  <c r="AQ226" i="7"/>
  <c r="AN226" i="7"/>
  <c r="AS226" i="7"/>
  <c r="P225" i="8"/>
  <c r="AQ224" i="8"/>
  <c r="AN224" i="8"/>
  <c r="AS224" i="8"/>
  <c r="CD226" i="7"/>
  <c r="CA226" i="7"/>
  <c r="CF226" i="7"/>
  <c r="BO224" i="8"/>
  <c r="BT224" i="8"/>
  <c r="BL225" i="8" s="1"/>
  <c r="BR224" i="8"/>
  <c r="BQ226" i="7"/>
  <c r="BN226" i="7"/>
  <c r="BS226" i="7"/>
  <c r="CD224" i="9"/>
  <c r="CA224" i="9"/>
  <c r="CF224" i="9"/>
  <c r="BP225" i="8" l="1"/>
  <c r="CC225" i="8"/>
  <c r="BH224" i="8"/>
  <c r="BB226" i="7"/>
  <c r="BG226" i="7"/>
  <c r="AY227" i="7" s="1"/>
  <c r="BE226" i="7"/>
  <c r="AD225" i="8"/>
  <c r="AA225" i="8"/>
  <c r="AF225" i="8"/>
  <c r="CB226" i="7"/>
  <c r="CG226" i="7"/>
  <c r="BY227" i="7" s="1"/>
  <c r="CE226" i="7"/>
  <c r="O226" i="7"/>
  <c r="T226" i="7"/>
  <c r="L227" i="7" s="1"/>
  <c r="R226" i="7"/>
  <c r="CB224" i="9"/>
  <c r="CE224" i="9"/>
  <c r="CG224" i="9"/>
  <c r="BY225" i="9" s="1"/>
  <c r="AO224" i="8"/>
  <c r="AT224" i="8"/>
  <c r="AL225" i="8" s="1"/>
  <c r="AR224" i="8"/>
  <c r="AB224" i="9"/>
  <c r="AG224" i="9"/>
  <c r="Y225" i="9" s="1"/>
  <c r="AE224" i="9"/>
  <c r="O225" i="9"/>
  <c r="R225" i="9"/>
  <c r="T225" i="9"/>
  <c r="L226" i="9" s="1"/>
  <c r="BO224" i="9"/>
  <c r="BR224" i="9"/>
  <c r="BT224" i="9"/>
  <c r="BL225" i="9" s="1"/>
  <c r="BO226" i="7"/>
  <c r="BT226" i="7"/>
  <c r="BL227" i="7" s="1"/>
  <c r="BR226" i="7"/>
  <c r="BB224" i="9"/>
  <c r="BE224" i="9"/>
  <c r="BG224" i="9"/>
  <c r="AY225" i="9" s="1"/>
  <c r="Q225" i="8"/>
  <c r="N225" i="8"/>
  <c r="S225" i="8"/>
  <c r="AD227" i="7"/>
  <c r="AA227" i="7"/>
  <c r="AF227" i="7"/>
  <c r="BU224" i="8"/>
  <c r="AO226" i="7"/>
  <c r="AT226" i="7"/>
  <c r="AL227" i="7" s="1"/>
  <c r="AR226" i="7"/>
  <c r="CH224" i="8"/>
  <c r="BC225" i="8"/>
  <c r="AO224" i="9"/>
  <c r="AR224" i="9"/>
  <c r="AT224" i="9"/>
  <c r="AL225" i="9" s="1"/>
  <c r="BH226" i="7" l="1"/>
  <c r="BP225" i="9"/>
  <c r="AU224" i="8"/>
  <c r="U226" i="7"/>
  <c r="AU226" i="7"/>
  <c r="BC227" i="7"/>
  <c r="AP225" i="8"/>
  <c r="P227" i="7"/>
  <c r="AB227" i="7"/>
  <c r="AG227" i="7"/>
  <c r="Y228" i="7" s="1"/>
  <c r="AE227" i="7"/>
  <c r="AP227" i="7"/>
  <c r="BU224" i="9"/>
  <c r="CC225" i="9"/>
  <c r="O225" i="8"/>
  <c r="T225" i="8"/>
  <c r="L226" i="8" s="1"/>
  <c r="R225" i="8"/>
  <c r="CH226" i="7"/>
  <c r="AP225" i="9"/>
  <c r="BC225" i="9"/>
  <c r="P226" i="9"/>
  <c r="CH224" i="9"/>
  <c r="AU224" i="9"/>
  <c r="CD225" i="8"/>
  <c r="CA225" i="8"/>
  <c r="CF225" i="8"/>
  <c r="BH224" i="9"/>
  <c r="U225" i="9"/>
  <c r="BD225" i="8"/>
  <c r="BA225" i="8"/>
  <c r="BF225" i="8"/>
  <c r="BQ225" i="8"/>
  <c r="BN225" i="8"/>
  <c r="BS225" i="8"/>
  <c r="CC227" i="7"/>
  <c r="BU226" i="7"/>
  <c r="AH224" i="9"/>
  <c r="BP227" i="7"/>
  <c r="AC225" i="9"/>
  <c r="AB225" i="8"/>
  <c r="AE225" i="8"/>
  <c r="AG225" i="8"/>
  <c r="Y226" i="8" s="1"/>
  <c r="BD225" i="9" l="1"/>
  <c r="BA225" i="9"/>
  <c r="BF225" i="9"/>
  <c r="BQ227" i="7"/>
  <c r="BN227" i="7"/>
  <c r="BS227" i="7"/>
  <c r="CB225" i="8"/>
  <c r="CG225" i="8"/>
  <c r="BY226" i="8" s="1"/>
  <c r="CE225" i="8"/>
  <c r="AC228" i="7"/>
  <c r="AQ227" i="7"/>
  <c r="AN227" i="7"/>
  <c r="AS227" i="7"/>
  <c r="BB225" i="8"/>
  <c r="BG225" i="8"/>
  <c r="AY226" i="8" s="1"/>
  <c r="BE225" i="8"/>
  <c r="BQ225" i="9"/>
  <c r="BN225" i="9"/>
  <c r="BS225" i="9"/>
  <c r="BO225" i="8"/>
  <c r="BT225" i="8"/>
  <c r="BL226" i="8" s="1"/>
  <c r="BR225" i="8"/>
  <c r="AQ225" i="9"/>
  <c r="AN225" i="9"/>
  <c r="AS225" i="9"/>
  <c r="U225" i="8"/>
  <c r="Q227" i="7"/>
  <c r="N227" i="7"/>
  <c r="S227" i="7"/>
  <c r="AC226" i="8"/>
  <c r="BD227" i="7"/>
  <c r="BA227" i="7"/>
  <c r="BF227" i="7"/>
  <c r="Q226" i="9"/>
  <c r="N226" i="9"/>
  <c r="S226" i="9"/>
  <c r="AH227" i="7"/>
  <c r="P226" i="8"/>
  <c r="CD225" i="9"/>
  <c r="CA225" i="9"/>
  <c r="CF225" i="9"/>
  <c r="AQ225" i="8"/>
  <c r="AN225" i="8"/>
  <c r="AS225" i="8"/>
  <c r="AH225" i="8"/>
  <c r="AD225" i="9"/>
  <c r="AA225" i="9"/>
  <c r="AF225" i="9"/>
  <c r="CD227" i="7"/>
  <c r="CA227" i="7"/>
  <c r="CF227" i="7"/>
  <c r="BP226" i="8" l="1"/>
  <c r="AD228" i="7"/>
  <c r="AA228" i="7"/>
  <c r="AF228" i="7"/>
  <c r="CH225" i="8"/>
  <c r="O226" i="9"/>
  <c r="T226" i="9"/>
  <c r="L227" i="9" s="1"/>
  <c r="R226" i="9"/>
  <c r="BO225" i="9"/>
  <c r="BR225" i="9"/>
  <c r="BT225" i="9"/>
  <c r="BL226" i="9" s="1"/>
  <c r="CC226" i="8"/>
  <c r="BH225" i="8"/>
  <c r="AO225" i="8"/>
  <c r="AT225" i="8"/>
  <c r="AL226" i="8" s="1"/>
  <c r="AR225" i="8"/>
  <c r="BB227" i="7"/>
  <c r="BE227" i="7"/>
  <c r="BG227" i="7"/>
  <c r="AY228" i="7" s="1"/>
  <c r="BC226" i="8"/>
  <c r="BO227" i="7"/>
  <c r="BR227" i="7"/>
  <c r="BT227" i="7"/>
  <c r="BL228" i="7" s="1"/>
  <c r="CB227" i="7"/>
  <c r="CG227" i="7"/>
  <c r="BY228" i="7" s="1"/>
  <c r="CE227" i="7"/>
  <c r="CB225" i="9"/>
  <c r="CG225" i="9"/>
  <c r="BY226" i="9" s="1"/>
  <c r="CE225" i="9"/>
  <c r="AO225" i="9"/>
  <c r="AR225" i="9"/>
  <c r="AT225" i="9"/>
  <c r="AL226" i="9" s="1"/>
  <c r="BB225" i="9"/>
  <c r="BG225" i="9"/>
  <c r="AY226" i="9" s="1"/>
  <c r="BE225" i="9"/>
  <c r="AB225" i="9"/>
  <c r="AG225" i="9"/>
  <c r="Y226" i="9" s="1"/>
  <c r="AE225" i="9"/>
  <c r="Q226" i="8"/>
  <c r="N226" i="8"/>
  <c r="S226" i="8"/>
  <c r="AO227" i="7"/>
  <c r="AR227" i="7"/>
  <c r="AT227" i="7"/>
  <c r="AL228" i="7" s="1"/>
  <c r="AD226" i="8"/>
  <c r="AA226" i="8"/>
  <c r="AF226" i="8"/>
  <c r="O227" i="7"/>
  <c r="T227" i="7"/>
  <c r="L228" i="7" s="1"/>
  <c r="R227" i="7"/>
  <c r="BU225" i="8"/>
  <c r="BU225" i="9" l="1"/>
  <c r="BH227" i="7"/>
  <c r="AB226" i="8"/>
  <c r="AG226" i="8"/>
  <c r="Y227" i="8" s="1"/>
  <c r="AE226" i="8"/>
  <c r="BH225" i="9"/>
  <c r="AU225" i="8"/>
  <c r="U226" i="9"/>
  <c r="BC228" i="7"/>
  <c r="CC228" i="7"/>
  <c r="AP226" i="8"/>
  <c r="P227" i="9"/>
  <c r="CC226" i="9"/>
  <c r="BP226" i="9"/>
  <c r="BC226" i="9"/>
  <c r="CH227" i="7"/>
  <c r="AP228" i="7"/>
  <c r="AU227" i="7"/>
  <c r="AB228" i="7"/>
  <c r="AE228" i="7"/>
  <c r="AG228" i="7"/>
  <c r="Y229" i="7" s="1"/>
  <c r="AH225" i="9"/>
  <c r="AC226" i="9"/>
  <c r="AP226" i="9"/>
  <c r="AU225" i="9"/>
  <c r="BP228" i="7"/>
  <c r="BQ226" i="8"/>
  <c r="BN226" i="8"/>
  <c r="BS226" i="8"/>
  <c r="BU227" i="7"/>
  <c r="O226" i="8"/>
  <c r="T226" i="8"/>
  <c r="L227" i="8" s="1"/>
  <c r="R226" i="8"/>
  <c r="U227" i="7"/>
  <c r="P228" i="7"/>
  <c r="BD226" i="8"/>
  <c r="BA226" i="8"/>
  <c r="BF226" i="8"/>
  <c r="CD226" i="8"/>
  <c r="CA226" i="8"/>
  <c r="CF226" i="8"/>
  <c r="CH225" i="9"/>
  <c r="CD226" i="9" l="1"/>
  <c r="CA226" i="9"/>
  <c r="CF226" i="9"/>
  <c r="AQ228" i="7"/>
  <c r="AN228" i="7"/>
  <c r="AS228" i="7"/>
  <c r="Q227" i="9"/>
  <c r="N227" i="9"/>
  <c r="S227" i="9"/>
  <c r="AQ226" i="8"/>
  <c r="AN226" i="8"/>
  <c r="AS226" i="8"/>
  <c r="AH226" i="8"/>
  <c r="AC227" i="8"/>
  <c r="CB226" i="8"/>
  <c r="CG226" i="8"/>
  <c r="BY227" i="8" s="1"/>
  <c r="CE226" i="8"/>
  <c r="CD228" i="7"/>
  <c r="CA228" i="7"/>
  <c r="CF228" i="7"/>
  <c r="Q228" i="7"/>
  <c r="N228" i="7"/>
  <c r="S228" i="7"/>
  <c r="AD226" i="9"/>
  <c r="AA226" i="9"/>
  <c r="AF226" i="9"/>
  <c r="BD226" i="9"/>
  <c r="BA226" i="9"/>
  <c r="BF226" i="9"/>
  <c r="BQ228" i="7"/>
  <c r="BN228" i="7"/>
  <c r="BS228" i="7"/>
  <c r="U226" i="8"/>
  <c r="P227" i="8"/>
  <c r="BD228" i="7"/>
  <c r="BA228" i="7"/>
  <c r="BF228" i="7"/>
  <c r="BB226" i="8"/>
  <c r="BG226" i="8"/>
  <c r="AY227" i="8" s="1"/>
  <c r="BE226" i="8"/>
  <c r="AQ226" i="9"/>
  <c r="AN226" i="9"/>
  <c r="AS226" i="9"/>
  <c r="BO226" i="8"/>
  <c r="BT226" i="8"/>
  <c r="BL227" i="8" s="1"/>
  <c r="BR226" i="8"/>
  <c r="AC229" i="7"/>
  <c r="BQ226" i="9"/>
  <c r="BN226" i="9"/>
  <c r="BS226" i="9"/>
  <c r="AH228" i="7"/>
  <c r="AO226" i="9" l="1"/>
  <c r="AT226" i="9"/>
  <c r="AL227" i="9" s="1"/>
  <c r="AR226" i="9"/>
  <c r="BU226" i="8"/>
  <c r="CB228" i="7"/>
  <c r="CG228" i="7"/>
  <c r="BY229" i="7" s="1"/>
  <c r="CE228" i="7"/>
  <c r="Q227" i="8"/>
  <c r="N227" i="8"/>
  <c r="S227" i="8"/>
  <c r="BP227" i="8"/>
  <c r="O227" i="9"/>
  <c r="R227" i="9"/>
  <c r="T227" i="9"/>
  <c r="L228" i="9" s="1"/>
  <c r="AB226" i="9"/>
  <c r="AE226" i="9"/>
  <c r="AG226" i="9"/>
  <c r="Y227" i="9" s="1"/>
  <c r="CH226" i="8"/>
  <c r="CC227" i="8"/>
  <c r="AO228" i="7"/>
  <c r="AR228" i="7"/>
  <c r="AT228" i="7"/>
  <c r="AL229" i="7" s="1"/>
  <c r="O228" i="7"/>
  <c r="R228" i="7"/>
  <c r="T228" i="7"/>
  <c r="L229" i="7" s="1"/>
  <c r="AD227" i="8"/>
  <c r="AA227" i="8"/>
  <c r="AF227" i="8"/>
  <c r="CB226" i="9"/>
  <c r="CE226" i="9"/>
  <c r="CG226" i="9"/>
  <c r="BY227" i="9" s="1"/>
  <c r="BH226" i="8"/>
  <c r="BC227" i="8"/>
  <c r="BO228" i="7"/>
  <c r="BR228" i="7"/>
  <c r="BT228" i="7"/>
  <c r="BL229" i="7" s="1"/>
  <c r="AO226" i="8"/>
  <c r="AT226" i="8"/>
  <c r="AL227" i="8" s="1"/>
  <c r="AR226" i="8"/>
  <c r="BO226" i="9"/>
  <c r="BR226" i="9"/>
  <c r="BT226" i="9"/>
  <c r="BL227" i="9" s="1"/>
  <c r="AD229" i="7"/>
  <c r="AA229" i="7"/>
  <c r="AF229" i="7"/>
  <c r="BB228" i="7"/>
  <c r="BE228" i="7"/>
  <c r="BG228" i="7"/>
  <c r="AY229" i="7" s="1"/>
  <c r="BB226" i="9"/>
  <c r="BG226" i="9"/>
  <c r="AY227" i="9" s="1"/>
  <c r="BE226" i="9"/>
  <c r="O227" i="8" l="1"/>
  <c r="R227" i="8"/>
  <c r="T227" i="8"/>
  <c r="L228" i="8" s="1"/>
  <c r="BH228" i="7"/>
  <c r="AC227" i="9"/>
  <c r="P229" i="7"/>
  <c r="AH226" i="9"/>
  <c r="U228" i="7"/>
  <c r="CH228" i="7"/>
  <c r="BD227" i="8"/>
  <c r="BA227" i="8"/>
  <c r="BF227" i="8"/>
  <c r="BP229" i="7"/>
  <c r="P228" i="9"/>
  <c r="CC229" i="7"/>
  <c r="AB229" i="7"/>
  <c r="AG229" i="7"/>
  <c r="Y230" i="7" s="1"/>
  <c r="AE229" i="7"/>
  <c r="AP229" i="7"/>
  <c r="U227" i="9"/>
  <c r="AU228" i="7"/>
  <c r="AB227" i="8"/>
  <c r="AE227" i="8"/>
  <c r="AG227" i="8"/>
  <c r="Y228" i="8" s="1"/>
  <c r="BP227" i="9"/>
  <c r="BU226" i="9"/>
  <c r="BH226" i="9"/>
  <c r="CC227" i="9"/>
  <c r="AP227" i="8"/>
  <c r="BU228" i="7"/>
  <c r="BC227" i="9"/>
  <c r="AU226" i="9"/>
  <c r="CD227" i="8"/>
  <c r="CA227" i="8"/>
  <c r="CF227" i="8"/>
  <c r="BQ227" i="8"/>
  <c r="BN227" i="8"/>
  <c r="BS227" i="8"/>
  <c r="AP227" i="9"/>
  <c r="AU226" i="8"/>
  <c r="CH226" i="9"/>
  <c r="BC229" i="7"/>
  <c r="AQ227" i="8" l="1"/>
  <c r="AN227" i="8"/>
  <c r="AS227" i="8"/>
  <c r="BQ229" i="7"/>
  <c r="BN229" i="7"/>
  <c r="BS229" i="7"/>
  <c r="BD229" i="7"/>
  <c r="BA229" i="7"/>
  <c r="BF229" i="7"/>
  <c r="AD227" i="9"/>
  <c r="AA227" i="9"/>
  <c r="AF227" i="9"/>
  <c r="BB227" i="8"/>
  <c r="BE227" i="8"/>
  <c r="BG227" i="8"/>
  <c r="AY228" i="8" s="1"/>
  <c r="AQ229" i="7"/>
  <c r="AN229" i="7"/>
  <c r="AS229" i="7"/>
  <c r="AH229" i="7"/>
  <c r="P228" i="8"/>
  <c r="BQ227" i="9"/>
  <c r="BN227" i="9"/>
  <c r="BS227" i="9"/>
  <c r="AC230" i="7"/>
  <c r="AQ227" i="9"/>
  <c r="AN227" i="9"/>
  <c r="AS227" i="9"/>
  <c r="BD227" i="9"/>
  <c r="BA227" i="9"/>
  <c r="BF227" i="9"/>
  <c r="U227" i="8"/>
  <c r="AC228" i="8"/>
  <c r="CD229" i="7"/>
  <c r="CA229" i="7"/>
  <c r="CF229" i="7"/>
  <c r="BO227" i="8"/>
  <c r="BT227" i="8"/>
  <c r="BL228" i="8" s="1"/>
  <c r="BR227" i="8"/>
  <c r="AH227" i="8"/>
  <c r="Q228" i="9"/>
  <c r="N228" i="9"/>
  <c r="S228" i="9"/>
  <c r="CB227" i="8"/>
  <c r="CG227" i="8"/>
  <c r="BY228" i="8" s="1"/>
  <c r="CE227" i="8"/>
  <c r="CD227" i="9"/>
  <c r="CA227" i="9"/>
  <c r="CF227" i="9"/>
  <c r="Q229" i="7"/>
  <c r="N229" i="7"/>
  <c r="S229" i="7"/>
  <c r="BU227" i="8" l="1"/>
  <c r="BB227" i="9"/>
  <c r="BG227" i="9"/>
  <c r="AY228" i="9" s="1"/>
  <c r="BE227" i="9"/>
  <c r="CC228" i="8"/>
  <c r="BP228" i="8"/>
  <c r="BB229" i="7"/>
  <c r="BG229" i="7"/>
  <c r="AY230" i="7" s="1"/>
  <c r="BE229" i="7"/>
  <c r="AO229" i="7"/>
  <c r="AR229" i="7"/>
  <c r="AT229" i="7"/>
  <c r="AL230" i="7" s="1"/>
  <c r="AO227" i="9"/>
  <c r="AR227" i="9"/>
  <c r="AT227" i="9"/>
  <c r="AL228" i="9" s="1"/>
  <c r="CB229" i="7"/>
  <c r="CG229" i="7"/>
  <c r="BY230" i="7" s="1"/>
  <c r="CE229" i="7"/>
  <c r="BC228" i="8"/>
  <c r="O229" i="7"/>
  <c r="R229" i="7"/>
  <c r="T229" i="7"/>
  <c r="L230" i="7" s="1"/>
  <c r="AD230" i="7"/>
  <c r="AA230" i="7"/>
  <c r="AF230" i="7"/>
  <c r="BH227" i="8"/>
  <c r="BO229" i="7"/>
  <c r="BT229" i="7"/>
  <c r="BL230" i="7" s="1"/>
  <c r="BR229" i="7"/>
  <c r="AD228" i="8"/>
  <c r="AA228" i="8"/>
  <c r="AF228" i="8"/>
  <c r="O228" i="9"/>
  <c r="T228" i="9"/>
  <c r="L229" i="9" s="1"/>
  <c r="R228" i="9"/>
  <c r="BO227" i="9"/>
  <c r="BT227" i="9"/>
  <c r="BL228" i="9" s="1"/>
  <c r="BR227" i="9"/>
  <c r="CB227" i="9"/>
  <c r="CE227" i="9"/>
  <c r="CG227" i="9"/>
  <c r="BY228" i="9" s="1"/>
  <c r="AB227" i="9"/>
  <c r="AE227" i="9"/>
  <c r="AG227" i="9"/>
  <c r="Y228" i="9" s="1"/>
  <c r="AO227" i="8"/>
  <c r="AT227" i="8"/>
  <c r="AL228" i="8" s="1"/>
  <c r="AR227" i="8"/>
  <c r="CH227" i="8"/>
  <c r="Q228" i="8"/>
  <c r="N228" i="8"/>
  <c r="S228" i="8"/>
  <c r="BD228" i="8" l="1"/>
  <c r="BA228" i="8"/>
  <c r="BF228" i="8"/>
  <c r="BC230" i="7"/>
  <c r="AU229" i="7"/>
  <c r="BU227" i="9"/>
  <c r="BQ228" i="8"/>
  <c r="BN228" i="8"/>
  <c r="BS228" i="8"/>
  <c r="AU227" i="8"/>
  <c r="AP228" i="8"/>
  <c r="CD228" i="8"/>
  <c r="CA228" i="8"/>
  <c r="CF228" i="8"/>
  <c r="BP228" i="9"/>
  <c r="CH229" i="7"/>
  <c r="AC228" i="9"/>
  <c r="AB230" i="7"/>
  <c r="AG230" i="7"/>
  <c r="Y231" i="7" s="1"/>
  <c r="AE230" i="7"/>
  <c r="BH227" i="9"/>
  <c r="U228" i="9"/>
  <c r="BC228" i="9"/>
  <c r="BP230" i="7"/>
  <c r="AP230" i="7"/>
  <c r="P229" i="9"/>
  <c r="CC230" i="7"/>
  <c r="AB228" i="8"/>
  <c r="AE228" i="8"/>
  <c r="AG228" i="8"/>
  <c r="Y229" i="8" s="1"/>
  <c r="P230" i="7"/>
  <c r="AU227" i="9"/>
  <c r="O228" i="8"/>
  <c r="T228" i="8"/>
  <c r="L229" i="8" s="1"/>
  <c r="R228" i="8"/>
  <c r="AH227" i="9"/>
  <c r="AP228" i="9"/>
  <c r="CC228" i="9"/>
  <c r="U229" i="7"/>
  <c r="CH227" i="9"/>
  <c r="BU229" i="7"/>
  <c r="BH229" i="7"/>
  <c r="CB228" i="8" l="1"/>
  <c r="CE228" i="8"/>
  <c r="CG228" i="8"/>
  <c r="BY229" i="8" s="1"/>
  <c r="Q229" i="9"/>
  <c r="N229" i="9"/>
  <c r="S229" i="9"/>
  <c r="AH230" i="7"/>
  <c r="CD228" i="9"/>
  <c r="CA228" i="9"/>
  <c r="CF228" i="9"/>
  <c r="AC231" i="7"/>
  <c r="AQ228" i="8"/>
  <c r="AN228" i="8"/>
  <c r="AS228" i="8"/>
  <c r="Q230" i="7"/>
  <c r="N230" i="7"/>
  <c r="S230" i="7"/>
  <c r="AQ230" i="7"/>
  <c r="AN230" i="7"/>
  <c r="AS230" i="7"/>
  <c r="BD230" i="7"/>
  <c r="BA230" i="7"/>
  <c r="BF230" i="7"/>
  <c r="CD230" i="7"/>
  <c r="CA230" i="7"/>
  <c r="CF230" i="7"/>
  <c r="AQ228" i="9"/>
  <c r="AN228" i="9"/>
  <c r="AS228" i="9"/>
  <c r="AD228" i="9"/>
  <c r="AA228" i="9"/>
  <c r="AF228" i="9"/>
  <c r="AH228" i="8"/>
  <c r="BQ230" i="7"/>
  <c r="BN230" i="7"/>
  <c r="BS230" i="7"/>
  <c r="BB228" i="8"/>
  <c r="BE228" i="8"/>
  <c r="BG228" i="8"/>
  <c r="AY229" i="8" s="1"/>
  <c r="AC229" i="8"/>
  <c r="U228" i="8"/>
  <c r="P229" i="8"/>
  <c r="BD228" i="9"/>
  <c r="BA228" i="9"/>
  <c r="BF228" i="9"/>
  <c r="BQ228" i="9"/>
  <c r="BN228" i="9"/>
  <c r="BS228" i="9"/>
  <c r="BO228" i="8"/>
  <c r="BR228" i="8"/>
  <c r="BT228" i="8"/>
  <c r="BL229" i="8" s="1"/>
  <c r="Q229" i="8" l="1"/>
  <c r="N229" i="8"/>
  <c r="S229" i="8"/>
  <c r="BB228" i="9"/>
  <c r="BG228" i="9"/>
  <c r="AY229" i="9" s="1"/>
  <c r="BE228" i="9"/>
  <c r="CB230" i="7"/>
  <c r="CE230" i="7"/>
  <c r="CG230" i="7"/>
  <c r="BY231" i="7" s="1"/>
  <c r="AO228" i="8"/>
  <c r="AR228" i="8"/>
  <c r="AT228" i="8"/>
  <c r="AL229" i="8" s="1"/>
  <c r="CC229" i="8"/>
  <c r="O229" i="9"/>
  <c r="R229" i="9"/>
  <c r="T229" i="9"/>
  <c r="L230" i="9" s="1"/>
  <c r="BP229" i="8"/>
  <c r="BO230" i="7"/>
  <c r="BR230" i="7"/>
  <c r="BT230" i="7"/>
  <c r="BL231" i="7" s="1"/>
  <c r="CH228" i="8"/>
  <c r="AD231" i="7"/>
  <c r="AA231" i="7"/>
  <c r="AF231" i="7"/>
  <c r="BB230" i="7"/>
  <c r="BE230" i="7"/>
  <c r="BG230" i="7"/>
  <c r="AY231" i="7" s="1"/>
  <c r="BC229" i="8"/>
  <c r="O230" i="7"/>
  <c r="T230" i="7"/>
  <c r="L231" i="7" s="1"/>
  <c r="R230" i="7"/>
  <c r="BU228" i="8"/>
  <c r="AD229" i="8"/>
  <c r="AA229" i="8"/>
  <c r="AF229" i="8"/>
  <c r="BO228" i="9"/>
  <c r="BR228" i="9"/>
  <c r="BT228" i="9"/>
  <c r="BL229" i="9" s="1"/>
  <c r="BH228" i="8"/>
  <c r="CB228" i="9"/>
  <c r="CE228" i="9"/>
  <c r="CG228" i="9"/>
  <c r="BY229" i="9" s="1"/>
  <c r="AO228" i="9"/>
  <c r="AT228" i="9"/>
  <c r="AL229" i="9" s="1"/>
  <c r="AR228" i="9"/>
  <c r="AO230" i="7"/>
  <c r="AT230" i="7"/>
  <c r="AL231" i="7" s="1"/>
  <c r="AR230" i="7"/>
  <c r="AB228" i="9"/>
  <c r="AG228" i="9"/>
  <c r="Y229" i="9" s="1"/>
  <c r="AE228" i="9"/>
  <c r="AP231" i="7" l="1"/>
  <c r="P231" i="7"/>
  <c r="U229" i="9"/>
  <c r="AB231" i="7"/>
  <c r="AG231" i="7"/>
  <c r="Y232" i="7" s="1"/>
  <c r="AE231" i="7"/>
  <c r="CD229" i="8"/>
  <c r="CA229" i="8"/>
  <c r="CF229" i="8"/>
  <c r="BU228" i="9"/>
  <c r="AP229" i="8"/>
  <c r="AU228" i="8"/>
  <c r="AP229" i="9"/>
  <c r="BP231" i="7"/>
  <c r="BH228" i="9"/>
  <c r="AU228" i="9"/>
  <c r="CC229" i="9"/>
  <c r="BU230" i="7"/>
  <c r="CC231" i="7"/>
  <c r="BC229" i="9"/>
  <c r="BP229" i="9"/>
  <c r="CH230" i="7"/>
  <c r="AC229" i="9"/>
  <c r="BQ229" i="8"/>
  <c r="BN229" i="8"/>
  <c r="BS229" i="8"/>
  <c r="AB229" i="8"/>
  <c r="AE229" i="8"/>
  <c r="AG229" i="8"/>
  <c r="Y230" i="8" s="1"/>
  <c r="BD229" i="8"/>
  <c r="BA229" i="8"/>
  <c r="BF229" i="8"/>
  <c r="AH228" i="9"/>
  <c r="CH228" i="9"/>
  <c r="BC231" i="7"/>
  <c r="BH230" i="7"/>
  <c r="O229" i="8"/>
  <c r="R229" i="8"/>
  <c r="T229" i="8"/>
  <c r="L230" i="8" s="1"/>
  <c r="AU230" i="7"/>
  <c r="U230" i="7"/>
  <c r="P230" i="9"/>
  <c r="AC232" i="7" l="1"/>
  <c r="AQ229" i="8"/>
  <c r="AN229" i="8"/>
  <c r="AS229" i="8"/>
  <c r="Q231" i="7"/>
  <c r="N231" i="7"/>
  <c r="S231" i="7"/>
  <c r="AH231" i="7"/>
  <c r="BB229" i="8"/>
  <c r="BG229" i="8"/>
  <c r="AY230" i="8" s="1"/>
  <c r="BE229" i="8"/>
  <c r="CD229" i="9"/>
  <c r="CA229" i="9"/>
  <c r="CF229" i="9"/>
  <c r="U229" i="8"/>
  <c r="AH229" i="8"/>
  <c r="BO229" i="8"/>
  <c r="BT229" i="8"/>
  <c r="BL230" i="8" s="1"/>
  <c r="BR229" i="8"/>
  <c r="P230" i="8"/>
  <c r="BD231" i="7"/>
  <c r="BA231" i="7"/>
  <c r="BF231" i="7"/>
  <c r="AQ231" i="7"/>
  <c r="AN231" i="7"/>
  <c r="AS231" i="7"/>
  <c r="AC230" i="8"/>
  <c r="Q230" i="9"/>
  <c r="N230" i="9"/>
  <c r="S230" i="9"/>
  <c r="BD229" i="9"/>
  <c r="BA229" i="9"/>
  <c r="BF229" i="9"/>
  <c r="BQ231" i="7"/>
  <c r="BN231" i="7"/>
  <c r="BS231" i="7"/>
  <c r="AD229" i="9"/>
  <c r="AA229" i="9"/>
  <c r="AF229" i="9"/>
  <c r="BQ229" i="9"/>
  <c r="BN229" i="9"/>
  <c r="BS229" i="9"/>
  <c r="CD231" i="7"/>
  <c r="CA231" i="7"/>
  <c r="CF231" i="7"/>
  <c r="CB229" i="8"/>
  <c r="CE229" i="8"/>
  <c r="CG229" i="8"/>
  <c r="BY230" i="8" s="1"/>
  <c r="AQ229" i="9"/>
  <c r="AN229" i="9"/>
  <c r="AS229" i="9"/>
  <c r="BP230" i="8" l="1"/>
  <c r="AB229" i="9"/>
  <c r="AE229" i="9"/>
  <c r="AG229" i="9"/>
  <c r="Y230" i="9" s="1"/>
  <c r="O231" i="7"/>
  <c r="R231" i="7"/>
  <c r="T231" i="7"/>
  <c r="L232" i="7" s="1"/>
  <c r="CC230" i="8"/>
  <c r="CH229" i="8"/>
  <c r="CB231" i="7"/>
  <c r="CG231" i="7"/>
  <c r="BY232" i="7" s="1"/>
  <c r="CE231" i="7"/>
  <c r="AO229" i="9"/>
  <c r="AT229" i="9"/>
  <c r="AL230" i="9" s="1"/>
  <c r="AR229" i="9"/>
  <c r="BB231" i="7"/>
  <c r="BG231" i="7"/>
  <c r="AY232" i="7" s="1"/>
  <c r="BE231" i="7"/>
  <c r="AO229" i="8"/>
  <c r="AT229" i="8"/>
  <c r="AL230" i="8" s="1"/>
  <c r="AR229" i="8"/>
  <c r="AD230" i="8"/>
  <c r="AA230" i="8"/>
  <c r="AF230" i="8"/>
  <c r="BO231" i="7"/>
  <c r="BT231" i="7"/>
  <c r="BL232" i="7" s="1"/>
  <c r="BR231" i="7"/>
  <c r="BO229" i="9"/>
  <c r="BR229" i="9"/>
  <c r="BT229" i="9"/>
  <c r="BL230" i="9" s="1"/>
  <c r="AD232" i="7"/>
  <c r="AA232" i="7"/>
  <c r="AF232" i="7"/>
  <c r="AO231" i="7"/>
  <c r="AT231" i="7"/>
  <c r="AL232" i="7" s="1"/>
  <c r="AR231" i="7"/>
  <c r="BB229" i="9"/>
  <c r="BG229" i="9"/>
  <c r="AY230" i="9" s="1"/>
  <c r="BE229" i="9"/>
  <c r="CB229" i="9"/>
  <c r="CE229" i="9"/>
  <c r="CG229" i="9"/>
  <c r="BY230" i="9" s="1"/>
  <c r="Q230" i="8"/>
  <c r="N230" i="8"/>
  <c r="S230" i="8"/>
  <c r="BH229" i="8"/>
  <c r="O230" i="9"/>
  <c r="T230" i="9"/>
  <c r="L231" i="9" s="1"/>
  <c r="R230" i="9"/>
  <c r="BU229" i="8"/>
  <c r="BC230" i="8"/>
  <c r="AB232" i="7" l="1"/>
  <c r="AG232" i="7"/>
  <c r="Y233" i="7" s="1"/>
  <c r="AE232" i="7"/>
  <c r="CD230" i="8"/>
  <c r="CA230" i="8"/>
  <c r="CF230" i="8"/>
  <c r="P231" i="9"/>
  <c r="CC230" i="9"/>
  <c r="CH229" i="9"/>
  <c r="BP230" i="9"/>
  <c r="AB230" i="8"/>
  <c r="AE230" i="8"/>
  <c r="AG230" i="8"/>
  <c r="Y231" i="8" s="1"/>
  <c r="AU229" i="9"/>
  <c r="P232" i="7"/>
  <c r="AP230" i="9"/>
  <c r="U231" i="7"/>
  <c r="AP232" i="7"/>
  <c r="BC230" i="9"/>
  <c r="BU229" i="9"/>
  <c r="AU229" i="8"/>
  <c r="CH231" i="7"/>
  <c r="BD230" i="8"/>
  <c r="BA230" i="8"/>
  <c r="BF230" i="8"/>
  <c r="BH229" i="9"/>
  <c r="AU231" i="7"/>
  <c r="AP230" i="8"/>
  <c r="CC232" i="7"/>
  <c r="BU231" i="7"/>
  <c r="AC230" i="9"/>
  <c r="BP232" i="7"/>
  <c r="BH231" i="7"/>
  <c r="AH229" i="9"/>
  <c r="O230" i="8"/>
  <c r="T230" i="8"/>
  <c r="L231" i="8" s="1"/>
  <c r="R230" i="8"/>
  <c r="BC232" i="7"/>
  <c r="U230" i="9"/>
  <c r="BQ230" i="8"/>
  <c r="BN230" i="8"/>
  <c r="BS230" i="8"/>
  <c r="U230" i="8" l="1"/>
  <c r="BQ232" i="7"/>
  <c r="BN232" i="7"/>
  <c r="BS232" i="7"/>
  <c r="Q231" i="9"/>
  <c r="N231" i="9"/>
  <c r="S231" i="9"/>
  <c r="BD232" i="7"/>
  <c r="BA232" i="7"/>
  <c r="BF232" i="7"/>
  <c r="AC231" i="8"/>
  <c r="BD230" i="9"/>
  <c r="BA230" i="9"/>
  <c r="BF230" i="9"/>
  <c r="AH230" i="8"/>
  <c r="CB230" i="8"/>
  <c r="CE230" i="8"/>
  <c r="CG230" i="8"/>
  <c r="BY231" i="8" s="1"/>
  <c r="P231" i="8"/>
  <c r="BB230" i="8"/>
  <c r="BG230" i="8"/>
  <c r="AY231" i="8" s="1"/>
  <c r="BE230" i="8"/>
  <c r="CD232" i="7"/>
  <c r="CA232" i="7"/>
  <c r="CF232" i="7"/>
  <c r="AQ232" i="7"/>
  <c r="AN232" i="7"/>
  <c r="AS232" i="7"/>
  <c r="BQ230" i="9"/>
  <c r="BN230" i="9"/>
  <c r="BS230" i="9"/>
  <c r="AD230" i="9"/>
  <c r="AA230" i="9"/>
  <c r="AF230" i="9"/>
  <c r="AQ230" i="8"/>
  <c r="AN230" i="8"/>
  <c r="AS230" i="8"/>
  <c r="BO230" i="8"/>
  <c r="BT230" i="8"/>
  <c r="BL231" i="8" s="1"/>
  <c r="BR230" i="8"/>
  <c r="AH232" i="7"/>
  <c r="AQ230" i="9"/>
  <c r="AN230" i="9"/>
  <c r="AS230" i="9"/>
  <c r="AC233" i="7"/>
  <c r="Q232" i="7"/>
  <c r="N232" i="7"/>
  <c r="S232" i="7"/>
  <c r="CD230" i="9"/>
  <c r="CA230" i="9"/>
  <c r="CF230" i="9"/>
  <c r="BO230" i="9" l="1"/>
  <c r="BR230" i="9"/>
  <c r="BT230" i="9"/>
  <c r="BL231" i="9" s="1"/>
  <c r="Q231" i="8"/>
  <c r="N231" i="8"/>
  <c r="S231" i="8"/>
  <c r="AD231" i="8"/>
  <c r="AA231" i="8"/>
  <c r="AF231" i="8"/>
  <c r="CC231" i="8"/>
  <c r="AO230" i="9"/>
  <c r="AT230" i="9"/>
  <c r="AL231" i="9" s="1"/>
  <c r="AR230" i="9"/>
  <c r="CH230" i="8"/>
  <c r="BB232" i="7"/>
  <c r="BE232" i="7"/>
  <c r="BG232" i="7"/>
  <c r="AY233" i="7" s="1"/>
  <c r="AO232" i="7"/>
  <c r="AT232" i="7"/>
  <c r="AL233" i="7" s="1"/>
  <c r="AR232" i="7"/>
  <c r="O231" i="9"/>
  <c r="T231" i="9"/>
  <c r="L232" i="9" s="1"/>
  <c r="R231" i="9"/>
  <c r="CB232" i="7"/>
  <c r="CE232" i="7"/>
  <c r="CG232" i="7"/>
  <c r="BY233" i="7" s="1"/>
  <c r="CB230" i="9"/>
  <c r="CE230" i="9"/>
  <c r="CG230" i="9"/>
  <c r="BY231" i="9" s="1"/>
  <c r="BP231" i="8"/>
  <c r="BO232" i="7"/>
  <c r="BT232" i="7"/>
  <c r="BL233" i="7" s="1"/>
  <c r="BR232" i="7"/>
  <c r="BU230" i="8"/>
  <c r="BB230" i="9"/>
  <c r="BG230" i="9"/>
  <c r="AY231" i="9" s="1"/>
  <c r="BE230" i="9"/>
  <c r="O232" i="7"/>
  <c r="R232" i="7"/>
  <c r="T232" i="7"/>
  <c r="L233" i="7" s="1"/>
  <c r="AO230" i="8"/>
  <c r="AR230" i="8"/>
  <c r="AT230" i="8"/>
  <c r="AL231" i="8" s="1"/>
  <c r="AB230" i="9"/>
  <c r="AE230" i="9"/>
  <c r="AG230" i="9"/>
  <c r="Y231" i="9" s="1"/>
  <c r="BH230" i="8"/>
  <c r="BC231" i="8"/>
  <c r="AD233" i="7"/>
  <c r="AA233" i="7"/>
  <c r="AF233" i="7"/>
  <c r="BH232" i="7" l="1"/>
  <c r="CD231" i="8"/>
  <c r="CA231" i="8"/>
  <c r="CF231" i="8"/>
  <c r="BH230" i="9"/>
  <c r="U231" i="9"/>
  <c r="BC233" i="7"/>
  <c r="CC231" i="9"/>
  <c r="P232" i="9"/>
  <c r="AB231" i="8"/>
  <c r="AG231" i="8"/>
  <c r="Y232" i="8" s="1"/>
  <c r="AE231" i="8"/>
  <c r="BQ231" i="8"/>
  <c r="BN231" i="8"/>
  <c r="BS231" i="8"/>
  <c r="CC233" i="7"/>
  <c r="CH232" i="7"/>
  <c r="O231" i="8"/>
  <c r="R231" i="8"/>
  <c r="T231" i="8"/>
  <c r="L232" i="8" s="1"/>
  <c r="BC231" i="9"/>
  <c r="AC231" i="9"/>
  <c r="CH230" i="9"/>
  <c r="AU230" i="8"/>
  <c r="AU232" i="7"/>
  <c r="AU230" i="9"/>
  <c r="BP231" i="9"/>
  <c r="AP231" i="8"/>
  <c r="AP233" i="7"/>
  <c r="AP231" i="9"/>
  <c r="BU230" i="9"/>
  <c r="AH230" i="9"/>
  <c r="AB233" i="7"/>
  <c r="AG233" i="7"/>
  <c r="Y234" i="7" s="1"/>
  <c r="AE233" i="7"/>
  <c r="P233" i="7"/>
  <c r="BU232" i="7"/>
  <c r="BD231" i="8"/>
  <c r="BA231" i="8"/>
  <c r="BF231" i="8"/>
  <c r="U232" i="7"/>
  <c r="BP233" i="7"/>
  <c r="BD233" i="7" l="1"/>
  <c r="BA233" i="7"/>
  <c r="BF233" i="7"/>
  <c r="U231" i="8"/>
  <c r="AQ231" i="9"/>
  <c r="AN231" i="9"/>
  <c r="AS231" i="9"/>
  <c r="BO231" i="8"/>
  <c r="BR231" i="8"/>
  <c r="BT231" i="8"/>
  <c r="BL232" i="8" s="1"/>
  <c r="BB231" i="8"/>
  <c r="BE231" i="8"/>
  <c r="BG231" i="8"/>
  <c r="AY232" i="8" s="1"/>
  <c r="AH231" i="8"/>
  <c r="AQ233" i="7"/>
  <c r="AN233" i="7"/>
  <c r="AS233" i="7"/>
  <c r="AC232" i="8"/>
  <c r="Q233" i="7"/>
  <c r="N233" i="7"/>
  <c r="S233" i="7"/>
  <c r="AQ231" i="8"/>
  <c r="AN231" i="8"/>
  <c r="AS231" i="8"/>
  <c r="AD231" i="9"/>
  <c r="AA231" i="9"/>
  <c r="AF231" i="9"/>
  <c r="BQ231" i="9"/>
  <c r="BN231" i="9"/>
  <c r="BS231" i="9"/>
  <c r="Q232" i="9"/>
  <c r="N232" i="9"/>
  <c r="S232" i="9"/>
  <c r="CB231" i="8"/>
  <c r="CE231" i="8"/>
  <c r="CG231" i="8"/>
  <c r="BY232" i="8" s="1"/>
  <c r="AH233" i="7"/>
  <c r="AC234" i="7"/>
  <c r="BQ233" i="7"/>
  <c r="BN233" i="7"/>
  <c r="BS233" i="7"/>
  <c r="CD233" i="7"/>
  <c r="CA233" i="7"/>
  <c r="CF233" i="7"/>
  <c r="BD231" i="9"/>
  <c r="BA231" i="9"/>
  <c r="BF231" i="9"/>
  <c r="CD231" i="9"/>
  <c r="CA231" i="9"/>
  <c r="CF231" i="9"/>
  <c r="P232" i="8"/>
  <c r="BB231" i="9" l="1"/>
  <c r="BG231" i="9"/>
  <c r="AY232" i="9" s="1"/>
  <c r="BE231" i="9"/>
  <c r="BO233" i="7"/>
  <c r="BR233" i="7"/>
  <c r="BT233" i="7"/>
  <c r="BL234" i="7" s="1"/>
  <c r="CC232" i="8"/>
  <c r="CH231" i="8"/>
  <c r="AO231" i="9"/>
  <c r="AR231" i="9"/>
  <c r="AT231" i="9"/>
  <c r="AL232" i="9" s="1"/>
  <c r="CB233" i="7"/>
  <c r="CG233" i="7"/>
  <c r="BY234" i="7" s="1"/>
  <c r="CE233" i="7"/>
  <c r="O232" i="9"/>
  <c r="T232" i="9"/>
  <c r="L233" i="9" s="1"/>
  <c r="R232" i="9"/>
  <c r="AO231" i="8"/>
  <c r="AT231" i="8"/>
  <c r="AL232" i="8" s="1"/>
  <c r="AR231" i="8"/>
  <c r="Q232" i="8"/>
  <c r="N232" i="8"/>
  <c r="S232" i="8"/>
  <c r="O233" i="7"/>
  <c r="R233" i="7"/>
  <c r="T233" i="7"/>
  <c r="L234" i="7" s="1"/>
  <c r="BC232" i="8"/>
  <c r="BO231" i="9"/>
  <c r="BT231" i="9"/>
  <c r="BL232" i="9" s="1"/>
  <c r="BR231" i="9"/>
  <c r="BH231" i="8"/>
  <c r="BB233" i="7"/>
  <c r="BE233" i="7"/>
  <c r="BG233" i="7"/>
  <c r="AY234" i="7" s="1"/>
  <c r="AD234" i="7"/>
  <c r="AA234" i="7"/>
  <c r="AF234" i="7"/>
  <c r="AD232" i="8"/>
  <c r="AA232" i="8"/>
  <c r="AF232" i="8"/>
  <c r="CB231" i="9"/>
  <c r="CG231" i="9"/>
  <c r="BY232" i="9" s="1"/>
  <c r="CE231" i="9"/>
  <c r="AO233" i="7"/>
  <c r="AR233" i="7"/>
  <c r="AT233" i="7"/>
  <c r="AL234" i="7" s="1"/>
  <c r="BU231" i="8"/>
  <c r="BP232" i="8"/>
  <c r="AB231" i="9"/>
  <c r="AE231" i="9"/>
  <c r="AG231" i="9"/>
  <c r="Y232" i="9" s="1"/>
  <c r="BP232" i="9" l="1"/>
  <c r="CC232" i="9"/>
  <c r="BH233" i="7"/>
  <c r="P233" i="9"/>
  <c r="O232" i="8"/>
  <c r="T232" i="8"/>
  <c r="L233" i="8" s="1"/>
  <c r="R232" i="8"/>
  <c r="CD232" i="8"/>
  <c r="CA232" i="8"/>
  <c r="CF232" i="8"/>
  <c r="AU231" i="8"/>
  <c r="CH233" i="7"/>
  <c r="BP234" i="7"/>
  <c r="BU233" i="7"/>
  <c r="BU231" i="9"/>
  <c r="AC232" i="9"/>
  <c r="AU233" i="7"/>
  <c r="AP234" i="7"/>
  <c r="AP232" i="8"/>
  <c r="CC234" i="7"/>
  <c r="AH231" i="9"/>
  <c r="AB234" i="7"/>
  <c r="AE234" i="7"/>
  <c r="AG234" i="7"/>
  <c r="Y235" i="7" s="1"/>
  <c r="BD232" i="8"/>
  <c r="BA232" i="8"/>
  <c r="BF232" i="8"/>
  <c r="AB232" i="8"/>
  <c r="AG232" i="8"/>
  <c r="Y233" i="8" s="1"/>
  <c r="AE232" i="8"/>
  <c r="AP232" i="9"/>
  <c r="BH231" i="9"/>
  <c r="P234" i="7"/>
  <c r="AU231" i="9"/>
  <c r="BC232" i="9"/>
  <c r="BQ232" i="8"/>
  <c r="BN232" i="8"/>
  <c r="BS232" i="8"/>
  <c r="CH231" i="9"/>
  <c r="BC234" i="7"/>
  <c r="U233" i="7"/>
  <c r="U232" i="9"/>
  <c r="BD232" i="9" l="1"/>
  <c r="BA232" i="9"/>
  <c r="BF232" i="9"/>
  <c r="AQ232" i="8"/>
  <c r="AN232" i="8"/>
  <c r="AS232" i="8"/>
  <c r="BQ234" i="7"/>
  <c r="BN234" i="7"/>
  <c r="BS234" i="7"/>
  <c r="Q233" i="9"/>
  <c r="N233" i="9"/>
  <c r="S233" i="9"/>
  <c r="AQ234" i="7"/>
  <c r="AN234" i="7"/>
  <c r="AS234" i="7"/>
  <c r="BB232" i="8"/>
  <c r="BG232" i="8"/>
  <c r="AY233" i="8" s="1"/>
  <c r="BE232" i="8"/>
  <c r="BO232" i="8"/>
  <c r="BR232" i="8"/>
  <c r="BT232" i="8"/>
  <c r="BL233" i="8" s="1"/>
  <c r="AQ232" i="9"/>
  <c r="AN232" i="9"/>
  <c r="AS232" i="9"/>
  <c r="BD234" i="7"/>
  <c r="BA234" i="7"/>
  <c r="BF234" i="7"/>
  <c r="AC235" i="7"/>
  <c r="AH234" i="7"/>
  <c r="CD232" i="9"/>
  <c r="CA232" i="9"/>
  <c r="CF232" i="9"/>
  <c r="AD232" i="9"/>
  <c r="AA232" i="9"/>
  <c r="AF232" i="9"/>
  <c r="CB232" i="8"/>
  <c r="CG232" i="8"/>
  <c r="BY233" i="8" s="1"/>
  <c r="CE232" i="8"/>
  <c r="BQ232" i="9"/>
  <c r="BN232" i="9"/>
  <c r="BS232" i="9"/>
  <c r="U232" i="8"/>
  <c r="AH232" i="8"/>
  <c r="AC233" i="8"/>
  <c r="Q234" i="7"/>
  <c r="N234" i="7"/>
  <c r="S234" i="7"/>
  <c r="CD234" i="7"/>
  <c r="CA234" i="7"/>
  <c r="CF234" i="7"/>
  <c r="P233" i="8"/>
  <c r="BB234" i="7" l="1"/>
  <c r="BE234" i="7"/>
  <c r="BG234" i="7"/>
  <c r="AY235" i="7" s="1"/>
  <c r="BO234" i="7"/>
  <c r="BT234" i="7"/>
  <c r="BL235" i="7" s="1"/>
  <c r="BR234" i="7"/>
  <c r="AD233" i="8"/>
  <c r="AA233" i="8"/>
  <c r="AF233" i="8"/>
  <c r="AB232" i="9"/>
  <c r="AE232" i="9"/>
  <c r="AG232" i="9"/>
  <c r="Y233" i="9" s="1"/>
  <c r="AO234" i="7"/>
  <c r="AR234" i="7"/>
  <c r="AT234" i="7"/>
  <c r="AL235" i="7" s="1"/>
  <c r="CB232" i="9"/>
  <c r="CG232" i="9"/>
  <c r="BY233" i="9" s="1"/>
  <c r="CE232" i="9"/>
  <c r="Q233" i="8"/>
  <c r="N233" i="8"/>
  <c r="S233" i="8"/>
  <c r="AO232" i="9"/>
  <c r="AR232" i="9"/>
  <c r="AT232" i="9"/>
  <c r="AL233" i="9" s="1"/>
  <c r="AO232" i="8"/>
  <c r="AR232" i="8"/>
  <c r="AT232" i="8"/>
  <c r="AL233" i="8" s="1"/>
  <c r="BU232" i="8"/>
  <c r="BO232" i="9"/>
  <c r="BR232" i="9"/>
  <c r="BT232" i="9"/>
  <c r="BL233" i="9" s="1"/>
  <c r="B27" i="9"/>
  <c r="BH232" i="8"/>
  <c r="O233" i="9"/>
  <c r="R233" i="9"/>
  <c r="T233" i="9"/>
  <c r="L234" i="9" s="1"/>
  <c r="CB234" i="7"/>
  <c r="CE234" i="7"/>
  <c r="CG234" i="7"/>
  <c r="BY235" i="7" s="1"/>
  <c r="CH232" i="8"/>
  <c r="AD235" i="7"/>
  <c r="AA235" i="7"/>
  <c r="AF235" i="7"/>
  <c r="BC233" i="8"/>
  <c r="BB232" i="9"/>
  <c r="BE232" i="9"/>
  <c r="BG232" i="9"/>
  <c r="AY233" i="9" s="1"/>
  <c r="BP233" i="8"/>
  <c r="O234" i="7"/>
  <c r="R234" i="7"/>
  <c r="T234" i="7"/>
  <c r="L235" i="7" s="1"/>
  <c r="CC233" i="8"/>
  <c r="B27" i="8" l="1"/>
  <c r="O233" i="8"/>
  <c r="T233" i="8"/>
  <c r="L234" i="8" s="1"/>
  <c r="R233" i="8"/>
  <c r="C27" i="8"/>
  <c r="CC235" i="7"/>
  <c r="BP233" i="9"/>
  <c r="AB233" i="8"/>
  <c r="AE233" i="8"/>
  <c r="AG233" i="8"/>
  <c r="Y234" i="8" s="1"/>
  <c r="BC233" i="9"/>
  <c r="CH234" i="7"/>
  <c r="BU232" i="9"/>
  <c r="AP233" i="8"/>
  <c r="AU232" i="8"/>
  <c r="CH232" i="9"/>
  <c r="BU234" i="7"/>
  <c r="CC233" i="9"/>
  <c r="BP235" i="7"/>
  <c r="BD233" i="8"/>
  <c r="BA233" i="8"/>
  <c r="BF233" i="8"/>
  <c r="CD233" i="8"/>
  <c r="CA233" i="8"/>
  <c r="CF233" i="8"/>
  <c r="AU232" i="9"/>
  <c r="C29" i="7"/>
  <c r="U233" i="9"/>
  <c r="AU234" i="7"/>
  <c r="BC235" i="7"/>
  <c r="BH232" i="9"/>
  <c r="AP235" i="7"/>
  <c r="BH234" i="7"/>
  <c r="BQ233" i="8"/>
  <c r="BN233" i="8"/>
  <c r="BS233" i="8"/>
  <c r="AP233" i="9"/>
  <c r="P234" i="9"/>
  <c r="AC233" i="9"/>
  <c r="P235" i="7"/>
  <c r="AB235" i="7"/>
  <c r="AG235" i="7"/>
  <c r="Y236" i="7" s="1"/>
  <c r="AE235" i="7"/>
  <c r="U234" i="7"/>
  <c r="AH232" i="9"/>
  <c r="AH235" i="7" l="1"/>
  <c r="E27" i="8"/>
  <c r="BQ233" i="9"/>
  <c r="BN233" i="9"/>
  <c r="BS233" i="9"/>
  <c r="AC236" i="7"/>
  <c r="BB233" i="8"/>
  <c r="BE233" i="8"/>
  <c r="BG233" i="8"/>
  <c r="AY234" i="8" s="1"/>
  <c r="AQ233" i="8"/>
  <c r="AN233" i="8"/>
  <c r="AS233" i="8"/>
  <c r="CD235" i="7"/>
  <c r="CA235" i="7"/>
  <c r="CF235" i="7"/>
  <c r="BO233" i="8"/>
  <c r="BR233" i="8"/>
  <c r="BT233" i="8"/>
  <c r="BL234" i="8" s="1"/>
  <c r="Q235" i="7"/>
  <c r="N235" i="7"/>
  <c r="S235" i="7"/>
  <c r="BQ235" i="7"/>
  <c r="BN235" i="7"/>
  <c r="BS235" i="7"/>
  <c r="CD233" i="9"/>
  <c r="CA233" i="9"/>
  <c r="CF233" i="9"/>
  <c r="U233" i="8"/>
  <c r="AQ235" i="7"/>
  <c r="AN235" i="7"/>
  <c r="AS235" i="7"/>
  <c r="Q234" i="9"/>
  <c r="N234" i="9"/>
  <c r="S234" i="9"/>
  <c r="P234" i="8"/>
  <c r="AD233" i="9"/>
  <c r="AA233" i="9"/>
  <c r="AF233" i="9"/>
  <c r="BD233" i="9"/>
  <c r="BA233" i="9"/>
  <c r="BF233" i="9"/>
  <c r="AQ233" i="9"/>
  <c r="AN233" i="9"/>
  <c r="AS233" i="9"/>
  <c r="AC234" i="8"/>
  <c r="G27" i="8"/>
  <c r="F27" i="8"/>
  <c r="BD235" i="7"/>
  <c r="BA235" i="7"/>
  <c r="BF235" i="7"/>
  <c r="CB233" i="8"/>
  <c r="CE233" i="8"/>
  <c r="CG233" i="8"/>
  <c r="BY234" i="8" s="1"/>
  <c r="AH233" i="8"/>
  <c r="BU233" i="8" l="1"/>
  <c r="BP234" i="8"/>
  <c r="Q234" i="8"/>
  <c r="N234" i="8"/>
  <c r="S234" i="8"/>
  <c r="G27" i="9"/>
  <c r="G29" i="7"/>
  <c r="CB233" i="9"/>
  <c r="CE233" i="9"/>
  <c r="CG233" i="9"/>
  <c r="BY234" i="9" s="1"/>
  <c r="CB235" i="7"/>
  <c r="CE235" i="7"/>
  <c r="CG235" i="7"/>
  <c r="BY236" i="7" s="1"/>
  <c r="AD236" i="7"/>
  <c r="AA236" i="7"/>
  <c r="AF236" i="7"/>
  <c r="F27" i="9"/>
  <c r="D27" i="8"/>
  <c r="BO233" i="9"/>
  <c r="BR233" i="9"/>
  <c r="BT233" i="9"/>
  <c r="BL234" i="9" s="1"/>
  <c r="CC234" i="8"/>
  <c r="D27" i="9"/>
  <c r="AO233" i="9"/>
  <c r="AT233" i="9"/>
  <c r="AL234" i="9" s="1"/>
  <c r="AR233" i="9"/>
  <c r="F29" i="7"/>
  <c r="E27" i="9"/>
  <c r="O234" i="9"/>
  <c r="T234" i="9"/>
  <c r="L235" i="9" s="1"/>
  <c r="R234" i="9"/>
  <c r="BO235" i="7"/>
  <c r="BR235" i="7"/>
  <c r="BT235" i="7"/>
  <c r="BL236" i="7" s="1"/>
  <c r="AO233" i="8"/>
  <c r="AT233" i="8"/>
  <c r="AL234" i="8" s="1"/>
  <c r="AR233" i="8"/>
  <c r="E29" i="7"/>
  <c r="BB235" i="7"/>
  <c r="BG235" i="7"/>
  <c r="AY236" i="7" s="1"/>
  <c r="BE235" i="7"/>
  <c r="D29" i="7"/>
  <c r="B29" i="7"/>
  <c r="BC234" i="8"/>
  <c r="C27" i="9"/>
  <c r="AO235" i="7"/>
  <c r="AT235" i="7"/>
  <c r="AL236" i="7" s="1"/>
  <c r="AR235" i="7"/>
  <c r="O235" i="7"/>
  <c r="R235" i="7"/>
  <c r="T235" i="7"/>
  <c r="L236" i="7" s="1"/>
  <c r="BH233" i="8"/>
  <c r="AD234" i="8"/>
  <c r="AA234" i="8"/>
  <c r="AF234" i="8"/>
  <c r="CH233" i="8"/>
  <c r="BB233" i="9"/>
  <c r="BG233" i="9"/>
  <c r="AY234" i="9" s="1"/>
  <c r="BE233" i="9"/>
  <c r="AB233" i="9"/>
  <c r="AE233" i="9"/>
  <c r="AG233" i="9"/>
  <c r="Y234" i="9" s="1"/>
  <c r="U234" i="9" l="1"/>
  <c r="CD234" i="8"/>
  <c r="CA234" i="8"/>
  <c r="CF234" i="8"/>
  <c r="AB236" i="7"/>
  <c r="AE236" i="7"/>
  <c r="AG236" i="7"/>
  <c r="Y237" i="7" s="1"/>
  <c r="O234" i="8"/>
  <c r="R234" i="8"/>
  <c r="T234" i="8"/>
  <c r="L235" i="8" s="1"/>
  <c r="BP234" i="9"/>
  <c r="CC236" i="7"/>
  <c r="BC236" i="7"/>
  <c r="AP236" i="7"/>
  <c r="CH235" i="7"/>
  <c r="BQ234" i="8"/>
  <c r="BN234" i="8"/>
  <c r="BS234" i="8"/>
  <c r="BU233" i="9"/>
  <c r="AU233" i="8"/>
  <c r="CH233" i="9"/>
  <c r="BC234" i="9"/>
  <c r="AC234" i="9"/>
  <c r="P236" i="7"/>
  <c r="AU235" i="7"/>
  <c r="AB234" i="8"/>
  <c r="AE234" i="8"/>
  <c r="AG234" i="8"/>
  <c r="Y235" i="8" s="1"/>
  <c r="U235" i="7"/>
  <c r="BD234" i="8"/>
  <c r="BA234" i="8"/>
  <c r="BF234" i="8"/>
  <c r="AU233" i="9"/>
  <c r="AP234" i="9"/>
  <c r="BH235" i="7"/>
  <c r="P235" i="9"/>
  <c r="CC234" i="9"/>
  <c r="AP234" i="8"/>
  <c r="AH233" i="9"/>
  <c r="BP236" i="7"/>
  <c r="BH233" i="9"/>
  <c r="BU235" i="7"/>
  <c r="Q235" i="9" l="1"/>
  <c r="N235" i="9"/>
  <c r="S235" i="9"/>
  <c r="AH234" i="8"/>
  <c r="BQ236" i="7"/>
  <c r="BN236" i="7"/>
  <c r="BS236" i="7"/>
  <c r="AQ236" i="7"/>
  <c r="AN236" i="7"/>
  <c r="AS236" i="7"/>
  <c r="AC237" i="7"/>
  <c r="AH236" i="7"/>
  <c r="BD236" i="7"/>
  <c r="BA236" i="7"/>
  <c r="BF236" i="7"/>
  <c r="CD236" i="7"/>
  <c r="CA236" i="7"/>
  <c r="CF236" i="7"/>
  <c r="CB234" i="8"/>
  <c r="CE234" i="8"/>
  <c r="CG234" i="8"/>
  <c r="BY235" i="8" s="1"/>
  <c r="Q236" i="7"/>
  <c r="N236" i="7"/>
  <c r="S236" i="7"/>
  <c r="AQ234" i="8"/>
  <c r="AN234" i="8"/>
  <c r="AS234" i="8"/>
  <c r="BB234" i="8"/>
  <c r="BE234" i="8"/>
  <c r="BG234" i="8"/>
  <c r="AY235" i="8" s="1"/>
  <c r="AD234" i="9"/>
  <c r="AA234" i="9"/>
  <c r="AF234" i="9"/>
  <c r="BQ234" i="9"/>
  <c r="BN234" i="9"/>
  <c r="BS234" i="9"/>
  <c r="BD234" i="9"/>
  <c r="BA234" i="9"/>
  <c r="BF234" i="9"/>
  <c r="U234" i="8"/>
  <c r="AC235" i="8"/>
  <c r="AQ234" i="9"/>
  <c r="AN234" i="9"/>
  <c r="AS234" i="9"/>
  <c r="CD234" i="9"/>
  <c r="CA234" i="9"/>
  <c r="CF234" i="9"/>
  <c r="BO234" i="8"/>
  <c r="BR234" i="8"/>
  <c r="BT234" i="8"/>
  <c r="BL235" i="8" s="1"/>
  <c r="P235" i="8"/>
  <c r="BO234" i="9" l="1"/>
  <c r="BT234" i="9"/>
  <c r="BL235" i="9" s="1"/>
  <c r="BR234" i="9"/>
  <c r="O236" i="7"/>
  <c r="R236" i="7"/>
  <c r="T236" i="7"/>
  <c r="L237" i="7" s="1"/>
  <c r="BB236" i="7"/>
  <c r="BG236" i="7"/>
  <c r="AY237" i="7" s="1"/>
  <c r="BE236" i="7"/>
  <c r="AO234" i="9"/>
  <c r="AT234" i="9"/>
  <c r="AL235" i="9" s="1"/>
  <c r="AR234" i="9"/>
  <c r="CC235" i="8"/>
  <c r="BO236" i="7"/>
  <c r="BT236" i="7"/>
  <c r="BL237" i="7" s="1"/>
  <c r="BR236" i="7"/>
  <c r="AB234" i="9"/>
  <c r="AG234" i="9"/>
  <c r="Y235" i="9" s="1"/>
  <c r="AE234" i="9"/>
  <c r="CH234" i="8"/>
  <c r="BC235" i="8"/>
  <c r="Q235" i="8"/>
  <c r="N235" i="8"/>
  <c r="S235" i="8"/>
  <c r="AD235" i="8"/>
  <c r="AA235" i="8"/>
  <c r="AF235" i="8"/>
  <c r="BP235" i="8"/>
  <c r="BH234" i="8"/>
  <c r="CB236" i="7"/>
  <c r="CG236" i="7"/>
  <c r="BY237" i="7" s="1"/>
  <c r="CE236" i="7"/>
  <c r="AD237" i="7"/>
  <c r="AA237" i="7"/>
  <c r="AF237" i="7"/>
  <c r="BU234" i="8"/>
  <c r="AO236" i="7"/>
  <c r="AT236" i="7"/>
  <c r="AL237" i="7" s="1"/>
  <c r="AR236" i="7"/>
  <c r="O235" i="9"/>
  <c r="R235" i="9"/>
  <c r="T235" i="9"/>
  <c r="L236" i="9" s="1"/>
  <c r="CB234" i="9"/>
  <c r="CG234" i="9"/>
  <c r="BY235" i="9" s="1"/>
  <c r="CE234" i="9"/>
  <c r="BB234" i="9"/>
  <c r="BG234" i="9"/>
  <c r="AY235" i="9" s="1"/>
  <c r="BE234" i="9"/>
  <c r="AO234" i="8"/>
  <c r="AT234" i="8"/>
  <c r="AL235" i="8" s="1"/>
  <c r="AR234" i="8"/>
  <c r="BP237" i="7" l="1"/>
  <c r="P237" i="7"/>
  <c r="BC235" i="9"/>
  <c r="BD235" i="8"/>
  <c r="BA235" i="8"/>
  <c r="BF235" i="8"/>
  <c r="BU234" i="9"/>
  <c r="U236" i="7"/>
  <c r="BP235" i="9"/>
  <c r="AC235" i="9"/>
  <c r="CD235" i="8"/>
  <c r="CA235" i="8"/>
  <c r="CF235" i="8"/>
  <c r="U235" i="9"/>
  <c r="AU234" i="8"/>
  <c r="O235" i="8"/>
  <c r="R235" i="8"/>
  <c r="T235" i="8"/>
  <c r="L236" i="8" s="1"/>
  <c r="CC235" i="9"/>
  <c r="AB235" i="8"/>
  <c r="AG235" i="8"/>
  <c r="Y236" i="8" s="1"/>
  <c r="AE235" i="8"/>
  <c r="AH234" i="9"/>
  <c r="P236" i="9"/>
  <c r="CH236" i="7"/>
  <c r="CH234" i="9"/>
  <c r="BQ235" i="8"/>
  <c r="BN235" i="8"/>
  <c r="BS235" i="8"/>
  <c r="AU234" i="9"/>
  <c r="AP235" i="9"/>
  <c r="AB237" i="7"/>
  <c r="AG237" i="7"/>
  <c r="Y238" i="7" s="1"/>
  <c r="AE237" i="7"/>
  <c r="AP235" i="8"/>
  <c r="AU236" i="7"/>
  <c r="BH236" i="7"/>
  <c r="AP237" i="7"/>
  <c r="CC237" i="7"/>
  <c r="BC237" i="7"/>
  <c r="BH234" i="9"/>
  <c r="BU236" i="7"/>
  <c r="AH235" i="8" l="1"/>
  <c r="BB235" i="8"/>
  <c r="BE235" i="8"/>
  <c r="BG235" i="8"/>
  <c r="AY236" i="8" s="1"/>
  <c r="AD235" i="9"/>
  <c r="AA235" i="9"/>
  <c r="AF235" i="9"/>
  <c r="CD237" i="7"/>
  <c r="CA237" i="7"/>
  <c r="CF237" i="7"/>
  <c r="BD235" i="9"/>
  <c r="BA235" i="9"/>
  <c r="BF235" i="9"/>
  <c r="Q237" i="7"/>
  <c r="N237" i="7"/>
  <c r="S237" i="7"/>
  <c r="BD237" i="7"/>
  <c r="BA237" i="7"/>
  <c r="BF237" i="7"/>
  <c r="AH237" i="7"/>
  <c r="P236" i="8"/>
  <c r="U235" i="8"/>
  <c r="AQ235" i="8"/>
  <c r="AN235" i="8"/>
  <c r="AS235" i="8"/>
  <c r="AC236" i="8"/>
  <c r="CB235" i="8"/>
  <c r="CG235" i="8"/>
  <c r="BY236" i="8" s="1"/>
  <c r="CE235" i="8"/>
  <c r="AC238" i="7"/>
  <c r="AQ237" i="7"/>
  <c r="AN237" i="7"/>
  <c r="AS237" i="7"/>
  <c r="BO235" i="8"/>
  <c r="BT235" i="8"/>
  <c r="BL236" i="8" s="1"/>
  <c r="BR235" i="8"/>
  <c r="CD235" i="9"/>
  <c r="CA235" i="9"/>
  <c r="CF235" i="9"/>
  <c r="Q236" i="9"/>
  <c r="N236" i="9"/>
  <c r="S236" i="9"/>
  <c r="BQ235" i="9"/>
  <c r="BN235" i="9"/>
  <c r="BS235" i="9"/>
  <c r="AQ235" i="9"/>
  <c r="AN235" i="9"/>
  <c r="AS235" i="9"/>
  <c r="BQ237" i="7"/>
  <c r="BN237" i="7"/>
  <c r="BS237" i="7"/>
  <c r="BB235" i="9" l="1"/>
  <c r="BE235" i="9"/>
  <c r="BG235" i="9"/>
  <c r="AY236" i="9" s="1"/>
  <c r="O236" i="9"/>
  <c r="T236" i="9"/>
  <c r="L237" i="9" s="1"/>
  <c r="R236" i="9"/>
  <c r="Q236" i="8"/>
  <c r="N236" i="8"/>
  <c r="S236" i="8"/>
  <c r="CH235" i="8"/>
  <c r="BC236" i="8"/>
  <c r="BO235" i="9"/>
  <c r="BT235" i="9"/>
  <c r="BL236" i="9" s="1"/>
  <c r="BR235" i="9"/>
  <c r="CB235" i="9"/>
  <c r="CG235" i="9"/>
  <c r="BY236" i="9" s="1"/>
  <c r="CE235" i="9"/>
  <c r="CB237" i="7"/>
  <c r="CG237" i="7"/>
  <c r="BY238" i="7" s="1"/>
  <c r="CE237" i="7"/>
  <c r="BH235" i="8"/>
  <c r="CC236" i="8"/>
  <c r="AO237" i="7"/>
  <c r="AR237" i="7"/>
  <c r="AT237" i="7"/>
  <c r="AL238" i="7" s="1"/>
  <c r="AD238" i="7"/>
  <c r="AA238" i="7"/>
  <c r="AF238" i="7"/>
  <c r="BB237" i="7"/>
  <c r="BE237" i="7"/>
  <c r="BG237" i="7"/>
  <c r="AY238" i="7" s="1"/>
  <c r="AB235" i="9"/>
  <c r="AG235" i="9"/>
  <c r="Y236" i="9" s="1"/>
  <c r="AE235" i="9"/>
  <c r="BO237" i="7"/>
  <c r="BR237" i="7"/>
  <c r="BT237" i="7"/>
  <c r="BL238" i="7" s="1"/>
  <c r="BU235" i="8"/>
  <c r="AO235" i="9"/>
  <c r="AR235" i="9"/>
  <c r="AT235" i="9"/>
  <c r="AL236" i="9" s="1"/>
  <c r="BP236" i="8"/>
  <c r="AD236" i="8"/>
  <c r="AA236" i="8"/>
  <c r="AF236" i="8"/>
  <c r="AO235" i="8"/>
  <c r="AR235" i="8"/>
  <c r="AT235" i="8"/>
  <c r="AL236" i="8" s="1"/>
  <c r="O237" i="7"/>
  <c r="T237" i="7"/>
  <c r="L238" i="7" s="1"/>
  <c r="R237" i="7"/>
  <c r="BQ236" i="8" l="1"/>
  <c r="BN236" i="8"/>
  <c r="BS236" i="8"/>
  <c r="AU235" i="8"/>
  <c r="AP236" i="9"/>
  <c r="BP236" i="9"/>
  <c r="U236" i="9"/>
  <c r="CH235" i="9"/>
  <c r="BU235" i="9"/>
  <c r="O236" i="8"/>
  <c r="T236" i="8"/>
  <c r="L237" i="8" s="1"/>
  <c r="R236" i="8"/>
  <c r="AU235" i="9"/>
  <c r="BC238" i="7"/>
  <c r="BH237" i="7"/>
  <c r="BD236" i="8"/>
  <c r="BA236" i="8"/>
  <c r="BF236" i="8"/>
  <c r="P237" i="9"/>
  <c r="CH237" i="7"/>
  <c r="BP238" i="7"/>
  <c r="CC238" i="7"/>
  <c r="P238" i="7"/>
  <c r="AP236" i="8"/>
  <c r="CD236" i="8"/>
  <c r="CA236" i="8"/>
  <c r="CF236" i="8"/>
  <c r="AB236" i="8"/>
  <c r="AE236" i="8"/>
  <c r="AG236" i="8"/>
  <c r="Y237" i="8" s="1"/>
  <c r="AB238" i="7"/>
  <c r="AE238" i="7"/>
  <c r="AG238" i="7"/>
  <c r="Y239" i="7" s="1"/>
  <c r="BC236" i="9"/>
  <c r="BH235" i="9"/>
  <c r="BU237" i="7"/>
  <c r="AP238" i="7"/>
  <c r="CC236" i="9"/>
  <c r="U237" i="7"/>
  <c r="AU237" i="7"/>
  <c r="AH235" i="9"/>
  <c r="AC236" i="9"/>
  <c r="CD236" i="9" l="1"/>
  <c r="CA236" i="9"/>
  <c r="CF236" i="9"/>
  <c r="AD236" i="9"/>
  <c r="AA236" i="9"/>
  <c r="AF236" i="9"/>
  <c r="AC237" i="8"/>
  <c r="BD238" i="7"/>
  <c r="BA238" i="7"/>
  <c r="BF238" i="7"/>
  <c r="BQ236" i="9"/>
  <c r="BN236" i="9"/>
  <c r="BS236" i="9"/>
  <c r="BQ238" i="7"/>
  <c r="BN238" i="7"/>
  <c r="BS238" i="7"/>
  <c r="CB236" i="8"/>
  <c r="CE236" i="8"/>
  <c r="CG236" i="8"/>
  <c r="BY237" i="8" s="1"/>
  <c r="U236" i="8"/>
  <c r="AQ236" i="9"/>
  <c r="AN236" i="9"/>
  <c r="AS236" i="9"/>
  <c r="AQ236" i="8"/>
  <c r="AN236" i="8"/>
  <c r="AS236" i="8"/>
  <c r="Q237" i="9"/>
  <c r="N237" i="9"/>
  <c r="S237" i="9"/>
  <c r="P237" i="8"/>
  <c r="AH236" i="8"/>
  <c r="AQ238" i="7"/>
  <c r="AN238" i="7"/>
  <c r="AS238" i="7"/>
  <c r="BD236" i="9"/>
  <c r="BA236" i="9"/>
  <c r="BF236" i="9"/>
  <c r="Q238" i="7"/>
  <c r="N238" i="7"/>
  <c r="S238" i="7"/>
  <c r="AC239" i="7"/>
  <c r="BB236" i="8"/>
  <c r="BG236" i="8"/>
  <c r="AY237" i="8" s="1"/>
  <c r="BE236" i="8"/>
  <c r="BO236" i="8"/>
  <c r="BR236" i="8"/>
  <c r="BT236" i="8"/>
  <c r="BL237" i="8" s="1"/>
  <c r="AH238" i="7"/>
  <c r="CD238" i="7"/>
  <c r="CA238" i="7"/>
  <c r="CF238" i="7"/>
  <c r="BH236" i="8" l="1"/>
  <c r="Q237" i="8"/>
  <c r="N237" i="8"/>
  <c r="S237" i="8"/>
  <c r="BB238" i="7"/>
  <c r="BE238" i="7"/>
  <c r="BG238" i="7"/>
  <c r="AY239" i="7" s="1"/>
  <c r="BU236" i="8"/>
  <c r="O238" i="7"/>
  <c r="R238" i="7"/>
  <c r="T238" i="7"/>
  <c r="L239" i="7" s="1"/>
  <c r="CC237" i="8"/>
  <c r="O237" i="9"/>
  <c r="T237" i="9"/>
  <c r="L238" i="9" s="1"/>
  <c r="R237" i="9"/>
  <c r="CH236" i="8"/>
  <c r="AD237" i="8"/>
  <c r="AA237" i="8"/>
  <c r="AF237" i="8"/>
  <c r="AO236" i="9"/>
  <c r="AT236" i="9"/>
  <c r="AL237" i="9" s="1"/>
  <c r="AR236" i="9"/>
  <c r="BC237" i="8"/>
  <c r="AD239" i="7"/>
  <c r="AA239" i="7"/>
  <c r="AF239" i="7"/>
  <c r="CB238" i="7"/>
  <c r="CE238" i="7"/>
  <c r="CG238" i="7"/>
  <c r="BY239" i="7" s="1"/>
  <c r="AB236" i="9"/>
  <c r="AE236" i="9"/>
  <c r="AG236" i="9"/>
  <c r="Y237" i="9" s="1"/>
  <c r="BO238" i="7"/>
  <c r="BR238" i="7"/>
  <c r="BT238" i="7"/>
  <c r="BL239" i="7" s="1"/>
  <c r="AO236" i="8"/>
  <c r="AT236" i="8"/>
  <c r="AL237" i="8" s="1"/>
  <c r="AR236" i="8"/>
  <c r="AO238" i="7"/>
  <c r="AR238" i="7"/>
  <c r="AT238" i="7"/>
  <c r="AL239" i="7" s="1"/>
  <c r="CB236" i="9"/>
  <c r="CE236" i="9"/>
  <c r="CG236" i="9"/>
  <c r="BY237" i="9" s="1"/>
  <c r="BB236" i="9"/>
  <c r="BG236" i="9"/>
  <c r="AY237" i="9" s="1"/>
  <c r="BE236" i="9"/>
  <c r="BP237" i="8"/>
  <c r="BO236" i="9"/>
  <c r="BR236" i="9"/>
  <c r="BT236" i="9"/>
  <c r="BL237" i="9" s="1"/>
  <c r="BQ237" i="8" l="1"/>
  <c r="BN237" i="8"/>
  <c r="BS237" i="8"/>
  <c r="AU238" i="7"/>
  <c r="BU238" i="7"/>
  <c r="AB239" i="7"/>
  <c r="AE239" i="7"/>
  <c r="AG239" i="7"/>
  <c r="Y240" i="7" s="1"/>
  <c r="BH236" i="9"/>
  <c r="AP239" i="7"/>
  <c r="BP239" i="7"/>
  <c r="U237" i="9"/>
  <c r="BC239" i="7"/>
  <c r="BD237" i="8"/>
  <c r="BA237" i="8"/>
  <c r="BF237" i="8"/>
  <c r="P238" i="9"/>
  <c r="BH238" i="7"/>
  <c r="BC237" i="9"/>
  <c r="AP237" i="8"/>
  <c r="AU236" i="9"/>
  <c r="CD237" i="8"/>
  <c r="CA237" i="8"/>
  <c r="CF237" i="8"/>
  <c r="AP237" i="9"/>
  <c r="O237" i="8"/>
  <c r="T237" i="8"/>
  <c r="L238" i="8" s="1"/>
  <c r="R237" i="8"/>
  <c r="CH236" i="9"/>
  <c r="CC239" i="7"/>
  <c r="P239" i="7"/>
  <c r="AU236" i="8"/>
  <c r="U238" i="7"/>
  <c r="AC237" i="9"/>
  <c r="AH236" i="9"/>
  <c r="BP237" i="9"/>
  <c r="BU236" i="9"/>
  <c r="CC237" i="9"/>
  <c r="CH238" i="7"/>
  <c r="AB237" i="8"/>
  <c r="AG237" i="8"/>
  <c r="Y238" i="8" s="1"/>
  <c r="AE237" i="8"/>
  <c r="AD237" i="9" l="1"/>
  <c r="AA237" i="9"/>
  <c r="AF237" i="9"/>
  <c r="BB237" i="8"/>
  <c r="BE237" i="8"/>
  <c r="BG237" i="8"/>
  <c r="AY238" i="8" s="1"/>
  <c r="AC240" i="7"/>
  <c r="CB237" i="8"/>
  <c r="CG237" i="8"/>
  <c r="BY238" i="8" s="1"/>
  <c r="CE237" i="8"/>
  <c r="AH239" i="7"/>
  <c r="AQ237" i="8"/>
  <c r="AN237" i="8"/>
  <c r="AS237" i="8"/>
  <c r="BD239" i="7"/>
  <c r="BA239" i="7"/>
  <c r="BF239" i="7"/>
  <c r="CD237" i="9"/>
  <c r="CA237" i="9"/>
  <c r="CF237" i="9"/>
  <c r="U237" i="8"/>
  <c r="P238" i="8"/>
  <c r="BD237" i="9"/>
  <c r="BA237" i="9"/>
  <c r="BF237" i="9"/>
  <c r="AQ237" i="9"/>
  <c r="AN237" i="9"/>
  <c r="AS237" i="9"/>
  <c r="AC238" i="8"/>
  <c r="BQ237" i="9"/>
  <c r="BN237" i="9"/>
  <c r="BS237" i="9"/>
  <c r="CD239" i="7"/>
  <c r="CA239" i="7"/>
  <c r="CF239" i="7"/>
  <c r="BQ239" i="7"/>
  <c r="BN239" i="7"/>
  <c r="BS239" i="7"/>
  <c r="Q239" i="7"/>
  <c r="N239" i="7"/>
  <c r="S239" i="7"/>
  <c r="AH237" i="8"/>
  <c r="Q238" i="9"/>
  <c r="N238" i="9"/>
  <c r="S238" i="9"/>
  <c r="BO237" i="8"/>
  <c r="BT237" i="8"/>
  <c r="BL238" i="8" s="1"/>
  <c r="BR237" i="8"/>
  <c r="AQ239" i="7"/>
  <c r="AN239" i="7"/>
  <c r="AS239" i="7"/>
  <c r="AD240" i="7" l="1"/>
  <c r="AA240" i="7"/>
  <c r="AF240" i="7"/>
  <c r="BB237" i="9"/>
  <c r="BG237" i="9"/>
  <c r="AY238" i="9" s="1"/>
  <c r="BE237" i="9"/>
  <c r="O238" i="9"/>
  <c r="T238" i="9"/>
  <c r="L239" i="9" s="1"/>
  <c r="R238" i="9"/>
  <c r="AO237" i="8"/>
  <c r="AR237" i="8"/>
  <c r="AT237" i="8"/>
  <c r="AL238" i="8" s="1"/>
  <c r="BC238" i="8"/>
  <c r="CB239" i="7"/>
  <c r="CG239" i="7"/>
  <c r="BY240" i="7" s="1"/>
  <c r="CE239" i="7"/>
  <c r="Q238" i="8"/>
  <c r="N238" i="8"/>
  <c r="S238" i="8"/>
  <c r="BH237" i="8"/>
  <c r="BO237" i="9"/>
  <c r="BR237" i="9"/>
  <c r="BT237" i="9"/>
  <c r="BL238" i="9" s="1"/>
  <c r="AO239" i="7"/>
  <c r="AT239" i="7"/>
  <c r="AL240" i="7" s="1"/>
  <c r="AR239" i="7"/>
  <c r="CH237" i="8"/>
  <c r="AB237" i="9"/>
  <c r="AE237" i="9"/>
  <c r="AG237" i="9"/>
  <c r="Y238" i="9" s="1"/>
  <c r="O239" i="7"/>
  <c r="T239" i="7"/>
  <c r="L240" i="7" s="1"/>
  <c r="R239" i="7"/>
  <c r="CC238" i="8"/>
  <c r="CB237" i="9"/>
  <c r="CG237" i="9"/>
  <c r="BY238" i="9" s="1"/>
  <c r="CE237" i="9"/>
  <c r="AD238" i="8"/>
  <c r="AA238" i="8"/>
  <c r="AF238" i="8"/>
  <c r="BU237" i="8"/>
  <c r="AO237" i="9"/>
  <c r="AT237" i="9"/>
  <c r="AL238" i="9" s="1"/>
  <c r="AR237" i="9"/>
  <c r="BP238" i="8"/>
  <c r="BO239" i="7"/>
  <c r="BT239" i="7"/>
  <c r="BL240" i="7" s="1"/>
  <c r="BR239" i="7"/>
  <c r="BB239" i="7"/>
  <c r="BE239" i="7"/>
  <c r="BG239" i="7"/>
  <c r="AY240" i="7" s="1"/>
  <c r="U238" i="9" l="1"/>
  <c r="P239" i="9"/>
  <c r="O238" i="8"/>
  <c r="R238" i="8"/>
  <c r="T238" i="8"/>
  <c r="L239" i="8" s="1"/>
  <c r="AU239" i="7"/>
  <c r="BH237" i="9"/>
  <c r="AB238" i="8"/>
  <c r="AG238" i="8"/>
  <c r="Y239" i="8" s="1"/>
  <c r="AE238" i="8"/>
  <c r="U239" i="7"/>
  <c r="AP240" i="7"/>
  <c r="CH239" i="7"/>
  <c r="BC238" i="9"/>
  <c r="CC240" i="7"/>
  <c r="CC238" i="9"/>
  <c r="BH239" i="7"/>
  <c r="BU237" i="9"/>
  <c r="BD238" i="8"/>
  <c r="BA238" i="8"/>
  <c r="BF238" i="8"/>
  <c r="CD238" i="8"/>
  <c r="CA238" i="8"/>
  <c r="CF238" i="8"/>
  <c r="P240" i="7"/>
  <c r="BC240" i="7"/>
  <c r="AB240" i="7"/>
  <c r="AE240" i="7"/>
  <c r="AG240" i="7"/>
  <c r="Y241" i="7" s="1"/>
  <c r="BU239" i="7"/>
  <c r="AU237" i="9"/>
  <c r="AC238" i="9"/>
  <c r="AP238" i="8"/>
  <c r="BQ238" i="8"/>
  <c r="BN238" i="8"/>
  <c r="BS238" i="8"/>
  <c r="BP238" i="9"/>
  <c r="BP240" i="7"/>
  <c r="AP238" i="9"/>
  <c r="CH237" i="9"/>
  <c r="AH237" i="9"/>
  <c r="AU237" i="8"/>
  <c r="BO238" i="8" l="1"/>
  <c r="BR238" i="8"/>
  <c r="BT238" i="8"/>
  <c r="BL239" i="8" s="1"/>
  <c r="AQ238" i="9"/>
  <c r="AN238" i="9"/>
  <c r="AS238" i="9"/>
  <c r="BD240" i="7"/>
  <c r="BA240" i="7"/>
  <c r="BF240" i="7"/>
  <c r="AQ238" i="8"/>
  <c r="AN238" i="8"/>
  <c r="AS238" i="8"/>
  <c r="Q240" i="7"/>
  <c r="N240" i="7"/>
  <c r="S240" i="7"/>
  <c r="AQ240" i="7"/>
  <c r="AN240" i="7"/>
  <c r="AS240" i="7"/>
  <c r="P239" i="8"/>
  <c r="U238" i="8"/>
  <c r="CB238" i="8"/>
  <c r="CG238" i="8"/>
  <c r="BY239" i="8" s="1"/>
  <c r="CE238" i="8"/>
  <c r="AD238" i="9"/>
  <c r="AA238" i="9"/>
  <c r="AF238" i="9"/>
  <c r="CD238" i="9"/>
  <c r="CA238" i="9"/>
  <c r="CF238" i="9"/>
  <c r="AH238" i="8"/>
  <c r="AC239" i="8"/>
  <c r="Q239" i="9"/>
  <c r="N239" i="9"/>
  <c r="S239" i="9"/>
  <c r="CD240" i="7"/>
  <c r="CA240" i="7"/>
  <c r="CF240" i="7"/>
  <c r="BQ238" i="9"/>
  <c r="BN238" i="9"/>
  <c r="BS238" i="9"/>
  <c r="AC241" i="7"/>
  <c r="BB238" i="8"/>
  <c r="BE238" i="8"/>
  <c r="BG238" i="8"/>
  <c r="AY239" i="8" s="1"/>
  <c r="BD238" i="9"/>
  <c r="BA238" i="9"/>
  <c r="BF238" i="9"/>
  <c r="BQ240" i="7"/>
  <c r="BN240" i="7"/>
  <c r="BS240" i="7"/>
  <c r="AH240" i="7"/>
  <c r="BC239" i="8" l="1"/>
  <c r="CB238" i="9"/>
  <c r="CG238" i="9"/>
  <c r="BY239" i="9" s="1"/>
  <c r="CE238" i="9"/>
  <c r="AO238" i="8"/>
  <c r="AR238" i="8"/>
  <c r="AT238" i="8"/>
  <c r="AL239" i="8" s="1"/>
  <c r="BO240" i="7"/>
  <c r="BR240" i="7"/>
  <c r="BT240" i="7"/>
  <c r="BL241" i="7" s="1"/>
  <c r="CB240" i="7"/>
  <c r="CG240" i="7"/>
  <c r="BY241" i="7" s="1"/>
  <c r="CE240" i="7"/>
  <c r="Q239" i="8"/>
  <c r="N239" i="8"/>
  <c r="S239" i="8"/>
  <c r="BB240" i="7"/>
  <c r="BE240" i="7"/>
  <c r="BG240" i="7"/>
  <c r="AY241" i="7" s="1"/>
  <c r="BH238" i="8"/>
  <c r="O239" i="9"/>
  <c r="R239" i="9"/>
  <c r="T239" i="9"/>
  <c r="L240" i="9" s="1"/>
  <c r="BB238" i="9"/>
  <c r="BG238" i="9"/>
  <c r="AY239" i="9" s="1"/>
  <c r="BE238" i="9"/>
  <c r="AO240" i="7"/>
  <c r="AT240" i="7"/>
  <c r="AL241" i="7" s="1"/>
  <c r="AR240" i="7"/>
  <c r="AO238" i="9"/>
  <c r="AR238" i="9"/>
  <c r="AT238" i="9"/>
  <c r="AL239" i="9" s="1"/>
  <c r="AB238" i="9"/>
  <c r="AE238" i="9"/>
  <c r="AG238" i="9"/>
  <c r="Y239" i="9" s="1"/>
  <c r="CH238" i="8"/>
  <c r="BP239" i="8"/>
  <c r="CC239" i="8"/>
  <c r="O240" i="7"/>
  <c r="T240" i="7"/>
  <c r="L241" i="7" s="1"/>
  <c r="R240" i="7"/>
  <c r="BU238" i="8"/>
  <c r="AD241" i="7"/>
  <c r="AA241" i="7"/>
  <c r="AF241" i="7"/>
  <c r="AD239" i="8"/>
  <c r="AA239" i="8"/>
  <c r="AF239" i="8"/>
  <c r="BO238" i="9"/>
  <c r="BT238" i="9"/>
  <c r="BL239" i="9" s="1"/>
  <c r="BR238" i="9"/>
  <c r="P240" i="9" l="1"/>
  <c r="U239" i="9"/>
  <c r="O239" i="8"/>
  <c r="T239" i="8"/>
  <c r="L240" i="8" s="1"/>
  <c r="R239" i="8"/>
  <c r="BU240" i="7"/>
  <c r="AU238" i="9"/>
  <c r="AP239" i="8"/>
  <c r="AU240" i="7"/>
  <c r="AU238" i="8"/>
  <c r="CH238" i="9"/>
  <c r="BH238" i="9"/>
  <c r="CH240" i="7"/>
  <c r="CC239" i="9"/>
  <c r="AB241" i="7"/>
  <c r="AG241" i="7"/>
  <c r="Y242" i="7" s="1"/>
  <c r="AE241" i="7"/>
  <c r="BC239" i="9"/>
  <c r="CC241" i="7"/>
  <c r="BQ239" i="8"/>
  <c r="BN239" i="8"/>
  <c r="BS239" i="8"/>
  <c r="U240" i="7"/>
  <c r="AB239" i="8"/>
  <c r="AG239" i="8"/>
  <c r="Y240" i="8" s="1"/>
  <c r="AE239" i="8"/>
  <c r="AP241" i="7"/>
  <c r="BU238" i="9"/>
  <c r="AC239" i="9"/>
  <c r="BC241" i="7"/>
  <c r="AP239" i="9"/>
  <c r="P241" i="7"/>
  <c r="AH238" i="9"/>
  <c r="BH240" i="7"/>
  <c r="BD239" i="8"/>
  <c r="BA239" i="8"/>
  <c r="BF239" i="8"/>
  <c r="BP239" i="9"/>
  <c r="CD239" i="8"/>
  <c r="CA239" i="8"/>
  <c r="CF239" i="8"/>
  <c r="BP241" i="7"/>
  <c r="AC240" i="8" l="1"/>
  <c r="BD239" i="9"/>
  <c r="BA239" i="9"/>
  <c r="BF239" i="9"/>
  <c r="AH241" i="7"/>
  <c r="BQ239" i="9"/>
  <c r="BN239" i="9"/>
  <c r="BS239" i="9"/>
  <c r="AQ239" i="9"/>
  <c r="AN239" i="9"/>
  <c r="AS239" i="9"/>
  <c r="AC242" i="7"/>
  <c r="CB239" i="8"/>
  <c r="CG239" i="8"/>
  <c r="BY240" i="8" s="1"/>
  <c r="CE239" i="8"/>
  <c r="BD241" i="7"/>
  <c r="BA241" i="7"/>
  <c r="BF241" i="7"/>
  <c r="CD239" i="9"/>
  <c r="CA239" i="9"/>
  <c r="CF239" i="9"/>
  <c r="U239" i="8"/>
  <c r="BB239" i="8"/>
  <c r="BG239" i="8"/>
  <c r="AY240" i="8" s="1"/>
  <c r="BE239" i="8"/>
  <c r="AD239" i="9"/>
  <c r="AA239" i="9"/>
  <c r="AF239" i="9"/>
  <c r="P240" i="8"/>
  <c r="BO239" i="8"/>
  <c r="BR239" i="8"/>
  <c r="BT239" i="8"/>
  <c r="BL240" i="8" s="1"/>
  <c r="AQ239" i="8"/>
  <c r="AN239" i="8"/>
  <c r="AS239" i="8"/>
  <c r="BQ241" i="7"/>
  <c r="BN241" i="7"/>
  <c r="BS241" i="7"/>
  <c r="AQ241" i="7"/>
  <c r="AN241" i="7"/>
  <c r="AS241" i="7"/>
  <c r="Q240" i="9"/>
  <c r="N240" i="9"/>
  <c r="S240" i="9"/>
  <c r="CD241" i="7"/>
  <c r="CA241" i="7"/>
  <c r="CF241" i="7"/>
  <c r="Q241" i="7"/>
  <c r="N241" i="7"/>
  <c r="S241" i="7"/>
  <c r="AH239" i="8"/>
  <c r="AO239" i="9" l="1"/>
  <c r="AT239" i="9"/>
  <c r="AL240" i="9" s="1"/>
  <c r="AR239" i="9"/>
  <c r="CB239" i="9"/>
  <c r="CG239" i="9"/>
  <c r="BY240" i="9" s="1"/>
  <c r="CE239" i="9"/>
  <c r="Q240" i="8"/>
  <c r="N240" i="8"/>
  <c r="S240" i="8"/>
  <c r="BO239" i="9"/>
  <c r="BR239" i="9"/>
  <c r="BT239" i="9"/>
  <c r="BL240" i="9" s="1"/>
  <c r="AB239" i="9"/>
  <c r="AE239" i="9"/>
  <c r="AG239" i="9"/>
  <c r="Y240" i="9" s="1"/>
  <c r="BB241" i="7"/>
  <c r="BE241" i="7"/>
  <c r="BG241" i="7"/>
  <c r="AY242" i="7" s="1"/>
  <c r="CB241" i="7"/>
  <c r="CG241" i="7"/>
  <c r="BY242" i="7" s="1"/>
  <c r="CE241" i="7"/>
  <c r="AO241" i="7"/>
  <c r="AT241" i="7"/>
  <c r="AL242" i="7" s="1"/>
  <c r="AR241" i="7"/>
  <c r="BH239" i="8"/>
  <c r="CH239" i="8"/>
  <c r="CC240" i="8"/>
  <c r="BB239" i="9"/>
  <c r="BG239" i="9"/>
  <c r="AY240" i="9" s="1"/>
  <c r="BE239" i="9"/>
  <c r="O240" i="9"/>
  <c r="T240" i="9"/>
  <c r="L241" i="9" s="1"/>
  <c r="R240" i="9"/>
  <c r="BC240" i="8"/>
  <c r="O241" i="7"/>
  <c r="T241" i="7"/>
  <c r="L242" i="7" s="1"/>
  <c r="R241" i="7"/>
  <c r="BP240" i="8"/>
  <c r="AO239" i="8"/>
  <c r="AT239" i="8"/>
  <c r="AL240" i="8" s="1"/>
  <c r="AR239" i="8"/>
  <c r="BO241" i="7"/>
  <c r="BT241" i="7"/>
  <c r="BL242" i="7" s="1"/>
  <c r="BR241" i="7"/>
  <c r="BU239" i="8"/>
  <c r="AD242" i="7"/>
  <c r="AA242" i="7"/>
  <c r="AF242" i="7"/>
  <c r="AD240" i="8"/>
  <c r="AA240" i="8"/>
  <c r="AF240" i="8"/>
  <c r="BH241" i="7" l="1"/>
  <c r="AP240" i="8"/>
  <c r="P241" i="9"/>
  <c r="AC240" i="9"/>
  <c r="AH239" i="9"/>
  <c r="O240" i="8"/>
  <c r="R240" i="8"/>
  <c r="T240" i="8"/>
  <c r="L241" i="8" s="1"/>
  <c r="BC240" i="9"/>
  <c r="AP242" i="7"/>
  <c r="AU241" i="7"/>
  <c r="AB242" i="7"/>
  <c r="AG242" i="7"/>
  <c r="Y243" i="7" s="1"/>
  <c r="AE242" i="7"/>
  <c r="CH239" i="9"/>
  <c r="BP240" i="9"/>
  <c r="CC240" i="9"/>
  <c r="BH239" i="9"/>
  <c r="CH241" i="7"/>
  <c r="BU239" i="9"/>
  <c r="BQ240" i="8"/>
  <c r="BN240" i="8"/>
  <c r="BS240" i="8"/>
  <c r="U241" i="7"/>
  <c r="CD240" i="8"/>
  <c r="CA240" i="8"/>
  <c r="CF240" i="8"/>
  <c r="CC242" i="7"/>
  <c r="AU239" i="9"/>
  <c r="AB240" i="8"/>
  <c r="AG240" i="8"/>
  <c r="Y241" i="8" s="1"/>
  <c r="AE240" i="8"/>
  <c r="P242" i="7"/>
  <c r="BU241" i="7"/>
  <c r="BD240" i="8"/>
  <c r="BA240" i="8"/>
  <c r="BF240" i="8"/>
  <c r="AP240" i="9"/>
  <c r="AU239" i="8"/>
  <c r="U240" i="9"/>
  <c r="BP242" i="7"/>
  <c r="BC242" i="7"/>
  <c r="AH240" i="8" l="1"/>
  <c r="AH242" i="7"/>
  <c r="AC243" i="7"/>
  <c r="AD240" i="9"/>
  <c r="AA240" i="9"/>
  <c r="AF240" i="9"/>
  <c r="AC241" i="8"/>
  <c r="CD240" i="9"/>
  <c r="CA240" i="9"/>
  <c r="CF240" i="9"/>
  <c r="CD242" i="7"/>
  <c r="CA242" i="7"/>
  <c r="CF242" i="7"/>
  <c r="AQ242" i="7"/>
  <c r="AN242" i="7"/>
  <c r="AS242" i="7"/>
  <c r="BB240" i="8"/>
  <c r="BG240" i="8"/>
  <c r="AY241" i="8" s="1"/>
  <c r="BE240" i="8"/>
  <c r="BQ240" i="9"/>
  <c r="BN240" i="9"/>
  <c r="BS240" i="9"/>
  <c r="Q241" i="9"/>
  <c r="N241" i="9"/>
  <c r="S241" i="9"/>
  <c r="BO240" i="8"/>
  <c r="BR240" i="8"/>
  <c r="BT240" i="8"/>
  <c r="BL241" i="8" s="1"/>
  <c r="AQ240" i="8"/>
  <c r="AN240" i="8"/>
  <c r="AS240" i="8"/>
  <c r="AQ240" i="9"/>
  <c r="AN240" i="9"/>
  <c r="AS240" i="9"/>
  <c r="BD242" i="7"/>
  <c r="BA242" i="7"/>
  <c r="BF242" i="7"/>
  <c r="CB240" i="8"/>
  <c r="CE240" i="8"/>
  <c r="CG240" i="8"/>
  <c r="BY241" i="8" s="1"/>
  <c r="BD240" i="9"/>
  <c r="BA240" i="9"/>
  <c r="BF240" i="9"/>
  <c r="P241" i="8"/>
  <c r="BQ242" i="7"/>
  <c r="BN242" i="7"/>
  <c r="BS242" i="7"/>
  <c r="Q242" i="7"/>
  <c r="N242" i="7"/>
  <c r="S242" i="7"/>
  <c r="U240" i="8"/>
  <c r="BU240" i="8" l="1"/>
  <c r="AO242" i="7"/>
  <c r="AR242" i="7"/>
  <c r="AT242" i="7"/>
  <c r="AL243" i="7" s="1"/>
  <c r="AD241" i="8"/>
  <c r="AA241" i="8"/>
  <c r="AF241" i="8"/>
  <c r="BB242" i="7"/>
  <c r="BE242" i="7"/>
  <c r="BG242" i="7"/>
  <c r="AY243" i="7" s="1"/>
  <c r="BP241" i="8"/>
  <c r="AB240" i="9"/>
  <c r="AG240" i="9"/>
  <c r="Y241" i="9" s="1"/>
  <c r="AE240" i="9"/>
  <c r="BO242" i="7"/>
  <c r="BR242" i="7"/>
  <c r="BT242" i="7"/>
  <c r="BL243" i="7" s="1"/>
  <c r="O241" i="9"/>
  <c r="T241" i="9"/>
  <c r="L242" i="9" s="1"/>
  <c r="R241" i="9"/>
  <c r="Q241" i="8"/>
  <c r="N241" i="8"/>
  <c r="S241" i="8"/>
  <c r="AO240" i="9"/>
  <c r="AR240" i="9"/>
  <c r="AT240" i="9"/>
  <c r="AL241" i="9" s="1"/>
  <c r="AD243" i="7"/>
  <c r="AA243" i="7"/>
  <c r="AF243" i="7"/>
  <c r="BO240" i="9"/>
  <c r="BR240" i="9"/>
  <c r="BT240" i="9"/>
  <c r="BL241" i="9" s="1"/>
  <c r="CB242" i="7"/>
  <c r="CE242" i="7"/>
  <c r="CG242" i="7"/>
  <c r="BY243" i="7" s="1"/>
  <c r="AO240" i="8"/>
  <c r="AT240" i="8"/>
  <c r="AL241" i="8" s="1"/>
  <c r="AR240" i="8"/>
  <c r="BH240" i="8"/>
  <c r="BB240" i="9"/>
  <c r="BG240" i="9"/>
  <c r="AY241" i="9" s="1"/>
  <c r="BE240" i="9"/>
  <c r="BC241" i="8"/>
  <c r="CB240" i="9"/>
  <c r="CE240" i="9"/>
  <c r="CG240" i="9"/>
  <c r="BY241" i="9" s="1"/>
  <c r="CC241" i="8"/>
  <c r="O242" i="7"/>
  <c r="R242" i="7"/>
  <c r="T242" i="7"/>
  <c r="L243" i="7" s="1"/>
  <c r="CH240" i="8"/>
  <c r="CD241" i="8" l="1"/>
  <c r="CA241" i="8"/>
  <c r="CF241" i="8"/>
  <c r="BP243" i="7"/>
  <c r="BC243" i="7"/>
  <c r="BH242" i="7"/>
  <c r="BU240" i="9"/>
  <c r="O241" i="8"/>
  <c r="R241" i="8"/>
  <c r="T241" i="8"/>
  <c r="L242" i="8" s="1"/>
  <c r="CC241" i="9"/>
  <c r="AH240" i="9"/>
  <c r="BU242" i="7"/>
  <c r="AC241" i="9"/>
  <c r="AB241" i="8"/>
  <c r="AE241" i="8"/>
  <c r="AG241" i="8"/>
  <c r="Y242" i="8" s="1"/>
  <c r="BP241" i="9"/>
  <c r="CH240" i="9"/>
  <c r="AP241" i="8"/>
  <c r="AU240" i="8"/>
  <c r="BD241" i="8"/>
  <c r="BA241" i="8"/>
  <c r="BF241" i="8"/>
  <c r="AB243" i="7"/>
  <c r="AE243" i="7"/>
  <c r="AG243" i="7"/>
  <c r="Y244" i="7" s="1"/>
  <c r="AP243" i="7"/>
  <c r="AU242" i="7"/>
  <c r="U241" i="9"/>
  <c r="P243" i="7"/>
  <c r="P242" i="9"/>
  <c r="CC243" i="7"/>
  <c r="AP241" i="9"/>
  <c r="BQ241" i="8"/>
  <c r="BN241" i="8"/>
  <c r="BS241" i="8"/>
  <c r="BH240" i="9"/>
  <c r="BC241" i="9"/>
  <c r="U242" i="7"/>
  <c r="CH242" i="7"/>
  <c r="AU240" i="9"/>
  <c r="AD241" i="9" l="1"/>
  <c r="AA241" i="9"/>
  <c r="AF241" i="9"/>
  <c r="BD241" i="9"/>
  <c r="BA241" i="9"/>
  <c r="BF241" i="9"/>
  <c r="Q242" i="9"/>
  <c r="N242" i="9"/>
  <c r="S242" i="9"/>
  <c r="AH243" i="7"/>
  <c r="Q243" i="7"/>
  <c r="N243" i="7"/>
  <c r="S243" i="7"/>
  <c r="BD243" i="7"/>
  <c r="BA243" i="7"/>
  <c r="BF243" i="7"/>
  <c r="CD241" i="9"/>
  <c r="CA241" i="9"/>
  <c r="CF241" i="9"/>
  <c r="AQ243" i="7"/>
  <c r="AN243" i="7"/>
  <c r="AS243" i="7"/>
  <c r="BB241" i="8"/>
  <c r="BG241" i="8"/>
  <c r="AY242" i="8" s="1"/>
  <c r="BE241" i="8"/>
  <c r="BQ241" i="9"/>
  <c r="BN241" i="9"/>
  <c r="BS241" i="9"/>
  <c r="BQ243" i="7"/>
  <c r="BN243" i="7"/>
  <c r="BS243" i="7"/>
  <c r="AQ241" i="8"/>
  <c r="AN241" i="8"/>
  <c r="AS241" i="8"/>
  <c r="BO241" i="8"/>
  <c r="BR241" i="8"/>
  <c r="BT241" i="8"/>
  <c r="BL242" i="8" s="1"/>
  <c r="AC242" i="8"/>
  <c r="P242" i="8"/>
  <c r="U241" i="8"/>
  <c r="CB241" i="8"/>
  <c r="CE241" i="8"/>
  <c r="CG241" i="8"/>
  <c r="BY242" i="8" s="1"/>
  <c r="AC244" i="7"/>
  <c r="AQ241" i="9"/>
  <c r="AN241" i="9"/>
  <c r="AS241" i="9"/>
  <c r="AH241" i="8"/>
  <c r="CD243" i="7"/>
  <c r="CA243" i="7"/>
  <c r="CF243" i="7"/>
  <c r="AD242" i="8" l="1"/>
  <c r="AA242" i="8"/>
  <c r="AF242" i="8"/>
  <c r="BO241" i="9"/>
  <c r="BT241" i="9"/>
  <c r="BL242" i="9" s="1"/>
  <c r="BR241" i="9"/>
  <c r="BB243" i="7"/>
  <c r="BG243" i="7"/>
  <c r="AY244" i="7" s="1"/>
  <c r="BE243" i="7"/>
  <c r="O242" i="9"/>
  <c r="R242" i="9"/>
  <c r="T242" i="9"/>
  <c r="L243" i="9" s="1"/>
  <c r="BC242" i="8"/>
  <c r="O243" i="7"/>
  <c r="T243" i="7"/>
  <c r="L244" i="7" s="1"/>
  <c r="R243" i="7"/>
  <c r="BP242" i="8"/>
  <c r="BB241" i="9"/>
  <c r="BE241" i="9"/>
  <c r="BG241" i="9"/>
  <c r="AY242" i="9" s="1"/>
  <c r="AD244" i="7"/>
  <c r="AA244" i="7"/>
  <c r="AF244" i="7"/>
  <c r="CC242" i="8"/>
  <c r="BU241" i="8"/>
  <c r="AO241" i="8"/>
  <c r="AR241" i="8"/>
  <c r="AT241" i="8"/>
  <c r="AL242" i="8" s="1"/>
  <c r="AO243" i="7"/>
  <c r="AR243" i="7"/>
  <c r="AT243" i="7"/>
  <c r="AL244" i="7" s="1"/>
  <c r="CH241" i="8"/>
  <c r="CB243" i="7"/>
  <c r="CE243" i="7"/>
  <c r="CG243" i="7"/>
  <c r="BY244" i="7" s="1"/>
  <c r="AB241" i="9"/>
  <c r="AE241" i="9"/>
  <c r="AG241" i="9"/>
  <c r="Y242" i="9" s="1"/>
  <c r="BH241" i="8"/>
  <c r="BO243" i="7"/>
  <c r="BT243" i="7"/>
  <c r="BL244" i="7" s="1"/>
  <c r="BR243" i="7"/>
  <c r="CB241" i="9"/>
  <c r="CG241" i="9"/>
  <c r="BY242" i="9" s="1"/>
  <c r="CE241" i="9"/>
  <c r="Q242" i="8"/>
  <c r="N242" i="8"/>
  <c r="S242" i="8"/>
  <c r="AO241" i="9"/>
  <c r="AR241" i="9"/>
  <c r="AT241" i="9"/>
  <c r="AL242" i="9" s="1"/>
  <c r="U242" i="9" l="1"/>
  <c r="O242" i="8"/>
  <c r="T242" i="8"/>
  <c r="L243" i="8" s="1"/>
  <c r="R242" i="8"/>
  <c r="BH241" i="9"/>
  <c r="AC242" i="9"/>
  <c r="BC242" i="9"/>
  <c r="AP244" i="7"/>
  <c r="AB244" i="7"/>
  <c r="AE244" i="7"/>
  <c r="AG244" i="7"/>
  <c r="Y245" i="7" s="1"/>
  <c r="BH243" i="7"/>
  <c r="BC244" i="7"/>
  <c r="AU243" i="7"/>
  <c r="CH241" i="9"/>
  <c r="AH241" i="9"/>
  <c r="BQ242" i="8"/>
  <c r="BN242" i="8"/>
  <c r="BS242" i="8"/>
  <c r="CC242" i="9"/>
  <c r="AP242" i="8"/>
  <c r="U243" i="7"/>
  <c r="BU241" i="9"/>
  <c r="P244" i="7"/>
  <c r="BP242" i="9"/>
  <c r="BP244" i="7"/>
  <c r="AP242" i="9"/>
  <c r="CC244" i="7"/>
  <c r="BD242" i="8"/>
  <c r="BA242" i="8"/>
  <c r="BF242" i="8"/>
  <c r="CH243" i="7"/>
  <c r="AB242" i="8"/>
  <c r="AG242" i="8"/>
  <c r="Y243" i="8" s="1"/>
  <c r="AE242" i="8"/>
  <c r="AU241" i="8"/>
  <c r="BU243" i="7"/>
  <c r="AU241" i="9"/>
  <c r="CD242" i="8"/>
  <c r="CA242" i="8"/>
  <c r="CF242" i="8"/>
  <c r="P243" i="9"/>
  <c r="BQ242" i="9" l="1"/>
  <c r="BN242" i="9"/>
  <c r="BS242" i="9"/>
  <c r="BD242" i="9"/>
  <c r="BA242" i="9"/>
  <c r="BF242" i="9"/>
  <c r="AQ242" i="8"/>
  <c r="AN242" i="8"/>
  <c r="AS242" i="8"/>
  <c r="BB242" i="8"/>
  <c r="BG242" i="8"/>
  <c r="AY243" i="8" s="1"/>
  <c r="BE242" i="8"/>
  <c r="Q244" i="7"/>
  <c r="N244" i="7"/>
  <c r="S244" i="7"/>
  <c r="BD244" i="7"/>
  <c r="BA244" i="7"/>
  <c r="BF244" i="7"/>
  <c r="AD242" i="9"/>
  <c r="AA242" i="9"/>
  <c r="AF242" i="9"/>
  <c r="CD244" i="7"/>
  <c r="CA244" i="7"/>
  <c r="CF244" i="7"/>
  <c r="BO242" i="8"/>
  <c r="BR242" i="8"/>
  <c r="BT242" i="8"/>
  <c r="BL243" i="8" s="1"/>
  <c r="AC245" i="7"/>
  <c r="U242" i="8"/>
  <c r="AH242" i="8"/>
  <c r="AH244" i="7"/>
  <c r="P243" i="8"/>
  <c r="Q243" i="9"/>
  <c r="N243" i="9"/>
  <c r="S243" i="9"/>
  <c r="BQ244" i="7"/>
  <c r="BN244" i="7"/>
  <c r="BS244" i="7"/>
  <c r="AC243" i="8"/>
  <c r="CD242" i="9"/>
  <c r="CA242" i="9"/>
  <c r="CF242" i="9"/>
  <c r="AQ242" i="9"/>
  <c r="AN242" i="9"/>
  <c r="AS242" i="9"/>
  <c r="CB242" i="8"/>
  <c r="CG242" i="8"/>
  <c r="BY243" i="8" s="1"/>
  <c r="CE242" i="8"/>
  <c r="AQ244" i="7"/>
  <c r="AN244" i="7"/>
  <c r="AS244" i="7"/>
  <c r="BH242" i="8" l="1"/>
  <c r="CB244" i="7"/>
  <c r="CE244" i="7"/>
  <c r="CG244" i="7"/>
  <c r="BY245" i="7" s="1"/>
  <c r="BC243" i="8"/>
  <c r="AO242" i="9"/>
  <c r="AT242" i="9"/>
  <c r="AL243" i="9" s="1"/>
  <c r="AR242" i="9"/>
  <c r="AO242" i="8"/>
  <c r="AR242" i="8"/>
  <c r="AT242" i="8"/>
  <c r="AL243" i="8" s="1"/>
  <c r="AD243" i="8"/>
  <c r="AA243" i="8"/>
  <c r="AF243" i="8"/>
  <c r="O243" i="9"/>
  <c r="T243" i="9"/>
  <c r="L244" i="9" s="1"/>
  <c r="R243" i="9"/>
  <c r="Q243" i="8"/>
  <c r="N243" i="8"/>
  <c r="S243" i="8"/>
  <c r="AD245" i="7"/>
  <c r="AA245" i="7"/>
  <c r="AF245" i="7"/>
  <c r="CH242" i="8"/>
  <c r="CB242" i="9"/>
  <c r="CE242" i="9"/>
  <c r="CG242" i="9"/>
  <c r="BY243" i="9" s="1"/>
  <c r="AB242" i="9"/>
  <c r="AE242" i="9"/>
  <c r="AG242" i="9"/>
  <c r="Y243" i="9" s="1"/>
  <c r="AO244" i="7"/>
  <c r="AT244" i="7"/>
  <c r="AL245" i="7" s="1"/>
  <c r="AR244" i="7"/>
  <c r="BB244" i="7"/>
  <c r="BE244" i="7"/>
  <c r="BG244" i="7"/>
  <c r="AY245" i="7" s="1"/>
  <c r="BB242" i="9"/>
  <c r="BE242" i="9"/>
  <c r="BG242" i="9"/>
  <c r="AY243" i="9" s="1"/>
  <c r="BP243" i="8"/>
  <c r="CC243" i="8"/>
  <c r="BU242" i="8"/>
  <c r="BO244" i="7"/>
  <c r="BT244" i="7"/>
  <c r="BL245" i="7" s="1"/>
  <c r="BR244" i="7"/>
  <c r="O244" i="7"/>
  <c r="T244" i="7"/>
  <c r="L245" i="7" s="1"/>
  <c r="R244" i="7"/>
  <c r="BO242" i="9"/>
  <c r="BR242" i="9"/>
  <c r="BT242" i="9"/>
  <c r="BL243" i="9" s="1"/>
  <c r="BU244" i="7" l="1"/>
  <c r="AC243" i="9"/>
  <c r="AP243" i="8"/>
  <c r="BD243" i="8"/>
  <c r="BA243" i="8"/>
  <c r="BF243" i="8"/>
  <c r="AH242" i="9"/>
  <c r="AU242" i="8"/>
  <c r="BH242" i="9"/>
  <c r="O243" i="8"/>
  <c r="R243" i="8"/>
  <c r="T243" i="8"/>
  <c r="L244" i="8" s="1"/>
  <c r="CC245" i="7"/>
  <c r="AB245" i="7"/>
  <c r="AG245" i="7"/>
  <c r="Y246" i="7" s="1"/>
  <c r="AE245" i="7"/>
  <c r="CH244" i="7"/>
  <c r="BP245" i="7"/>
  <c r="BC243" i="9"/>
  <c r="CC243" i="9"/>
  <c r="U243" i="9"/>
  <c r="BC245" i="7"/>
  <c r="CH242" i="9"/>
  <c r="BH244" i="7"/>
  <c r="P244" i="9"/>
  <c r="BP243" i="9"/>
  <c r="AB243" i="8"/>
  <c r="AE243" i="8"/>
  <c r="AG243" i="8"/>
  <c r="Y244" i="8" s="1"/>
  <c r="AU242" i="9"/>
  <c r="BU242" i="9"/>
  <c r="CD243" i="8"/>
  <c r="CA243" i="8"/>
  <c r="CF243" i="8"/>
  <c r="U244" i="7"/>
  <c r="BQ243" i="8"/>
  <c r="BN243" i="8"/>
  <c r="BS243" i="8"/>
  <c r="AU244" i="7"/>
  <c r="P245" i="7"/>
  <c r="AP245" i="7"/>
  <c r="AP243" i="9"/>
  <c r="AQ245" i="7" l="1"/>
  <c r="AN245" i="7"/>
  <c r="AS245" i="7"/>
  <c r="AH245" i="7"/>
  <c r="AC246" i="7"/>
  <c r="BD243" i="9"/>
  <c r="BA243" i="9"/>
  <c r="BF243" i="9"/>
  <c r="CD245" i="7"/>
  <c r="CA245" i="7"/>
  <c r="CF245" i="7"/>
  <c r="BB243" i="8"/>
  <c r="BE243" i="8"/>
  <c r="BG243" i="8"/>
  <c r="AY244" i="8" s="1"/>
  <c r="AC244" i="8"/>
  <c r="P244" i="8"/>
  <c r="Q245" i="7"/>
  <c r="N245" i="7"/>
  <c r="S245" i="7"/>
  <c r="BQ243" i="9"/>
  <c r="BN243" i="9"/>
  <c r="BS243" i="9"/>
  <c r="CD243" i="9"/>
  <c r="CA243" i="9"/>
  <c r="CF243" i="9"/>
  <c r="BO243" i="8"/>
  <c r="BT243" i="8"/>
  <c r="BL244" i="8" s="1"/>
  <c r="BR243" i="8"/>
  <c r="BQ245" i="7"/>
  <c r="BN245" i="7"/>
  <c r="BS245" i="7"/>
  <c r="U243" i="8"/>
  <c r="AQ243" i="8"/>
  <c r="AN243" i="8"/>
  <c r="AS243" i="8"/>
  <c r="Q244" i="9"/>
  <c r="N244" i="9"/>
  <c r="S244" i="9"/>
  <c r="AH243" i="8"/>
  <c r="AQ243" i="9"/>
  <c r="AN243" i="9"/>
  <c r="AS243" i="9"/>
  <c r="AD243" i="9"/>
  <c r="AA243" i="9"/>
  <c r="AF243" i="9"/>
  <c r="BD245" i="7"/>
  <c r="BA245" i="7"/>
  <c r="BF245" i="7"/>
  <c r="CB243" i="8"/>
  <c r="CG243" i="8"/>
  <c r="BY244" i="8" s="1"/>
  <c r="CE243" i="8"/>
  <c r="CB245" i="7" l="1"/>
  <c r="CE245" i="7"/>
  <c r="CG245" i="7"/>
  <c r="BY246" i="7" s="1"/>
  <c r="AO243" i="9"/>
  <c r="AT243" i="9"/>
  <c r="AL244" i="9" s="1"/>
  <c r="AR243" i="9"/>
  <c r="AO243" i="8"/>
  <c r="AR243" i="8"/>
  <c r="AT243" i="8"/>
  <c r="AL244" i="8" s="1"/>
  <c r="BB243" i="9"/>
  <c r="BE243" i="9"/>
  <c r="BG243" i="9"/>
  <c r="AY244" i="9" s="1"/>
  <c r="O244" i="9"/>
  <c r="R244" i="9"/>
  <c r="T244" i="9"/>
  <c r="L245" i="9" s="1"/>
  <c r="CH243" i="8"/>
  <c r="BO243" i="9"/>
  <c r="BT243" i="9"/>
  <c r="BL244" i="9" s="1"/>
  <c r="BR243" i="9"/>
  <c r="AD246" i="7"/>
  <c r="AA246" i="7"/>
  <c r="AF246" i="7"/>
  <c r="CB243" i="9"/>
  <c r="CE243" i="9"/>
  <c r="CG243" i="9"/>
  <c r="BY244" i="9" s="1"/>
  <c r="BC244" i="8"/>
  <c r="AB243" i="9"/>
  <c r="AG243" i="9"/>
  <c r="Y244" i="9" s="1"/>
  <c r="AE243" i="9"/>
  <c r="O245" i="7"/>
  <c r="R245" i="7"/>
  <c r="T245" i="7"/>
  <c r="L246" i="7" s="1"/>
  <c r="BH243" i="8"/>
  <c r="AD244" i="8"/>
  <c r="AA244" i="8"/>
  <c r="AF244" i="8"/>
  <c r="CC244" i="8"/>
  <c r="BO245" i="7"/>
  <c r="BR245" i="7"/>
  <c r="BT245" i="7"/>
  <c r="BL246" i="7" s="1"/>
  <c r="BB245" i="7"/>
  <c r="BG245" i="7"/>
  <c r="AY246" i="7" s="1"/>
  <c r="BE245" i="7"/>
  <c r="BU243" i="8"/>
  <c r="AO245" i="7"/>
  <c r="AR245" i="7"/>
  <c r="AT245" i="7"/>
  <c r="AL246" i="7" s="1"/>
  <c r="BP244" i="8"/>
  <c r="Q244" i="8"/>
  <c r="N244" i="8"/>
  <c r="S244" i="8"/>
  <c r="CC244" i="9" l="1"/>
  <c r="P246" i="7"/>
  <c r="BP244" i="9"/>
  <c r="U245" i="7"/>
  <c r="CH243" i="9"/>
  <c r="AP244" i="8"/>
  <c r="AU243" i="8"/>
  <c r="AU243" i="9"/>
  <c r="AP244" i="9"/>
  <c r="AU245" i="7"/>
  <c r="CD244" i="8"/>
  <c r="CA244" i="8"/>
  <c r="CF244" i="8"/>
  <c r="AB244" i="8"/>
  <c r="AE244" i="8"/>
  <c r="AG244" i="8"/>
  <c r="Y245" i="8" s="1"/>
  <c r="AB246" i="7"/>
  <c r="AE246" i="7"/>
  <c r="AG246" i="7"/>
  <c r="Y247" i="7" s="1"/>
  <c r="P245" i="9"/>
  <c r="AH243" i="9"/>
  <c r="AC244" i="9"/>
  <c r="U244" i="9"/>
  <c r="BC246" i="7"/>
  <c r="O244" i="8"/>
  <c r="R244" i="8"/>
  <c r="T244" i="8"/>
  <c r="L245" i="8" s="1"/>
  <c r="CC246" i="7"/>
  <c r="BH245" i="7"/>
  <c r="BP246" i="7"/>
  <c r="BD244" i="8"/>
  <c r="BA244" i="8"/>
  <c r="BF244" i="8"/>
  <c r="BC244" i="9"/>
  <c r="CH245" i="7"/>
  <c r="AP246" i="7"/>
  <c r="BQ244" i="8"/>
  <c r="BN244" i="8"/>
  <c r="BS244" i="8"/>
  <c r="BU245" i="7"/>
  <c r="BU243" i="9"/>
  <c r="BH243" i="9"/>
  <c r="BB244" i="8" l="1"/>
  <c r="BG244" i="8"/>
  <c r="AY245" i="8" s="1"/>
  <c r="BE244" i="8"/>
  <c r="Q245" i="9"/>
  <c r="N245" i="9"/>
  <c r="S245" i="9"/>
  <c r="CB244" i="8"/>
  <c r="CE244" i="8"/>
  <c r="CG244" i="8"/>
  <c r="BY245" i="8" s="1"/>
  <c r="AQ244" i="8"/>
  <c r="AN244" i="8"/>
  <c r="AS244" i="8"/>
  <c r="AC247" i="7"/>
  <c r="AH246" i="7"/>
  <c r="AQ246" i="7"/>
  <c r="AN246" i="7"/>
  <c r="AS246" i="7"/>
  <c r="BD246" i="7"/>
  <c r="BA246" i="7"/>
  <c r="BF246" i="7"/>
  <c r="AC245" i="8"/>
  <c r="AQ244" i="9"/>
  <c r="AN244" i="9"/>
  <c r="AS244" i="9"/>
  <c r="AH244" i="8"/>
  <c r="BQ244" i="9"/>
  <c r="BN244" i="9"/>
  <c r="BS244" i="9"/>
  <c r="U244" i="8"/>
  <c r="BO244" i="8"/>
  <c r="BR244" i="8"/>
  <c r="BT244" i="8"/>
  <c r="BL245" i="8" s="1"/>
  <c r="CD246" i="7"/>
  <c r="CA246" i="7"/>
  <c r="CF246" i="7"/>
  <c r="Q246" i="7"/>
  <c r="N246" i="7"/>
  <c r="S246" i="7"/>
  <c r="AD244" i="9"/>
  <c r="AA244" i="9"/>
  <c r="AF244" i="9"/>
  <c r="BQ246" i="7"/>
  <c r="BN246" i="7"/>
  <c r="BS246" i="7"/>
  <c r="BD244" i="9"/>
  <c r="BA244" i="9"/>
  <c r="BF244" i="9"/>
  <c r="CD244" i="9"/>
  <c r="CA244" i="9"/>
  <c r="CF244" i="9"/>
  <c r="P245" i="8"/>
  <c r="CB246" i="7" l="1"/>
  <c r="CE246" i="7"/>
  <c r="CG246" i="7"/>
  <c r="BY247" i="7" s="1"/>
  <c r="AD245" i="8"/>
  <c r="AA245" i="8"/>
  <c r="AF245" i="8"/>
  <c r="AB244" i="9"/>
  <c r="AE244" i="9"/>
  <c r="AG244" i="9"/>
  <c r="Y245" i="9" s="1"/>
  <c r="AO244" i="8"/>
  <c r="AR244" i="8"/>
  <c r="AT244" i="8"/>
  <c r="AL245" i="8" s="1"/>
  <c r="BB246" i="7"/>
  <c r="BE246" i="7"/>
  <c r="BG246" i="7"/>
  <c r="AY247" i="7" s="1"/>
  <c r="CC245" i="8"/>
  <c r="BO244" i="9"/>
  <c r="BR244" i="9"/>
  <c r="BT244" i="9"/>
  <c r="BL245" i="9" s="1"/>
  <c r="CH244" i="8"/>
  <c r="O246" i="7"/>
  <c r="T246" i="7"/>
  <c r="L247" i="7" s="1"/>
  <c r="R246" i="7"/>
  <c r="AO246" i="7"/>
  <c r="AT246" i="7"/>
  <c r="AL247" i="7" s="1"/>
  <c r="AR246" i="7"/>
  <c r="B28" i="9"/>
  <c r="CB244" i="9"/>
  <c r="CG244" i="9"/>
  <c r="BY245" i="9" s="1"/>
  <c r="CE244" i="9"/>
  <c r="BB244" i="9"/>
  <c r="BE244" i="9"/>
  <c r="BG244" i="9"/>
  <c r="AY245" i="9" s="1"/>
  <c r="Q245" i="8"/>
  <c r="N245" i="8"/>
  <c r="S245" i="8"/>
  <c r="BO246" i="7"/>
  <c r="BT246" i="7"/>
  <c r="BL247" i="7" s="1"/>
  <c r="BR246" i="7"/>
  <c r="O245" i="9"/>
  <c r="R245" i="9"/>
  <c r="T245" i="9"/>
  <c r="L246" i="9" s="1"/>
  <c r="AO244" i="9"/>
  <c r="AR244" i="9"/>
  <c r="AT244" i="9"/>
  <c r="AL245" i="9" s="1"/>
  <c r="BH244" i="8"/>
  <c r="AD247" i="7"/>
  <c r="AA247" i="7"/>
  <c r="AF247" i="7"/>
  <c r="BC245" i="8"/>
  <c r="BP245" i="8"/>
  <c r="BU244" i="8"/>
  <c r="AU246" i="7" l="1"/>
  <c r="CD245" i="8"/>
  <c r="CA245" i="8"/>
  <c r="CF245" i="8"/>
  <c r="AC245" i="9"/>
  <c r="AU244" i="9"/>
  <c r="AP247" i="7"/>
  <c r="AH244" i="9"/>
  <c r="BC245" i="9"/>
  <c r="U246" i="7"/>
  <c r="P247" i="7"/>
  <c r="C28" i="8"/>
  <c r="B28" i="8"/>
  <c r="P246" i="9"/>
  <c r="BC247" i="7"/>
  <c r="AB245" i="8"/>
  <c r="AG245" i="8"/>
  <c r="Y246" i="8" s="1"/>
  <c r="AE245" i="8"/>
  <c r="CH244" i="9"/>
  <c r="BH246" i="7"/>
  <c r="BD245" i="8"/>
  <c r="BA245" i="8"/>
  <c r="BF245" i="8"/>
  <c r="U245" i="9"/>
  <c r="AB247" i="7"/>
  <c r="AG247" i="7"/>
  <c r="Y248" i="7" s="1"/>
  <c r="AE247" i="7"/>
  <c r="CC245" i="9"/>
  <c r="O245" i="8"/>
  <c r="T245" i="8"/>
  <c r="L246" i="8" s="1"/>
  <c r="R245" i="8"/>
  <c r="BH244" i="9"/>
  <c r="AP245" i="8"/>
  <c r="BP245" i="9"/>
  <c r="AU244" i="8"/>
  <c r="CC247" i="7"/>
  <c r="BU246" i="7"/>
  <c r="BP247" i="7"/>
  <c r="BU244" i="9"/>
  <c r="CH246" i="7"/>
  <c r="C30" i="7"/>
  <c r="BQ245" i="8"/>
  <c r="BN245" i="8"/>
  <c r="BS245" i="8"/>
  <c r="AP245" i="9"/>
  <c r="CD245" i="9" l="1"/>
  <c r="CA245" i="9"/>
  <c r="CF245" i="9"/>
  <c r="AQ247" i="7"/>
  <c r="AN247" i="7"/>
  <c r="AS247" i="7"/>
  <c r="AC248" i="7"/>
  <c r="AC246" i="8"/>
  <c r="Q247" i="7"/>
  <c r="N247" i="7"/>
  <c r="S247" i="7"/>
  <c r="AQ245" i="8"/>
  <c r="AN245" i="8"/>
  <c r="AS245" i="8"/>
  <c r="AQ245" i="9"/>
  <c r="AN245" i="9"/>
  <c r="AS245" i="9"/>
  <c r="BD247" i="7"/>
  <c r="BA247" i="7"/>
  <c r="BF247" i="7"/>
  <c r="AD245" i="9"/>
  <c r="AA245" i="9"/>
  <c r="AF245" i="9"/>
  <c r="BD245" i="9"/>
  <c r="BA245" i="9"/>
  <c r="BF245" i="9"/>
  <c r="G28" i="8"/>
  <c r="BB245" i="8"/>
  <c r="BE245" i="8"/>
  <c r="BG245" i="8"/>
  <c r="AY246" i="8" s="1"/>
  <c r="CB245" i="8"/>
  <c r="CE245" i="8"/>
  <c r="CG245" i="8"/>
  <c r="BY246" i="8" s="1"/>
  <c r="AH245" i="8"/>
  <c r="BQ245" i="9"/>
  <c r="BN245" i="9"/>
  <c r="BS245" i="9"/>
  <c r="BQ247" i="7"/>
  <c r="BN247" i="7"/>
  <c r="BS247" i="7"/>
  <c r="U245" i="8"/>
  <c r="AH247" i="7"/>
  <c r="F28" i="8"/>
  <c r="E28" i="8"/>
  <c r="Q246" i="9"/>
  <c r="N246" i="9"/>
  <c r="S246" i="9"/>
  <c r="P246" i="8"/>
  <c r="BO245" i="8"/>
  <c r="BT245" i="8"/>
  <c r="BL246" i="8" s="1"/>
  <c r="BR245" i="8"/>
  <c r="CD247" i="7"/>
  <c r="CA247" i="7"/>
  <c r="CF247" i="7"/>
  <c r="CH245" i="8" l="1"/>
  <c r="G30" i="7"/>
  <c r="E30" i="7"/>
  <c r="AD246" i="8"/>
  <c r="AA246" i="8"/>
  <c r="AF246" i="8"/>
  <c r="AB245" i="9"/>
  <c r="AG245" i="9"/>
  <c r="Y246" i="9" s="1"/>
  <c r="AE245" i="9"/>
  <c r="BC246" i="8"/>
  <c r="BB247" i="7"/>
  <c r="BE247" i="7"/>
  <c r="BG247" i="7"/>
  <c r="AY248" i="7" s="1"/>
  <c r="F30" i="7"/>
  <c r="BH245" i="8"/>
  <c r="BU245" i="8"/>
  <c r="BO247" i="7"/>
  <c r="BR247" i="7"/>
  <c r="BT247" i="7"/>
  <c r="BL248" i="7" s="1"/>
  <c r="D28" i="9"/>
  <c r="AD248" i="7"/>
  <c r="AA248" i="7"/>
  <c r="AF248" i="7"/>
  <c r="O246" i="9"/>
  <c r="T246" i="9"/>
  <c r="L247" i="9" s="1"/>
  <c r="R246" i="9"/>
  <c r="AO245" i="9"/>
  <c r="AT245" i="9"/>
  <c r="AL246" i="9" s="1"/>
  <c r="AR245" i="9"/>
  <c r="D30" i="7"/>
  <c r="CC246" i="8"/>
  <c r="CB247" i="7"/>
  <c r="CE247" i="7"/>
  <c r="CG247" i="7"/>
  <c r="BY248" i="7" s="1"/>
  <c r="BP246" i="8"/>
  <c r="F28" i="9"/>
  <c r="AO247" i="7"/>
  <c r="AT247" i="7"/>
  <c r="AL248" i="7" s="1"/>
  <c r="AR247" i="7"/>
  <c r="Q246" i="8"/>
  <c r="N246" i="8"/>
  <c r="S246" i="8"/>
  <c r="BO245" i="9"/>
  <c r="BT245" i="9"/>
  <c r="BL246" i="9" s="1"/>
  <c r="BR245" i="9"/>
  <c r="E28" i="9"/>
  <c r="D28" i="8"/>
  <c r="BB245" i="9"/>
  <c r="BE245" i="9"/>
  <c r="BG245" i="9"/>
  <c r="AY246" i="9" s="1"/>
  <c r="AO245" i="8"/>
  <c r="AT245" i="8"/>
  <c r="AL246" i="8" s="1"/>
  <c r="AR245" i="8"/>
  <c r="G28" i="9"/>
  <c r="O247" i="7"/>
  <c r="R247" i="7"/>
  <c r="T247" i="7"/>
  <c r="L248" i="7" s="1"/>
  <c r="CB245" i="9"/>
  <c r="CG245" i="9"/>
  <c r="BY246" i="9" s="1"/>
  <c r="CE245" i="9"/>
  <c r="C28" i="9"/>
  <c r="B30" i="7"/>
  <c r="AC246" i="9" l="1"/>
  <c r="O246" i="8"/>
  <c r="T246" i="8"/>
  <c r="L247" i="8" s="1"/>
  <c r="R246" i="8"/>
  <c r="CD246" i="8"/>
  <c r="CA246" i="8"/>
  <c r="CF246" i="8"/>
  <c r="AB248" i="7"/>
  <c r="AE248" i="7"/>
  <c r="AG248" i="7"/>
  <c r="Y249" i="7" s="1"/>
  <c r="AB246" i="8"/>
  <c r="AE246" i="8"/>
  <c r="AG246" i="8"/>
  <c r="Y247" i="8" s="1"/>
  <c r="CC248" i="7"/>
  <c r="U246" i="9"/>
  <c r="CH245" i="9"/>
  <c r="CH247" i="7"/>
  <c r="CC246" i="9"/>
  <c r="BH245" i="9"/>
  <c r="P248" i="7"/>
  <c r="AU247" i="7"/>
  <c r="P247" i="9"/>
  <c r="AP248" i="7"/>
  <c r="AP246" i="9"/>
  <c r="BP248" i="7"/>
  <c r="BH247" i="7"/>
  <c r="U247" i="7"/>
  <c r="AU245" i="9"/>
  <c r="BU247" i="7"/>
  <c r="BP246" i="9"/>
  <c r="BC246" i="9"/>
  <c r="BC248" i="7"/>
  <c r="AU245" i="8"/>
  <c r="BQ246" i="8"/>
  <c r="BN246" i="8"/>
  <c r="BS246" i="8"/>
  <c r="BD246" i="8"/>
  <c r="BA246" i="8"/>
  <c r="BF246" i="8"/>
  <c r="AH245" i="9"/>
  <c r="AP246" i="8"/>
  <c r="BU245" i="9"/>
  <c r="BQ246" i="9" l="1"/>
  <c r="BN246" i="9"/>
  <c r="BS246" i="9"/>
  <c r="Q247" i="9"/>
  <c r="N247" i="9"/>
  <c r="S247" i="9"/>
  <c r="AH248" i="7"/>
  <c r="AQ246" i="8"/>
  <c r="AN246" i="8"/>
  <c r="AS246" i="8"/>
  <c r="BD248" i="7"/>
  <c r="BA248" i="7"/>
  <c r="BF248" i="7"/>
  <c r="BD246" i="9"/>
  <c r="BA246" i="9"/>
  <c r="BF246" i="9"/>
  <c r="BQ248" i="7"/>
  <c r="BN248" i="7"/>
  <c r="BS248" i="7"/>
  <c r="CB246" i="8"/>
  <c r="CE246" i="8"/>
  <c r="CG246" i="8"/>
  <c r="BY247" i="8" s="1"/>
  <c r="BB246" i="8"/>
  <c r="BG246" i="8"/>
  <c r="AY247" i="8" s="1"/>
  <c r="BE246" i="8"/>
  <c r="AQ246" i="9"/>
  <c r="AN246" i="9"/>
  <c r="AS246" i="9"/>
  <c r="Q248" i="7"/>
  <c r="N248" i="7"/>
  <c r="S248" i="7"/>
  <c r="CD248" i="7"/>
  <c r="CA248" i="7"/>
  <c r="CF248" i="7"/>
  <c r="U246" i="8"/>
  <c r="AC247" i="8"/>
  <c r="P247" i="8"/>
  <c r="AQ248" i="7"/>
  <c r="AN248" i="7"/>
  <c r="AS248" i="7"/>
  <c r="AH246" i="8"/>
  <c r="BO246" i="8"/>
  <c r="BT246" i="8"/>
  <c r="BL247" i="8" s="1"/>
  <c r="BR246" i="8"/>
  <c r="CD246" i="9"/>
  <c r="CA246" i="9"/>
  <c r="CF246" i="9"/>
  <c r="AC249" i="7"/>
  <c r="AD246" i="9"/>
  <c r="AA246" i="9"/>
  <c r="AF246" i="9"/>
  <c r="AO246" i="8" l="1"/>
  <c r="AT246" i="8"/>
  <c r="AL247" i="8" s="1"/>
  <c r="AR246" i="8"/>
  <c r="CB246" i="9"/>
  <c r="CG246" i="9"/>
  <c r="BY247" i="9" s="1"/>
  <c r="CE246" i="9"/>
  <c r="BU246" i="8"/>
  <c r="AO246" i="9"/>
  <c r="AT246" i="9"/>
  <c r="AL247" i="9" s="1"/>
  <c r="AR246" i="9"/>
  <c r="AO248" i="7"/>
  <c r="AT248" i="7"/>
  <c r="AL249" i="7" s="1"/>
  <c r="AR248" i="7"/>
  <c r="BO248" i="7"/>
  <c r="BR248" i="7"/>
  <c r="BT248" i="7"/>
  <c r="BL249" i="7" s="1"/>
  <c r="O248" i="7"/>
  <c r="T248" i="7"/>
  <c r="L249" i="7" s="1"/>
  <c r="R248" i="7"/>
  <c r="Q247" i="8"/>
  <c r="N247" i="8"/>
  <c r="S247" i="8"/>
  <c r="O247" i="9"/>
  <c r="R247" i="9"/>
  <c r="T247" i="9"/>
  <c r="L248" i="9" s="1"/>
  <c r="AB246" i="9"/>
  <c r="AG246" i="9"/>
  <c r="Y247" i="9" s="1"/>
  <c r="AE246" i="9"/>
  <c r="BB246" i="9"/>
  <c r="BE246" i="9"/>
  <c r="BG246" i="9"/>
  <c r="AY247" i="9" s="1"/>
  <c r="BH246" i="8"/>
  <c r="CC247" i="8"/>
  <c r="AD247" i="8"/>
  <c r="AA247" i="8"/>
  <c r="AF247" i="8"/>
  <c r="AD249" i="7"/>
  <c r="AA249" i="7"/>
  <c r="AF249" i="7"/>
  <c r="CH246" i="8"/>
  <c r="BO246" i="9"/>
  <c r="BR246" i="9"/>
  <c r="BT246" i="9"/>
  <c r="BL247" i="9" s="1"/>
  <c r="BP247" i="8"/>
  <c r="BC247" i="8"/>
  <c r="CB248" i="7"/>
  <c r="CG248" i="7"/>
  <c r="BY249" i="7" s="1"/>
  <c r="CE248" i="7"/>
  <c r="BB248" i="7"/>
  <c r="BG248" i="7"/>
  <c r="AY249" i="7" s="1"/>
  <c r="BE248" i="7"/>
  <c r="BH248" i="7" l="1"/>
  <c r="CD247" i="8"/>
  <c r="CA247" i="8"/>
  <c r="CF247" i="8"/>
  <c r="P248" i="9"/>
  <c r="BP249" i="7"/>
  <c r="U247" i="9"/>
  <c r="BU248" i="7"/>
  <c r="CH246" i="9"/>
  <c r="BD247" i="8"/>
  <c r="BA247" i="8"/>
  <c r="BF247" i="8"/>
  <c r="AU248" i="7"/>
  <c r="CC247" i="9"/>
  <c r="BQ247" i="8"/>
  <c r="BN247" i="8"/>
  <c r="BS247" i="8"/>
  <c r="BC247" i="9"/>
  <c r="AP249" i="7"/>
  <c r="AU246" i="8"/>
  <c r="AP247" i="8"/>
  <c r="AB249" i="7"/>
  <c r="AG249" i="7"/>
  <c r="Y250" i="7" s="1"/>
  <c r="AE249" i="7"/>
  <c r="BH246" i="9"/>
  <c r="U248" i="7"/>
  <c r="BC249" i="7"/>
  <c r="P249" i="7"/>
  <c r="AU246" i="9"/>
  <c r="AC247" i="9"/>
  <c r="AP247" i="9"/>
  <c r="O247" i="8"/>
  <c r="R247" i="8"/>
  <c r="T247" i="8"/>
  <c r="L248" i="8" s="1"/>
  <c r="BP247" i="9"/>
  <c r="AB247" i="8"/>
  <c r="AE247" i="8"/>
  <c r="AG247" i="8"/>
  <c r="Y248" i="8" s="1"/>
  <c r="AH246" i="9"/>
  <c r="CH248" i="7"/>
  <c r="BU246" i="9"/>
  <c r="CC249" i="7"/>
  <c r="AQ247" i="9" l="1"/>
  <c r="AN247" i="9"/>
  <c r="AS247" i="9"/>
  <c r="AH247" i="8"/>
  <c r="AC248" i="8"/>
  <c r="AD247" i="9"/>
  <c r="AA247" i="9"/>
  <c r="AF247" i="9"/>
  <c r="AQ249" i="7"/>
  <c r="AN249" i="7"/>
  <c r="AS249" i="7"/>
  <c r="BQ249" i="7"/>
  <c r="BN249" i="7"/>
  <c r="BS249" i="7"/>
  <c r="Q248" i="9"/>
  <c r="N248" i="9"/>
  <c r="S248" i="9"/>
  <c r="Q249" i="7"/>
  <c r="N249" i="7"/>
  <c r="S249" i="7"/>
  <c r="AC250" i="7"/>
  <c r="CB247" i="8"/>
  <c r="CG247" i="8"/>
  <c r="BY248" i="8" s="1"/>
  <c r="CE247" i="8"/>
  <c r="AH249" i="7"/>
  <c r="BO247" i="8"/>
  <c r="BT247" i="8"/>
  <c r="BL248" i="8" s="1"/>
  <c r="BR247" i="8"/>
  <c r="BD247" i="9"/>
  <c r="BA247" i="9"/>
  <c r="BF247" i="9"/>
  <c r="BB247" i="8"/>
  <c r="BE247" i="8"/>
  <c r="BG247" i="8"/>
  <c r="AY248" i="8" s="1"/>
  <c r="CD249" i="7"/>
  <c r="CA249" i="7"/>
  <c r="CF249" i="7"/>
  <c r="U247" i="8"/>
  <c r="AQ247" i="8"/>
  <c r="AN247" i="8"/>
  <c r="AS247" i="8"/>
  <c r="BQ247" i="9"/>
  <c r="BN247" i="9"/>
  <c r="BS247" i="9"/>
  <c r="P248" i="8"/>
  <c r="BD249" i="7"/>
  <c r="BA249" i="7"/>
  <c r="BF249" i="7"/>
  <c r="CD247" i="9"/>
  <c r="CA247" i="9"/>
  <c r="CF247" i="9"/>
  <c r="Q248" i="8" l="1"/>
  <c r="N248" i="8"/>
  <c r="S248" i="8"/>
  <c r="BC248" i="8"/>
  <c r="CH247" i="8"/>
  <c r="AB247" i="9"/>
  <c r="AE247" i="9"/>
  <c r="AG247" i="9"/>
  <c r="Y248" i="9" s="1"/>
  <c r="BH247" i="8"/>
  <c r="CC248" i="8"/>
  <c r="BO247" i="9"/>
  <c r="BR247" i="9"/>
  <c r="BT247" i="9"/>
  <c r="BL248" i="9" s="1"/>
  <c r="BO249" i="7"/>
  <c r="BT249" i="7"/>
  <c r="BL250" i="7" s="1"/>
  <c r="BR249" i="7"/>
  <c r="AD248" i="8"/>
  <c r="AA248" i="8"/>
  <c r="AF248" i="8"/>
  <c r="BB247" i="9"/>
  <c r="BE247" i="9"/>
  <c r="BG247" i="9"/>
  <c r="AY248" i="9" s="1"/>
  <c r="AD250" i="7"/>
  <c r="AA250" i="7"/>
  <c r="AF250" i="7"/>
  <c r="BP248" i="8"/>
  <c r="O249" i="7"/>
  <c r="T249" i="7"/>
  <c r="L250" i="7" s="1"/>
  <c r="R249" i="7"/>
  <c r="AO247" i="8"/>
  <c r="AT247" i="8"/>
  <c r="AL248" i="8" s="1"/>
  <c r="AR247" i="8"/>
  <c r="AO249" i="7"/>
  <c r="AT249" i="7"/>
  <c r="AL250" i="7" s="1"/>
  <c r="AR249" i="7"/>
  <c r="CB247" i="9"/>
  <c r="CE247" i="9"/>
  <c r="CG247" i="9"/>
  <c r="BY248" i="9" s="1"/>
  <c r="BU247" i="8"/>
  <c r="BB249" i="7"/>
  <c r="BE249" i="7"/>
  <c r="BG249" i="7"/>
  <c r="AY250" i="7" s="1"/>
  <c r="CB249" i="7"/>
  <c r="CG249" i="7"/>
  <c r="BY250" i="7" s="1"/>
  <c r="CE249" i="7"/>
  <c r="AO247" i="9"/>
  <c r="AR247" i="9"/>
  <c r="AT247" i="9"/>
  <c r="AL248" i="9" s="1"/>
  <c r="O248" i="9"/>
  <c r="T248" i="9"/>
  <c r="L249" i="9" s="1"/>
  <c r="R248" i="9"/>
  <c r="CC248" i="9" l="1"/>
  <c r="CH247" i="9"/>
  <c r="BU249" i="7"/>
  <c r="AC248" i="9"/>
  <c r="CH249" i="7"/>
  <c r="U249" i="7"/>
  <c r="BP250" i="7"/>
  <c r="AH247" i="9"/>
  <c r="CC250" i="7"/>
  <c r="P250" i="7"/>
  <c r="AB250" i="7"/>
  <c r="AE250" i="7"/>
  <c r="AG250" i="7"/>
  <c r="Y251" i="7" s="1"/>
  <c r="BP248" i="9"/>
  <c r="BU247" i="9"/>
  <c r="BD248" i="8"/>
  <c r="BA248" i="8"/>
  <c r="BF248" i="8"/>
  <c r="AU249" i="7"/>
  <c r="BQ248" i="8"/>
  <c r="BN248" i="8"/>
  <c r="BS248" i="8"/>
  <c r="CD248" i="8"/>
  <c r="CA248" i="8"/>
  <c r="CF248" i="8"/>
  <c r="BC250" i="7"/>
  <c r="U248" i="9"/>
  <c r="AU247" i="8"/>
  <c r="BH247" i="9"/>
  <c r="BH249" i="7"/>
  <c r="AP248" i="8"/>
  <c r="O248" i="8"/>
  <c r="R248" i="8"/>
  <c r="T248" i="8"/>
  <c r="L249" i="8" s="1"/>
  <c r="AU247" i="9"/>
  <c r="AP250" i="7"/>
  <c r="BC248" i="9"/>
  <c r="P249" i="9"/>
  <c r="AP248" i="9"/>
  <c r="AB248" i="8"/>
  <c r="AE248" i="8"/>
  <c r="AG248" i="8"/>
  <c r="Y249" i="8" s="1"/>
  <c r="Q249" i="9" l="1"/>
  <c r="N249" i="9"/>
  <c r="S249" i="9"/>
  <c r="AQ248" i="8"/>
  <c r="AN248" i="8"/>
  <c r="AS248" i="8"/>
  <c r="BD250" i="7"/>
  <c r="BA250" i="7"/>
  <c r="BF250" i="7"/>
  <c r="BQ248" i="9"/>
  <c r="BN248" i="9"/>
  <c r="BS248" i="9"/>
  <c r="BQ250" i="7"/>
  <c r="BN250" i="7"/>
  <c r="BS250" i="7"/>
  <c r="AC251" i="7"/>
  <c r="BO248" i="8"/>
  <c r="BR248" i="8"/>
  <c r="BT248" i="8"/>
  <c r="BL249" i="8" s="1"/>
  <c r="AH250" i="7"/>
  <c r="AQ248" i="9"/>
  <c r="AN248" i="9"/>
  <c r="AS248" i="9"/>
  <c r="BD248" i="9"/>
  <c r="BA248" i="9"/>
  <c r="BF248" i="9"/>
  <c r="AQ250" i="7"/>
  <c r="AN250" i="7"/>
  <c r="AS250" i="7"/>
  <c r="CB248" i="8"/>
  <c r="CG248" i="8"/>
  <c r="BY249" i="8" s="1"/>
  <c r="CE248" i="8"/>
  <c r="AC249" i="8"/>
  <c r="CD250" i="7"/>
  <c r="CA250" i="7"/>
  <c r="CF250" i="7"/>
  <c r="AD248" i="9"/>
  <c r="AA248" i="9"/>
  <c r="AF248" i="9"/>
  <c r="CD248" i="9"/>
  <c r="CA248" i="9"/>
  <c r="CF248" i="9"/>
  <c r="Q250" i="7"/>
  <c r="N250" i="7"/>
  <c r="S250" i="7"/>
  <c r="AH248" i="8"/>
  <c r="P249" i="8"/>
  <c r="U248" i="8"/>
  <c r="BB248" i="8"/>
  <c r="BE248" i="8"/>
  <c r="BG248" i="8"/>
  <c r="AY249" i="8" s="1"/>
  <c r="CB250" i="7" l="1"/>
  <c r="CG250" i="7"/>
  <c r="BY251" i="7" s="1"/>
  <c r="CE250" i="7"/>
  <c r="AO250" i="7"/>
  <c r="AT250" i="7"/>
  <c r="AL251" i="7" s="1"/>
  <c r="AR250" i="7"/>
  <c r="BP249" i="8"/>
  <c r="BO248" i="9"/>
  <c r="BT248" i="9"/>
  <c r="BL249" i="9" s="1"/>
  <c r="BR248" i="9"/>
  <c r="BU248" i="8"/>
  <c r="BB248" i="9"/>
  <c r="BG248" i="9"/>
  <c r="AY249" i="9" s="1"/>
  <c r="BE248" i="9"/>
  <c r="BB250" i="7"/>
  <c r="BE250" i="7"/>
  <c r="BG250" i="7"/>
  <c r="AY251" i="7" s="1"/>
  <c r="BC249" i="8"/>
  <c r="AD251" i="7"/>
  <c r="AA251" i="7"/>
  <c r="AF251" i="7"/>
  <c r="AO248" i="9"/>
  <c r="AT248" i="9"/>
  <c r="AL249" i="9" s="1"/>
  <c r="AR248" i="9"/>
  <c r="AO248" i="8"/>
  <c r="AR248" i="8"/>
  <c r="AT248" i="8"/>
  <c r="AL249" i="8" s="1"/>
  <c r="AD249" i="8"/>
  <c r="AA249" i="8"/>
  <c r="AF249" i="8"/>
  <c r="CH248" i="8"/>
  <c r="O250" i="7"/>
  <c r="T250" i="7"/>
  <c r="L251" i="7" s="1"/>
  <c r="R250" i="7"/>
  <c r="BH248" i="8"/>
  <c r="CC249" i="8"/>
  <c r="BO250" i="7"/>
  <c r="BT250" i="7"/>
  <c r="BL251" i="7" s="1"/>
  <c r="BR250" i="7"/>
  <c r="O249" i="9"/>
  <c r="R249" i="9"/>
  <c r="T249" i="9"/>
  <c r="L250" i="9" s="1"/>
  <c r="CB248" i="9"/>
  <c r="CG248" i="9"/>
  <c r="BY249" i="9" s="1"/>
  <c r="CE248" i="9"/>
  <c r="AB248" i="9"/>
  <c r="AG248" i="9"/>
  <c r="Y249" i="9" s="1"/>
  <c r="AE248" i="9"/>
  <c r="Q249" i="8"/>
  <c r="N249" i="8"/>
  <c r="S249" i="8"/>
  <c r="U250" i="7" l="1"/>
  <c r="AU248" i="8"/>
  <c r="BD249" i="8"/>
  <c r="BA249" i="8"/>
  <c r="BF249" i="8"/>
  <c r="BU248" i="9"/>
  <c r="P251" i="7"/>
  <c r="BP249" i="9"/>
  <c r="BU250" i="7"/>
  <c r="BP251" i="7"/>
  <c r="BC251" i="7"/>
  <c r="AU248" i="9"/>
  <c r="BH250" i="7"/>
  <c r="BQ249" i="8"/>
  <c r="BN249" i="8"/>
  <c r="BS249" i="8"/>
  <c r="CH248" i="9"/>
  <c r="AP249" i="9"/>
  <c r="AC249" i="9"/>
  <c r="CC249" i="9"/>
  <c r="AH248" i="9"/>
  <c r="BH248" i="9"/>
  <c r="AU250" i="7"/>
  <c r="BC249" i="9"/>
  <c r="AP251" i="7"/>
  <c r="AB251" i="7"/>
  <c r="AE251" i="7"/>
  <c r="AG251" i="7"/>
  <c r="Y252" i="7" s="1"/>
  <c r="AB249" i="8"/>
  <c r="AE249" i="8"/>
  <c r="AG249" i="8"/>
  <c r="Y250" i="8" s="1"/>
  <c r="CH250" i="7"/>
  <c r="P250" i="9"/>
  <c r="CC251" i="7"/>
  <c r="CD249" i="8"/>
  <c r="CA249" i="8"/>
  <c r="CF249" i="8"/>
  <c r="O249" i="8"/>
  <c r="T249" i="8"/>
  <c r="L250" i="8" s="1"/>
  <c r="R249" i="8"/>
  <c r="U249" i="9"/>
  <c r="AP249" i="8"/>
  <c r="AC250" i="8" l="1"/>
  <c r="BD249" i="9"/>
  <c r="BA249" i="9"/>
  <c r="BF249" i="9"/>
  <c r="Q251" i="7"/>
  <c r="N251" i="7"/>
  <c r="S251" i="7"/>
  <c r="AD249" i="9"/>
  <c r="AA249" i="9"/>
  <c r="AF249" i="9"/>
  <c r="U249" i="8"/>
  <c r="P250" i="8"/>
  <c r="AH249" i="8"/>
  <c r="CB249" i="8"/>
  <c r="CG249" i="8"/>
  <c r="BY250" i="8" s="1"/>
  <c r="CE249" i="8"/>
  <c r="AQ249" i="9"/>
  <c r="AN249" i="9"/>
  <c r="AS249" i="9"/>
  <c r="CD251" i="7"/>
  <c r="CA251" i="7"/>
  <c r="CF251" i="7"/>
  <c r="AC252" i="7"/>
  <c r="BD251" i="7"/>
  <c r="BA251" i="7"/>
  <c r="BF251" i="7"/>
  <c r="BB249" i="8"/>
  <c r="BE249" i="8"/>
  <c r="BG249" i="8"/>
  <c r="AY250" i="8" s="1"/>
  <c r="AH251" i="7"/>
  <c r="BQ251" i="7"/>
  <c r="BN251" i="7"/>
  <c r="BS251" i="7"/>
  <c r="AQ249" i="8"/>
  <c r="AN249" i="8"/>
  <c r="AS249" i="8"/>
  <c r="Q250" i="9"/>
  <c r="N250" i="9"/>
  <c r="S250" i="9"/>
  <c r="AQ251" i="7"/>
  <c r="AN251" i="7"/>
  <c r="AS251" i="7"/>
  <c r="CD249" i="9"/>
  <c r="CA249" i="9"/>
  <c r="CF249" i="9"/>
  <c r="BO249" i="8"/>
  <c r="BR249" i="8"/>
  <c r="BT249" i="8"/>
  <c r="BL250" i="8" s="1"/>
  <c r="BQ249" i="9"/>
  <c r="BN249" i="9"/>
  <c r="BS249" i="9"/>
  <c r="AB249" i="9" l="1"/>
  <c r="AE249" i="9"/>
  <c r="AG249" i="9"/>
  <c r="Y250" i="9" s="1"/>
  <c r="CB249" i="9"/>
  <c r="CE249" i="9"/>
  <c r="CG249" i="9"/>
  <c r="BY250" i="9" s="1"/>
  <c r="BO251" i="7"/>
  <c r="BR251" i="7"/>
  <c r="BT251" i="7"/>
  <c r="BL252" i="7" s="1"/>
  <c r="AD252" i="7"/>
  <c r="AA252" i="7"/>
  <c r="AF252" i="7"/>
  <c r="AO251" i="7"/>
  <c r="AT251" i="7"/>
  <c r="AL252" i="7" s="1"/>
  <c r="AR251" i="7"/>
  <c r="CH249" i="8"/>
  <c r="CC250" i="8"/>
  <c r="O251" i="7"/>
  <c r="R251" i="7"/>
  <c r="T251" i="7"/>
  <c r="L252" i="7" s="1"/>
  <c r="BH249" i="8"/>
  <c r="BB249" i="9"/>
  <c r="BE249" i="9"/>
  <c r="BG249" i="9"/>
  <c r="AY250" i="9" s="1"/>
  <c r="BC250" i="8"/>
  <c r="BO249" i="9"/>
  <c r="BR249" i="9"/>
  <c r="BT249" i="9"/>
  <c r="BL250" i="9" s="1"/>
  <c r="CB251" i="7"/>
  <c r="CE251" i="7"/>
  <c r="CG251" i="7"/>
  <c r="BY252" i="7" s="1"/>
  <c r="O250" i="9"/>
  <c r="R250" i="9"/>
  <c r="T250" i="9"/>
  <c r="L251" i="9" s="1"/>
  <c r="AO249" i="8"/>
  <c r="AT249" i="8"/>
  <c r="AL250" i="8" s="1"/>
  <c r="AR249" i="8"/>
  <c r="BB251" i="7"/>
  <c r="BG251" i="7"/>
  <c r="AY252" i="7" s="1"/>
  <c r="BE251" i="7"/>
  <c r="AO249" i="9"/>
  <c r="AR249" i="9"/>
  <c r="AT249" i="9"/>
  <c r="AL250" i="9" s="1"/>
  <c r="Q250" i="8"/>
  <c r="N250" i="8"/>
  <c r="S250" i="8"/>
  <c r="BP250" i="8"/>
  <c r="BU249" i="8"/>
  <c r="AD250" i="8"/>
  <c r="AA250" i="8"/>
  <c r="AF250" i="8"/>
  <c r="BP250" i="9" l="1"/>
  <c r="CC250" i="9"/>
  <c r="AU249" i="8"/>
  <c r="BU249" i="9"/>
  <c r="CH249" i="9"/>
  <c r="BQ250" i="8"/>
  <c r="BN250" i="8"/>
  <c r="BS250" i="8"/>
  <c r="AP250" i="8"/>
  <c r="AU251" i="7"/>
  <c r="AC250" i="9"/>
  <c r="BH251" i="7"/>
  <c r="BD250" i="8"/>
  <c r="BA250" i="8"/>
  <c r="BF250" i="8"/>
  <c r="AH249" i="9"/>
  <c r="BU251" i="7"/>
  <c r="O250" i="8"/>
  <c r="T250" i="8"/>
  <c r="L251" i="8" s="1"/>
  <c r="R250" i="8"/>
  <c r="U250" i="9"/>
  <c r="BC250" i="9"/>
  <c r="P252" i="7"/>
  <c r="AB250" i="8"/>
  <c r="AG250" i="8"/>
  <c r="Y251" i="8" s="1"/>
  <c r="AE250" i="8"/>
  <c r="BH249" i="9"/>
  <c r="U251" i="7"/>
  <c r="AB252" i="7"/>
  <c r="AG252" i="7"/>
  <c r="Y253" i="7" s="1"/>
  <c r="AE252" i="7"/>
  <c r="BC252" i="7"/>
  <c r="AP252" i="7"/>
  <c r="P251" i="9"/>
  <c r="AP250" i="9"/>
  <c r="CC252" i="7"/>
  <c r="AU249" i="9"/>
  <c r="CH251" i="7"/>
  <c r="CD250" i="8"/>
  <c r="CA250" i="8"/>
  <c r="CF250" i="8"/>
  <c r="BP252" i="7"/>
  <c r="BO250" i="8" l="1"/>
  <c r="BT250" i="8"/>
  <c r="BL251" i="8" s="1"/>
  <c r="BR250" i="8"/>
  <c r="Q251" i="9"/>
  <c r="N251" i="9"/>
  <c r="S251" i="9"/>
  <c r="U250" i="8"/>
  <c r="BB250" i="8"/>
  <c r="BE250" i="8"/>
  <c r="BG250" i="8"/>
  <c r="AY251" i="8" s="1"/>
  <c r="AH250" i="8"/>
  <c r="P251" i="8"/>
  <c r="AQ252" i="7"/>
  <c r="AN252" i="7"/>
  <c r="AS252" i="7"/>
  <c r="AC251" i="8"/>
  <c r="Q252" i="7"/>
  <c r="N252" i="7"/>
  <c r="S252" i="7"/>
  <c r="AD250" i="9"/>
  <c r="AA250" i="9"/>
  <c r="AF250" i="9"/>
  <c r="BD252" i="7"/>
  <c r="BA252" i="7"/>
  <c r="BF252" i="7"/>
  <c r="CD250" i="9"/>
  <c r="CA250" i="9"/>
  <c r="CF250" i="9"/>
  <c r="BQ252" i="7"/>
  <c r="BN252" i="7"/>
  <c r="BS252" i="7"/>
  <c r="AQ250" i="9"/>
  <c r="AN250" i="9"/>
  <c r="AS250" i="9"/>
  <c r="AH252" i="7"/>
  <c r="AC253" i="7"/>
  <c r="CD252" i="7"/>
  <c r="CA252" i="7"/>
  <c r="CF252" i="7"/>
  <c r="BQ250" i="9"/>
  <c r="BN250" i="9"/>
  <c r="BS250" i="9"/>
  <c r="BD250" i="9"/>
  <c r="BA250" i="9"/>
  <c r="BF250" i="9"/>
  <c r="AQ250" i="8"/>
  <c r="AN250" i="8"/>
  <c r="AS250" i="8"/>
  <c r="CB250" i="8"/>
  <c r="CG250" i="8"/>
  <c r="BY251" i="8" s="1"/>
  <c r="CE250" i="8"/>
  <c r="BC251" i="8" l="1"/>
  <c r="O252" i="7"/>
  <c r="R252" i="7"/>
  <c r="T252" i="7"/>
  <c r="L253" i="7" s="1"/>
  <c r="BH250" i="8"/>
  <c r="AD253" i="7"/>
  <c r="AA253" i="7"/>
  <c r="AF253" i="7"/>
  <c r="BB250" i="9"/>
  <c r="BG250" i="9"/>
  <c r="AY251" i="9" s="1"/>
  <c r="BE250" i="9"/>
  <c r="CB250" i="9"/>
  <c r="CG250" i="9"/>
  <c r="BY251" i="9" s="1"/>
  <c r="CE250" i="9"/>
  <c r="AD251" i="8"/>
  <c r="AA251" i="8"/>
  <c r="AF251" i="8"/>
  <c r="BO250" i="9"/>
  <c r="BT250" i="9"/>
  <c r="BL251" i="9" s="1"/>
  <c r="BR250" i="9"/>
  <c r="AO252" i="7"/>
  <c r="AT252" i="7"/>
  <c r="AL253" i="7" s="1"/>
  <c r="AR252" i="7"/>
  <c r="O251" i="9"/>
  <c r="R251" i="9"/>
  <c r="T251" i="9"/>
  <c r="L252" i="9" s="1"/>
  <c r="BB252" i="7"/>
  <c r="BG252" i="7"/>
  <c r="AY253" i="7" s="1"/>
  <c r="BE252" i="7"/>
  <c r="BU250" i="8"/>
  <c r="CH250" i="8"/>
  <c r="AO250" i="9"/>
  <c r="AT250" i="9"/>
  <c r="AL251" i="9" s="1"/>
  <c r="AR250" i="9"/>
  <c r="BO252" i="7"/>
  <c r="BT252" i="7"/>
  <c r="BL253" i="7" s="1"/>
  <c r="BR252" i="7"/>
  <c r="Q251" i="8"/>
  <c r="N251" i="8"/>
  <c r="S251" i="8"/>
  <c r="BP251" i="8"/>
  <c r="CC251" i="8"/>
  <c r="AB250" i="9"/>
  <c r="AE250" i="9"/>
  <c r="AG250" i="9"/>
  <c r="Y251" i="9" s="1"/>
  <c r="AO250" i="8"/>
  <c r="AT250" i="8"/>
  <c r="AL251" i="8" s="1"/>
  <c r="AR250" i="8"/>
  <c r="CB252" i="7"/>
  <c r="CG252" i="7"/>
  <c r="BY253" i="7" s="1"/>
  <c r="CE252" i="7"/>
  <c r="BC251" i="9" l="1"/>
  <c r="U251" i="9"/>
  <c r="AB251" i="8"/>
  <c r="AE251" i="8"/>
  <c r="AG251" i="8"/>
  <c r="Y252" i="8" s="1"/>
  <c r="AC251" i="9"/>
  <c r="O251" i="8"/>
  <c r="T251" i="8"/>
  <c r="L252" i="8" s="1"/>
  <c r="R251" i="8"/>
  <c r="AH250" i="9"/>
  <c r="AP253" i="7"/>
  <c r="AB253" i="7"/>
  <c r="AE253" i="7"/>
  <c r="AG253" i="7"/>
  <c r="Y254" i="7" s="1"/>
  <c r="BU252" i="7"/>
  <c r="AU252" i="7"/>
  <c r="CH250" i="9"/>
  <c r="P253" i="7"/>
  <c r="AP251" i="8"/>
  <c r="CH252" i="7"/>
  <c r="BH252" i="7"/>
  <c r="BU250" i="9"/>
  <c r="CC251" i="9"/>
  <c r="U252" i="7"/>
  <c r="BC253" i="7"/>
  <c r="BP251" i="9"/>
  <c r="BP253" i="7"/>
  <c r="CD251" i="8"/>
  <c r="CA251" i="8"/>
  <c r="CF251" i="8"/>
  <c r="CC253" i="7"/>
  <c r="BD251" i="8"/>
  <c r="BA251" i="8"/>
  <c r="BF251" i="8"/>
  <c r="AU250" i="9"/>
  <c r="AU250" i="8"/>
  <c r="BQ251" i="8"/>
  <c r="BN251" i="8"/>
  <c r="BS251" i="8"/>
  <c r="AP251" i="9"/>
  <c r="P252" i="9"/>
  <c r="BH250" i="9"/>
  <c r="AD251" i="9" l="1"/>
  <c r="AA251" i="9"/>
  <c r="AF251" i="9"/>
  <c r="AC254" i="7"/>
  <c r="CD251" i="9"/>
  <c r="CA251" i="9"/>
  <c r="CF251" i="9"/>
  <c r="CB251" i="8"/>
  <c r="CG251" i="8"/>
  <c r="BY252" i="8" s="1"/>
  <c r="CE251" i="8"/>
  <c r="AH253" i="7"/>
  <c r="AC252" i="8"/>
  <c r="AH251" i="8"/>
  <c r="BO251" i="8"/>
  <c r="BR251" i="8"/>
  <c r="BT251" i="8"/>
  <c r="BL252" i="8" s="1"/>
  <c r="AQ253" i="7"/>
  <c r="AN253" i="7"/>
  <c r="AS253" i="7"/>
  <c r="BQ253" i="7"/>
  <c r="BN253" i="7"/>
  <c r="BS253" i="7"/>
  <c r="CD253" i="7"/>
  <c r="CA253" i="7"/>
  <c r="CF253" i="7"/>
  <c r="AQ251" i="9"/>
  <c r="AN251" i="9"/>
  <c r="AS251" i="9"/>
  <c r="BQ251" i="9"/>
  <c r="BN251" i="9"/>
  <c r="BS251" i="9"/>
  <c r="U251" i="8"/>
  <c r="BD251" i="9"/>
  <c r="BA251" i="9"/>
  <c r="BF251" i="9"/>
  <c r="BB251" i="8"/>
  <c r="BG251" i="8"/>
  <c r="AY252" i="8" s="1"/>
  <c r="BE251" i="8"/>
  <c r="BD253" i="7"/>
  <c r="BA253" i="7"/>
  <c r="BF253" i="7"/>
  <c r="P252" i="8"/>
  <c r="AQ251" i="8"/>
  <c r="AN251" i="8"/>
  <c r="AS251" i="8"/>
  <c r="Q252" i="9"/>
  <c r="N252" i="9"/>
  <c r="S252" i="9"/>
  <c r="Q253" i="7"/>
  <c r="N253" i="7"/>
  <c r="S253" i="7"/>
  <c r="BB253" i="7" l="1"/>
  <c r="BG253" i="7"/>
  <c r="AY254" i="7" s="1"/>
  <c r="BE253" i="7"/>
  <c r="CH251" i="8"/>
  <c r="BO253" i="7"/>
  <c r="BR253" i="7"/>
  <c r="BT253" i="7"/>
  <c r="BL254" i="7" s="1"/>
  <c r="AO251" i="8"/>
  <c r="AT251" i="8"/>
  <c r="AL252" i="8" s="1"/>
  <c r="AR251" i="8"/>
  <c r="BP252" i="8"/>
  <c r="CC252" i="8"/>
  <c r="BB251" i="9"/>
  <c r="BG251" i="9"/>
  <c r="AY252" i="9" s="1"/>
  <c r="BE251" i="9"/>
  <c r="CB253" i="7"/>
  <c r="CE253" i="7"/>
  <c r="CG253" i="7"/>
  <c r="BY254" i="7" s="1"/>
  <c r="Q252" i="8"/>
  <c r="N252" i="8"/>
  <c r="S252" i="8"/>
  <c r="BU251" i="8"/>
  <c r="BO251" i="9"/>
  <c r="BT251" i="9"/>
  <c r="BL252" i="9" s="1"/>
  <c r="BR251" i="9"/>
  <c r="CB251" i="9"/>
  <c r="CG251" i="9"/>
  <c r="BY252" i="9" s="1"/>
  <c r="CE251" i="9"/>
  <c r="BH251" i="8"/>
  <c r="AO251" i="9"/>
  <c r="AR251" i="9"/>
  <c r="AT251" i="9"/>
  <c r="AL252" i="9" s="1"/>
  <c r="AD254" i="7"/>
  <c r="AA254" i="7"/>
  <c r="AF254" i="7"/>
  <c r="O253" i="7"/>
  <c r="R253" i="7"/>
  <c r="T253" i="7"/>
  <c r="L254" i="7" s="1"/>
  <c r="BC252" i="8"/>
  <c r="O252" i="9"/>
  <c r="T252" i="9"/>
  <c r="L253" i="9" s="1"/>
  <c r="R252" i="9"/>
  <c r="AO253" i="7"/>
  <c r="AT253" i="7"/>
  <c r="AL254" i="7" s="1"/>
  <c r="AR253" i="7"/>
  <c r="AD252" i="8"/>
  <c r="AA252" i="8"/>
  <c r="AF252" i="8"/>
  <c r="AB251" i="9"/>
  <c r="AE251" i="9"/>
  <c r="AG251" i="9"/>
  <c r="Y252" i="9" s="1"/>
  <c r="P253" i="9" l="1"/>
  <c r="AU251" i="9"/>
  <c r="BC252" i="9"/>
  <c r="BU253" i="7"/>
  <c r="U252" i="9"/>
  <c r="AP252" i="9"/>
  <c r="BH251" i="9"/>
  <c r="BP254" i="7"/>
  <c r="BD252" i="8"/>
  <c r="BA252" i="8"/>
  <c r="BF252" i="8"/>
  <c r="BP252" i="9"/>
  <c r="CD252" i="8"/>
  <c r="CA252" i="8"/>
  <c r="CF252" i="8"/>
  <c r="P254" i="7"/>
  <c r="U253" i="7"/>
  <c r="BH253" i="7"/>
  <c r="AB252" i="8"/>
  <c r="AG252" i="8"/>
  <c r="Y253" i="8" s="1"/>
  <c r="AE252" i="8"/>
  <c r="CH251" i="9"/>
  <c r="O252" i="8"/>
  <c r="T252" i="8"/>
  <c r="L253" i="8" s="1"/>
  <c r="R252" i="8"/>
  <c r="BC254" i="7"/>
  <c r="AU253" i="7"/>
  <c r="CC252" i="9"/>
  <c r="BQ252" i="8"/>
  <c r="BN252" i="8"/>
  <c r="BS252" i="8"/>
  <c r="CC254" i="7"/>
  <c r="AU251" i="8"/>
  <c r="CH253" i="7"/>
  <c r="AP252" i="8"/>
  <c r="AC252" i="9"/>
  <c r="AP254" i="7"/>
  <c r="AB254" i="7"/>
  <c r="AE254" i="7"/>
  <c r="AG254" i="7"/>
  <c r="Y255" i="7" s="1"/>
  <c r="AH251" i="9"/>
  <c r="BU251" i="9"/>
  <c r="AC255" i="7" l="1"/>
  <c r="BB252" i="8"/>
  <c r="BE252" i="8"/>
  <c r="BG252" i="8"/>
  <c r="AY253" i="8" s="1"/>
  <c r="AQ254" i="7"/>
  <c r="AN254" i="7"/>
  <c r="AS254" i="7"/>
  <c r="BD254" i="7"/>
  <c r="BA254" i="7"/>
  <c r="BF254" i="7"/>
  <c r="BO252" i="8"/>
  <c r="BT252" i="8"/>
  <c r="BL253" i="8" s="1"/>
  <c r="BR252" i="8"/>
  <c r="U252" i="8"/>
  <c r="BD252" i="9"/>
  <c r="BA252" i="9"/>
  <c r="BF252" i="9"/>
  <c r="P253" i="8"/>
  <c r="Q254" i="7"/>
  <c r="N254" i="7"/>
  <c r="S254" i="7"/>
  <c r="BQ254" i="7"/>
  <c r="BN254" i="7"/>
  <c r="BS254" i="7"/>
  <c r="AD252" i="9"/>
  <c r="AA252" i="9"/>
  <c r="AF252" i="9"/>
  <c r="CD252" i="9"/>
  <c r="CA252" i="9"/>
  <c r="CF252" i="9"/>
  <c r="AQ252" i="8"/>
  <c r="AN252" i="8"/>
  <c r="AS252" i="8"/>
  <c r="AH254" i="7"/>
  <c r="Q253" i="9"/>
  <c r="N253" i="9"/>
  <c r="S253" i="9"/>
  <c r="AH252" i="8"/>
  <c r="CB252" i="8"/>
  <c r="CG252" i="8"/>
  <c r="BY253" i="8" s="1"/>
  <c r="CE252" i="8"/>
  <c r="AQ252" i="9"/>
  <c r="AN252" i="9"/>
  <c r="AS252" i="9"/>
  <c r="CD254" i="7"/>
  <c r="CA254" i="7"/>
  <c r="CF254" i="7"/>
  <c r="AC253" i="8"/>
  <c r="BQ252" i="9"/>
  <c r="BN252" i="9"/>
  <c r="BS252" i="9"/>
  <c r="BB252" i="9" l="1"/>
  <c r="BE252" i="9"/>
  <c r="BG252" i="9"/>
  <c r="AY253" i="9" s="1"/>
  <c r="AO254" i="7"/>
  <c r="AR254" i="7"/>
  <c r="AT254" i="7"/>
  <c r="AL255" i="7" s="1"/>
  <c r="O253" i="9"/>
  <c r="R253" i="9"/>
  <c r="T253" i="9"/>
  <c r="L254" i="9" s="1"/>
  <c r="AO252" i="9"/>
  <c r="AT252" i="9"/>
  <c r="AL253" i="9" s="1"/>
  <c r="AR252" i="9"/>
  <c r="CB254" i="7"/>
  <c r="CE254" i="7"/>
  <c r="CG254" i="7"/>
  <c r="BY255" i="7" s="1"/>
  <c r="AB252" i="9"/>
  <c r="AE252" i="9"/>
  <c r="AG252" i="9"/>
  <c r="Y253" i="9" s="1"/>
  <c r="BC253" i="8"/>
  <c r="BH252" i="8"/>
  <c r="BO254" i="7"/>
  <c r="BT254" i="7"/>
  <c r="BL255" i="7" s="1"/>
  <c r="BR254" i="7"/>
  <c r="BU252" i="8"/>
  <c r="AD255" i="7"/>
  <c r="AA255" i="7"/>
  <c r="AF255" i="7"/>
  <c r="CH252" i="8"/>
  <c r="AO252" i="8"/>
  <c r="AT252" i="8"/>
  <c r="AL253" i="8" s="1"/>
  <c r="AR252" i="8"/>
  <c r="O254" i="7"/>
  <c r="T254" i="7"/>
  <c r="L255" i="7" s="1"/>
  <c r="R254" i="7"/>
  <c r="CC253" i="8"/>
  <c r="BB254" i="7"/>
  <c r="BE254" i="7"/>
  <c r="BG254" i="7"/>
  <c r="AY255" i="7" s="1"/>
  <c r="AD253" i="8"/>
  <c r="AA253" i="8"/>
  <c r="AF253" i="8"/>
  <c r="BO252" i="9"/>
  <c r="BR252" i="9"/>
  <c r="BT252" i="9"/>
  <c r="BL253" i="9" s="1"/>
  <c r="BP253" i="8"/>
  <c r="CB252" i="9"/>
  <c r="CE252" i="9"/>
  <c r="CG252" i="9"/>
  <c r="BY253" i="9" s="1"/>
  <c r="Q253" i="8"/>
  <c r="N253" i="8"/>
  <c r="S253" i="8"/>
  <c r="AP253" i="8" l="1"/>
  <c r="BP255" i="7"/>
  <c r="AH252" i="9"/>
  <c r="AC253" i="9"/>
  <c r="AP255" i="7"/>
  <c r="BU254" i="7"/>
  <c r="BQ253" i="8"/>
  <c r="BN253" i="8"/>
  <c r="BS253" i="8"/>
  <c r="BC255" i="7"/>
  <c r="CC255" i="7"/>
  <c r="AU254" i="7"/>
  <c r="AU252" i="8"/>
  <c r="BP253" i="9"/>
  <c r="BU252" i="9"/>
  <c r="BH254" i="7"/>
  <c r="CH254" i="7"/>
  <c r="BC253" i="9"/>
  <c r="CD253" i="8"/>
  <c r="CA253" i="8"/>
  <c r="CF253" i="8"/>
  <c r="AU252" i="9"/>
  <c r="BH252" i="9"/>
  <c r="BD253" i="8"/>
  <c r="BA253" i="8"/>
  <c r="BF253" i="8"/>
  <c r="AP253" i="9"/>
  <c r="O253" i="8"/>
  <c r="T253" i="8"/>
  <c r="L254" i="8" s="1"/>
  <c r="R253" i="8"/>
  <c r="AB255" i="7"/>
  <c r="AG255" i="7"/>
  <c r="Y256" i="7" s="1"/>
  <c r="AE255" i="7"/>
  <c r="U254" i="7"/>
  <c r="P254" i="9"/>
  <c r="AB253" i="8"/>
  <c r="AG253" i="8"/>
  <c r="Y254" i="8" s="1"/>
  <c r="AE253" i="8"/>
  <c r="CC253" i="9"/>
  <c r="P255" i="7"/>
  <c r="CH252" i="9"/>
  <c r="U253" i="9"/>
  <c r="BD253" i="9" l="1"/>
  <c r="BA253" i="9"/>
  <c r="BF253" i="9"/>
  <c r="BB253" i="8"/>
  <c r="BG253" i="8"/>
  <c r="AY254" i="8" s="1"/>
  <c r="BE253" i="8"/>
  <c r="CD255" i="7"/>
  <c r="CA255" i="7"/>
  <c r="CF255" i="7"/>
  <c r="AD253" i="9"/>
  <c r="AA253" i="9"/>
  <c r="AF253" i="9"/>
  <c r="Q255" i="7"/>
  <c r="N255" i="7"/>
  <c r="S255" i="7"/>
  <c r="CD253" i="9"/>
  <c r="CA253" i="9"/>
  <c r="CF253" i="9"/>
  <c r="AQ253" i="9"/>
  <c r="AN253" i="9"/>
  <c r="AS253" i="9"/>
  <c r="BD255" i="7"/>
  <c r="BA255" i="7"/>
  <c r="BF255" i="7"/>
  <c r="BO253" i="8"/>
  <c r="BR253" i="8"/>
  <c r="BT253" i="8"/>
  <c r="BL254" i="8" s="1"/>
  <c r="Q254" i="9"/>
  <c r="N254" i="9"/>
  <c r="S254" i="9"/>
  <c r="AC256" i="7"/>
  <c r="BQ253" i="9"/>
  <c r="BN253" i="9"/>
  <c r="BS253" i="9"/>
  <c r="P254" i="8"/>
  <c r="BQ255" i="7"/>
  <c r="BN255" i="7"/>
  <c r="BS255" i="7"/>
  <c r="U253" i="8"/>
  <c r="AH253" i="8"/>
  <c r="CB253" i="8"/>
  <c r="CG253" i="8"/>
  <c r="BY254" i="8" s="1"/>
  <c r="CE253" i="8"/>
  <c r="AQ253" i="8"/>
  <c r="AN253" i="8"/>
  <c r="AS253" i="8"/>
  <c r="AH255" i="7"/>
  <c r="AC254" i="8"/>
  <c r="AQ255" i="7"/>
  <c r="AN255" i="7"/>
  <c r="AS255" i="7"/>
  <c r="AB253" i="9" l="1"/>
  <c r="AE253" i="9"/>
  <c r="AG253" i="9"/>
  <c r="Y254" i="9" s="1"/>
  <c r="Q254" i="8"/>
  <c r="N254" i="8"/>
  <c r="S254" i="8"/>
  <c r="CB255" i="7"/>
  <c r="CG255" i="7"/>
  <c r="BY256" i="7" s="1"/>
  <c r="CE255" i="7"/>
  <c r="CC254" i="8"/>
  <c r="BU253" i="8"/>
  <c r="AO253" i="8"/>
  <c r="AT253" i="8"/>
  <c r="AL254" i="8" s="1"/>
  <c r="AR253" i="8"/>
  <c r="O254" i="9"/>
  <c r="T254" i="9"/>
  <c r="L255" i="9" s="1"/>
  <c r="R254" i="9"/>
  <c r="CH253" i="8"/>
  <c r="BH253" i="8"/>
  <c r="CB253" i="9"/>
  <c r="CE253" i="9"/>
  <c r="CG253" i="9"/>
  <c r="BY254" i="9" s="1"/>
  <c r="BC254" i="8"/>
  <c r="BO255" i="7"/>
  <c r="BR255" i="7"/>
  <c r="BT255" i="7"/>
  <c r="BL256" i="7" s="1"/>
  <c r="BP254" i="8"/>
  <c r="AO253" i="9"/>
  <c r="AT253" i="9"/>
  <c r="AL254" i="9" s="1"/>
  <c r="AR253" i="9"/>
  <c r="AO255" i="7"/>
  <c r="AR255" i="7"/>
  <c r="AT255" i="7"/>
  <c r="AL256" i="7" s="1"/>
  <c r="BB255" i="7"/>
  <c r="BG255" i="7"/>
  <c r="AY256" i="7" s="1"/>
  <c r="BE255" i="7"/>
  <c r="O255" i="7"/>
  <c r="T255" i="7"/>
  <c r="L256" i="7" s="1"/>
  <c r="R255" i="7"/>
  <c r="BB253" i="9"/>
  <c r="BG253" i="9"/>
  <c r="AY254" i="9" s="1"/>
  <c r="BE253" i="9"/>
  <c r="BO253" i="9"/>
  <c r="BT253" i="9"/>
  <c r="BL254" i="9" s="1"/>
  <c r="BR253" i="9"/>
  <c r="AD254" i="8"/>
  <c r="AA254" i="8"/>
  <c r="AF254" i="8"/>
  <c r="AD256" i="7"/>
  <c r="AA256" i="7"/>
  <c r="AF256" i="7"/>
  <c r="AP254" i="8" l="1"/>
  <c r="BU253" i="9"/>
  <c r="CD254" i="8"/>
  <c r="CA254" i="8"/>
  <c r="CF254" i="8"/>
  <c r="AC254" i="9"/>
  <c r="P256" i="7"/>
  <c r="CH253" i="9"/>
  <c r="AU253" i="9"/>
  <c r="BU255" i="7"/>
  <c r="CH255" i="7"/>
  <c r="AH253" i="9"/>
  <c r="U254" i="9"/>
  <c r="CC256" i="7"/>
  <c r="AB254" i="8"/>
  <c r="AE254" i="8"/>
  <c r="AG254" i="8"/>
  <c r="Y255" i="8" s="1"/>
  <c r="AP254" i="9"/>
  <c r="BH255" i="7"/>
  <c r="BQ254" i="8"/>
  <c r="BN254" i="8"/>
  <c r="BS254" i="8"/>
  <c r="BP254" i="9"/>
  <c r="BP256" i="7"/>
  <c r="BC254" i="9"/>
  <c r="BD254" i="8"/>
  <c r="BA254" i="8"/>
  <c r="BF254" i="8"/>
  <c r="P255" i="9"/>
  <c r="BC256" i="7"/>
  <c r="AB256" i="7"/>
  <c r="AE256" i="7"/>
  <c r="AG256" i="7"/>
  <c r="Y257" i="7" s="1"/>
  <c r="AP256" i="7"/>
  <c r="BH253" i="9"/>
  <c r="U255" i="7"/>
  <c r="AU255" i="7"/>
  <c r="CC254" i="9"/>
  <c r="AU253" i="8"/>
  <c r="O254" i="8"/>
  <c r="R254" i="8"/>
  <c r="T254" i="8"/>
  <c r="L255" i="8" s="1"/>
  <c r="BD254" i="9" l="1"/>
  <c r="BA254" i="9"/>
  <c r="BF254" i="9"/>
  <c r="AQ256" i="7"/>
  <c r="AN256" i="7"/>
  <c r="AS256" i="7"/>
  <c r="AQ254" i="9"/>
  <c r="AN254" i="9"/>
  <c r="AS254" i="9"/>
  <c r="CB254" i="8"/>
  <c r="CG254" i="8"/>
  <c r="BY255" i="8" s="1"/>
  <c r="CE254" i="8"/>
  <c r="AC255" i="8"/>
  <c r="AH256" i="7"/>
  <c r="AH254" i="8"/>
  <c r="BQ256" i="7"/>
  <c r="BN256" i="7"/>
  <c r="BS256" i="7"/>
  <c r="AQ254" i="8"/>
  <c r="AN254" i="8"/>
  <c r="AS254" i="8"/>
  <c r="CD254" i="9"/>
  <c r="CA254" i="9"/>
  <c r="CF254" i="9"/>
  <c r="CD256" i="7"/>
  <c r="CA256" i="7"/>
  <c r="CF256" i="7"/>
  <c r="BQ254" i="9"/>
  <c r="BN254" i="9"/>
  <c r="BS254" i="9"/>
  <c r="P255" i="8"/>
  <c r="BO254" i="8"/>
  <c r="BT254" i="8"/>
  <c r="BL255" i="8" s="1"/>
  <c r="BR254" i="8"/>
  <c r="Q256" i="7"/>
  <c r="N256" i="7"/>
  <c r="S256" i="7"/>
  <c r="AC257" i="7"/>
  <c r="BD256" i="7"/>
  <c r="BA256" i="7"/>
  <c r="BF256" i="7"/>
  <c r="Q255" i="9"/>
  <c r="N255" i="9"/>
  <c r="S255" i="9"/>
  <c r="U254" i="8"/>
  <c r="BB254" i="8"/>
  <c r="BG254" i="8"/>
  <c r="AY255" i="8" s="1"/>
  <c r="BE254" i="8"/>
  <c r="AD254" i="9"/>
  <c r="AA254" i="9"/>
  <c r="AF254" i="9"/>
  <c r="BO256" i="7" l="1"/>
  <c r="BT256" i="7"/>
  <c r="BL257" i="7" s="1"/>
  <c r="BR256" i="7"/>
  <c r="BC255" i="8"/>
  <c r="CB256" i="7"/>
  <c r="CG256" i="7"/>
  <c r="BY257" i="7" s="1"/>
  <c r="CE256" i="7"/>
  <c r="AO254" i="9"/>
  <c r="AT254" i="9"/>
  <c r="AL255" i="9" s="1"/>
  <c r="AR254" i="9"/>
  <c r="BU254" i="8"/>
  <c r="CB254" i="9"/>
  <c r="CE254" i="9"/>
  <c r="CG254" i="9"/>
  <c r="BY255" i="9" s="1"/>
  <c r="CC255" i="8"/>
  <c r="O255" i="9"/>
  <c r="T255" i="9"/>
  <c r="L256" i="9" s="1"/>
  <c r="R255" i="9"/>
  <c r="AB254" i="9"/>
  <c r="AG254" i="9"/>
  <c r="Y255" i="9" s="1"/>
  <c r="AE254" i="9"/>
  <c r="AO256" i="7"/>
  <c r="AT256" i="7"/>
  <c r="AL257" i="7" s="1"/>
  <c r="AR256" i="7"/>
  <c r="BO254" i="9"/>
  <c r="BT254" i="9"/>
  <c r="BL255" i="9" s="1"/>
  <c r="BR254" i="9"/>
  <c r="BB256" i="7"/>
  <c r="BE256" i="7"/>
  <c r="BG256" i="7"/>
  <c r="AY257" i="7" s="1"/>
  <c r="AO254" i="8"/>
  <c r="AT254" i="8"/>
  <c r="AL255" i="8" s="1"/>
  <c r="AR254" i="8"/>
  <c r="BH254" i="8"/>
  <c r="O256" i="7"/>
  <c r="T256" i="7"/>
  <c r="L257" i="7" s="1"/>
  <c r="R256" i="7"/>
  <c r="BP255" i="8"/>
  <c r="Q255" i="8"/>
  <c r="N255" i="8"/>
  <c r="S255" i="8"/>
  <c r="AD255" i="8"/>
  <c r="AA255" i="8"/>
  <c r="AF255" i="8"/>
  <c r="BB254" i="9"/>
  <c r="BE254" i="9"/>
  <c r="BG254" i="9"/>
  <c r="AY255" i="9" s="1"/>
  <c r="AD257" i="7"/>
  <c r="AA257" i="7"/>
  <c r="AF257" i="7"/>
  <c r="CH254" i="8"/>
  <c r="CH256" i="7" l="1"/>
  <c r="AH254" i="9"/>
  <c r="CC257" i="7"/>
  <c r="AC255" i="9"/>
  <c r="BH256" i="7"/>
  <c r="CC255" i="9"/>
  <c r="BD255" i="8"/>
  <c r="BA255" i="8"/>
  <c r="BF255" i="8"/>
  <c r="CH254" i="9"/>
  <c r="BH254" i="9"/>
  <c r="BQ255" i="8"/>
  <c r="BN255" i="8"/>
  <c r="BS255" i="8"/>
  <c r="U256" i="7"/>
  <c r="BU254" i="9"/>
  <c r="P256" i="9"/>
  <c r="BC255" i="9"/>
  <c r="AB255" i="8"/>
  <c r="AG255" i="8"/>
  <c r="Y256" i="8" s="1"/>
  <c r="AE255" i="8"/>
  <c r="BP255" i="9"/>
  <c r="BU256" i="7"/>
  <c r="BC257" i="7"/>
  <c r="BP257" i="7"/>
  <c r="CD255" i="8"/>
  <c r="CA255" i="8"/>
  <c r="CF255" i="8"/>
  <c r="AU254" i="9"/>
  <c r="AB257" i="7"/>
  <c r="AE257" i="7"/>
  <c r="AG257" i="7"/>
  <c r="Y258" i="7" s="1"/>
  <c r="O255" i="8"/>
  <c r="T255" i="8"/>
  <c r="L256" i="8" s="1"/>
  <c r="R255" i="8"/>
  <c r="AP255" i="8"/>
  <c r="U255" i="9"/>
  <c r="P257" i="7"/>
  <c r="AU256" i="7"/>
  <c r="AP255" i="9"/>
  <c r="AU254" i="8"/>
  <c r="AP257" i="7"/>
  <c r="U255" i="8" l="1"/>
  <c r="AC256" i="8"/>
  <c r="BO255" i="8"/>
  <c r="BT255" i="8"/>
  <c r="BL256" i="8" s="1"/>
  <c r="BR255" i="8"/>
  <c r="BD255" i="9"/>
  <c r="BA255" i="9"/>
  <c r="BF255" i="9"/>
  <c r="AD255" i="9"/>
  <c r="AA255" i="9"/>
  <c r="AF255" i="9"/>
  <c r="P256" i="8"/>
  <c r="AQ255" i="9"/>
  <c r="AN255" i="9"/>
  <c r="AS255" i="9"/>
  <c r="AC258" i="7"/>
  <c r="CD257" i="7"/>
  <c r="CA257" i="7"/>
  <c r="CF257" i="7"/>
  <c r="BQ257" i="7"/>
  <c r="BN257" i="7"/>
  <c r="BS257" i="7"/>
  <c r="Q256" i="9"/>
  <c r="N256" i="9"/>
  <c r="S256" i="9"/>
  <c r="AH257" i="7"/>
  <c r="AH255" i="8"/>
  <c r="Q257" i="7"/>
  <c r="N257" i="7"/>
  <c r="S257" i="7"/>
  <c r="BD257" i="7"/>
  <c r="BA257" i="7"/>
  <c r="BF257" i="7"/>
  <c r="BB255" i="8"/>
  <c r="BE255" i="8"/>
  <c r="BG255" i="8"/>
  <c r="AY256" i="8" s="1"/>
  <c r="CB255" i="8"/>
  <c r="CG255" i="8"/>
  <c r="BY256" i="8" s="1"/>
  <c r="CE255" i="8"/>
  <c r="BQ255" i="9"/>
  <c r="BN255" i="9"/>
  <c r="BS255" i="9"/>
  <c r="CD255" i="9"/>
  <c r="CA255" i="9"/>
  <c r="CF255" i="9"/>
  <c r="AQ257" i="7"/>
  <c r="AN257" i="7"/>
  <c r="AS257" i="7"/>
  <c r="AQ255" i="8"/>
  <c r="AN255" i="8"/>
  <c r="AS255" i="8"/>
  <c r="CB255" i="9" l="1"/>
  <c r="CG255" i="9"/>
  <c r="BY256" i="9" s="1"/>
  <c r="CE255" i="9"/>
  <c r="BC256" i="8"/>
  <c r="BU255" i="8"/>
  <c r="BP256" i="8"/>
  <c r="AO255" i="9"/>
  <c r="AR255" i="9"/>
  <c r="AT255" i="9"/>
  <c r="AL256" i="9" s="1"/>
  <c r="O256" i="9"/>
  <c r="R256" i="9"/>
  <c r="T256" i="9"/>
  <c r="L257" i="9" s="1"/>
  <c r="BB257" i="7"/>
  <c r="BE257" i="7"/>
  <c r="BG257" i="7"/>
  <c r="AY258" i="7" s="1"/>
  <c r="Q256" i="8"/>
  <c r="N256" i="8"/>
  <c r="S256" i="8"/>
  <c r="AD256" i="8"/>
  <c r="AA256" i="8"/>
  <c r="AF256" i="8"/>
  <c r="AB255" i="9"/>
  <c r="AE255" i="9"/>
  <c r="AG255" i="9"/>
  <c r="Y256" i="9" s="1"/>
  <c r="BH255" i="8"/>
  <c r="CH255" i="8"/>
  <c r="O257" i="7"/>
  <c r="T257" i="7"/>
  <c r="L258" i="7" s="1"/>
  <c r="R257" i="7"/>
  <c r="BO255" i="9"/>
  <c r="BT255" i="9"/>
  <c r="BL256" i="9" s="1"/>
  <c r="BR255" i="9"/>
  <c r="BO257" i="7"/>
  <c r="BR257" i="7"/>
  <c r="BT257" i="7"/>
  <c r="BL258" i="7" s="1"/>
  <c r="CC256" i="8"/>
  <c r="CB257" i="7"/>
  <c r="CE257" i="7"/>
  <c r="CG257" i="7"/>
  <c r="BY258" i="7" s="1"/>
  <c r="BB255" i="9"/>
  <c r="BG255" i="9"/>
  <c r="AY256" i="9" s="1"/>
  <c r="BE255" i="9"/>
  <c r="AO255" i="8"/>
  <c r="AR255" i="8"/>
  <c r="AT255" i="8"/>
  <c r="AL256" i="8" s="1"/>
  <c r="AO257" i="7"/>
  <c r="AT257" i="7"/>
  <c r="AL258" i="7" s="1"/>
  <c r="AR257" i="7"/>
  <c r="AD258" i="7"/>
  <c r="AA258" i="7"/>
  <c r="AF258" i="7"/>
  <c r="BC256" i="9" l="1"/>
  <c r="AP258" i="7"/>
  <c r="AB256" i="8"/>
  <c r="AE256" i="8"/>
  <c r="AG256" i="8"/>
  <c r="Y257" i="8" s="1"/>
  <c r="CD256" i="8"/>
  <c r="CA256" i="8"/>
  <c r="CF256" i="8"/>
  <c r="BP256" i="9"/>
  <c r="AP256" i="8"/>
  <c r="AU255" i="8"/>
  <c r="BP258" i="7"/>
  <c r="BD256" i="8"/>
  <c r="BA256" i="8"/>
  <c r="BF256" i="8"/>
  <c r="P257" i="9"/>
  <c r="BH255" i="9"/>
  <c r="BU255" i="9"/>
  <c r="U256" i="9"/>
  <c r="O256" i="8"/>
  <c r="R256" i="8"/>
  <c r="T256" i="8"/>
  <c r="L257" i="8" s="1"/>
  <c r="AP256" i="9"/>
  <c r="AB258" i="7"/>
  <c r="AG258" i="7"/>
  <c r="Y259" i="7" s="1"/>
  <c r="AE258" i="7"/>
  <c r="AC256" i="9"/>
  <c r="AU255" i="9"/>
  <c r="CH255" i="9"/>
  <c r="BU257" i="7"/>
  <c r="AH255" i="9"/>
  <c r="BC258" i="7"/>
  <c r="CC256" i="9"/>
  <c r="CC258" i="7"/>
  <c r="U257" i="7"/>
  <c r="AU257" i="7"/>
  <c r="CH257" i="7"/>
  <c r="P258" i="7"/>
  <c r="BH257" i="7"/>
  <c r="BQ256" i="8"/>
  <c r="BN256" i="8"/>
  <c r="BS256" i="8"/>
  <c r="AD256" i="9" l="1"/>
  <c r="AA256" i="9"/>
  <c r="AF256" i="9"/>
  <c r="Q257" i="9"/>
  <c r="N257" i="9"/>
  <c r="S257" i="9"/>
  <c r="Q258" i="7"/>
  <c r="N258" i="7"/>
  <c r="S258" i="7"/>
  <c r="AH258" i="7"/>
  <c r="CB256" i="8"/>
  <c r="CG256" i="8"/>
  <c r="BY257" i="8" s="1"/>
  <c r="CE256" i="8"/>
  <c r="BB256" i="8"/>
  <c r="BE256" i="8"/>
  <c r="BG256" i="8"/>
  <c r="AY257" i="8" s="1"/>
  <c r="AC259" i="7"/>
  <c r="AC257" i="8"/>
  <c r="BO256" i="8"/>
  <c r="BR256" i="8"/>
  <c r="BT256" i="8"/>
  <c r="BL257" i="8" s="1"/>
  <c r="CD258" i="7"/>
  <c r="CA258" i="7"/>
  <c r="CF258" i="7"/>
  <c r="BD258" i="7"/>
  <c r="BA258" i="7"/>
  <c r="BF258" i="7"/>
  <c r="AQ256" i="9"/>
  <c r="AN256" i="9"/>
  <c r="AS256" i="9"/>
  <c r="BQ258" i="7"/>
  <c r="BN258" i="7"/>
  <c r="BS258" i="7"/>
  <c r="AH256" i="8"/>
  <c r="P257" i="8"/>
  <c r="AQ258" i="7"/>
  <c r="AN258" i="7"/>
  <c r="AS258" i="7"/>
  <c r="U256" i="8"/>
  <c r="AQ256" i="8"/>
  <c r="AN256" i="8"/>
  <c r="AS256" i="8"/>
  <c r="BD256" i="9"/>
  <c r="BA256" i="9"/>
  <c r="BF256" i="9"/>
  <c r="CD256" i="9"/>
  <c r="CA256" i="9"/>
  <c r="CF256" i="9"/>
  <c r="BQ256" i="9"/>
  <c r="BN256" i="9"/>
  <c r="BS256" i="9"/>
  <c r="CB258" i="7" l="1"/>
  <c r="CE258" i="7"/>
  <c r="CG258" i="7"/>
  <c r="BY259" i="7" s="1"/>
  <c r="BC257" i="8"/>
  <c r="BH256" i="8"/>
  <c r="B29" i="9"/>
  <c r="BP257" i="8"/>
  <c r="O257" i="9"/>
  <c r="T257" i="9"/>
  <c r="L258" i="9" s="1"/>
  <c r="R257" i="9"/>
  <c r="AO256" i="8"/>
  <c r="AT256" i="8"/>
  <c r="AL257" i="8" s="1"/>
  <c r="AR256" i="8"/>
  <c r="BO258" i="7"/>
  <c r="BR258" i="7"/>
  <c r="BT258" i="7"/>
  <c r="BL259" i="7" s="1"/>
  <c r="BU256" i="8"/>
  <c r="CH256" i="8"/>
  <c r="Q257" i="8"/>
  <c r="N257" i="8"/>
  <c r="S257" i="8"/>
  <c r="AO256" i="9"/>
  <c r="AR256" i="9"/>
  <c r="AT256" i="9"/>
  <c r="AL257" i="9" s="1"/>
  <c r="AD257" i="8"/>
  <c r="AA257" i="8"/>
  <c r="AF257" i="8"/>
  <c r="BB256" i="9"/>
  <c r="BG256" i="9"/>
  <c r="AY257" i="9" s="1"/>
  <c r="BE256" i="9"/>
  <c r="CC257" i="8"/>
  <c r="BO256" i="9"/>
  <c r="BR256" i="9"/>
  <c r="BT256" i="9"/>
  <c r="BL257" i="9" s="1"/>
  <c r="O258" i="7"/>
  <c r="R258" i="7"/>
  <c r="T258" i="7"/>
  <c r="L259" i="7" s="1"/>
  <c r="AO258" i="7"/>
  <c r="AT258" i="7"/>
  <c r="AL259" i="7" s="1"/>
  <c r="AR258" i="7"/>
  <c r="AB256" i="9"/>
  <c r="AG256" i="9"/>
  <c r="Y257" i="9" s="1"/>
  <c r="AE256" i="9"/>
  <c r="CB256" i="9"/>
  <c r="CE256" i="9"/>
  <c r="CG256" i="9"/>
  <c r="BY257" i="9" s="1"/>
  <c r="BB258" i="7"/>
  <c r="BG258" i="7"/>
  <c r="AY259" i="7" s="1"/>
  <c r="BE258" i="7"/>
  <c r="AD259" i="7"/>
  <c r="AA259" i="7"/>
  <c r="AF259" i="7"/>
  <c r="BP259" i="7" l="1"/>
  <c r="BU258" i="7"/>
  <c r="BH256" i="9"/>
  <c r="BC257" i="9"/>
  <c r="B29" i="8"/>
  <c r="AU256" i="8"/>
  <c r="CH256" i="9"/>
  <c r="O257" i="8"/>
  <c r="T257" i="8"/>
  <c r="L258" i="8" s="1"/>
  <c r="R257" i="8"/>
  <c r="AC257" i="9"/>
  <c r="U258" i="7"/>
  <c r="C29" i="8"/>
  <c r="CD257" i="8"/>
  <c r="CA257" i="8"/>
  <c r="CF257" i="8"/>
  <c r="U257" i="9"/>
  <c r="BD257" i="8"/>
  <c r="BA257" i="8"/>
  <c r="BF257" i="8"/>
  <c r="CC257" i="9"/>
  <c r="AP257" i="8"/>
  <c r="C31" i="7"/>
  <c r="AB259" i="7"/>
  <c r="AG259" i="7"/>
  <c r="Y260" i="7" s="1"/>
  <c r="AE259" i="7"/>
  <c r="P258" i="9"/>
  <c r="AP259" i="7"/>
  <c r="AH256" i="9"/>
  <c r="AP257" i="9"/>
  <c r="CC259" i="7"/>
  <c r="AU256" i="9"/>
  <c r="BQ257" i="8"/>
  <c r="BN257" i="8"/>
  <c r="BS257" i="8"/>
  <c r="CH258" i="7"/>
  <c r="P259" i="7"/>
  <c r="AB257" i="8"/>
  <c r="AG257" i="8"/>
  <c r="Y258" i="8" s="1"/>
  <c r="AE257" i="8"/>
  <c r="BH258" i="7"/>
  <c r="BP257" i="9"/>
  <c r="BC259" i="7"/>
  <c r="AU258" i="7"/>
  <c r="BU256" i="9"/>
  <c r="Q258" i="9" l="1"/>
  <c r="N258" i="9"/>
  <c r="S258" i="9"/>
  <c r="AQ257" i="8"/>
  <c r="AN257" i="8"/>
  <c r="AS257" i="8"/>
  <c r="BD257" i="9"/>
  <c r="BA257" i="9"/>
  <c r="BF257" i="9"/>
  <c r="AH257" i="8"/>
  <c r="CD259" i="7"/>
  <c r="CA259" i="7"/>
  <c r="CF259" i="7"/>
  <c r="CD257" i="9"/>
  <c r="CA257" i="9"/>
  <c r="CF257" i="9"/>
  <c r="E29" i="8"/>
  <c r="AC258" i="8"/>
  <c r="BB257" i="8"/>
  <c r="BG257" i="8"/>
  <c r="AY258" i="8" s="1"/>
  <c r="BE257" i="8"/>
  <c r="AD257" i="9"/>
  <c r="AA257" i="9"/>
  <c r="AF257" i="9"/>
  <c r="Q259" i="7"/>
  <c r="N259" i="7"/>
  <c r="S259" i="7"/>
  <c r="AQ257" i="9"/>
  <c r="AN257" i="9"/>
  <c r="AS257" i="9"/>
  <c r="U257" i="8"/>
  <c r="P258" i="8"/>
  <c r="AC260" i="7"/>
  <c r="AH259" i="7"/>
  <c r="F29" i="8"/>
  <c r="G29" i="8"/>
  <c r="BD259" i="7"/>
  <c r="BA259" i="7"/>
  <c r="BF259" i="7"/>
  <c r="BQ257" i="9"/>
  <c r="BN257" i="9"/>
  <c r="BS257" i="9"/>
  <c r="BO257" i="8"/>
  <c r="BT257" i="8"/>
  <c r="BL258" i="8" s="1"/>
  <c r="BR257" i="8"/>
  <c r="AQ259" i="7"/>
  <c r="AN259" i="7"/>
  <c r="AS259" i="7"/>
  <c r="CB257" i="8"/>
  <c r="CE257" i="8"/>
  <c r="CG257" i="8"/>
  <c r="BY258" i="8" s="1"/>
  <c r="BQ259" i="7"/>
  <c r="BN259" i="7"/>
  <c r="BS259" i="7"/>
  <c r="O259" i="7" l="1"/>
  <c r="T259" i="7"/>
  <c r="L260" i="7" s="1"/>
  <c r="R259" i="7"/>
  <c r="C29" i="9"/>
  <c r="AB257" i="9"/>
  <c r="AE257" i="9"/>
  <c r="AG257" i="9"/>
  <c r="Y258" i="9" s="1"/>
  <c r="E29" i="9"/>
  <c r="F31" i="7"/>
  <c r="BO259" i="7"/>
  <c r="BT259" i="7"/>
  <c r="BL260" i="7" s="1"/>
  <c r="BR259" i="7"/>
  <c r="BB257" i="9"/>
  <c r="BE257" i="9"/>
  <c r="BG257" i="9"/>
  <c r="AY258" i="9" s="1"/>
  <c r="D29" i="8"/>
  <c r="AD258" i="8"/>
  <c r="AA258" i="8"/>
  <c r="AF258" i="8"/>
  <c r="F29" i="9"/>
  <c r="E31" i="7"/>
  <c r="BH257" i="8"/>
  <c r="G29" i="9"/>
  <c r="AO257" i="8"/>
  <c r="AT257" i="8"/>
  <c r="AL258" i="8" s="1"/>
  <c r="AR257" i="8"/>
  <c r="CH257" i="8"/>
  <c r="BC258" i="8"/>
  <c r="D31" i="7"/>
  <c r="CB257" i="9"/>
  <c r="CE257" i="9"/>
  <c r="CG257" i="9"/>
  <c r="BY258" i="9" s="1"/>
  <c r="BB259" i="7"/>
  <c r="BG259" i="7"/>
  <c r="AY260" i="7" s="1"/>
  <c r="BE259" i="7"/>
  <c r="AO257" i="9"/>
  <c r="AT257" i="9"/>
  <c r="AL258" i="9" s="1"/>
  <c r="AR257" i="9"/>
  <c r="BO257" i="9"/>
  <c r="BR257" i="9"/>
  <c r="BT257" i="9"/>
  <c r="BL258" i="9" s="1"/>
  <c r="AO259" i="7"/>
  <c r="AR259" i="7"/>
  <c r="AT259" i="7"/>
  <c r="AL260" i="7" s="1"/>
  <c r="G31" i="7"/>
  <c r="O258" i="9"/>
  <c r="R258" i="9"/>
  <c r="T258" i="9"/>
  <c r="L259" i="9" s="1"/>
  <c r="BP258" i="8"/>
  <c r="AD260" i="7"/>
  <c r="AA260" i="7"/>
  <c r="AF260" i="7"/>
  <c r="CC258" i="8"/>
  <c r="Q258" i="8"/>
  <c r="N258" i="8"/>
  <c r="S258" i="8"/>
  <c r="D29" i="9"/>
  <c r="BU257" i="8"/>
  <c r="B31" i="7"/>
  <c r="CB259" i="7"/>
  <c r="CE259" i="7"/>
  <c r="CG259" i="7"/>
  <c r="BY260" i="7" s="1"/>
  <c r="AB258" i="8" l="1"/>
  <c r="AG258" i="8"/>
  <c r="Y259" i="8" s="1"/>
  <c r="AE258" i="8"/>
  <c r="CH257" i="9"/>
  <c r="AP258" i="8"/>
  <c r="AU257" i="8"/>
  <c r="BC258" i="9"/>
  <c r="AC258" i="9"/>
  <c r="BU257" i="9"/>
  <c r="CC258" i="9"/>
  <c r="BH257" i="9"/>
  <c r="AH257" i="9"/>
  <c r="O258" i="8"/>
  <c r="R258" i="8"/>
  <c r="T258" i="8"/>
  <c r="L259" i="8" s="1"/>
  <c r="BD258" i="8"/>
  <c r="BA258" i="8"/>
  <c r="BF258" i="8"/>
  <c r="AP258" i="9"/>
  <c r="P259" i="9"/>
  <c r="U258" i="9"/>
  <c r="CD258" i="8"/>
  <c r="CA258" i="8"/>
  <c r="CF258" i="8"/>
  <c r="AP260" i="7"/>
  <c r="CH259" i="7"/>
  <c r="BU259" i="7"/>
  <c r="U259" i="7"/>
  <c r="BQ258" i="8"/>
  <c r="BN258" i="8"/>
  <c r="BS258" i="8"/>
  <c r="AU257" i="9"/>
  <c r="CC260" i="7"/>
  <c r="BC260" i="7"/>
  <c r="BP260" i="7"/>
  <c r="P260" i="7"/>
  <c r="AU259" i="7"/>
  <c r="BH259" i="7"/>
  <c r="AB260" i="7"/>
  <c r="AG260" i="7"/>
  <c r="Y261" i="7" s="1"/>
  <c r="AE260" i="7"/>
  <c r="BP258" i="9"/>
  <c r="AQ260" i="7" l="1"/>
  <c r="AN260" i="7"/>
  <c r="AS260" i="7"/>
  <c r="CD260" i="7"/>
  <c r="CA260" i="7"/>
  <c r="CF260" i="7"/>
  <c r="AQ258" i="8"/>
  <c r="AN258" i="8"/>
  <c r="AS258" i="8"/>
  <c r="AC261" i="7"/>
  <c r="CD258" i="9"/>
  <c r="CA258" i="9"/>
  <c r="CF258" i="9"/>
  <c r="BO258" i="8"/>
  <c r="BT258" i="8"/>
  <c r="BL259" i="8" s="1"/>
  <c r="BR258" i="8"/>
  <c r="CB258" i="8"/>
  <c r="CG258" i="8"/>
  <c r="BY259" i="8" s="1"/>
  <c r="CE258" i="8"/>
  <c r="BD260" i="7"/>
  <c r="BA260" i="7"/>
  <c r="BF260" i="7"/>
  <c r="BB258" i="8"/>
  <c r="BG258" i="8"/>
  <c r="AY259" i="8" s="1"/>
  <c r="BE258" i="8"/>
  <c r="Q260" i="7"/>
  <c r="N260" i="7"/>
  <c r="S260" i="7"/>
  <c r="BQ258" i="9"/>
  <c r="BN258" i="9"/>
  <c r="BS258" i="9"/>
  <c r="AH258" i="8"/>
  <c r="Q259" i="9"/>
  <c r="N259" i="9"/>
  <c r="S259" i="9"/>
  <c r="P259" i="8"/>
  <c r="AD258" i="9"/>
  <c r="AA258" i="9"/>
  <c r="AF258" i="9"/>
  <c r="AC259" i="8"/>
  <c r="AQ258" i="9"/>
  <c r="AN258" i="9"/>
  <c r="AS258" i="9"/>
  <c r="BQ260" i="7"/>
  <c r="BN260" i="7"/>
  <c r="BS260" i="7"/>
  <c r="AH260" i="7"/>
  <c r="U258" i="8"/>
  <c r="BD258" i="9"/>
  <c r="BA258" i="9"/>
  <c r="BF258" i="9"/>
  <c r="AD259" i="8" l="1"/>
  <c r="AA259" i="8"/>
  <c r="AF259" i="8"/>
  <c r="BB260" i="7"/>
  <c r="BG260" i="7"/>
  <c r="AY261" i="7" s="1"/>
  <c r="BE260" i="7"/>
  <c r="AD261" i="7"/>
  <c r="AA261" i="7"/>
  <c r="AF261" i="7"/>
  <c r="BO260" i="7"/>
  <c r="BR260" i="7"/>
  <c r="BT260" i="7"/>
  <c r="BL261" i="7" s="1"/>
  <c r="AB258" i="9"/>
  <c r="AG258" i="9"/>
  <c r="Y259" i="9" s="1"/>
  <c r="AE258" i="9"/>
  <c r="BO258" i="9"/>
  <c r="BT258" i="9"/>
  <c r="BL259" i="9" s="1"/>
  <c r="BR258" i="9"/>
  <c r="CH258" i="8"/>
  <c r="AO258" i="8"/>
  <c r="AT258" i="8"/>
  <c r="AL259" i="8" s="1"/>
  <c r="AR258" i="8"/>
  <c r="Q259" i="8"/>
  <c r="N259" i="8"/>
  <c r="S259" i="8"/>
  <c r="O260" i="7"/>
  <c r="T260" i="7"/>
  <c r="L261" i="7" s="1"/>
  <c r="R260" i="7"/>
  <c r="BU258" i="8"/>
  <c r="CB260" i="7"/>
  <c r="CE260" i="7"/>
  <c r="CG260" i="7"/>
  <c r="BY261" i="7" s="1"/>
  <c r="BP259" i="8"/>
  <c r="BH258" i="8"/>
  <c r="CC259" i="8"/>
  <c r="AO258" i="9"/>
  <c r="AR258" i="9"/>
  <c r="AT258" i="9"/>
  <c r="AL259" i="9" s="1"/>
  <c r="O259" i="9"/>
  <c r="R259" i="9"/>
  <c r="T259" i="9"/>
  <c r="L260" i="9" s="1"/>
  <c r="BC259" i="8"/>
  <c r="AO260" i="7"/>
  <c r="AR260" i="7"/>
  <c r="AT260" i="7"/>
  <c r="AL261" i="7" s="1"/>
  <c r="BB258" i="9"/>
  <c r="BG258" i="9"/>
  <c r="AY259" i="9" s="1"/>
  <c r="BE258" i="9"/>
  <c r="CB258" i="9"/>
  <c r="CE258" i="9"/>
  <c r="CG258" i="9"/>
  <c r="BY259" i="9" s="1"/>
  <c r="BU258" i="9" l="1"/>
  <c r="BP259" i="9"/>
  <c r="AH258" i="9"/>
  <c r="O259" i="8"/>
  <c r="T259" i="8"/>
  <c r="L260" i="8" s="1"/>
  <c r="R259" i="8"/>
  <c r="AC259" i="9"/>
  <c r="BH260" i="7"/>
  <c r="CC261" i="7"/>
  <c r="BC261" i="7"/>
  <c r="CH260" i="7"/>
  <c r="AU258" i="8"/>
  <c r="CC259" i="9"/>
  <c r="BD259" i="8"/>
  <c r="BA259" i="8"/>
  <c r="BF259" i="8"/>
  <c r="AP259" i="8"/>
  <c r="BP261" i="7"/>
  <c r="BC259" i="9"/>
  <c r="CH258" i="9"/>
  <c r="BU260" i="7"/>
  <c r="AB259" i="8"/>
  <c r="AE259" i="8"/>
  <c r="AG259" i="8"/>
  <c r="Y260" i="8" s="1"/>
  <c r="BQ259" i="8"/>
  <c r="BN259" i="8"/>
  <c r="BS259" i="8"/>
  <c r="P260" i="9"/>
  <c r="BH258" i="9"/>
  <c r="AP259" i="9"/>
  <c r="AU258" i="9"/>
  <c r="AP261" i="7"/>
  <c r="CD259" i="8"/>
  <c r="CA259" i="8"/>
  <c r="CF259" i="8"/>
  <c r="U259" i="9"/>
  <c r="U260" i="7"/>
  <c r="AU260" i="7"/>
  <c r="P261" i="7"/>
  <c r="AB261" i="7"/>
  <c r="AE261" i="7"/>
  <c r="AG261" i="7"/>
  <c r="Y262" i="7" s="1"/>
  <c r="AC260" i="8" l="1"/>
  <c r="AH259" i="8"/>
  <c r="CD261" i="7"/>
  <c r="CA261" i="7"/>
  <c r="CF261" i="7"/>
  <c r="BD261" i="7"/>
  <c r="BA261" i="7"/>
  <c r="BF261" i="7"/>
  <c r="BB259" i="8"/>
  <c r="BE259" i="8"/>
  <c r="BG259" i="8"/>
  <c r="AY260" i="8" s="1"/>
  <c r="AQ259" i="8"/>
  <c r="AN259" i="8"/>
  <c r="AS259" i="8"/>
  <c r="AQ259" i="9"/>
  <c r="AN259" i="9"/>
  <c r="AS259" i="9"/>
  <c r="CD259" i="9"/>
  <c r="CA259" i="9"/>
  <c r="CF259" i="9"/>
  <c r="AD259" i="9"/>
  <c r="AA259" i="9"/>
  <c r="AF259" i="9"/>
  <c r="BD259" i="9"/>
  <c r="BA259" i="9"/>
  <c r="BF259" i="9"/>
  <c r="U259" i="8"/>
  <c r="P260" i="8"/>
  <c r="BQ259" i="9"/>
  <c r="BN259" i="9"/>
  <c r="BS259" i="9"/>
  <c r="Q260" i="9"/>
  <c r="N260" i="9"/>
  <c r="S260" i="9"/>
  <c r="AC262" i="7"/>
  <c r="AH261" i="7"/>
  <c r="CB259" i="8"/>
  <c r="CE259" i="8"/>
  <c r="CG259" i="8"/>
  <c r="BY260" i="8" s="1"/>
  <c r="BO259" i="8"/>
  <c r="BR259" i="8"/>
  <c r="BT259" i="8"/>
  <c r="BL260" i="8" s="1"/>
  <c r="Q261" i="7"/>
  <c r="N261" i="7"/>
  <c r="S261" i="7"/>
  <c r="AQ261" i="7"/>
  <c r="AN261" i="7"/>
  <c r="AS261" i="7"/>
  <c r="BQ261" i="7"/>
  <c r="BN261" i="7"/>
  <c r="BS261" i="7"/>
  <c r="BB261" i="7" l="1"/>
  <c r="BG261" i="7"/>
  <c r="AY262" i="7" s="1"/>
  <c r="BE261" i="7"/>
  <c r="BB259" i="9"/>
  <c r="BG259" i="9"/>
  <c r="AY260" i="9" s="1"/>
  <c r="BE259" i="9"/>
  <c r="AO259" i="9"/>
  <c r="AT259" i="9"/>
  <c r="AL260" i="9" s="1"/>
  <c r="AR259" i="9"/>
  <c r="BP260" i="8"/>
  <c r="O260" i="9"/>
  <c r="T260" i="9"/>
  <c r="L261" i="9" s="1"/>
  <c r="R260" i="9"/>
  <c r="AO259" i="8"/>
  <c r="AR259" i="8"/>
  <c r="AT259" i="8"/>
  <c r="AL260" i="8" s="1"/>
  <c r="BU259" i="8"/>
  <c r="BO259" i="9"/>
  <c r="BR259" i="9"/>
  <c r="BT259" i="9"/>
  <c r="BL260" i="9" s="1"/>
  <c r="CB261" i="7"/>
  <c r="CE261" i="7"/>
  <c r="CG261" i="7"/>
  <c r="BY262" i="7" s="1"/>
  <c r="BC260" i="8"/>
  <c r="O261" i="7"/>
  <c r="T261" i="7"/>
  <c r="L262" i="7" s="1"/>
  <c r="R261" i="7"/>
  <c r="Q260" i="8"/>
  <c r="N260" i="8"/>
  <c r="S260" i="8"/>
  <c r="BH259" i="8"/>
  <c r="BO261" i="7"/>
  <c r="BT261" i="7"/>
  <c r="BL262" i="7" s="1"/>
  <c r="BR261" i="7"/>
  <c r="AB259" i="9"/>
  <c r="AE259" i="9"/>
  <c r="AG259" i="9"/>
  <c r="Y260" i="9" s="1"/>
  <c r="CC260" i="8"/>
  <c r="CB259" i="9"/>
  <c r="CG259" i="9"/>
  <c r="BY260" i="9" s="1"/>
  <c r="CE259" i="9"/>
  <c r="CH259" i="8"/>
  <c r="AO261" i="7"/>
  <c r="AT261" i="7"/>
  <c r="AL262" i="7" s="1"/>
  <c r="AR261" i="7"/>
  <c r="AD262" i="7"/>
  <c r="AA262" i="7"/>
  <c r="AF262" i="7"/>
  <c r="AD260" i="8"/>
  <c r="AA260" i="8"/>
  <c r="AF260" i="8"/>
  <c r="AU259" i="8" l="1"/>
  <c r="CD260" i="8"/>
  <c r="CA260" i="8"/>
  <c r="CF260" i="8"/>
  <c r="CC262" i="7"/>
  <c r="AU259" i="9"/>
  <c r="CH261" i="7"/>
  <c r="AP260" i="9"/>
  <c r="AU261" i="7"/>
  <c r="AC260" i="9"/>
  <c r="AP262" i="7"/>
  <c r="AH259" i="9"/>
  <c r="BH259" i="9"/>
  <c r="O260" i="8"/>
  <c r="R260" i="8"/>
  <c r="T260" i="8"/>
  <c r="L261" i="8" s="1"/>
  <c r="BP260" i="9"/>
  <c r="BC260" i="9"/>
  <c r="AB262" i="7"/>
  <c r="AE262" i="7"/>
  <c r="AG262" i="7"/>
  <c r="Y263" i="7" s="1"/>
  <c r="BU259" i="9"/>
  <c r="U260" i="9"/>
  <c r="BH261" i="7"/>
  <c r="P261" i="9"/>
  <c r="BC262" i="7"/>
  <c r="BU261" i="7"/>
  <c r="BP262" i="7"/>
  <c r="P262" i="7"/>
  <c r="CH259" i="9"/>
  <c r="AB260" i="8"/>
  <c r="AG260" i="8"/>
  <c r="Y261" i="8" s="1"/>
  <c r="AE260" i="8"/>
  <c r="U261" i="7"/>
  <c r="CC260" i="9"/>
  <c r="BD260" i="8"/>
  <c r="BA260" i="8"/>
  <c r="BF260" i="8"/>
  <c r="AP260" i="8"/>
  <c r="BQ260" i="8"/>
  <c r="BN260" i="8"/>
  <c r="BS260" i="8"/>
  <c r="BD260" i="9" l="1"/>
  <c r="BA260" i="9"/>
  <c r="BF260" i="9"/>
  <c r="AQ262" i="7"/>
  <c r="AN262" i="7"/>
  <c r="AS262" i="7"/>
  <c r="BQ260" i="9"/>
  <c r="BN260" i="9"/>
  <c r="BS260" i="9"/>
  <c r="BB260" i="8"/>
  <c r="BE260" i="8"/>
  <c r="BG260" i="8"/>
  <c r="AY261" i="8" s="1"/>
  <c r="Q262" i="7"/>
  <c r="N262" i="7"/>
  <c r="S262" i="7"/>
  <c r="CD260" i="9"/>
  <c r="CA260" i="9"/>
  <c r="CF260" i="9"/>
  <c r="BQ262" i="7"/>
  <c r="BN262" i="7"/>
  <c r="BS262" i="7"/>
  <c r="CD262" i="7"/>
  <c r="CA262" i="7"/>
  <c r="CF262" i="7"/>
  <c r="P261" i="8"/>
  <c r="U260" i="8"/>
  <c r="AD260" i="9"/>
  <c r="AA260" i="9"/>
  <c r="AF260" i="9"/>
  <c r="CB260" i="8"/>
  <c r="CE260" i="8"/>
  <c r="CG260" i="8"/>
  <c r="BY261" i="8" s="1"/>
  <c r="BD262" i="7"/>
  <c r="BA262" i="7"/>
  <c r="BF262" i="7"/>
  <c r="Q261" i="9"/>
  <c r="N261" i="9"/>
  <c r="S261" i="9"/>
  <c r="AC263" i="7"/>
  <c r="AQ260" i="9"/>
  <c r="AN260" i="9"/>
  <c r="AS260" i="9"/>
  <c r="BO260" i="8"/>
  <c r="BR260" i="8"/>
  <c r="BT260" i="8"/>
  <c r="BL261" i="8" s="1"/>
  <c r="AH260" i="8"/>
  <c r="AC261" i="8"/>
  <c r="AQ260" i="8"/>
  <c r="AN260" i="8"/>
  <c r="AS260" i="8"/>
  <c r="AH262" i="7"/>
  <c r="BH260" i="8" l="1"/>
  <c r="AD263" i="7"/>
  <c r="AA263" i="7"/>
  <c r="AF263" i="7"/>
  <c r="BO262" i="7"/>
  <c r="BT262" i="7"/>
  <c r="BL263" i="7" s="1"/>
  <c r="BR262" i="7"/>
  <c r="BO260" i="9"/>
  <c r="BT260" i="9"/>
  <c r="BL261" i="9" s="1"/>
  <c r="BR260" i="9"/>
  <c r="CB262" i="7"/>
  <c r="CG262" i="7"/>
  <c r="BY263" i="7" s="1"/>
  <c r="CE262" i="7"/>
  <c r="O261" i="9"/>
  <c r="T261" i="9"/>
  <c r="L262" i="9" s="1"/>
  <c r="R261" i="9"/>
  <c r="CB260" i="9"/>
  <c r="CG260" i="9"/>
  <c r="BY261" i="9" s="1"/>
  <c r="CE260" i="9"/>
  <c r="AO262" i="7"/>
  <c r="AR262" i="7"/>
  <c r="AT262" i="7"/>
  <c r="AL263" i="7" s="1"/>
  <c r="BP261" i="8"/>
  <c r="AB260" i="9"/>
  <c r="AE260" i="9"/>
  <c r="AG260" i="9"/>
  <c r="Y261" i="9" s="1"/>
  <c r="BB262" i="7"/>
  <c r="BG262" i="7"/>
  <c r="AY263" i="7" s="1"/>
  <c r="BE262" i="7"/>
  <c r="CC261" i="8"/>
  <c r="BB260" i="9"/>
  <c r="BE260" i="9"/>
  <c r="BG260" i="9"/>
  <c r="AY261" i="9" s="1"/>
  <c r="BU260" i="8"/>
  <c r="Q261" i="8"/>
  <c r="N261" i="8"/>
  <c r="S261" i="8"/>
  <c r="AD261" i="8"/>
  <c r="AA261" i="8"/>
  <c r="AF261" i="8"/>
  <c r="CH260" i="8"/>
  <c r="O262" i="7"/>
  <c r="R262" i="7"/>
  <c r="T262" i="7"/>
  <c r="L263" i="7" s="1"/>
  <c r="AO260" i="9"/>
  <c r="AT260" i="9"/>
  <c r="AL261" i="9" s="1"/>
  <c r="AR260" i="9"/>
  <c r="AO260" i="8"/>
  <c r="AR260" i="8"/>
  <c r="AT260" i="8"/>
  <c r="AL261" i="8" s="1"/>
  <c r="BC261" i="8"/>
  <c r="AU260" i="9" l="1"/>
  <c r="AB261" i="8"/>
  <c r="AG261" i="8"/>
  <c r="Y262" i="8" s="1"/>
  <c r="AE261" i="8"/>
  <c r="AC261" i="9"/>
  <c r="U261" i="9"/>
  <c r="BU260" i="9"/>
  <c r="AH260" i="9"/>
  <c r="P262" i="9"/>
  <c r="BP261" i="9"/>
  <c r="BU262" i="7"/>
  <c r="AU260" i="8"/>
  <c r="BQ261" i="8"/>
  <c r="BN261" i="8"/>
  <c r="BS261" i="8"/>
  <c r="P263" i="7"/>
  <c r="BH260" i="9"/>
  <c r="BP263" i="7"/>
  <c r="CD261" i="8"/>
  <c r="CA261" i="8"/>
  <c r="CF261" i="8"/>
  <c r="AU262" i="7"/>
  <c r="AP263" i="7"/>
  <c r="BD261" i="8"/>
  <c r="BA261" i="8"/>
  <c r="BF261" i="8"/>
  <c r="AB263" i="7"/>
  <c r="AE263" i="7"/>
  <c r="AG263" i="7"/>
  <c r="Y264" i="7" s="1"/>
  <c r="AP261" i="9"/>
  <c r="BC261" i="9"/>
  <c r="U262" i="7"/>
  <c r="O261" i="8"/>
  <c r="R261" i="8"/>
  <c r="T261" i="8"/>
  <c r="L262" i="8" s="1"/>
  <c r="BH262" i="7"/>
  <c r="CH260" i="9"/>
  <c r="AP261" i="8"/>
  <c r="BC263" i="7"/>
  <c r="CC261" i="9"/>
  <c r="CH262" i="7"/>
  <c r="CC263" i="7"/>
  <c r="BD261" i="9" l="1"/>
  <c r="BA261" i="9"/>
  <c r="BF261" i="9"/>
  <c r="P262" i="8"/>
  <c r="BB261" i="8"/>
  <c r="BE261" i="8"/>
  <c r="BG261" i="8"/>
  <c r="AY262" i="8" s="1"/>
  <c r="BQ263" i="7"/>
  <c r="BN263" i="7"/>
  <c r="BS263" i="7"/>
  <c r="BD263" i="7"/>
  <c r="BA263" i="7"/>
  <c r="BF263" i="7"/>
  <c r="U261" i="8"/>
  <c r="CD261" i="9"/>
  <c r="CA261" i="9"/>
  <c r="CF261" i="9"/>
  <c r="AD261" i="9"/>
  <c r="AA261" i="9"/>
  <c r="AF261" i="9"/>
  <c r="AQ263" i="7"/>
  <c r="AN263" i="7"/>
  <c r="AS263" i="7"/>
  <c r="BQ261" i="9"/>
  <c r="BN261" i="9"/>
  <c r="BS261" i="9"/>
  <c r="AH261" i="8"/>
  <c r="AC262" i="8"/>
  <c r="Q262" i="9"/>
  <c r="N262" i="9"/>
  <c r="S262" i="9"/>
  <c r="Q263" i="7"/>
  <c r="N263" i="7"/>
  <c r="S263" i="7"/>
  <c r="CD263" i="7"/>
  <c r="CA263" i="7"/>
  <c r="CF263" i="7"/>
  <c r="AQ261" i="9"/>
  <c r="AN261" i="9"/>
  <c r="AS261" i="9"/>
  <c r="CB261" i="8"/>
  <c r="CG261" i="8"/>
  <c r="BY262" i="8" s="1"/>
  <c r="CE261" i="8"/>
  <c r="AH263" i="7"/>
  <c r="BO261" i="8"/>
  <c r="BR261" i="8"/>
  <c r="BT261" i="8"/>
  <c r="BL262" i="8" s="1"/>
  <c r="AQ261" i="8"/>
  <c r="AN261" i="8"/>
  <c r="AS261" i="8"/>
  <c r="AC264" i="7"/>
  <c r="BO263" i="7" l="1"/>
  <c r="BR263" i="7"/>
  <c r="BT263" i="7"/>
  <c r="BL264" i="7" s="1"/>
  <c r="AD262" i="8"/>
  <c r="AA262" i="8"/>
  <c r="AF262" i="8"/>
  <c r="BC262" i="8"/>
  <c r="BH261" i="8"/>
  <c r="BO261" i="9"/>
  <c r="BR261" i="9"/>
  <c r="BT261" i="9"/>
  <c r="BL262" i="9" s="1"/>
  <c r="BU261" i="8"/>
  <c r="AO261" i="9"/>
  <c r="AR261" i="9"/>
  <c r="AT261" i="9"/>
  <c r="AL262" i="9" s="1"/>
  <c r="BP262" i="8"/>
  <c r="AB261" i="9"/>
  <c r="AE261" i="9"/>
  <c r="AG261" i="9"/>
  <c r="Y262" i="9" s="1"/>
  <c r="CB263" i="7"/>
  <c r="CG263" i="7"/>
  <c r="BY264" i="7" s="1"/>
  <c r="CE263" i="7"/>
  <c r="O263" i="7"/>
  <c r="T263" i="7"/>
  <c r="L264" i="7" s="1"/>
  <c r="R263" i="7"/>
  <c r="CH261" i="8"/>
  <c r="Q262" i="8"/>
  <c r="N262" i="8"/>
  <c r="S262" i="8"/>
  <c r="CB261" i="9"/>
  <c r="CE261" i="9"/>
  <c r="CG261" i="9"/>
  <c r="BY262" i="9" s="1"/>
  <c r="CC262" i="8"/>
  <c r="AO263" i="7"/>
  <c r="AR263" i="7"/>
  <c r="AT263" i="7"/>
  <c r="AL264" i="7" s="1"/>
  <c r="BB263" i="7"/>
  <c r="BE263" i="7"/>
  <c r="BG263" i="7"/>
  <c r="AY264" i="7" s="1"/>
  <c r="AO261" i="8"/>
  <c r="AT261" i="8"/>
  <c r="AL262" i="8" s="1"/>
  <c r="AR261" i="8"/>
  <c r="AD264" i="7"/>
  <c r="AA264" i="7"/>
  <c r="AF264" i="7"/>
  <c r="O262" i="9"/>
  <c r="T262" i="9"/>
  <c r="L263" i="9" s="1"/>
  <c r="R262" i="9"/>
  <c r="BB261" i="9"/>
  <c r="BG261" i="9"/>
  <c r="AY262" i="9" s="1"/>
  <c r="BE261" i="9"/>
  <c r="AP262" i="8" l="1"/>
  <c r="AU261" i="8"/>
  <c r="BQ262" i="8"/>
  <c r="BN262" i="8"/>
  <c r="BS262" i="8"/>
  <c r="BD262" i="8"/>
  <c r="BA262" i="8"/>
  <c r="BF262" i="8"/>
  <c r="U263" i="7"/>
  <c r="AP262" i="9"/>
  <c r="P264" i="7"/>
  <c r="AU261" i="9"/>
  <c r="AB262" i="8"/>
  <c r="AE262" i="8"/>
  <c r="AG262" i="8"/>
  <c r="Y263" i="8" s="1"/>
  <c r="P263" i="9"/>
  <c r="AP264" i="7"/>
  <c r="CH261" i="9"/>
  <c r="CH263" i="7"/>
  <c r="BP264" i="7"/>
  <c r="BC264" i="7"/>
  <c r="AU263" i="7"/>
  <c r="BP262" i="9"/>
  <c r="BU263" i="7"/>
  <c r="U262" i="9"/>
  <c r="CC262" i="9"/>
  <c r="AC262" i="9"/>
  <c r="BU261" i="9"/>
  <c r="BH263" i="7"/>
  <c r="CC264" i="7"/>
  <c r="CD262" i="8"/>
  <c r="CA262" i="8"/>
  <c r="CF262" i="8"/>
  <c r="BH261" i="9"/>
  <c r="O262" i="8"/>
  <c r="R262" i="8"/>
  <c r="T262" i="8"/>
  <c r="L263" i="8" s="1"/>
  <c r="AH261" i="9"/>
  <c r="AB264" i="7"/>
  <c r="AG264" i="7"/>
  <c r="Y265" i="7" s="1"/>
  <c r="AE264" i="7"/>
  <c r="BC262" i="9"/>
  <c r="BQ264" i="7" l="1"/>
  <c r="BN264" i="7"/>
  <c r="BS264" i="7"/>
  <c r="BO262" i="8"/>
  <c r="BT262" i="8"/>
  <c r="BL263" i="8" s="1"/>
  <c r="BR262" i="8"/>
  <c r="Q264" i="7"/>
  <c r="N264" i="7"/>
  <c r="S264" i="7"/>
  <c r="BQ262" i="9"/>
  <c r="BN262" i="9"/>
  <c r="BS262" i="9"/>
  <c r="AQ264" i="7"/>
  <c r="AN264" i="7"/>
  <c r="AS264" i="7"/>
  <c r="AQ262" i="9"/>
  <c r="AN262" i="9"/>
  <c r="AS262" i="9"/>
  <c r="CD262" i="9"/>
  <c r="CA262" i="9"/>
  <c r="CF262" i="9"/>
  <c r="Q263" i="9"/>
  <c r="N263" i="9"/>
  <c r="S263" i="9"/>
  <c r="CB262" i="8"/>
  <c r="CG262" i="8"/>
  <c r="BY263" i="8" s="1"/>
  <c r="CE262" i="8"/>
  <c r="P263" i="8"/>
  <c r="AH264" i="7"/>
  <c r="AC263" i="8"/>
  <c r="U262" i="8"/>
  <c r="AD262" i="9"/>
  <c r="AA262" i="9"/>
  <c r="AF262" i="9"/>
  <c r="BD262" i="9"/>
  <c r="BA262" i="9"/>
  <c r="BF262" i="9"/>
  <c r="AC265" i="7"/>
  <c r="CD264" i="7"/>
  <c r="CA264" i="7"/>
  <c r="CF264" i="7"/>
  <c r="BD264" i="7"/>
  <c r="BA264" i="7"/>
  <c r="BF264" i="7"/>
  <c r="AH262" i="8"/>
  <c r="BB262" i="8"/>
  <c r="BE262" i="8"/>
  <c r="BG262" i="8"/>
  <c r="AY263" i="8" s="1"/>
  <c r="AQ262" i="8"/>
  <c r="AN262" i="8"/>
  <c r="AS262" i="8"/>
  <c r="Q263" i="8" l="1"/>
  <c r="N263" i="8"/>
  <c r="S263" i="8"/>
  <c r="BP263" i="8"/>
  <c r="BU262" i="8"/>
  <c r="BB264" i="7"/>
  <c r="BG264" i="7"/>
  <c r="AY265" i="7" s="1"/>
  <c r="BE264" i="7"/>
  <c r="AO262" i="9"/>
  <c r="AT262" i="9"/>
  <c r="AL263" i="9" s="1"/>
  <c r="AR262" i="9"/>
  <c r="AB262" i="9"/>
  <c r="AE262" i="9"/>
  <c r="AG262" i="9"/>
  <c r="Y263" i="9" s="1"/>
  <c r="BC263" i="8"/>
  <c r="O263" i="9"/>
  <c r="R263" i="9"/>
  <c r="T263" i="9"/>
  <c r="L264" i="9" s="1"/>
  <c r="CC263" i="8"/>
  <c r="AO262" i="8"/>
  <c r="AT262" i="8"/>
  <c r="AL263" i="8" s="1"/>
  <c r="AR262" i="8"/>
  <c r="AO264" i="7"/>
  <c r="AR264" i="7"/>
  <c r="AT264" i="7"/>
  <c r="AL265" i="7" s="1"/>
  <c r="AD265" i="7"/>
  <c r="AA265" i="7"/>
  <c r="AF265" i="7"/>
  <c r="BH262" i="8"/>
  <c r="CH262" i="8"/>
  <c r="CB264" i="7"/>
  <c r="CE264" i="7"/>
  <c r="CG264" i="7"/>
  <c r="BY265" i="7" s="1"/>
  <c r="AD263" i="8"/>
  <c r="AA263" i="8"/>
  <c r="AF263" i="8"/>
  <c r="BO262" i="9"/>
  <c r="BR262" i="9"/>
  <c r="BT262" i="9"/>
  <c r="BL263" i="9" s="1"/>
  <c r="BO264" i="7"/>
  <c r="BR264" i="7"/>
  <c r="BT264" i="7"/>
  <c r="BL265" i="7" s="1"/>
  <c r="BB262" i="9"/>
  <c r="BG262" i="9"/>
  <c r="AY263" i="9" s="1"/>
  <c r="BE262" i="9"/>
  <c r="CB262" i="9"/>
  <c r="CG262" i="9"/>
  <c r="BY263" i="9" s="1"/>
  <c r="CE262" i="9"/>
  <c r="O264" i="7"/>
  <c r="R264" i="7"/>
  <c r="T264" i="7"/>
  <c r="L265" i="7" s="1"/>
  <c r="P265" i="7" l="1"/>
  <c r="BP263" i="9"/>
  <c r="BH262" i="9"/>
  <c r="BU262" i="9"/>
  <c r="P264" i="9"/>
  <c r="AB263" i="8"/>
  <c r="AG263" i="8"/>
  <c r="Y264" i="8" s="1"/>
  <c r="AE263" i="8"/>
  <c r="CH264" i="7"/>
  <c r="CC263" i="9"/>
  <c r="U263" i="9"/>
  <c r="BP265" i="7"/>
  <c r="AP265" i="7"/>
  <c r="AU262" i="9"/>
  <c r="BC263" i="9"/>
  <c r="AB265" i="7"/>
  <c r="AE265" i="7"/>
  <c r="AG265" i="7"/>
  <c r="Y266" i="7" s="1"/>
  <c r="BU264" i="7"/>
  <c r="AU264" i="7"/>
  <c r="BD263" i="8"/>
  <c r="BA263" i="8"/>
  <c r="BF263" i="8"/>
  <c r="AP263" i="9"/>
  <c r="BQ263" i="8"/>
  <c r="BN263" i="8"/>
  <c r="BS263" i="8"/>
  <c r="CC265" i="7"/>
  <c r="AU262" i="8"/>
  <c r="AH262" i="9"/>
  <c r="AP263" i="8"/>
  <c r="AC263" i="9"/>
  <c r="U264" i="7"/>
  <c r="CH262" i="9"/>
  <c r="BH264" i="7"/>
  <c r="O263" i="8"/>
  <c r="T263" i="8"/>
  <c r="L264" i="8" s="1"/>
  <c r="R263" i="8"/>
  <c r="CD263" i="8"/>
  <c r="CA263" i="8"/>
  <c r="CF263" i="8"/>
  <c r="BC265" i="7"/>
  <c r="BO263" i="8" l="1"/>
  <c r="BT263" i="8"/>
  <c r="BL264" i="8" s="1"/>
  <c r="BR263" i="8"/>
  <c r="AH265" i="7"/>
  <c r="CD263" i="9"/>
  <c r="CA263" i="9"/>
  <c r="CF263" i="9"/>
  <c r="BD263" i="9"/>
  <c r="BA263" i="9"/>
  <c r="BF263" i="9"/>
  <c r="AQ263" i="9"/>
  <c r="AN263" i="9"/>
  <c r="AS263" i="9"/>
  <c r="AH263" i="8"/>
  <c r="AC264" i="8"/>
  <c r="BQ263" i="9"/>
  <c r="BN263" i="9"/>
  <c r="BS263" i="9"/>
  <c r="P264" i="8"/>
  <c r="AC266" i="7"/>
  <c r="BD265" i="7"/>
  <c r="BA265" i="7"/>
  <c r="BF265" i="7"/>
  <c r="U263" i="8"/>
  <c r="AQ263" i="8"/>
  <c r="AN263" i="8"/>
  <c r="AS263" i="8"/>
  <c r="AQ265" i="7"/>
  <c r="AN265" i="7"/>
  <c r="AS265" i="7"/>
  <c r="Q265" i="7"/>
  <c r="N265" i="7"/>
  <c r="S265" i="7"/>
  <c r="BB263" i="8"/>
  <c r="BG263" i="8"/>
  <c r="AY264" i="8" s="1"/>
  <c r="BE263" i="8"/>
  <c r="CB263" i="8"/>
  <c r="CE263" i="8"/>
  <c r="CG263" i="8"/>
  <c r="BY264" i="8" s="1"/>
  <c r="AD263" i="9"/>
  <c r="AA263" i="9"/>
  <c r="AF263" i="9"/>
  <c r="CD265" i="7"/>
  <c r="CA265" i="7"/>
  <c r="CF265" i="7"/>
  <c r="BQ265" i="7"/>
  <c r="BN265" i="7"/>
  <c r="BS265" i="7"/>
  <c r="Q264" i="9"/>
  <c r="N264" i="9"/>
  <c r="S264" i="9"/>
  <c r="CB263" i="9" l="1"/>
  <c r="CE263" i="9"/>
  <c r="CG263" i="9"/>
  <c r="BY264" i="9" s="1"/>
  <c r="AD266" i="7"/>
  <c r="AA266" i="7"/>
  <c r="AF266" i="7"/>
  <c r="O265" i="7"/>
  <c r="T265" i="7"/>
  <c r="L266" i="7" s="1"/>
  <c r="R265" i="7"/>
  <c r="BU263" i="8"/>
  <c r="AO263" i="9"/>
  <c r="AR263" i="9"/>
  <c r="AT263" i="9"/>
  <c r="AL264" i="9" s="1"/>
  <c r="BP264" i="8"/>
  <c r="AB263" i="9"/>
  <c r="AG263" i="9"/>
  <c r="Y264" i="9" s="1"/>
  <c r="AE263" i="9"/>
  <c r="CC264" i="8"/>
  <c r="O264" i="9"/>
  <c r="T264" i="9"/>
  <c r="L265" i="9" s="1"/>
  <c r="R264" i="9"/>
  <c r="AO263" i="8"/>
  <c r="AR263" i="8"/>
  <c r="AT263" i="8"/>
  <c r="AL264" i="8" s="1"/>
  <c r="BO263" i="9"/>
  <c r="BT263" i="9"/>
  <c r="BL264" i="9" s="1"/>
  <c r="BR263" i="9"/>
  <c r="CB265" i="7"/>
  <c r="CE265" i="7"/>
  <c r="CG265" i="7"/>
  <c r="BY266" i="7" s="1"/>
  <c r="AO265" i="7"/>
  <c r="AR265" i="7"/>
  <c r="AT265" i="7"/>
  <c r="AL266" i="7" s="1"/>
  <c r="BO265" i="7"/>
  <c r="BR265" i="7"/>
  <c r="BT265" i="7"/>
  <c r="BL266" i="7" s="1"/>
  <c r="BH263" i="8"/>
  <c r="BB263" i="9"/>
  <c r="BG263" i="9"/>
  <c r="AY264" i="9" s="1"/>
  <c r="BE263" i="9"/>
  <c r="Q264" i="8"/>
  <c r="N264" i="8"/>
  <c r="S264" i="8"/>
  <c r="BC264" i="8"/>
  <c r="AD264" i="8"/>
  <c r="AA264" i="8"/>
  <c r="AF264" i="8"/>
  <c r="BB265" i="7"/>
  <c r="BE265" i="7"/>
  <c r="BG265" i="7"/>
  <c r="AY266" i="7" s="1"/>
  <c r="CH263" i="8"/>
  <c r="AU263" i="9" l="1"/>
  <c r="AP266" i="7"/>
  <c r="U264" i="9"/>
  <c r="BC266" i="7"/>
  <c r="BC264" i="9"/>
  <c r="CC266" i="7"/>
  <c r="CD264" i="8"/>
  <c r="CA264" i="8"/>
  <c r="CF264" i="8"/>
  <c r="AU265" i="7"/>
  <c r="P265" i="9"/>
  <c r="AB264" i="8"/>
  <c r="AG264" i="8"/>
  <c r="Y265" i="8" s="1"/>
  <c r="AE264" i="8"/>
  <c r="CH265" i="7"/>
  <c r="AB266" i="7"/>
  <c r="AG266" i="7"/>
  <c r="Y267" i="7" s="1"/>
  <c r="AE266" i="7"/>
  <c r="BH263" i="9"/>
  <c r="BD264" i="8"/>
  <c r="BA264" i="8"/>
  <c r="BF264" i="8"/>
  <c r="AH263" i="9"/>
  <c r="BP266" i="7"/>
  <c r="BU263" i="9"/>
  <c r="AC264" i="9"/>
  <c r="BU265" i="7"/>
  <c r="BP264" i="9"/>
  <c r="U265" i="7"/>
  <c r="CC264" i="9"/>
  <c r="BH265" i="7"/>
  <c r="O264" i="8"/>
  <c r="R264" i="8"/>
  <c r="T264" i="8"/>
  <c r="L265" i="8" s="1"/>
  <c r="BQ264" i="8"/>
  <c r="BN264" i="8"/>
  <c r="BS264" i="8"/>
  <c r="P266" i="7"/>
  <c r="CH263" i="9"/>
  <c r="AP264" i="8"/>
  <c r="AU263" i="8"/>
  <c r="AP264" i="9"/>
  <c r="AD264" i="9" l="1"/>
  <c r="AA264" i="9"/>
  <c r="AF264" i="9"/>
  <c r="AH266" i="7"/>
  <c r="BD266" i="7"/>
  <c r="BA266" i="7"/>
  <c r="BF266" i="7"/>
  <c r="AC267" i="7"/>
  <c r="CD264" i="9"/>
  <c r="CA264" i="9"/>
  <c r="CF264" i="9"/>
  <c r="BQ266" i="7"/>
  <c r="BN266" i="7"/>
  <c r="BS266" i="7"/>
  <c r="CB264" i="8"/>
  <c r="CE264" i="8"/>
  <c r="CG264" i="8"/>
  <c r="BY265" i="8" s="1"/>
  <c r="Q266" i="7"/>
  <c r="N266" i="7"/>
  <c r="S266" i="7"/>
  <c r="U264" i="8"/>
  <c r="AH264" i="8"/>
  <c r="CD266" i="7"/>
  <c r="CA266" i="7"/>
  <c r="CF266" i="7"/>
  <c r="AQ264" i="9"/>
  <c r="AN264" i="9"/>
  <c r="AS264" i="9"/>
  <c r="AC265" i="8"/>
  <c r="BO264" i="8"/>
  <c r="BT264" i="8"/>
  <c r="BL265" i="8" s="1"/>
  <c r="BR264" i="8"/>
  <c r="BQ264" i="9"/>
  <c r="BN264" i="9"/>
  <c r="BS264" i="9"/>
  <c r="BD264" i="9"/>
  <c r="BA264" i="9"/>
  <c r="BF264" i="9"/>
  <c r="AQ266" i="7"/>
  <c r="AN266" i="7"/>
  <c r="AS266" i="7"/>
  <c r="BB264" i="8"/>
  <c r="BG264" i="8"/>
  <c r="AY265" i="8" s="1"/>
  <c r="BE264" i="8"/>
  <c r="AQ264" i="8"/>
  <c r="AN264" i="8"/>
  <c r="AS264" i="8"/>
  <c r="P265" i="8"/>
  <c r="Q265" i="9"/>
  <c r="N265" i="9"/>
  <c r="S265" i="9"/>
  <c r="BO266" i="7" l="1"/>
  <c r="BR266" i="7"/>
  <c r="BT266" i="7"/>
  <c r="BL267" i="7" s="1"/>
  <c r="AO264" i="8"/>
  <c r="AR264" i="8"/>
  <c r="AT264" i="8"/>
  <c r="AL265" i="8" s="1"/>
  <c r="BO264" i="9"/>
  <c r="BT264" i="9"/>
  <c r="BL265" i="9" s="1"/>
  <c r="BR264" i="9"/>
  <c r="CB266" i="7"/>
  <c r="CG266" i="7"/>
  <c r="BY267" i="7" s="1"/>
  <c r="CE266" i="7"/>
  <c r="BC265" i="8"/>
  <c r="BB266" i="7"/>
  <c r="BE266" i="7"/>
  <c r="BG266" i="7"/>
  <c r="AY267" i="7" s="1"/>
  <c r="AD267" i="7"/>
  <c r="AA267" i="7"/>
  <c r="AF267" i="7"/>
  <c r="BU264" i="8"/>
  <c r="BP265" i="8"/>
  <c r="Q265" i="8"/>
  <c r="N265" i="8"/>
  <c r="S265" i="8"/>
  <c r="BH264" i="8"/>
  <c r="BB264" i="9"/>
  <c r="BG264" i="9"/>
  <c r="AY265" i="9" s="1"/>
  <c r="BE264" i="9"/>
  <c r="AO266" i="7"/>
  <c r="AT266" i="7"/>
  <c r="AL267" i="7" s="1"/>
  <c r="AR266" i="7"/>
  <c r="CB264" i="9"/>
  <c r="CE264" i="9"/>
  <c r="CG264" i="9"/>
  <c r="BY265" i="9" s="1"/>
  <c r="O265" i="9"/>
  <c r="T265" i="9"/>
  <c r="L266" i="9" s="1"/>
  <c r="R265" i="9"/>
  <c r="AD265" i="8"/>
  <c r="AA265" i="8"/>
  <c r="AF265" i="8"/>
  <c r="O266" i="7"/>
  <c r="R266" i="7"/>
  <c r="T266" i="7"/>
  <c r="L267" i="7" s="1"/>
  <c r="AO264" i="9"/>
  <c r="AR264" i="9"/>
  <c r="AT264" i="9"/>
  <c r="AL265" i="9" s="1"/>
  <c r="CC265" i="8"/>
  <c r="CH264" i="8"/>
  <c r="AB264" i="9"/>
  <c r="AE264" i="9"/>
  <c r="AG264" i="9"/>
  <c r="Y265" i="9" s="1"/>
  <c r="CC265" i="9" l="1"/>
  <c r="CD265" i="8"/>
  <c r="CA265" i="8"/>
  <c r="CF265" i="8"/>
  <c r="BU264" i="9"/>
  <c r="AB267" i="7"/>
  <c r="AG267" i="7"/>
  <c r="Y268" i="7" s="1"/>
  <c r="AE267" i="7"/>
  <c r="BP265" i="9"/>
  <c r="AP265" i="9"/>
  <c r="AU266" i="7"/>
  <c r="BH266" i="7"/>
  <c r="AP265" i="8"/>
  <c r="AU264" i="8"/>
  <c r="U266" i="7"/>
  <c r="AP267" i="7"/>
  <c r="O265" i="8"/>
  <c r="T265" i="8"/>
  <c r="L266" i="8" s="1"/>
  <c r="R265" i="8"/>
  <c r="BD265" i="8"/>
  <c r="BA265" i="8"/>
  <c r="BF265" i="8"/>
  <c r="BC267" i="7"/>
  <c r="AU264" i="9"/>
  <c r="AC265" i="9"/>
  <c r="BH264" i="9"/>
  <c r="BQ265" i="8"/>
  <c r="BN265" i="8"/>
  <c r="BS265" i="8"/>
  <c r="CH264" i="9"/>
  <c r="BC265" i="9"/>
  <c r="CH266" i="7"/>
  <c r="BP267" i="7"/>
  <c r="P267" i="7"/>
  <c r="U265" i="9"/>
  <c r="CC267" i="7"/>
  <c r="BU266" i="7"/>
  <c r="AB265" i="8"/>
  <c r="AG265" i="8"/>
  <c r="Y266" i="8" s="1"/>
  <c r="AE265" i="8"/>
  <c r="AH264" i="9"/>
  <c r="P266" i="9"/>
  <c r="BQ267" i="7" l="1"/>
  <c r="BN267" i="7"/>
  <c r="BS267" i="7"/>
  <c r="BB265" i="8"/>
  <c r="BG265" i="8"/>
  <c r="AY266" i="8" s="1"/>
  <c r="BE265" i="8"/>
  <c r="U265" i="8"/>
  <c r="Q267" i="7"/>
  <c r="N267" i="7"/>
  <c r="S267" i="7"/>
  <c r="AH265" i="8"/>
  <c r="AC266" i="8"/>
  <c r="AD265" i="9"/>
  <c r="AA265" i="9"/>
  <c r="AF265" i="9"/>
  <c r="CD267" i="7"/>
  <c r="CA267" i="7"/>
  <c r="CF267" i="7"/>
  <c r="Q266" i="9"/>
  <c r="N266" i="9"/>
  <c r="S266" i="9"/>
  <c r="CB265" i="8"/>
  <c r="CE265" i="8"/>
  <c r="CG265" i="8"/>
  <c r="BY266" i="8" s="1"/>
  <c r="BO265" i="8"/>
  <c r="BR265" i="8"/>
  <c r="BT265" i="8"/>
  <c r="BL266" i="8" s="1"/>
  <c r="AQ265" i="8"/>
  <c r="AN265" i="8"/>
  <c r="AS265" i="8"/>
  <c r="P266" i="8"/>
  <c r="BQ265" i="9"/>
  <c r="BN265" i="9"/>
  <c r="BS265" i="9"/>
  <c r="AQ267" i="7"/>
  <c r="AN267" i="7"/>
  <c r="AS267" i="7"/>
  <c r="AQ265" i="9"/>
  <c r="AN265" i="9"/>
  <c r="AS265" i="9"/>
  <c r="BD265" i="9"/>
  <c r="BA265" i="9"/>
  <c r="BF265" i="9"/>
  <c r="BD267" i="7"/>
  <c r="BA267" i="7"/>
  <c r="BF267" i="7"/>
  <c r="AH267" i="7"/>
  <c r="CD265" i="9"/>
  <c r="CA265" i="9"/>
  <c r="CF265" i="9"/>
  <c r="AC268" i="7"/>
  <c r="BP266" i="8" l="1"/>
  <c r="AB265" i="9"/>
  <c r="AE265" i="9"/>
  <c r="AG265" i="9"/>
  <c r="Y266" i="9" s="1"/>
  <c r="BB267" i="7"/>
  <c r="BG267" i="7"/>
  <c r="AY268" i="7" s="1"/>
  <c r="BE267" i="7"/>
  <c r="BU265" i="8"/>
  <c r="AO267" i="7"/>
  <c r="AR267" i="7"/>
  <c r="AT267" i="7"/>
  <c r="AL268" i="7" s="1"/>
  <c r="CC266" i="8"/>
  <c r="AD268" i="7"/>
  <c r="AA268" i="7"/>
  <c r="AF268" i="7"/>
  <c r="CH265" i="8"/>
  <c r="AD266" i="8"/>
  <c r="AA266" i="8"/>
  <c r="AF266" i="8"/>
  <c r="BH265" i="8"/>
  <c r="BB265" i="9"/>
  <c r="BG265" i="9"/>
  <c r="AY266" i="9" s="1"/>
  <c r="BE265" i="9"/>
  <c r="BC266" i="8"/>
  <c r="AO265" i="9"/>
  <c r="AT265" i="9"/>
  <c r="AL266" i="9" s="1"/>
  <c r="AR265" i="9"/>
  <c r="BO265" i="9"/>
  <c r="BT265" i="9"/>
  <c r="BL266" i="9" s="1"/>
  <c r="BR265" i="9"/>
  <c r="O266" i="9"/>
  <c r="R266" i="9"/>
  <c r="T266" i="9"/>
  <c r="L267" i="9" s="1"/>
  <c r="Q266" i="8"/>
  <c r="N266" i="8"/>
  <c r="S266" i="8"/>
  <c r="CB265" i="9"/>
  <c r="CG265" i="9"/>
  <c r="BY266" i="9" s="1"/>
  <c r="CE265" i="9"/>
  <c r="O267" i="7"/>
  <c r="R267" i="7"/>
  <c r="T267" i="7"/>
  <c r="L268" i="7" s="1"/>
  <c r="BO267" i="7"/>
  <c r="BT267" i="7"/>
  <c r="BL268" i="7" s="1"/>
  <c r="BR267" i="7"/>
  <c r="AO265" i="8"/>
  <c r="AT265" i="8"/>
  <c r="AL266" i="8" s="1"/>
  <c r="AR265" i="8"/>
  <c r="CB267" i="7"/>
  <c r="CG267" i="7"/>
  <c r="BY268" i="7" s="1"/>
  <c r="CE267" i="7"/>
  <c r="P267" i="9" l="1"/>
  <c r="BD266" i="8"/>
  <c r="BA266" i="8"/>
  <c r="BF266" i="8"/>
  <c r="BC268" i="7"/>
  <c r="U266" i="9"/>
  <c r="AB268" i="7"/>
  <c r="AG268" i="7"/>
  <c r="Y269" i="7" s="1"/>
  <c r="AE268" i="7"/>
  <c r="AC266" i="9"/>
  <c r="BC266" i="9"/>
  <c r="AH265" i="9"/>
  <c r="CD266" i="8"/>
  <c r="CA266" i="8"/>
  <c r="CF266" i="8"/>
  <c r="BU265" i="9"/>
  <c r="BP266" i="9"/>
  <c r="CH265" i="9"/>
  <c r="BH265" i="9"/>
  <c r="CC266" i="9"/>
  <c r="AP268" i="7"/>
  <c r="BH267" i="7"/>
  <c r="CC268" i="7"/>
  <c r="AU267" i="7"/>
  <c r="O266" i="8"/>
  <c r="T266" i="8"/>
  <c r="L267" i="8" s="1"/>
  <c r="R266" i="8"/>
  <c r="AP266" i="9"/>
  <c r="AB266" i="8"/>
  <c r="AE266" i="8"/>
  <c r="AG266" i="8"/>
  <c r="Y267" i="8" s="1"/>
  <c r="CH267" i="7"/>
  <c r="BU267" i="7"/>
  <c r="BP268" i="7"/>
  <c r="AU265" i="9"/>
  <c r="P268" i="7"/>
  <c r="BQ266" i="8"/>
  <c r="BN266" i="8"/>
  <c r="BS266" i="8"/>
  <c r="AU265" i="8"/>
  <c r="AP266" i="8"/>
  <c r="U267" i="7"/>
  <c r="AQ268" i="7" l="1"/>
  <c r="AN268" i="7"/>
  <c r="AS268" i="7"/>
  <c r="CB266" i="8"/>
  <c r="CE266" i="8"/>
  <c r="CG266" i="8"/>
  <c r="BY267" i="8" s="1"/>
  <c r="U266" i="8"/>
  <c r="BD268" i="7"/>
  <c r="BA268" i="7"/>
  <c r="BF268" i="7"/>
  <c r="CD266" i="9"/>
  <c r="CA266" i="9"/>
  <c r="CF266" i="9"/>
  <c r="BO266" i="8"/>
  <c r="BT266" i="8"/>
  <c r="BL267" i="8" s="1"/>
  <c r="BR266" i="8"/>
  <c r="BD266" i="9"/>
  <c r="BA266" i="9"/>
  <c r="BF266" i="9"/>
  <c r="AQ266" i="9"/>
  <c r="AN266" i="9"/>
  <c r="AS266" i="9"/>
  <c r="AC269" i="7"/>
  <c r="AQ266" i="8"/>
  <c r="AN266" i="8"/>
  <c r="AS266" i="8"/>
  <c r="P267" i="8"/>
  <c r="Q268" i="7"/>
  <c r="N268" i="7"/>
  <c r="S268" i="7"/>
  <c r="CD268" i="7"/>
  <c r="CA268" i="7"/>
  <c r="CF268" i="7"/>
  <c r="BB266" i="8"/>
  <c r="BE266" i="8"/>
  <c r="BG266" i="8"/>
  <c r="AY267" i="8" s="1"/>
  <c r="AC267" i="8"/>
  <c r="AH266" i="8"/>
  <c r="AD266" i="9"/>
  <c r="AA266" i="9"/>
  <c r="AF266" i="9"/>
  <c r="Q267" i="9"/>
  <c r="N267" i="9"/>
  <c r="S267" i="9"/>
  <c r="BQ268" i="7"/>
  <c r="BN268" i="7"/>
  <c r="BS268" i="7"/>
  <c r="BQ266" i="9"/>
  <c r="BN266" i="9"/>
  <c r="BS266" i="9"/>
  <c r="AH268" i="7"/>
  <c r="O268" i="7" l="1"/>
  <c r="R268" i="7"/>
  <c r="T268" i="7"/>
  <c r="L269" i="7" s="1"/>
  <c r="AD267" i="8"/>
  <c r="AA267" i="8"/>
  <c r="AF267" i="8"/>
  <c r="O267" i="9"/>
  <c r="T267" i="9"/>
  <c r="L268" i="9" s="1"/>
  <c r="R267" i="9"/>
  <c r="BU266" i="8"/>
  <c r="CC267" i="8"/>
  <c r="BC267" i="8"/>
  <c r="AO266" i="8"/>
  <c r="AR266" i="8"/>
  <c r="AT266" i="8"/>
  <c r="AL267" i="8" s="1"/>
  <c r="BP267" i="8"/>
  <c r="CH266" i="8"/>
  <c r="BO268" i="7"/>
  <c r="BT268" i="7"/>
  <c r="BL269" i="7" s="1"/>
  <c r="BR268" i="7"/>
  <c r="Q267" i="8"/>
  <c r="N267" i="8"/>
  <c r="S267" i="8"/>
  <c r="BB266" i="9"/>
  <c r="BG266" i="9"/>
  <c r="AY267" i="9" s="1"/>
  <c r="BE266" i="9"/>
  <c r="AB266" i="9"/>
  <c r="AG266" i="9"/>
  <c r="Y267" i="9" s="1"/>
  <c r="AE266" i="9"/>
  <c r="AD269" i="7"/>
  <c r="AA269" i="7"/>
  <c r="AF269" i="7"/>
  <c r="BB268" i="7"/>
  <c r="BE268" i="7"/>
  <c r="BG268" i="7"/>
  <c r="AY269" i="7" s="1"/>
  <c r="BH266" i="8"/>
  <c r="BO266" i="9"/>
  <c r="BT266" i="9"/>
  <c r="BL267" i="9" s="1"/>
  <c r="BR266" i="9"/>
  <c r="CB266" i="9"/>
  <c r="CE266" i="9"/>
  <c r="CG266" i="9"/>
  <c r="BY267" i="9" s="1"/>
  <c r="CB268" i="7"/>
  <c r="CG268" i="7"/>
  <c r="BY269" i="7" s="1"/>
  <c r="CE268" i="7"/>
  <c r="AO268" i="7"/>
  <c r="AT268" i="7"/>
  <c r="AL269" i="7" s="1"/>
  <c r="AR268" i="7"/>
  <c r="AO266" i="9"/>
  <c r="AR266" i="9"/>
  <c r="AT266" i="9"/>
  <c r="AL267" i="9" s="1"/>
  <c r="AB269" i="7" l="1"/>
  <c r="AG269" i="7"/>
  <c r="Y270" i="7" s="1"/>
  <c r="AE269" i="7"/>
  <c r="BQ267" i="8"/>
  <c r="BN267" i="8"/>
  <c r="BS267" i="8"/>
  <c r="U267" i="9"/>
  <c r="AH266" i="9"/>
  <c r="O267" i="8"/>
  <c r="T267" i="8"/>
  <c r="L268" i="8" s="1"/>
  <c r="R267" i="8"/>
  <c r="AP267" i="8"/>
  <c r="P268" i="9"/>
  <c r="CH266" i="9"/>
  <c r="AP269" i="7"/>
  <c r="AU266" i="8"/>
  <c r="BU266" i="9"/>
  <c r="BP267" i="9"/>
  <c r="AC267" i="9"/>
  <c r="CH268" i="7"/>
  <c r="BH266" i="9"/>
  <c r="BU268" i="7"/>
  <c r="AU268" i="7"/>
  <c r="CC269" i="7"/>
  <c r="BC267" i="9"/>
  <c r="BP269" i="7"/>
  <c r="BD267" i="8"/>
  <c r="BA267" i="8"/>
  <c r="BF267" i="8"/>
  <c r="AB267" i="8"/>
  <c r="AE267" i="8"/>
  <c r="AG267" i="8"/>
  <c r="Y268" i="8" s="1"/>
  <c r="AP267" i="9"/>
  <c r="BC269" i="7"/>
  <c r="AU266" i="9"/>
  <c r="BH268" i="7"/>
  <c r="CD267" i="8"/>
  <c r="CA267" i="8"/>
  <c r="CF267" i="8"/>
  <c r="P269" i="7"/>
  <c r="U268" i="7"/>
  <c r="CC267" i="9"/>
  <c r="AQ267" i="9" l="1"/>
  <c r="AN267" i="9"/>
  <c r="AS267" i="9"/>
  <c r="AC268" i="8"/>
  <c r="BQ269" i="7"/>
  <c r="BN269" i="7"/>
  <c r="BS269" i="7"/>
  <c r="AQ269" i="7"/>
  <c r="AN269" i="7"/>
  <c r="AS269" i="7"/>
  <c r="Q269" i="7"/>
  <c r="N269" i="7"/>
  <c r="S269" i="7"/>
  <c r="BD267" i="9"/>
  <c r="BA267" i="9"/>
  <c r="BF267" i="9"/>
  <c r="CB267" i="8"/>
  <c r="CE267" i="8"/>
  <c r="CG267" i="8"/>
  <c r="BY268" i="8" s="1"/>
  <c r="BD269" i="7"/>
  <c r="BA269" i="7"/>
  <c r="BF269" i="7"/>
  <c r="AD267" i="9"/>
  <c r="AA267" i="9"/>
  <c r="AF267" i="9"/>
  <c r="BB267" i="8"/>
  <c r="BG267" i="8"/>
  <c r="AY268" i="8" s="1"/>
  <c r="BE267" i="8"/>
  <c r="CD269" i="7"/>
  <c r="CA269" i="7"/>
  <c r="CF269" i="7"/>
  <c r="Q268" i="9"/>
  <c r="N268" i="9"/>
  <c r="S268" i="9"/>
  <c r="BQ267" i="9"/>
  <c r="BN267" i="9"/>
  <c r="BS267" i="9"/>
  <c r="BO267" i="8"/>
  <c r="BR267" i="8"/>
  <c r="BT267" i="8"/>
  <c r="BL268" i="8" s="1"/>
  <c r="AQ267" i="8"/>
  <c r="AN267" i="8"/>
  <c r="AS267" i="8"/>
  <c r="CD267" i="9"/>
  <c r="CA267" i="9"/>
  <c r="CF267" i="9"/>
  <c r="U267" i="8"/>
  <c r="AH269" i="7"/>
  <c r="P268" i="8"/>
  <c r="AC270" i="7"/>
  <c r="AH267" i="8"/>
  <c r="Q268" i="8" l="1"/>
  <c r="N268" i="8"/>
  <c r="S268" i="8"/>
  <c r="BU267" i="8"/>
  <c r="CC268" i="8"/>
  <c r="BH267" i="8"/>
  <c r="BC268" i="8"/>
  <c r="CH267" i="8"/>
  <c r="AO269" i="7"/>
  <c r="AR269" i="7"/>
  <c r="AT269" i="7"/>
  <c r="AL270" i="7" s="1"/>
  <c r="BO267" i="9"/>
  <c r="BR267" i="9"/>
  <c r="BT267" i="9"/>
  <c r="BL268" i="9" s="1"/>
  <c r="BB267" i="9"/>
  <c r="BG267" i="9"/>
  <c r="AY268" i="9" s="1"/>
  <c r="BE267" i="9"/>
  <c r="BO269" i="7"/>
  <c r="BT269" i="7"/>
  <c r="BL270" i="7" s="1"/>
  <c r="BR269" i="7"/>
  <c r="CB267" i="9"/>
  <c r="CG267" i="9"/>
  <c r="BY268" i="9" s="1"/>
  <c r="CE267" i="9"/>
  <c r="O268" i="9"/>
  <c r="T268" i="9"/>
  <c r="L269" i="9" s="1"/>
  <c r="R268" i="9"/>
  <c r="AB267" i="9"/>
  <c r="AG267" i="9"/>
  <c r="Y268" i="9" s="1"/>
  <c r="AE267" i="9"/>
  <c r="O269" i="7"/>
  <c r="R269" i="7"/>
  <c r="T269" i="7"/>
  <c r="L270" i="7" s="1"/>
  <c r="AD268" i="8"/>
  <c r="AA268" i="8"/>
  <c r="AF268" i="8"/>
  <c r="AD270" i="7"/>
  <c r="AA270" i="7"/>
  <c r="AF270" i="7"/>
  <c r="AO267" i="9"/>
  <c r="AT267" i="9"/>
  <c r="AL268" i="9" s="1"/>
  <c r="AR267" i="9"/>
  <c r="AO267" i="8"/>
  <c r="AT267" i="8"/>
  <c r="AL268" i="8" s="1"/>
  <c r="AR267" i="8"/>
  <c r="CB269" i="7"/>
  <c r="CG269" i="7"/>
  <c r="BY270" i="7" s="1"/>
  <c r="CE269" i="7"/>
  <c r="BP268" i="8"/>
  <c r="BB269" i="7"/>
  <c r="BE269" i="7"/>
  <c r="BG269" i="7"/>
  <c r="AY270" i="7" s="1"/>
  <c r="BQ268" i="8" l="1"/>
  <c r="BN268" i="8"/>
  <c r="BS268" i="8"/>
  <c r="AH267" i="9"/>
  <c r="CH267" i="9"/>
  <c r="BP268" i="9"/>
  <c r="AC268" i="9"/>
  <c r="BU267" i="9"/>
  <c r="BU269" i="7"/>
  <c r="BC270" i="7"/>
  <c r="AP270" i="7"/>
  <c r="CD268" i="8"/>
  <c r="CA268" i="8"/>
  <c r="CF268" i="8"/>
  <c r="AU269" i="7"/>
  <c r="BP270" i="7"/>
  <c r="AU267" i="8"/>
  <c r="BH267" i="9"/>
  <c r="CC268" i="9"/>
  <c r="CH269" i="7"/>
  <c r="BC268" i="9"/>
  <c r="CC270" i="7"/>
  <c r="AB270" i="7"/>
  <c r="AG270" i="7"/>
  <c r="Y271" i="7" s="1"/>
  <c r="AE270" i="7"/>
  <c r="AP268" i="8"/>
  <c r="AB268" i="8"/>
  <c r="AE268" i="8"/>
  <c r="AG268" i="8"/>
  <c r="Y269" i="8" s="1"/>
  <c r="U268" i="9"/>
  <c r="BD268" i="8"/>
  <c r="BA268" i="8"/>
  <c r="BF268" i="8"/>
  <c r="O268" i="8"/>
  <c r="T268" i="8"/>
  <c r="L269" i="8" s="1"/>
  <c r="R268" i="8"/>
  <c r="AU267" i="9"/>
  <c r="P270" i="7"/>
  <c r="BH269" i="7"/>
  <c r="AP268" i="9"/>
  <c r="U269" i="7"/>
  <c r="P269" i="9"/>
  <c r="AD268" i="9" l="1"/>
  <c r="AA268" i="9"/>
  <c r="AF268" i="9"/>
  <c r="CD270" i="7"/>
  <c r="CA270" i="7"/>
  <c r="CF270" i="7"/>
  <c r="BQ268" i="9"/>
  <c r="BN268" i="9"/>
  <c r="BS268" i="9"/>
  <c r="BB268" i="8"/>
  <c r="BG268" i="8"/>
  <c r="AY269" i="8" s="1"/>
  <c r="BE268" i="8"/>
  <c r="CB268" i="8"/>
  <c r="CE268" i="8"/>
  <c r="CG268" i="8"/>
  <c r="BY269" i="8" s="1"/>
  <c r="Q270" i="7"/>
  <c r="N270" i="7"/>
  <c r="S270" i="7"/>
  <c r="AQ270" i="7"/>
  <c r="AN270" i="7"/>
  <c r="AS270" i="7"/>
  <c r="AQ268" i="9"/>
  <c r="AN268" i="9"/>
  <c r="AS268" i="9"/>
  <c r="AC269" i="8"/>
  <c r="BD268" i="9"/>
  <c r="BA268" i="9"/>
  <c r="BF268" i="9"/>
  <c r="AC271" i="7"/>
  <c r="BD270" i="7"/>
  <c r="BA270" i="7"/>
  <c r="BF270" i="7"/>
  <c r="AH268" i="8"/>
  <c r="AQ268" i="8"/>
  <c r="AN268" i="8"/>
  <c r="AS268" i="8"/>
  <c r="CD268" i="9"/>
  <c r="CA268" i="9"/>
  <c r="CF268" i="9"/>
  <c r="BQ270" i="7"/>
  <c r="BN270" i="7"/>
  <c r="BS270" i="7"/>
  <c r="U268" i="8"/>
  <c r="BO268" i="8"/>
  <c r="BT268" i="8"/>
  <c r="BL269" i="8" s="1"/>
  <c r="BR268" i="8"/>
  <c r="AH270" i="7"/>
  <c r="Q269" i="9"/>
  <c r="N269" i="9"/>
  <c r="S269" i="9"/>
  <c r="P269" i="8"/>
  <c r="AO268" i="9" l="1"/>
  <c r="AR268" i="9"/>
  <c r="AT268" i="9"/>
  <c r="AL269" i="9" s="1"/>
  <c r="BC269" i="8"/>
  <c r="B30" i="9"/>
  <c r="BO270" i="7"/>
  <c r="BT270" i="7"/>
  <c r="BL271" i="7" s="1"/>
  <c r="BR270" i="7"/>
  <c r="BU268" i="8"/>
  <c r="BP269" i="8"/>
  <c r="AO268" i="8"/>
  <c r="AT268" i="8"/>
  <c r="AL269" i="8" s="1"/>
  <c r="AR268" i="8"/>
  <c r="AO270" i="7"/>
  <c r="AR270" i="7"/>
  <c r="AT270" i="7"/>
  <c r="AL271" i="7" s="1"/>
  <c r="BO268" i="9"/>
  <c r="BR268" i="9"/>
  <c r="BT268" i="9"/>
  <c r="BL269" i="9" s="1"/>
  <c r="Q269" i="8"/>
  <c r="N269" i="8"/>
  <c r="S269" i="8"/>
  <c r="AD271" i="7"/>
  <c r="AA271" i="7"/>
  <c r="AF271" i="7"/>
  <c r="BB268" i="9"/>
  <c r="BG268" i="9"/>
  <c r="AY269" i="9" s="1"/>
  <c r="BE268" i="9"/>
  <c r="O270" i="7"/>
  <c r="R270" i="7"/>
  <c r="T270" i="7"/>
  <c r="L271" i="7" s="1"/>
  <c r="CB270" i="7"/>
  <c r="CE270" i="7"/>
  <c r="CG270" i="7"/>
  <c r="BY271" i="7" s="1"/>
  <c r="BB270" i="7"/>
  <c r="BG270" i="7"/>
  <c r="AY271" i="7" s="1"/>
  <c r="BE270" i="7"/>
  <c r="CC269" i="8"/>
  <c r="O269" i="9"/>
  <c r="T269" i="9"/>
  <c r="L270" i="9" s="1"/>
  <c r="R269" i="9"/>
  <c r="AD269" i="8"/>
  <c r="AA269" i="8"/>
  <c r="AF269" i="8"/>
  <c r="CH268" i="8"/>
  <c r="AB268" i="9"/>
  <c r="AE268" i="9"/>
  <c r="AG268" i="9"/>
  <c r="Y269" i="9" s="1"/>
  <c r="CB268" i="9"/>
  <c r="CG268" i="9"/>
  <c r="BY269" i="9" s="1"/>
  <c r="CE268" i="9"/>
  <c r="BH268" i="8"/>
  <c r="AP269" i="8" l="1"/>
  <c r="CH270" i="7"/>
  <c r="U269" i="9"/>
  <c r="P271" i="7"/>
  <c r="B30" i="8"/>
  <c r="BQ269" i="8"/>
  <c r="BN269" i="8"/>
  <c r="BS269" i="8"/>
  <c r="P270" i="9"/>
  <c r="AB271" i="7"/>
  <c r="AE271" i="7"/>
  <c r="AG271" i="7"/>
  <c r="Y272" i="7" s="1"/>
  <c r="U270" i="7"/>
  <c r="O269" i="8"/>
  <c r="R269" i="8"/>
  <c r="T269" i="8"/>
  <c r="L270" i="8" s="1"/>
  <c r="AC269" i="9"/>
  <c r="BH268" i="9"/>
  <c r="BP269" i="9"/>
  <c r="BD269" i="8"/>
  <c r="BA269" i="8"/>
  <c r="BF269" i="8"/>
  <c r="BH270" i="7"/>
  <c r="AP271" i="7"/>
  <c r="AH268" i="9"/>
  <c r="BU268" i="9"/>
  <c r="BC271" i="7"/>
  <c r="AU270" i="7"/>
  <c r="BU270" i="7"/>
  <c r="AP269" i="9"/>
  <c r="CD269" i="8"/>
  <c r="CA269" i="8"/>
  <c r="CF269" i="8"/>
  <c r="CH268" i="9"/>
  <c r="CC269" i="9"/>
  <c r="C30" i="8"/>
  <c r="BP271" i="7"/>
  <c r="AU268" i="9"/>
  <c r="BC269" i="9"/>
  <c r="AB269" i="8"/>
  <c r="AG269" i="8"/>
  <c r="Y270" i="8" s="1"/>
  <c r="AE269" i="8"/>
  <c r="CC271" i="7"/>
  <c r="C32" i="7"/>
  <c r="AU268" i="8"/>
  <c r="BD271" i="7" l="1"/>
  <c r="BA271" i="7"/>
  <c r="BF271" i="7"/>
  <c r="E30" i="8"/>
  <c r="BB269" i="8"/>
  <c r="BE269" i="8"/>
  <c r="BG269" i="8"/>
  <c r="AY270" i="8" s="1"/>
  <c r="Q271" i="7"/>
  <c r="N271" i="7"/>
  <c r="S271" i="7"/>
  <c r="CB269" i="8"/>
  <c r="CG269" i="8"/>
  <c r="BY270" i="8" s="1"/>
  <c r="CE269" i="8"/>
  <c r="BQ269" i="9"/>
  <c r="BN269" i="9"/>
  <c r="BS269" i="9"/>
  <c r="Q270" i="9"/>
  <c r="N270" i="9"/>
  <c r="S270" i="9"/>
  <c r="AC270" i="8"/>
  <c r="BD269" i="9"/>
  <c r="BA269" i="9"/>
  <c r="BF269" i="9"/>
  <c r="G30" i="8"/>
  <c r="AC272" i="7"/>
  <c r="AQ269" i="9"/>
  <c r="AN269" i="9"/>
  <c r="AS269" i="9"/>
  <c r="AH271" i="7"/>
  <c r="BQ271" i="7"/>
  <c r="BN271" i="7"/>
  <c r="BS271" i="7"/>
  <c r="F30" i="8"/>
  <c r="AD269" i="9"/>
  <c r="AA269" i="9"/>
  <c r="AF269" i="9"/>
  <c r="P270" i="8"/>
  <c r="CD269" i="9"/>
  <c r="CA269" i="9"/>
  <c r="CF269" i="9"/>
  <c r="U269" i="8"/>
  <c r="BO269" i="8"/>
  <c r="BT269" i="8"/>
  <c r="BL270" i="8" s="1"/>
  <c r="BR269" i="8"/>
  <c r="CD271" i="7"/>
  <c r="CA271" i="7"/>
  <c r="CF271" i="7"/>
  <c r="AQ271" i="7"/>
  <c r="AN271" i="7"/>
  <c r="AS271" i="7"/>
  <c r="AH269" i="8"/>
  <c r="AQ269" i="8"/>
  <c r="AN269" i="8"/>
  <c r="AS269" i="8"/>
  <c r="BU269" i="8" l="1"/>
  <c r="D30" i="9"/>
  <c r="BC270" i="8"/>
  <c r="D30" i="8"/>
  <c r="BO269" i="9"/>
  <c r="BT269" i="9"/>
  <c r="BL270" i="9" s="1"/>
  <c r="BR269" i="9"/>
  <c r="BH269" i="8"/>
  <c r="O270" i="9"/>
  <c r="R270" i="9"/>
  <c r="T270" i="9"/>
  <c r="L271" i="9" s="1"/>
  <c r="AO269" i="8"/>
  <c r="AT269" i="8"/>
  <c r="AL270" i="8" s="1"/>
  <c r="AR269" i="8"/>
  <c r="BP270" i="8"/>
  <c r="AO269" i="9"/>
  <c r="AT269" i="9"/>
  <c r="AL270" i="9" s="1"/>
  <c r="AR269" i="9"/>
  <c r="F32" i="7"/>
  <c r="BO271" i="7"/>
  <c r="BT271" i="7"/>
  <c r="BL272" i="7" s="1"/>
  <c r="BR271" i="7"/>
  <c r="CH269" i="8"/>
  <c r="G30" i="9"/>
  <c r="AO271" i="7"/>
  <c r="AR271" i="7"/>
  <c r="AT271" i="7"/>
  <c r="AL272" i="7" s="1"/>
  <c r="E30" i="9"/>
  <c r="CC270" i="8"/>
  <c r="BB269" i="9"/>
  <c r="BE269" i="9"/>
  <c r="BG269" i="9"/>
  <c r="AY270" i="9" s="1"/>
  <c r="E32" i="7"/>
  <c r="AB269" i="9"/>
  <c r="AG269" i="9"/>
  <c r="Y270" i="9" s="1"/>
  <c r="AE269" i="9"/>
  <c r="AD270" i="8"/>
  <c r="AA270" i="8"/>
  <c r="AF270" i="8"/>
  <c r="D32" i="7"/>
  <c r="CB269" i="9"/>
  <c r="CG269" i="9"/>
  <c r="BY270" i="9" s="1"/>
  <c r="CE269" i="9"/>
  <c r="G32" i="7"/>
  <c r="B32" i="7"/>
  <c r="BB271" i="7"/>
  <c r="BE271" i="7"/>
  <c r="BG271" i="7"/>
  <c r="AY272" i="7" s="1"/>
  <c r="AD272" i="7"/>
  <c r="AA272" i="7"/>
  <c r="AF272" i="7"/>
  <c r="F30" i="9"/>
  <c r="Q270" i="8"/>
  <c r="N270" i="8"/>
  <c r="S270" i="8"/>
  <c r="CB271" i="7"/>
  <c r="CG271" i="7"/>
  <c r="BY272" i="7" s="1"/>
  <c r="CE271" i="7"/>
  <c r="C30" i="9"/>
  <c r="O271" i="7"/>
  <c r="T271" i="7"/>
  <c r="L272" i="7" s="1"/>
  <c r="R271" i="7"/>
  <c r="BC272" i="7" l="1"/>
  <c r="AU269" i="8"/>
  <c r="CH271" i="7"/>
  <c r="BH271" i="7"/>
  <c r="AB270" i="8"/>
  <c r="AG270" i="8"/>
  <c r="Y271" i="8" s="1"/>
  <c r="AE270" i="8"/>
  <c r="AP270" i="8"/>
  <c r="BD270" i="8"/>
  <c r="BA270" i="8"/>
  <c r="BF270" i="8"/>
  <c r="CC272" i="7"/>
  <c r="BU271" i="7"/>
  <c r="P271" i="9"/>
  <c r="U270" i="9"/>
  <c r="AH269" i="9"/>
  <c r="AU269" i="9"/>
  <c r="O270" i="8"/>
  <c r="T270" i="8"/>
  <c r="L271" i="8" s="1"/>
  <c r="R270" i="8"/>
  <c r="U271" i="7"/>
  <c r="CC270" i="9"/>
  <c r="BC270" i="9"/>
  <c r="AP270" i="9"/>
  <c r="BU269" i="9"/>
  <c r="AU271" i="7"/>
  <c r="P272" i="7"/>
  <c r="BH269" i="9"/>
  <c r="BP270" i="9"/>
  <c r="BQ270" i="8"/>
  <c r="BN270" i="8"/>
  <c r="BS270" i="8"/>
  <c r="BP272" i="7"/>
  <c r="AC270" i="9"/>
  <c r="AP272" i="7"/>
  <c r="CH269" i="9"/>
  <c r="AB272" i="7"/>
  <c r="AE272" i="7"/>
  <c r="AG272" i="7"/>
  <c r="Y273" i="7" s="1"/>
  <c r="CD270" i="8"/>
  <c r="CA270" i="8"/>
  <c r="CF270" i="8"/>
  <c r="AH270" i="8" l="1"/>
  <c r="AC271" i="8"/>
  <c r="AQ270" i="9"/>
  <c r="AN270" i="9"/>
  <c r="AS270" i="9"/>
  <c r="BD270" i="9"/>
  <c r="BA270" i="9"/>
  <c r="BF270" i="9"/>
  <c r="AQ272" i="7"/>
  <c r="AN272" i="7"/>
  <c r="AS272" i="7"/>
  <c r="CD270" i="9"/>
  <c r="CA270" i="9"/>
  <c r="CF270" i="9"/>
  <c r="CD272" i="7"/>
  <c r="CA272" i="7"/>
  <c r="CF272" i="7"/>
  <c r="AH272" i="7"/>
  <c r="AD270" i="9"/>
  <c r="AA270" i="9"/>
  <c r="AF270" i="9"/>
  <c r="Q272" i="7"/>
  <c r="N272" i="7"/>
  <c r="S272" i="7"/>
  <c r="BB270" i="8"/>
  <c r="BE270" i="8"/>
  <c r="BG270" i="8"/>
  <c r="AY271" i="8" s="1"/>
  <c r="BQ270" i="9"/>
  <c r="BN270" i="9"/>
  <c r="BS270" i="9"/>
  <c r="CB270" i="8"/>
  <c r="CE270" i="8"/>
  <c r="CG270" i="8"/>
  <c r="BY271" i="8" s="1"/>
  <c r="BQ272" i="7"/>
  <c r="BN272" i="7"/>
  <c r="BS272" i="7"/>
  <c r="U270" i="8"/>
  <c r="BO270" i="8"/>
  <c r="BT270" i="8"/>
  <c r="BL271" i="8" s="1"/>
  <c r="BR270" i="8"/>
  <c r="P271" i="8"/>
  <c r="AC273" i="7"/>
  <c r="Q271" i="9"/>
  <c r="N271" i="9"/>
  <c r="S271" i="9"/>
  <c r="AQ270" i="8"/>
  <c r="AN270" i="8"/>
  <c r="AS270" i="8"/>
  <c r="BD272" i="7"/>
  <c r="BA272" i="7"/>
  <c r="BF272" i="7"/>
  <c r="CB272" i="7" l="1"/>
  <c r="CE272" i="7"/>
  <c r="CG272" i="7"/>
  <c r="BY273" i="7" s="1"/>
  <c r="AO270" i="9"/>
  <c r="AT270" i="9"/>
  <c r="AL271" i="9" s="1"/>
  <c r="AR270" i="9"/>
  <c r="CB270" i="9"/>
  <c r="CG270" i="9"/>
  <c r="BY271" i="9" s="1"/>
  <c r="CE270" i="9"/>
  <c r="BO272" i="7"/>
  <c r="BT272" i="7"/>
  <c r="BL273" i="7" s="1"/>
  <c r="BR272" i="7"/>
  <c r="CH270" i="8"/>
  <c r="AB270" i="9"/>
  <c r="AG270" i="9"/>
  <c r="Y271" i="9" s="1"/>
  <c r="AE270" i="9"/>
  <c r="BH270" i="8"/>
  <c r="O272" i="7"/>
  <c r="T272" i="7"/>
  <c r="L273" i="7" s="1"/>
  <c r="R272" i="7"/>
  <c r="AO272" i="7"/>
  <c r="AR272" i="7"/>
  <c r="AT272" i="7"/>
  <c r="AL273" i="7" s="1"/>
  <c r="AD271" i="8"/>
  <c r="AA271" i="8"/>
  <c r="AF271" i="8"/>
  <c r="AD273" i="7"/>
  <c r="AA273" i="7"/>
  <c r="AF273" i="7"/>
  <c r="O271" i="9"/>
  <c r="R271" i="9"/>
  <c r="T271" i="9"/>
  <c r="L272" i="9" s="1"/>
  <c r="Q271" i="8"/>
  <c r="N271" i="8"/>
  <c r="S271" i="8"/>
  <c r="BU270" i="8"/>
  <c r="CC271" i="8"/>
  <c r="BB272" i="7"/>
  <c r="BG272" i="7"/>
  <c r="AY273" i="7" s="1"/>
  <c r="BE272" i="7"/>
  <c r="BO270" i="9"/>
  <c r="BR270" i="9"/>
  <c r="BT270" i="9"/>
  <c r="BL271" i="9" s="1"/>
  <c r="BP271" i="8"/>
  <c r="AO270" i="8"/>
  <c r="AT270" i="8"/>
  <c r="AL271" i="8" s="1"/>
  <c r="AR270" i="8"/>
  <c r="BC271" i="8"/>
  <c r="BB270" i="9"/>
  <c r="BE270" i="9"/>
  <c r="BG270" i="9"/>
  <c r="AY271" i="9" s="1"/>
  <c r="AB271" i="8" l="1"/>
  <c r="AE271" i="8"/>
  <c r="AG271" i="8"/>
  <c r="Y272" i="8" s="1"/>
  <c r="CC271" i="9"/>
  <c r="BD271" i="8"/>
  <c r="BA271" i="8"/>
  <c r="BF271" i="8"/>
  <c r="BC273" i="7"/>
  <c r="O271" i="8"/>
  <c r="T271" i="8"/>
  <c r="L272" i="8" s="1"/>
  <c r="R271" i="8"/>
  <c r="CD271" i="8"/>
  <c r="CA271" i="8"/>
  <c r="CF271" i="8"/>
  <c r="U271" i="9"/>
  <c r="AU270" i="9"/>
  <c r="AP273" i="7"/>
  <c r="P273" i="7"/>
  <c r="BP273" i="7"/>
  <c r="AP271" i="9"/>
  <c r="BH272" i="7"/>
  <c r="AC271" i="9"/>
  <c r="BQ271" i="8"/>
  <c r="BN271" i="8"/>
  <c r="BS271" i="8"/>
  <c r="CC273" i="7"/>
  <c r="AU270" i="8"/>
  <c r="BP271" i="9"/>
  <c r="CH272" i="7"/>
  <c r="P272" i="9"/>
  <c r="AP271" i="8"/>
  <c r="U272" i="7"/>
  <c r="AB273" i="7"/>
  <c r="AE273" i="7"/>
  <c r="AG273" i="7"/>
  <c r="Y274" i="7" s="1"/>
  <c r="AU272" i="7"/>
  <c r="BU272" i="7"/>
  <c r="BC271" i="9"/>
  <c r="BU270" i="9"/>
  <c r="BH270" i="9"/>
  <c r="AH270" i="9"/>
  <c r="CH270" i="9"/>
  <c r="BO271" i="8" l="1"/>
  <c r="BR271" i="8"/>
  <c r="BT271" i="8"/>
  <c r="BL272" i="8" s="1"/>
  <c r="Q273" i="7"/>
  <c r="N273" i="7"/>
  <c r="S273" i="7"/>
  <c r="P272" i="8"/>
  <c r="AH273" i="7"/>
  <c r="AQ273" i="7"/>
  <c r="AN273" i="7"/>
  <c r="AS273" i="7"/>
  <c r="BD273" i="7"/>
  <c r="BA273" i="7"/>
  <c r="BF273" i="7"/>
  <c r="BQ271" i="9"/>
  <c r="BN271" i="9"/>
  <c r="BS271" i="9"/>
  <c r="AD271" i="9"/>
  <c r="AA271" i="9"/>
  <c r="AF271" i="9"/>
  <c r="BB271" i="8"/>
  <c r="BG271" i="8"/>
  <c r="AY272" i="8" s="1"/>
  <c r="BE271" i="8"/>
  <c r="CD271" i="9"/>
  <c r="CA271" i="9"/>
  <c r="CF271" i="9"/>
  <c r="AQ271" i="9"/>
  <c r="AN271" i="9"/>
  <c r="AS271" i="9"/>
  <c r="AC274" i="7"/>
  <c r="AQ271" i="8"/>
  <c r="AN271" i="8"/>
  <c r="AS271" i="8"/>
  <c r="CD273" i="7"/>
  <c r="CA273" i="7"/>
  <c r="CF273" i="7"/>
  <c r="CB271" i="8"/>
  <c r="CG271" i="8"/>
  <c r="BY272" i="8" s="1"/>
  <c r="CE271" i="8"/>
  <c r="AC272" i="8"/>
  <c r="BD271" i="9"/>
  <c r="BA271" i="9"/>
  <c r="BF271" i="9"/>
  <c r="BQ273" i="7"/>
  <c r="BN273" i="7"/>
  <c r="BS273" i="7"/>
  <c r="AH271" i="8"/>
  <c r="Q272" i="9"/>
  <c r="N272" i="9"/>
  <c r="S272" i="9"/>
  <c r="U271" i="8"/>
  <c r="CC272" i="8" l="1"/>
  <c r="AO271" i="9"/>
  <c r="AT271" i="9"/>
  <c r="AL272" i="9" s="1"/>
  <c r="AR271" i="9"/>
  <c r="BO271" i="9"/>
  <c r="BR271" i="9"/>
  <c r="BT271" i="9"/>
  <c r="BL272" i="9" s="1"/>
  <c r="Q272" i="8"/>
  <c r="N272" i="8"/>
  <c r="S272" i="8"/>
  <c r="AD274" i="7"/>
  <c r="AA274" i="7"/>
  <c r="AF274" i="7"/>
  <c r="CB271" i="9"/>
  <c r="CE271" i="9"/>
  <c r="CG271" i="9"/>
  <c r="BY272" i="9" s="1"/>
  <c r="O273" i="7"/>
  <c r="R273" i="7"/>
  <c r="T273" i="7"/>
  <c r="L274" i="7" s="1"/>
  <c r="BB273" i="7"/>
  <c r="BG273" i="7"/>
  <c r="AY274" i="7" s="1"/>
  <c r="BE273" i="7"/>
  <c r="AO271" i="8"/>
  <c r="AR271" i="8"/>
  <c r="AT271" i="8"/>
  <c r="AL272" i="8" s="1"/>
  <c r="O272" i="9"/>
  <c r="T272" i="9"/>
  <c r="L273" i="9" s="1"/>
  <c r="R272" i="9"/>
  <c r="BH271" i="8"/>
  <c r="BP272" i="8"/>
  <c r="BC272" i="8"/>
  <c r="BU271" i="8"/>
  <c r="CH271" i="8"/>
  <c r="AB271" i="9"/>
  <c r="AE271" i="9"/>
  <c r="AG271" i="9"/>
  <c r="Y272" i="9" s="1"/>
  <c r="CB273" i="7"/>
  <c r="CG273" i="7"/>
  <c r="BY274" i="7" s="1"/>
  <c r="CE273" i="7"/>
  <c r="BO273" i="7"/>
  <c r="BT273" i="7"/>
  <c r="BL274" i="7" s="1"/>
  <c r="BR273" i="7"/>
  <c r="BB271" i="9"/>
  <c r="BG271" i="9"/>
  <c r="AY272" i="9" s="1"/>
  <c r="BE271" i="9"/>
  <c r="AD272" i="8"/>
  <c r="AA272" i="8"/>
  <c r="AF272" i="8"/>
  <c r="AO273" i="7"/>
  <c r="AR273" i="7"/>
  <c r="AT273" i="7"/>
  <c r="AL274" i="7" s="1"/>
  <c r="CH273" i="7" l="1"/>
  <c r="AU271" i="8"/>
  <c r="AP272" i="8"/>
  <c r="CC272" i="9"/>
  <c r="AU271" i="9"/>
  <c r="AP272" i="9"/>
  <c r="BQ272" i="8"/>
  <c r="BN272" i="8"/>
  <c r="BS272" i="8"/>
  <c r="BH273" i="7"/>
  <c r="BH271" i="9"/>
  <c r="BC272" i="9"/>
  <c r="AC272" i="9"/>
  <c r="BC274" i="7"/>
  <c r="AB274" i="7"/>
  <c r="AE274" i="7"/>
  <c r="AG274" i="7"/>
  <c r="Y275" i="7" s="1"/>
  <c r="AH271" i="9"/>
  <c r="AP274" i="7"/>
  <c r="P274" i="7"/>
  <c r="O272" i="8"/>
  <c r="R272" i="8"/>
  <c r="T272" i="8"/>
  <c r="L273" i="8" s="1"/>
  <c r="U272" i="9"/>
  <c r="U273" i="7"/>
  <c r="CD272" i="8"/>
  <c r="CA272" i="8"/>
  <c r="CF272" i="8"/>
  <c r="CH271" i="9"/>
  <c r="BP272" i="9"/>
  <c r="BD272" i="8"/>
  <c r="BA272" i="8"/>
  <c r="BF272" i="8"/>
  <c r="CC274" i="7"/>
  <c r="AU273" i="7"/>
  <c r="BU273" i="7"/>
  <c r="P273" i="9"/>
  <c r="AB272" i="8"/>
  <c r="AG272" i="8"/>
  <c r="Y273" i="8" s="1"/>
  <c r="AE272" i="8"/>
  <c r="BP274" i="7"/>
  <c r="BU271" i="9"/>
  <c r="AD272" i="9" l="1"/>
  <c r="AA272" i="9"/>
  <c r="AF272" i="9"/>
  <c r="AQ272" i="9"/>
  <c r="AN272" i="9"/>
  <c r="AS272" i="9"/>
  <c r="BB272" i="8"/>
  <c r="BE272" i="8"/>
  <c r="BG272" i="8"/>
  <c r="AY273" i="8" s="1"/>
  <c r="AC273" i="8"/>
  <c r="P273" i="8"/>
  <c r="AQ274" i="7"/>
  <c r="AN274" i="7"/>
  <c r="AS274" i="7"/>
  <c r="BD272" i="9"/>
  <c r="BA272" i="9"/>
  <c r="BF272" i="9"/>
  <c r="U272" i="8"/>
  <c r="AH272" i="8"/>
  <c r="CD272" i="9"/>
  <c r="CA272" i="9"/>
  <c r="CF272" i="9"/>
  <c r="AC275" i="7"/>
  <c r="AQ272" i="8"/>
  <c r="AN272" i="8"/>
  <c r="AS272" i="8"/>
  <c r="CB272" i="8"/>
  <c r="CG272" i="8"/>
  <c r="BY273" i="8" s="1"/>
  <c r="CE272" i="8"/>
  <c r="AH274" i="7"/>
  <c r="BQ272" i="9"/>
  <c r="BN272" i="9"/>
  <c r="BS272" i="9"/>
  <c r="CD274" i="7"/>
  <c r="CA274" i="7"/>
  <c r="CF274" i="7"/>
  <c r="BO272" i="8"/>
  <c r="BR272" i="8"/>
  <c r="BT272" i="8"/>
  <c r="BL273" i="8" s="1"/>
  <c r="Q273" i="9"/>
  <c r="N273" i="9"/>
  <c r="S273" i="9"/>
  <c r="BD274" i="7"/>
  <c r="BA274" i="7"/>
  <c r="BF274" i="7"/>
  <c r="Q274" i="7"/>
  <c r="N274" i="7"/>
  <c r="S274" i="7"/>
  <c r="BQ274" i="7"/>
  <c r="BN274" i="7"/>
  <c r="BS274" i="7"/>
  <c r="Q273" i="8" l="1"/>
  <c r="N273" i="8"/>
  <c r="S273" i="8"/>
  <c r="O274" i="7"/>
  <c r="R274" i="7"/>
  <c r="T274" i="7"/>
  <c r="L275" i="7" s="1"/>
  <c r="CH272" i="8"/>
  <c r="BO274" i="7"/>
  <c r="BT274" i="7"/>
  <c r="BL275" i="7" s="1"/>
  <c r="BR274" i="7"/>
  <c r="CB274" i="7"/>
  <c r="CE274" i="7"/>
  <c r="CG274" i="7"/>
  <c r="BY275" i="7" s="1"/>
  <c r="CC273" i="8"/>
  <c r="AD273" i="8"/>
  <c r="AA273" i="8"/>
  <c r="AF273" i="8"/>
  <c r="BC273" i="8"/>
  <c r="BB274" i="7"/>
  <c r="BG274" i="7"/>
  <c r="AY275" i="7" s="1"/>
  <c r="BE274" i="7"/>
  <c r="BH272" i="8"/>
  <c r="BO272" i="9"/>
  <c r="BR272" i="9"/>
  <c r="BT272" i="9"/>
  <c r="BL273" i="9" s="1"/>
  <c r="AO272" i="8"/>
  <c r="AR272" i="8"/>
  <c r="AT272" i="8"/>
  <c r="AL273" i="8" s="1"/>
  <c r="BB272" i="9"/>
  <c r="BE272" i="9"/>
  <c r="BG272" i="9"/>
  <c r="AY273" i="9" s="1"/>
  <c r="AO272" i="9"/>
  <c r="AT272" i="9"/>
  <c r="AL273" i="9" s="1"/>
  <c r="AR272" i="9"/>
  <c r="O273" i="9"/>
  <c r="T273" i="9"/>
  <c r="L274" i="9" s="1"/>
  <c r="R273" i="9"/>
  <c r="AD275" i="7"/>
  <c r="AA275" i="7"/>
  <c r="AF275" i="7"/>
  <c r="AO274" i="7"/>
  <c r="AR274" i="7"/>
  <c r="AT274" i="7"/>
  <c r="AL275" i="7" s="1"/>
  <c r="AB272" i="9"/>
  <c r="AG272" i="9"/>
  <c r="Y273" i="9" s="1"/>
  <c r="AE272" i="9"/>
  <c r="BP273" i="8"/>
  <c r="BU272" i="8"/>
  <c r="CB272" i="9"/>
  <c r="CE272" i="9"/>
  <c r="CG272" i="9"/>
  <c r="BY273" i="9" s="1"/>
  <c r="BP275" i="7" l="1"/>
  <c r="BP273" i="9"/>
  <c r="CD273" i="8"/>
  <c r="CA273" i="8"/>
  <c r="CF273" i="8"/>
  <c r="AB273" i="8"/>
  <c r="AE273" i="8"/>
  <c r="AG273" i="8"/>
  <c r="Y274" i="8" s="1"/>
  <c r="BC273" i="9"/>
  <c r="P275" i="7"/>
  <c r="AU274" i="7"/>
  <c r="CC273" i="9"/>
  <c r="AH272" i="9"/>
  <c r="BH272" i="9"/>
  <c r="CC275" i="7"/>
  <c r="U274" i="7"/>
  <c r="AC273" i="9"/>
  <c r="AB275" i="7"/>
  <c r="AE275" i="7"/>
  <c r="AG275" i="7"/>
  <c r="Y276" i="7" s="1"/>
  <c r="BH274" i="7"/>
  <c r="CH274" i="7"/>
  <c r="BC275" i="7"/>
  <c r="AP275" i="7"/>
  <c r="AP273" i="9"/>
  <c r="U273" i="9"/>
  <c r="AP273" i="8"/>
  <c r="O273" i="8"/>
  <c r="T273" i="8"/>
  <c r="L274" i="8" s="1"/>
  <c r="R273" i="8"/>
  <c r="BQ273" i="8"/>
  <c r="BN273" i="8"/>
  <c r="BS273" i="8"/>
  <c r="AU272" i="9"/>
  <c r="BU272" i="9"/>
  <c r="CH272" i="9"/>
  <c r="P274" i="9"/>
  <c r="AU272" i="8"/>
  <c r="BD273" i="8"/>
  <c r="BA273" i="8"/>
  <c r="BF273" i="8"/>
  <c r="BU274" i="7"/>
  <c r="AH275" i="7" l="1"/>
  <c r="AC274" i="8"/>
  <c r="AQ273" i="9"/>
  <c r="AN273" i="9"/>
  <c r="AS273" i="9"/>
  <c r="CD273" i="9"/>
  <c r="CA273" i="9"/>
  <c r="CF273" i="9"/>
  <c r="AH273" i="8"/>
  <c r="Q274" i="9"/>
  <c r="N274" i="9"/>
  <c r="S274" i="9"/>
  <c r="AD273" i="9"/>
  <c r="AA273" i="9"/>
  <c r="AF273" i="9"/>
  <c r="CB273" i="8"/>
  <c r="CG273" i="8"/>
  <c r="BY274" i="8" s="1"/>
  <c r="CE273" i="8"/>
  <c r="BO273" i="8"/>
  <c r="BT273" i="8"/>
  <c r="BL274" i="8" s="1"/>
  <c r="BR273" i="8"/>
  <c r="U273" i="8"/>
  <c r="AC276" i="7"/>
  <c r="Q275" i="7"/>
  <c r="N275" i="7"/>
  <c r="S275" i="7"/>
  <c r="BQ273" i="9"/>
  <c r="BN273" i="9"/>
  <c r="BS273" i="9"/>
  <c r="P274" i="8"/>
  <c r="BD275" i="7"/>
  <c r="BA275" i="7"/>
  <c r="BF275" i="7"/>
  <c r="CD275" i="7"/>
  <c r="CA275" i="7"/>
  <c r="CF275" i="7"/>
  <c r="AQ275" i="7"/>
  <c r="AN275" i="7"/>
  <c r="AS275" i="7"/>
  <c r="BQ275" i="7"/>
  <c r="BN275" i="7"/>
  <c r="BS275" i="7"/>
  <c r="BB273" i="8"/>
  <c r="BE273" i="8"/>
  <c r="BG273" i="8"/>
  <c r="AY274" i="8" s="1"/>
  <c r="AQ273" i="8"/>
  <c r="AN273" i="8"/>
  <c r="AS273" i="8"/>
  <c r="BD273" i="9"/>
  <c r="BA273" i="9"/>
  <c r="BF273" i="9"/>
  <c r="CC274" i="8" l="1"/>
  <c r="AB273" i="9"/>
  <c r="AG273" i="9"/>
  <c r="Y274" i="9" s="1"/>
  <c r="AE273" i="9"/>
  <c r="AO273" i="9"/>
  <c r="AT273" i="9"/>
  <c r="AL274" i="9" s="1"/>
  <c r="AR273" i="9"/>
  <c r="BB273" i="9"/>
  <c r="BE273" i="9"/>
  <c r="BG273" i="9"/>
  <c r="AY274" i="9" s="1"/>
  <c r="Q274" i="8"/>
  <c r="N274" i="8"/>
  <c r="S274" i="8"/>
  <c r="BO275" i="7"/>
  <c r="BT275" i="7"/>
  <c r="BL276" i="7" s="1"/>
  <c r="BR275" i="7"/>
  <c r="AD276" i="7"/>
  <c r="AA276" i="7"/>
  <c r="AF276" i="7"/>
  <c r="BB275" i="7"/>
  <c r="BG275" i="7"/>
  <c r="AY276" i="7" s="1"/>
  <c r="BE275" i="7"/>
  <c r="AO273" i="8"/>
  <c r="AT273" i="8"/>
  <c r="AL274" i="8" s="1"/>
  <c r="AR273" i="8"/>
  <c r="AD274" i="8"/>
  <c r="AA274" i="8"/>
  <c r="AF274" i="8"/>
  <c r="BH273" i="8"/>
  <c r="CH273" i="8"/>
  <c r="CB273" i="9"/>
  <c r="CE273" i="9"/>
  <c r="CG273" i="9"/>
  <c r="BY274" i="9" s="1"/>
  <c r="AO275" i="7"/>
  <c r="AR275" i="7"/>
  <c r="AT275" i="7"/>
  <c r="AL276" i="7" s="1"/>
  <c r="BU273" i="8"/>
  <c r="CB275" i="7"/>
  <c r="CE275" i="7"/>
  <c r="CG275" i="7"/>
  <c r="BY276" i="7" s="1"/>
  <c r="O275" i="7"/>
  <c r="T275" i="7"/>
  <c r="L276" i="7" s="1"/>
  <c r="R275" i="7"/>
  <c r="BO273" i="9"/>
  <c r="BT273" i="9"/>
  <c r="BL274" i="9" s="1"/>
  <c r="BR273" i="9"/>
  <c r="O274" i="9"/>
  <c r="R274" i="9"/>
  <c r="T274" i="9"/>
  <c r="L275" i="9" s="1"/>
  <c r="BC274" i="8"/>
  <c r="BP274" i="8"/>
  <c r="CH275" i="7" l="1"/>
  <c r="CC276" i="7"/>
  <c r="BU273" i="9"/>
  <c r="AU273" i="9"/>
  <c r="U274" i="9"/>
  <c r="BH273" i="9"/>
  <c r="BP274" i="9"/>
  <c r="AP274" i="9"/>
  <c r="AB274" i="8"/>
  <c r="AG274" i="8"/>
  <c r="Y275" i="8" s="1"/>
  <c r="AE274" i="8"/>
  <c r="BH275" i="7"/>
  <c r="AP276" i="7"/>
  <c r="BC276" i="7"/>
  <c r="AH273" i="9"/>
  <c r="BP276" i="7"/>
  <c r="AU275" i="7"/>
  <c r="AC274" i="9"/>
  <c r="AU273" i="8"/>
  <c r="U275" i="7"/>
  <c r="CC274" i="9"/>
  <c r="AP274" i="8"/>
  <c r="AB276" i="7"/>
  <c r="AE276" i="7"/>
  <c r="AG276" i="7"/>
  <c r="Y277" i="7" s="1"/>
  <c r="BD274" i="8"/>
  <c r="BA274" i="8"/>
  <c r="BF274" i="8"/>
  <c r="P276" i="7"/>
  <c r="CH273" i="9"/>
  <c r="O274" i="8"/>
  <c r="T274" i="8"/>
  <c r="L275" i="8" s="1"/>
  <c r="R274" i="8"/>
  <c r="CD274" i="8"/>
  <c r="CA274" i="8"/>
  <c r="CF274" i="8"/>
  <c r="BQ274" i="8"/>
  <c r="BN274" i="8"/>
  <c r="BS274" i="8"/>
  <c r="P275" i="9"/>
  <c r="BU275" i="7"/>
  <c r="BC274" i="9"/>
  <c r="P275" i="8" l="1"/>
  <c r="AD274" i="9"/>
  <c r="AA274" i="9"/>
  <c r="AF274" i="9"/>
  <c r="AQ276" i="7"/>
  <c r="AN276" i="7"/>
  <c r="AS276" i="7"/>
  <c r="AQ274" i="8"/>
  <c r="AN274" i="8"/>
  <c r="AS274" i="8"/>
  <c r="CD274" i="9"/>
  <c r="CA274" i="9"/>
  <c r="CF274" i="9"/>
  <c r="BQ276" i="7"/>
  <c r="BN276" i="7"/>
  <c r="BS276" i="7"/>
  <c r="AH274" i="8"/>
  <c r="AC275" i="8"/>
  <c r="Q275" i="9"/>
  <c r="N275" i="9"/>
  <c r="S275" i="9"/>
  <c r="Q276" i="7"/>
  <c r="N276" i="7"/>
  <c r="S276" i="7"/>
  <c r="BO274" i="8"/>
  <c r="BT274" i="8"/>
  <c r="BL275" i="8" s="1"/>
  <c r="BR274" i="8"/>
  <c r="BB274" i="8"/>
  <c r="BG274" i="8"/>
  <c r="AY275" i="8" s="1"/>
  <c r="BE274" i="8"/>
  <c r="BD274" i="9"/>
  <c r="BA274" i="9"/>
  <c r="BF274" i="9"/>
  <c r="CD276" i="7"/>
  <c r="CA276" i="7"/>
  <c r="CF276" i="7"/>
  <c r="CB274" i="8"/>
  <c r="CG274" i="8"/>
  <c r="BY275" i="8" s="1"/>
  <c r="CE274" i="8"/>
  <c r="AQ274" i="9"/>
  <c r="AN274" i="9"/>
  <c r="AS274" i="9"/>
  <c r="AC277" i="7"/>
  <c r="BQ274" i="9"/>
  <c r="BN274" i="9"/>
  <c r="BS274" i="9"/>
  <c r="U274" i="8"/>
  <c r="AH276" i="7"/>
  <c r="BD276" i="7"/>
  <c r="BA276" i="7"/>
  <c r="BF276" i="7"/>
  <c r="BO274" i="9" l="1"/>
  <c r="BT274" i="9"/>
  <c r="BL275" i="9" s="1"/>
  <c r="BR274" i="9"/>
  <c r="AO274" i="8"/>
  <c r="AR274" i="8"/>
  <c r="AT274" i="8"/>
  <c r="AL275" i="8" s="1"/>
  <c r="CH274" i="8"/>
  <c r="O275" i="9"/>
  <c r="R275" i="9"/>
  <c r="T275" i="9"/>
  <c r="L276" i="9" s="1"/>
  <c r="CC275" i="8"/>
  <c r="BC275" i="8"/>
  <c r="AO276" i="7"/>
  <c r="AT276" i="7"/>
  <c r="AL277" i="7" s="1"/>
  <c r="AR276" i="7"/>
  <c r="BH274" i="8"/>
  <c r="BP275" i="8"/>
  <c r="AB274" i="9"/>
  <c r="AE274" i="9"/>
  <c r="AG274" i="9"/>
  <c r="Y275" i="9" s="1"/>
  <c r="CB276" i="7"/>
  <c r="CE276" i="7"/>
  <c r="CG276" i="7"/>
  <c r="BY277" i="7" s="1"/>
  <c r="BB276" i="7"/>
  <c r="BG276" i="7"/>
  <c r="AY277" i="7" s="1"/>
  <c r="BE276" i="7"/>
  <c r="AD277" i="7"/>
  <c r="AA277" i="7"/>
  <c r="AF277" i="7"/>
  <c r="BO276" i="7"/>
  <c r="BR276" i="7"/>
  <c r="BT276" i="7"/>
  <c r="BL277" i="7" s="1"/>
  <c r="AO274" i="9"/>
  <c r="AT274" i="9"/>
  <c r="AL275" i="9" s="1"/>
  <c r="AR274" i="9"/>
  <c r="AD275" i="8"/>
  <c r="AA275" i="8"/>
  <c r="AF275" i="8"/>
  <c r="BU274" i="8"/>
  <c r="BB274" i="9"/>
  <c r="BG274" i="9"/>
  <c r="AY275" i="9" s="1"/>
  <c r="BE274" i="9"/>
  <c r="O276" i="7"/>
  <c r="T276" i="7"/>
  <c r="L277" i="7" s="1"/>
  <c r="R276" i="7"/>
  <c r="CB274" i="9"/>
  <c r="CG274" i="9"/>
  <c r="BY275" i="9" s="1"/>
  <c r="CE274" i="9"/>
  <c r="Q275" i="8"/>
  <c r="N275" i="8"/>
  <c r="S275" i="8"/>
  <c r="AP275" i="8" l="1"/>
  <c r="BQ275" i="8"/>
  <c r="BN275" i="8"/>
  <c r="BS275" i="8"/>
  <c r="BD275" i="8"/>
  <c r="BA275" i="8"/>
  <c r="BF275" i="8"/>
  <c r="AU274" i="8"/>
  <c r="AP277" i="7"/>
  <c r="U276" i="7"/>
  <c r="BH276" i="7"/>
  <c r="CD275" i="8"/>
  <c r="CA275" i="8"/>
  <c r="CF275" i="8"/>
  <c r="BU274" i="9"/>
  <c r="BP275" i="9"/>
  <c r="AB275" i="8"/>
  <c r="AG275" i="8"/>
  <c r="Y276" i="8" s="1"/>
  <c r="AE275" i="8"/>
  <c r="CC277" i="7"/>
  <c r="P277" i="7"/>
  <c r="AP275" i="9"/>
  <c r="CH276" i="7"/>
  <c r="P276" i="9"/>
  <c r="BC275" i="9"/>
  <c r="O275" i="8"/>
  <c r="R275" i="8"/>
  <c r="T275" i="8"/>
  <c r="L276" i="8" s="1"/>
  <c r="U275" i="9"/>
  <c r="AC275" i="9"/>
  <c r="AB277" i="7"/>
  <c r="AE277" i="7"/>
  <c r="AG277" i="7"/>
  <c r="Y278" i="7" s="1"/>
  <c r="AU274" i="9"/>
  <c r="BU276" i="7"/>
  <c r="AH274" i="9"/>
  <c r="BC277" i="7"/>
  <c r="BH274" i="9"/>
  <c r="BP277" i="7"/>
  <c r="CH274" i="9"/>
  <c r="CC275" i="9"/>
  <c r="AU276" i="7"/>
  <c r="AQ275" i="9" l="1"/>
  <c r="AN275" i="9"/>
  <c r="AS275" i="9"/>
  <c r="AQ277" i="7"/>
  <c r="AN277" i="7"/>
  <c r="AS277" i="7"/>
  <c r="Q277" i="7"/>
  <c r="N277" i="7"/>
  <c r="S277" i="7"/>
  <c r="BQ277" i="7"/>
  <c r="BN277" i="7"/>
  <c r="BS277" i="7"/>
  <c r="U275" i="8"/>
  <c r="CD277" i="7"/>
  <c r="CA277" i="7"/>
  <c r="CF277" i="7"/>
  <c r="AC278" i="7"/>
  <c r="CD275" i="9"/>
  <c r="CA275" i="9"/>
  <c r="CF275" i="9"/>
  <c r="P276" i="8"/>
  <c r="AH277" i="7"/>
  <c r="BD275" i="9"/>
  <c r="BA275" i="9"/>
  <c r="BF275" i="9"/>
  <c r="AH275" i="8"/>
  <c r="CB275" i="8"/>
  <c r="CE275" i="8"/>
  <c r="CG275" i="8"/>
  <c r="BY276" i="8" s="1"/>
  <c r="BB275" i="8"/>
  <c r="BE275" i="8"/>
  <c r="BG275" i="8"/>
  <c r="AY276" i="8" s="1"/>
  <c r="AC276" i="8"/>
  <c r="Q276" i="9"/>
  <c r="N276" i="9"/>
  <c r="S276" i="9"/>
  <c r="BD277" i="7"/>
  <c r="BA277" i="7"/>
  <c r="BF277" i="7"/>
  <c r="AD275" i="9"/>
  <c r="AA275" i="9"/>
  <c r="AF275" i="9"/>
  <c r="BQ275" i="9"/>
  <c r="BN275" i="9"/>
  <c r="BS275" i="9"/>
  <c r="BO275" i="8"/>
  <c r="BR275" i="8"/>
  <c r="BT275" i="8"/>
  <c r="BL276" i="8" s="1"/>
  <c r="AQ275" i="8"/>
  <c r="AN275" i="8"/>
  <c r="AS275" i="8"/>
  <c r="BO277" i="7" l="1"/>
  <c r="BT277" i="7"/>
  <c r="BL278" i="7" s="1"/>
  <c r="BR277" i="7"/>
  <c r="BP276" i="8"/>
  <c r="CC276" i="8"/>
  <c r="O277" i="7"/>
  <c r="R277" i="7"/>
  <c r="T277" i="7"/>
  <c r="L278" i="7" s="1"/>
  <c r="BU275" i="8"/>
  <c r="O276" i="9"/>
  <c r="T276" i="9"/>
  <c r="L277" i="9" s="1"/>
  <c r="R276" i="9"/>
  <c r="CH275" i="8"/>
  <c r="CB275" i="9"/>
  <c r="CE275" i="9"/>
  <c r="CG275" i="9"/>
  <c r="BY276" i="9" s="1"/>
  <c r="BB275" i="9"/>
  <c r="BG275" i="9"/>
  <c r="AY276" i="9" s="1"/>
  <c r="BE275" i="9"/>
  <c r="AD278" i="7"/>
  <c r="AA278" i="7"/>
  <c r="AF278" i="7"/>
  <c r="AO275" i="8"/>
  <c r="AT275" i="8"/>
  <c r="AL276" i="8" s="1"/>
  <c r="AR275" i="8"/>
  <c r="AB275" i="9"/>
  <c r="AG275" i="9"/>
  <c r="Y276" i="9" s="1"/>
  <c r="AE275" i="9"/>
  <c r="AO277" i="7"/>
  <c r="AT277" i="7"/>
  <c r="AL278" i="7" s="1"/>
  <c r="AR277" i="7"/>
  <c r="AD276" i="8"/>
  <c r="AA276" i="8"/>
  <c r="AF276" i="8"/>
  <c r="CB277" i="7"/>
  <c r="CE277" i="7"/>
  <c r="CG277" i="7"/>
  <c r="BY278" i="7" s="1"/>
  <c r="BC276" i="8"/>
  <c r="BO275" i="9"/>
  <c r="BT275" i="9"/>
  <c r="BL276" i="9" s="1"/>
  <c r="BR275" i="9"/>
  <c r="BB277" i="7"/>
  <c r="BE277" i="7"/>
  <c r="BG277" i="7"/>
  <c r="AY278" i="7" s="1"/>
  <c r="BH275" i="8"/>
  <c r="AO275" i="9"/>
  <c r="AT275" i="9"/>
  <c r="AL276" i="9" s="1"/>
  <c r="AR275" i="9"/>
  <c r="Q276" i="8"/>
  <c r="N276" i="8"/>
  <c r="S276" i="8"/>
  <c r="AB278" i="7" l="1"/>
  <c r="AE278" i="7"/>
  <c r="AG278" i="7"/>
  <c r="Y279" i="7" s="1"/>
  <c r="P277" i="9"/>
  <c r="CD276" i="8"/>
  <c r="CA276" i="8"/>
  <c r="CF276" i="8"/>
  <c r="AU275" i="9"/>
  <c r="AP278" i="7"/>
  <c r="BH275" i="9"/>
  <c r="BQ276" i="8"/>
  <c r="BN276" i="8"/>
  <c r="BS276" i="8"/>
  <c r="U276" i="9"/>
  <c r="BC276" i="9"/>
  <c r="AP276" i="9"/>
  <c r="P278" i="7"/>
  <c r="BU277" i="7"/>
  <c r="AC276" i="9"/>
  <c r="CC276" i="9"/>
  <c r="U277" i="7"/>
  <c r="BP278" i="7"/>
  <c r="BU275" i="9"/>
  <c r="BD276" i="8"/>
  <c r="BA276" i="8"/>
  <c r="BF276" i="8"/>
  <c r="CC278" i="7"/>
  <c r="BC278" i="7"/>
  <c r="CH277" i="7"/>
  <c r="BH277" i="7"/>
  <c r="CH275" i="9"/>
  <c r="BP276" i="9"/>
  <c r="AU277" i="7"/>
  <c r="AH275" i="9"/>
  <c r="O276" i="8"/>
  <c r="R276" i="8"/>
  <c r="T276" i="8"/>
  <c r="L277" i="8" s="1"/>
  <c r="AB276" i="8"/>
  <c r="AG276" i="8"/>
  <c r="Y277" i="8" s="1"/>
  <c r="AE276" i="8"/>
  <c r="AU275" i="8"/>
  <c r="AP276" i="8"/>
  <c r="AQ276" i="8" l="1"/>
  <c r="AN276" i="8"/>
  <c r="AS276" i="8"/>
  <c r="BD278" i="7"/>
  <c r="BA278" i="7"/>
  <c r="BF278" i="7"/>
  <c r="BD276" i="9"/>
  <c r="BA276" i="9"/>
  <c r="BF276" i="9"/>
  <c r="CD278" i="7"/>
  <c r="CA278" i="7"/>
  <c r="CF278" i="7"/>
  <c r="CD276" i="9"/>
  <c r="CA276" i="9"/>
  <c r="CF276" i="9"/>
  <c r="BQ276" i="9"/>
  <c r="BN276" i="9"/>
  <c r="BS276" i="9"/>
  <c r="AD276" i="9"/>
  <c r="AA276" i="9"/>
  <c r="AF276" i="9"/>
  <c r="AH276" i="8"/>
  <c r="BB276" i="8"/>
  <c r="BG276" i="8"/>
  <c r="AY277" i="8" s="1"/>
  <c r="BE276" i="8"/>
  <c r="CB276" i="8"/>
  <c r="CE276" i="8"/>
  <c r="CG276" i="8"/>
  <c r="BY277" i="8" s="1"/>
  <c r="Q278" i="7"/>
  <c r="N278" i="7"/>
  <c r="S278" i="7"/>
  <c r="U276" i="8"/>
  <c r="Q277" i="9"/>
  <c r="N277" i="9"/>
  <c r="S277" i="9"/>
  <c r="BO276" i="8"/>
  <c r="BT276" i="8"/>
  <c r="BL277" i="8" s="1"/>
  <c r="BR276" i="8"/>
  <c r="P277" i="8"/>
  <c r="BQ278" i="7"/>
  <c r="BN278" i="7"/>
  <c r="BS278" i="7"/>
  <c r="AC279" i="7"/>
  <c r="AQ278" i="7"/>
  <c r="AN278" i="7"/>
  <c r="AS278" i="7"/>
  <c r="AH278" i="7"/>
  <c r="AC277" i="8"/>
  <c r="AQ276" i="9"/>
  <c r="AN276" i="9"/>
  <c r="AS276" i="9"/>
  <c r="CB278" i="7" l="1"/>
  <c r="CE278" i="7"/>
  <c r="CG278" i="7"/>
  <c r="BY279" i="7" s="1"/>
  <c r="AO276" i="9"/>
  <c r="AR276" i="9"/>
  <c r="AT276" i="9"/>
  <c r="AL277" i="9" s="1"/>
  <c r="CH276" i="8"/>
  <c r="O277" i="9"/>
  <c r="T277" i="9"/>
  <c r="L278" i="9" s="1"/>
  <c r="R277" i="9"/>
  <c r="AD279" i="7"/>
  <c r="AA279" i="7"/>
  <c r="AF279" i="7"/>
  <c r="BB276" i="9"/>
  <c r="BE276" i="9"/>
  <c r="BG276" i="9"/>
  <c r="AY277" i="9" s="1"/>
  <c r="CC277" i="8"/>
  <c r="AO278" i="7"/>
  <c r="AT278" i="7"/>
  <c r="AL279" i="7" s="1"/>
  <c r="AR278" i="7"/>
  <c r="BH276" i="8"/>
  <c r="BO278" i="7"/>
  <c r="BT278" i="7"/>
  <c r="BL279" i="7" s="1"/>
  <c r="BR278" i="7"/>
  <c r="BC277" i="8"/>
  <c r="BO276" i="9"/>
  <c r="BR276" i="9"/>
  <c r="BT276" i="9"/>
  <c r="BL277" i="9" s="1"/>
  <c r="BB278" i="7"/>
  <c r="BE278" i="7"/>
  <c r="BG278" i="7"/>
  <c r="AY279" i="7" s="1"/>
  <c r="Q277" i="8"/>
  <c r="N277" i="8"/>
  <c r="S277" i="8"/>
  <c r="CB276" i="9"/>
  <c r="CE276" i="9"/>
  <c r="CG276" i="9"/>
  <c r="BY277" i="9" s="1"/>
  <c r="BU276" i="8"/>
  <c r="O278" i="7"/>
  <c r="R278" i="7"/>
  <c r="T278" i="7"/>
  <c r="L279" i="7" s="1"/>
  <c r="AO276" i="8"/>
  <c r="AR276" i="8"/>
  <c r="AT276" i="8"/>
  <c r="AL277" i="8" s="1"/>
  <c r="AD277" i="8"/>
  <c r="AA277" i="8"/>
  <c r="AF277" i="8"/>
  <c r="BP277" i="8"/>
  <c r="AB276" i="9"/>
  <c r="AE276" i="9"/>
  <c r="AG276" i="9"/>
  <c r="Y277" i="9" s="1"/>
  <c r="BH278" i="7" l="1"/>
  <c r="BH276" i="9"/>
  <c r="AB277" i="8"/>
  <c r="AE277" i="8"/>
  <c r="AG277" i="8"/>
  <c r="Y278" i="8" s="1"/>
  <c r="AB279" i="7"/>
  <c r="AE279" i="7"/>
  <c r="AG279" i="7"/>
  <c r="Y280" i="7" s="1"/>
  <c r="AP277" i="9"/>
  <c r="AP279" i="7"/>
  <c r="BC279" i="7"/>
  <c r="AU276" i="8"/>
  <c r="CC277" i="9"/>
  <c r="BP277" i="9"/>
  <c r="AU276" i="9"/>
  <c r="AP277" i="8"/>
  <c r="CH276" i="9"/>
  <c r="BU276" i="9"/>
  <c r="U277" i="9"/>
  <c r="AU278" i="7"/>
  <c r="P278" i="9"/>
  <c r="AH276" i="9"/>
  <c r="CC279" i="7"/>
  <c r="BD277" i="8"/>
  <c r="BA277" i="8"/>
  <c r="BF277" i="8"/>
  <c r="U278" i="7"/>
  <c r="CD277" i="8"/>
  <c r="CA277" i="8"/>
  <c r="CF277" i="8"/>
  <c r="CH278" i="7"/>
  <c r="AC277" i="9"/>
  <c r="P279" i="7"/>
  <c r="BU278" i="7"/>
  <c r="O277" i="8"/>
  <c r="T277" i="8"/>
  <c r="L278" i="8" s="1"/>
  <c r="R277" i="8"/>
  <c r="BQ277" i="8"/>
  <c r="BN277" i="8"/>
  <c r="BS277" i="8"/>
  <c r="BP279" i="7"/>
  <c r="BC277" i="9"/>
  <c r="BO277" i="8" l="1"/>
  <c r="BT277" i="8"/>
  <c r="BL278" i="8" s="1"/>
  <c r="BR277" i="8"/>
  <c r="AC278" i="8"/>
  <c r="AH277" i="8"/>
  <c r="BD279" i="7"/>
  <c r="BA279" i="7"/>
  <c r="BF279" i="7"/>
  <c r="AQ277" i="8"/>
  <c r="AN277" i="8"/>
  <c r="AS277" i="8"/>
  <c r="U277" i="8"/>
  <c r="Q278" i="9"/>
  <c r="N278" i="9"/>
  <c r="S278" i="9"/>
  <c r="AQ279" i="7"/>
  <c r="AN279" i="7"/>
  <c r="AS279" i="7"/>
  <c r="P278" i="8"/>
  <c r="BB277" i="8"/>
  <c r="BG277" i="8"/>
  <c r="AY278" i="8" s="1"/>
  <c r="BE277" i="8"/>
  <c r="AQ277" i="9"/>
  <c r="AN277" i="9"/>
  <c r="AS277" i="9"/>
  <c r="BD277" i="9"/>
  <c r="BA277" i="9"/>
  <c r="BF277" i="9"/>
  <c r="Q279" i="7"/>
  <c r="N279" i="7"/>
  <c r="S279" i="7"/>
  <c r="BQ277" i="9"/>
  <c r="BN277" i="9"/>
  <c r="BS277" i="9"/>
  <c r="BQ279" i="7"/>
  <c r="BN279" i="7"/>
  <c r="BS279" i="7"/>
  <c r="AC280" i="7"/>
  <c r="CB277" i="8"/>
  <c r="CG277" i="8"/>
  <c r="BY278" i="8" s="1"/>
  <c r="CE277" i="8"/>
  <c r="AD277" i="9"/>
  <c r="AA277" i="9"/>
  <c r="AF277" i="9"/>
  <c r="CD279" i="7"/>
  <c r="CA279" i="7"/>
  <c r="CF279" i="7"/>
  <c r="CD277" i="9"/>
  <c r="CA277" i="9"/>
  <c r="CF277" i="9"/>
  <c r="AH279" i="7"/>
  <c r="BB279" i="7" l="1"/>
  <c r="BE279" i="7"/>
  <c r="BG279" i="7"/>
  <c r="AY280" i="7" s="1"/>
  <c r="O278" i="9"/>
  <c r="R278" i="9"/>
  <c r="T278" i="9"/>
  <c r="L279" i="9" s="1"/>
  <c r="AB277" i="9"/>
  <c r="AG277" i="9"/>
  <c r="Y278" i="9" s="1"/>
  <c r="AE277" i="9"/>
  <c r="BO277" i="9"/>
  <c r="BT277" i="9"/>
  <c r="BL278" i="9" s="1"/>
  <c r="BR277" i="9"/>
  <c r="AO277" i="9"/>
  <c r="AT277" i="9"/>
  <c r="AL278" i="9" s="1"/>
  <c r="AR277" i="9"/>
  <c r="BH277" i="8"/>
  <c r="CH277" i="8"/>
  <c r="CC278" i="8"/>
  <c r="O279" i="7"/>
  <c r="T279" i="7"/>
  <c r="L280" i="7" s="1"/>
  <c r="R279" i="7"/>
  <c r="BC278" i="8"/>
  <c r="AO277" i="8"/>
  <c r="AT277" i="8"/>
  <c r="AL278" i="8" s="1"/>
  <c r="AR277" i="8"/>
  <c r="AD278" i="8"/>
  <c r="AA278" i="8"/>
  <c r="AF278" i="8"/>
  <c r="BU277" i="8"/>
  <c r="CB277" i="9"/>
  <c r="CG277" i="9"/>
  <c r="BY278" i="9" s="1"/>
  <c r="CE277" i="9"/>
  <c r="AD280" i="7"/>
  <c r="AA280" i="7"/>
  <c r="AF280" i="7"/>
  <c r="BB277" i="9"/>
  <c r="BG277" i="9"/>
  <c r="AY278" i="9" s="1"/>
  <c r="BE277" i="9"/>
  <c r="Q278" i="8"/>
  <c r="N278" i="8"/>
  <c r="S278" i="8"/>
  <c r="BP278" i="8"/>
  <c r="CB279" i="7"/>
  <c r="CG279" i="7"/>
  <c r="BY280" i="7" s="1"/>
  <c r="CE279" i="7"/>
  <c r="BO279" i="7"/>
  <c r="BT279" i="7"/>
  <c r="BL280" i="7" s="1"/>
  <c r="BR279" i="7"/>
  <c r="AO279" i="7"/>
  <c r="AR279" i="7"/>
  <c r="AT279" i="7"/>
  <c r="AL280" i="7" s="1"/>
  <c r="AC278" i="9" l="1"/>
  <c r="BD278" i="8"/>
  <c r="BA278" i="8"/>
  <c r="BF278" i="8"/>
  <c r="P279" i="9"/>
  <c r="CH279" i="7"/>
  <c r="U278" i="9"/>
  <c r="AU277" i="9"/>
  <c r="CC280" i="7"/>
  <c r="U279" i="7"/>
  <c r="P280" i="7"/>
  <c r="AP278" i="9"/>
  <c r="BH277" i="9"/>
  <c r="BC278" i="9"/>
  <c r="O278" i="8"/>
  <c r="T278" i="8"/>
  <c r="L279" i="8" s="1"/>
  <c r="R278" i="8"/>
  <c r="AP280" i="7"/>
  <c r="AB278" i="8"/>
  <c r="AG278" i="8"/>
  <c r="Y279" i="8" s="1"/>
  <c r="AE278" i="8"/>
  <c r="BU277" i="9"/>
  <c r="BP280" i="7"/>
  <c r="CH277" i="9"/>
  <c r="CC278" i="9"/>
  <c r="AU277" i="8"/>
  <c r="BP278" i="9"/>
  <c r="BC280" i="7"/>
  <c r="AP278" i="8"/>
  <c r="BH279" i="7"/>
  <c r="CD278" i="8"/>
  <c r="CA278" i="8"/>
  <c r="CF278" i="8"/>
  <c r="AU279" i="7"/>
  <c r="AB280" i="7"/>
  <c r="AE280" i="7"/>
  <c r="AG280" i="7"/>
  <c r="Y281" i="7" s="1"/>
  <c r="BU279" i="7"/>
  <c r="BQ278" i="8"/>
  <c r="BN278" i="8"/>
  <c r="BS278" i="8"/>
  <c r="AH277" i="9"/>
  <c r="P279" i="8" l="1"/>
  <c r="BO278" i="8"/>
  <c r="BR278" i="8"/>
  <c r="BT278" i="8"/>
  <c r="BL279" i="8" s="1"/>
  <c r="U278" i="8"/>
  <c r="AH280" i="7"/>
  <c r="CD280" i="7"/>
  <c r="CA280" i="7"/>
  <c r="CF280" i="7"/>
  <c r="BD280" i="7"/>
  <c r="BA280" i="7"/>
  <c r="BF280" i="7"/>
  <c r="BQ278" i="9"/>
  <c r="BN278" i="9"/>
  <c r="BS278" i="9"/>
  <c r="Q279" i="9"/>
  <c r="N279" i="9"/>
  <c r="S279" i="9"/>
  <c r="AC281" i="7"/>
  <c r="BQ280" i="7"/>
  <c r="BN280" i="7"/>
  <c r="BS280" i="7"/>
  <c r="BD278" i="9"/>
  <c r="BA278" i="9"/>
  <c r="BF278" i="9"/>
  <c r="AH278" i="8"/>
  <c r="BB278" i="8"/>
  <c r="BG278" i="8"/>
  <c r="AY279" i="8" s="1"/>
  <c r="BE278" i="8"/>
  <c r="AC279" i="8"/>
  <c r="AQ278" i="8"/>
  <c r="AN278" i="8"/>
  <c r="AS278" i="8"/>
  <c r="CB278" i="8"/>
  <c r="CE278" i="8"/>
  <c r="CG278" i="8"/>
  <c r="BY279" i="8" s="1"/>
  <c r="AQ278" i="9"/>
  <c r="AN278" i="9"/>
  <c r="AS278" i="9"/>
  <c r="AD278" i="9"/>
  <c r="AA278" i="9"/>
  <c r="AF278" i="9"/>
  <c r="CD278" i="9"/>
  <c r="CA278" i="9"/>
  <c r="CF278" i="9"/>
  <c r="AQ280" i="7"/>
  <c r="AN280" i="7"/>
  <c r="AS280" i="7"/>
  <c r="Q280" i="7"/>
  <c r="N280" i="7"/>
  <c r="S280" i="7"/>
  <c r="CB280" i="7" l="1"/>
  <c r="CG280" i="7"/>
  <c r="BY281" i="7" s="1"/>
  <c r="CE280" i="7"/>
  <c r="AO280" i="7"/>
  <c r="AT280" i="7"/>
  <c r="AL281" i="7" s="1"/>
  <c r="AR280" i="7"/>
  <c r="CC279" i="8"/>
  <c r="CB278" i="9"/>
  <c r="CG278" i="9"/>
  <c r="BY279" i="9" s="1"/>
  <c r="CE278" i="9"/>
  <c r="AO278" i="8"/>
  <c r="AR278" i="8"/>
  <c r="AT278" i="8"/>
  <c r="AL279" i="8" s="1"/>
  <c r="BP279" i="8"/>
  <c r="O279" i="9"/>
  <c r="T279" i="9"/>
  <c r="L280" i="9" s="1"/>
  <c r="R279" i="9"/>
  <c r="BO278" i="9"/>
  <c r="BR278" i="9"/>
  <c r="BT278" i="9"/>
  <c r="BL279" i="9" s="1"/>
  <c r="BU278" i="8"/>
  <c r="BB278" i="9"/>
  <c r="BE278" i="9"/>
  <c r="BG278" i="9"/>
  <c r="AY279" i="9" s="1"/>
  <c r="AB278" i="9"/>
  <c r="AG278" i="9"/>
  <c r="Y279" i="9" s="1"/>
  <c r="AE278" i="9"/>
  <c r="BO280" i="7"/>
  <c r="BT280" i="7"/>
  <c r="BL281" i="7" s="1"/>
  <c r="BR280" i="7"/>
  <c r="CH278" i="8"/>
  <c r="BB280" i="7"/>
  <c r="BG280" i="7"/>
  <c r="AY281" i="7" s="1"/>
  <c r="BE280" i="7"/>
  <c r="AD279" i="8"/>
  <c r="AA279" i="8"/>
  <c r="AF279" i="8"/>
  <c r="O280" i="7"/>
  <c r="R280" i="7"/>
  <c r="T280" i="7"/>
  <c r="L281" i="7" s="1"/>
  <c r="BH278" i="8"/>
  <c r="AO278" i="9"/>
  <c r="AT278" i="9"/>
  <c r="AL279" i="9" s="1"/>
  <c r="AR278" i="9"/>
  <c r="BC279" i="8"/>
  <c r="AD281" i="7"/>
  <c r="AA281" i="7"/>
  <c r="AF281" i="7"/>
  <c r="Q279" i="8"/>
  <c r="N279" i="8"/>
  <c r="S279" i="8"/>
  <c r="CD279" i="8" l="1"/>
  <c r="CA279" i="8"/>
  <c r="CF279" i="8"/>
  <c r="U280" i="7"/>
  <c r="BH278" i="9"/>
  <c r="BQ279" i="8"/>
  <c r="BN279" i="8"/>
  <c r="BS279" i="8"/>
  <c r="BU280" i="7"/>
  <c r="AU280" i="7"/>
  <c r="AB279" i="8"/>
  <c r="AG279" i="8"/>
  <c r="Y280" i="8" s="1"/>
  <c r="AE279" i="8"/>
  <c r="AU278" i="8"/>
  <c r="AP281" i="7"/>
  <c r="P280" i="9"/>
  <c r="BP281" i="7"/>
  <c r="AP279" i="8"/>
  <c r="BD279" i="8"/>
  <c r="BA279" i="8"/>
  <c r="BF279" i="8"/>
  <c r="AH278" i="9"/>
  <c r="P281" i="7"/>
  <c r="AC279" i="9"/>
  <c r="CH280" i="7"/>
  <c r="AU278" i="9"/>
  <c r="O279" i="8"/>
  <c r="T279" i="8"/>
  <c r="L280" i="8" s="1"/>
  <c r="R279" i="8"/>
  <c r="BH280" i="7"/>
  <c r="BP279" i="9"/>
  <c r="CC281" i="7"/>
  <c r="BC281" i="7"/>
  <c r="BC279" i="9"/>
  <c r="AB281" i="7"/>
  <c r="AG281" i="7"/>
  <c r="Y282" i="7" s="1"/>
  <c r="AE281" i="7"/>
  <c r="BU278" i="9"/>
  <c r="CH278" i="9"/>
  <c r="AP279" i="9"/>
  <c r="U279" i="9"/>
  <c r="CC279" i="9"/>
  <c r="Q280" i="9" l="1"/>
  <c r="N280" i="9"/>
  <c r="S280" i="9"/>
  <c r="CD281" i="7"/>
  <c r="CA281" i="7"/>
  <c r="CF281" i="7"/>
  <c r="AQ279" i="9"/>
  <c r="AN279" i="9"/>
  <c r="AS279" i="9"/>
  <c r="BQ279" i="9"/>
  <c r="BN279" i="9"/>
  <c r="BS279" i="9"/>
  <c r="AC280" i="8"/>
  <c r="BB279" i="8"/>
  <c r="BE279" i="8"/>
  <c r="BG279" i="8"/>
  <c r="AY280" i="8" s="1"/>
  <c r="AH279" i="8"/>
  <c r="BD281" i="7"/>
  <c r="BA281" i="7"/>
  <c r="BF281" i="7"/>
  <c r="AQ281" i="7"/>
  <c r="AN281" i="7"/>
  <c r="AS281" i="7"/>
  <c r="AD279" i="9"/>
  <c r="AA279" i="9"/>
  <c r="AF279" i="9"/>
  <c r="AC282" i="7"/>
  <c r="U279" i="8"/>
  <c r="Q281" i="7"/>
  <c r="N281" i="7"/>
  <c r="S281" i="7"/>
  <c r="BQ281" i="7"/>
  <c r="BN281" i="7"/>
  <c r="BS281" i="7"/>
  <c r="AQ279" i="8"/>
  <c r="AN279" i="8"/>
  <c r="AS279" i="8"/>
  <c r="P280" i="8"/>
  <c r="CB279" i="8"/>
  <c r="CE279" i="8"/>
  <c r="CG279" i="8"/>
  <c r="BY280" i="8" s="1"/>
  <c r="BO279" i="8"/>
  <c r="BR279" i="8"/>
  <c r="BT279" i="8"/>
  <c r="BL280" i="8" s="1"/>
  <c r="AH281" i="7"/>
  <c r="CD279" i="9"/>
  <c r="CA279" i="9"/>
  <c r="CF279" i="9"/>
  <c r="BD279" i="9"/>
  <c r="BA279" i="9"/>
  <c r="BF279" i="9"/>
  <c r="CB281" i="7" l="1"/>
  <c r="CG281" i="7"/>
  <c r="BY282" i="7" s="1"/>
  <c r="CE281" i="7"/>
  <c r="AB279" i="9"/>
  <c r="AG279" i="9"/>
  <c r="Y280" i="9" s="1"/>
  <c r="AE279" i="9"/>
  <c r="BP280" i="8"/>
  <c r="BU279" i="8"/>
  <c r="CC280" i="8"/>
  <c r="BO279" i="9"/>
  <c r="BR279" i="9"/>
  <c r="BT279" i="9"/>
  <c r="BL280" i="9" s="1"/>
  <c r="BB279" i="9"/>
  <c r="BE279" i="9"/>
  <c r="BG279" i="9"/>
  <c r="AY280" i="9" s="1"/>
  <c r="BB281" i="7"/>
  <c r="BE281" i="7"/>
  <c r="BG281" i="7"/>
  <c r="AY282" i="7" s="1"/>
  <c r="O280" i="9"/>
  <c r="R280" i="9"/>
  <c r="T280" i="9"/>
  <c r="L281" i="9" s="1"/>
  <c r="BH279" i="8"/>
  <c r="AO281" i="7"/>
  <c r="AR281" i="7"/>
  <c r="AT281" i="7"/>
  <c r="AL282" i="7" s="1"/>
  <c r="Q280" i="8"/>
  <c r="N280" i="8"/>
  <c r="S280" i="8"/>
  <c r="BO281" i="7"/>
  <c r="BT281" i="7"/>
  <c r="BL282" i="7" s="1"/>
  <c r="BR281" i="7"/>
  <c r="AD280" i="8"/>
  <c r="AA280" i="8"/>
  <c r="AF280" i="8"/>
  <c r="O281" i="7"/>
  <c r="T281" i="7"/>
  <c r="L282" i="7" s="1"/>
  <c r="R281" i="7"/>
  <c r="AO279" i="9"/>
  <c r="AR279" i="9"/>
  <c r="AT279" i="9"/>
  <c r="AL280" i="9" s="1"/>
  <c r="CB279" i="9"/>
  <c r="CE279" i="9"/>
  <c r="CG279" i="9"/>
  <c r="BY280" i="9" s="1"/>
  <c r="AD282" i="7"/>
  <c r="AA282" i="7"/>
  <c r="AF282" i="7"/>
  <c r="CH279" i="8"/>
  <c r="AO279" i="8"/>
  <c r="AT279" i="8"/>
  <c r="AL280" i="8" s="1"/>
  <c r="AR279" i="8"/>
  <c r="BC280" i="8"/>
  <c r="CC280" i="9" l="1"/>
  <c r="BH281" i="7"/>
  <c r="BC280" i="9"/>
  <c r="BC282" i="7"/>
  <c r="BH279" i="9"/>
  <c r="BQ280" i="8"/>
  <c r="BN280" i="8"/>
  <c r="BS280" i="8"/>
  <c r="AP280" i="9"/>
  <c r="AU279" i="9"/>
  <c r="AH279" i="9"/>
  <c r="U281" i="7"/>
  <c r="BU279" i="9"/>
  <c r="AC280" i="9"/>
  <c r="AP280" i="8"/>
  <c r="BU281" i="7"/>
  <c r="BP282" i="7"/>
  <c r="BP280" i="9"/>
  <c r="O280" i="8"/>
  <c r="T280" i="8"/>
  <c r="L281" i="8" s="1"/>
  <c r="R280" i="8"/>
  <c r="P281" i="9"/>
  <c r="U280" i="9"/>
  <c r="CD280" i="8"/>
  <c r="CA280" i="8"/>
  <c r="CF280" i="8"/>
  <c r="CH281" i="7"/>
  <c r="AB280" i="8"/>
  <c r="AE280" i="8"/>
  <c r="AG280" i="8"/>
  <c r="Y281" i="8" s="1"/>
  <c r="CH279" i="9"/>
  <c r="BD280" i="8"/>
  <c r="BA280" i="8"/>
  <c r="BF280" i="8"/>
  <c r="P282" i="7"/>
  <c r="AU279" i="8"/>
  <c r="AB282" i="7"/>
  <c r="AG282" i="7"/>
  <c r="Y283" i="7" s="1"/>
  <c r="AE282" i="7"/>
  <c r="AP282" i="7"/>
  <c r="CC282" i="7"/>
  <c r="AU281" i="7"/>
  <c r="CB280" i="8" l="1"/>
  <c r="CG280" i="8"/>
  <c r="BY281" i="8" s="1"/>
  <c r="CE280" i="8"/>
  <c r="BD282" i="7"/>
  <c r="BA282" i="7"/>
  <c r="BF282" i="7"/>
  <c r="AC283" i="7"/>
  <c r="BQ282" i="7"/>
  <c r="BN282" i="7"/>
  <c r="BS282" i="7"/>
  <c r="AQ282" i="7"/>
  <c r="AN282" i="7"/>
  <c r="AS282" i="7"/>
  <c r="AH282" i="7"/>
  <c r="AQ280" i="8"/>
  <c r="AN280" i="8"/>
  <c r="AS280" i="8"/>
  <c r="BD280" i="9"/>
  <c r="BA280" i="9"/>
  <c r="BF280" i="9"/>
  <c r="Q281" i="9"/>
  <c r="N281" i="9"/>
  <c r="S281" i="9"/>
  <c r="AD280" i="9"/>
  <c r="AA280" i="9"/>
  <c r="AF280" i="9"/>
  <c r="AQ280" i="9"/>
  <c r="AN280" i="9"/>
  <c r="AS280" i="9"/>
  <c r="U280" i="8"/>
  <c r="AC281" i="8"/>
  <c r="BO280" i="8"/>
  <c r="BT280" i="8"/>
  <c r="BL281" i="8" s="1"/>
  <c r="BR280" i="8"/>
  <c r="BB280" i="8"/>
  <c r="BG280" i="8"/>
  <c r="AY281" i="8" s="1"/>
  <c r="BE280" i="8"/>
  <c r="AH280" i="8"/>
  <c r="Q282" i="7"/>
  <c r="N282" i="7"/>
  <c r="S282" i="7"/>
  <c r="P281" i="8"/>
  <c r="BQ280" i="9"/>
  <c r="BN280" i="9"/>
  <c r="BS280" i="9"/>
  <c r="CD280" i="9"/>
  <c r="CA280" i="9"/>
  <c r="CF280" i="9"/>
  <c r="CD282" i="7"/>
  <c r="CA282" i="7"/>
  <c r="CF282" i="7"/>
  <c r="BO280" i="9" l="1"/>
  <c r="BT280" i="9"/>
  <c r="BL281" i="9" s="1"/>
  <c r="BR280" i="9"/>
  <c r="BH280" i="8"/>
  <c r="AO280" i="9"/>
  <c r="AT280" i="9"/>
  <c r="AL281" i="9" s="1"/>
  <c r="AR280" i="9"/>
  <c r="BB280" i="9"/>
  <c r="BE280" i="9"/>
  <c r="BG280" i="9"/>
  <c r="AY281" i="9" s="1"/>
  <c r="Q281" i="8"/>
  <c r="N281" i="8"/>
  <c r="S281" i="8"/>
  <c r="AO280" i="8"/>
  <c r="AR280" i="8"/>
  <c r="AT280" i="8"/>
  <c r="AL281" i="8" s="1"/>
  <c r="BC281" i="8"/>
  <c r="AB280" i="9"/>
  <c r="AG280" i="9"/>
  <c r="Y281" i="9" s="1"/>
  <c r="AE280" i="9"/>
  <c r="B31" i="9"/>
  <c r="O281" i="9"/>
  <c r="T281" i="9"/>
  <c r="L282" i="9" s="1"/>
  <c r="R281" i="9"/>
  <c r="BB282" i="7"/>
  <c r="BG282" i="7"/>
  <c r="AY283" i="7" s="1"/>
  <c r="BE282" i="7"/>
  <c r="AD283" i="7"/>
  <c r="AA283" i="7"/>
  <c r="AF283" i="7"/>
  <c r="AD281" i="8"/>
  <c r="AA281" i="8"/>
  <c r="AF281" i="8"/>
  <c r="O282" i="7"/>
  <c r="R282" i="7"/>
  <c r="T282" i="7"/>
  <c r="L283" i="7" s="1"/>
  <c r="AO282" i="7"/>
  <c r="AR282" i="7"/>
  <c r="AT282" i="7"/>
  <c r="AL283" i="7" s="1"/>
  <c r="CH280" i="8"/>
  <c r="BU280" i="8"/>
  <c r="CB280" i="9"/>
  <c r="CG280" i="9"/>
  <c r="BY281" i="9" s="1"/>
  <c r="CE280" i="9"/>
  <c r="CC281" i="8"/>
  <c r="BO282" i="7"/>
  <c r="BR282" i="7"/>
  <c r="BT282" i="7"/>
  <c r="BL283" i="7" s="1"/>
  <c r="BP281" i="8"/>
  <c r="CB282" i="7"/>
  <c r="CE282" i="7"/>
  <c r="CG282" i="7"/>
  <c r="BY283" i="7" s="1"/>
  <c r="BC281" i="9" l="1"/>
  <c r="BH280" i="9"/>
  <c r="AP281" i="9"/>
  <c r="C31" i="8"/>
  <c r="AP281" i="8"/>
  <c r="BP283" i="7"/>
  <c r="AB281" i="8"/>
  <c r="AE281" i="8"/>
  <c r="AG281" i="8"/>
  <c r="Y282" i="8" s="1"/>
  <c r="AU280" i="9"/>
  <c r="AU282" i="7"/>
  <c r="AU280" i="8"/>
  <c r="BC283" i="7"/>
  <c r="CC283" i="7"/>
  <c r="BU280" i="9"/>
  <c r="U281" i="9"/>
  <c r="CH280" i="9"/>
  <c r="B31" i="8"/>
  <c r="CH282" i="7"/>
  <c r="P283" i="7"/>
  <c r="AC281" i="9"/>
  <c r="O281" i="8"/>
  <c r="R281" i="8"/>
  <c r="T281" i="8"/>
  <c r="L282" i="8" s="1"/>
  <c r="BP281" i="9"/>
  <c r="C33" i="7"/>
  <c r="U282" i="7"/>
  <c r="BU282" i="7"/>
  <c r="BD281" i="8"/>
  <c r="BA281" i="8"/>
  <c r="BF281" i="8"/>
  <c r="P282" i="9"/>
  <c r="CD281" i="8"/>
  <c r="CA281" i="8"/>
  <c r="CF281" i="8"/>
  <c r="AP283" i="7"/>
  <c r="AB283" i="7"/>
  <c r="AE283" i="7"/>
  <c r="AG283" i="7"/>
  <c r="Y284" i="7" s="1"/>
  <c r="AH280" i="9"/>
  <c r="CC281" i="9"/>
  <c r="BQ281" i="8"/>
  <c r="BN281" i="8"/>
  <c r="BS281" i="8"/>
  <c r="BH282" i="7"/>
  <c r="BD283" i="7" l="1"/>
  <c r="BA283" i="7"/>
  <c r="BF283" i="7"/>
  <c r="BQ281" i="9"/>
  <c r="BN281" i="9"/>
  <c r="BS281" i="9"/>
  <c r="AQ281" i="8"/>
  <c r="AN281" i="8"/>
  <c r="AS281" i="8"/>
  <c r="Q282" i="9"/>
  <c r="N282" i="9"/>
  <c r="S282" i="9"/>
  <c r="AC284" i="7"/>
  <c r="BB281" i="8"/>
  <c r="BE281" i="8"/>
  <c r="BG281" i="8"/>
  <c r="AY282" i="8" s="1"/>
  <c r="AD281" i="9"/>
  <c r="AA281" i="9"/>
  <c r="AF281" i="9"/>
  <c r="AQ281" i="9"/>
  <c r="AN281" i="9"/>
  <c r="AS281" i="9"/>
  <c r="AH283" i="7"/>
  <c r="E31" i="8"/>
  <c r="U281" i="8"/>
  <c r="CD283" i="7"/>
  <c r="CA283" i="7"/>
  <c r="CF283" i="7"/>
  <c r="AC282" i="8"/>
  <c r="F31" i="8"/>
  <c r="AH281" i="8"/>
  <c r="AQ283" i="7"/>
  <c r="AN283" i="7"/>
  <c r="AS283" i="7"/>
  <c r="CD281" i="9"/>
  <c r="CA281" i="9"/>
  <c r="CF281" i="9"/>
  <c r="G31" i="8"/>
  <c r="BQ283" i="7"/>
  <c r="BN283" i="7"/>
  <c r="BS283" i="7"/>
  <c r="BD281" i="9"/>
  <c r="BA281" i="9"/>
  <c r="BF281" i="9"/>
  <c r="P282" i="8"/>
  <c r="Q283" i="7"/>
  <c r="N283" i="7"/>
  <c r="S283" i="7"/>
  <c r="BO281" i="8"/>
  <c r="BR281" i="8"/>
  <c r="BT281" i="8"/>
  <c r="BL282" i="8" s="1"/>
  <c r="CB281" i="8"/>
  <c r="CG281" i="8"/>
  <c r="BY282" i="8" s="1"/>
  <c r="CE281" i="8"/>
  <c r="O282" i="9" l="1"/>
  <c r="R282" i="9"/>
  <c r="T282" i="9"/>
  <c r="L283" i="9" s="1"/>
  <c r="CH281" i="8"/>
  <c r="G33" i="7"/>
  <c r="AO281" i="8"/>
  <c r="AR281" i="8"/>
  <c r="AT281" i="8"/>
  <c r="AL282" i="8" s="1"/>
  <c r="D31" i="9"/>
  <c r="CC282" i="8"/>
  <c r="D33" i="7"/>
  <c r="BP282" i="8"/>
  <c r="AO283" i="7"/>
  <c r="AT283" i="7"/>
  <c r="AL284" i="7" s="1"/>
  <c r="AR283" i="7"/>
  <c r="CB283" i="7"/>
  <c r="CE283" i="7"/>
  <c r="CG283" i="7"/>
  <c r="BY284" i="7" s="1"/>
  <c r="AB281" i="9"/>
  <c r="AG281" i="9"/>
  <c r="Y282" i="9" s="1"/>
  <c r="AE281" i="9"/>
  <c r="C31" i="9"/>
  <c r="F33" i="7"/>
  <c r="BU281" i="8"/>
  <c r="BO283" i="7"/>
  <c r="BT283" i="7"/>
  <c r="BL284" i="7" s="1"/>
  <c r="BR283" i="7"/>
  <c r="F31" i="9"/>
  <c r="BB281" i="9"/>
  <c r="BG281" i="9"/>
  <c r="AY282" i="9" s="1"/>
  <c r="BE281" i="9"/>
  <c r="BC282" i="8"/>
  <c r="BO281" i="9"/>
  <c r="BR281" i="9"/>
  <c r="BT281" i="9"/>
  <c r="BL282" i="9" s="1"/>
  <c r="Q282" i="8"/>
  <c r="N282" i="8"/>
  <c r="S282" i="8"/>
  <c r="AO281" i="9"/>
  <c r="AR281" i="9"/>
  <c r="AT281" i="9"/>
  <c r="AL282" i="9" s="1"/>
  <c r="AD282" i="8"/>
  <c r="AA282" i="8"/>
  <c r="AF282" i="8"/>
  <c r="O283" i="7"/>
  <c r="T283" i="7"/>
  <c r="L284" i="7" s="1"/>
  <c r="R283" i="7"/>
  <c r="E33" i="7"/>
  <c r="B33" i="7"/>
  <c r="G31" i="9"/>
  <c r="AD284" i="7"/>
  <c r="AA284" i="7"/>
  <c r="AF284" i="7"/>
  <c r="BB283" i="7"/>
  <c r="BG283" i="7"/>
  <c r="AY284" i="7" s="1"/>
  <c r="BE283" i="7"/>
  <c r="E31" i="9"/>
  <c r="D31" i="8"/>
  <c r="BH281" i="8"/>
  <c r="CB281" i="9"/>
  <c r="CG281" i="9"/>
  <c r="BY282" i="9" s="1"/>
  <c r="CE281" i="9"/>
  <c r="BP284" i="7" l="1"/>
  <c r="CH283" i="7"/>
  <c r="BH281" i="9"/>
  <c r="AP282" i="9"/>
  <c r="BQ282" i="8"/>
  <c r="BN282" i="8"/>
  <c r="BS282" i="8"/>
  <c r="AU283" i="7"/>
  <c r="O282" i="8"/>
  <c r="R282" i="8"/>
  <c r="T282" i="8"/>
  <c r="L283" i="8" s="1"/>
  <c r="BP282" i="9"/>
  <c r="AH281" i="9"/>
  <c r="P283" i="9"/>
  <c r="AB282" i="8"/>
  <c r="AE282" i="8"/>
  <c r="AG282" i="8"/>
  <c r="Y283" i="8" s="1"/>
  <c r="AP282" i="8"/>
  <c r="AP284" i="7"/>
  <c r="AC282" i="9"/>
  <c r="CD282" i="8"/>
  <c r="CA282" i="8"/>
  <c r="CF282" i="8"/>
  <c r="U282" i="9"/>
  <c r="BC282" i="9"/>
  <c r="AU281" i="9"/>
  <c r="BH283" i="7"/>
  <c r="AU281" i="8"/>
  <c r="BC284" i="7"/>
  <c r="U283" i="7"/>
  <c r="P284" i="7"/>
  <c r="BU281" i="9"/>
  <c r="CH281" i="9"/>
  <c r="CC282" i="9"/>
  <c r="AB284" i="7"/>
  <c r="AG284" i="7"/>
  <c r="Y285" i="7" s="1"/>
  <c r="AE284" i="7"/>
  <c r="BD282" i="8"/>
  <c r="BA282" i="8"/>
  <c r="BF282" i="8"/>
  <c r="BU283" i="7"/>
  <c r="CC284" i="7"/>
  <c r="AQ284" i="7" l="1"/>
  <c r="AN284" i="7"/>
  <c r="AS284" i="7"/>
  <c r="P283" i="8"/>
  <c r="U282" i="8"/>
  <c r="AQ282" i="9"/>
  <c r="AN282" i="9"/>
  <c r="AS282" i="9"/>
  <c r="BB282" i="8"/>
  <c r="BE282" i="8"/>
  <c r="BG282" i="8"/>
  <c r="AY283" i="8" s="1"/>
  <c r="BQ282" i="9"/>
  <c r="BN282" i="9"/>
  <c r="BS282" i="9"/>
  <c r="AQ282" i="8"/>
  <c r="AN282" i="8"/>
  <c r="AS282" i="8"/>
  <c r="AC285" i="7"/>
  <c r="BD284" i="7"/>
  <c r="BA284" i="7"/>
  <c r="BF284" i="7"/>
  <c r="AC283" i="8"/>
  <c r="AH284" i="7"/>
  <c r="CD284" i="7"/>
  <c r="CA284" i="7"/>
  <c r="CF284" i="7"/>
  <c r="CB282" i="8"/>
  <c r="CG282" i="8"/>
  <c r="BY283" i="8" s="1"/>
  <c r="CE282" i="8"/>
  <c r="AH282" i="8"/>
  <c r="Q284" i="7"/>
  <c r="N284" i="7"/>
  <c r="S284" i="7"/>
  <c r="BD282" i="9"/>
  <c r="BA282" i="9"/>
  <c r="BF282" i="9"/>
  <c r="CD282" i="9"/>
  <c r="CA282" i="9"/>
  <c r="CF282" i="9"/>
  <c r="AD282" i="9"/>
  <c r="AA282" i="9"/>
  <c r="AF282" i="9"/>
  <c r="Q283" i="9"/>
  <c r="N283" i="9"/>
  <c r="S283" i="9"/>
  <c r="BO282" i="8"/>
  <c r="BT282" i="8"/>
  <c r="BL283" i="8" s="1"/>
  <c r="BR282" i="8"/>
  <c r="BQ284" i="7"/>
  <c r="BN284" i="7"/>
  <c r="BS284" i="7"/>
  <c r="AO282" i="8" l="1"/>
  <c r="AR282" i="8"/>
  <c r="AT282" i="8"/>
  <c r="AL283" i="8" s="1"/>
  <c r="Q283" i="8"/>
  <c r="N283" i="8"/>
  <c r="S283" i="8"/>
  <c r="O283" i="9"/>
  <c r="T283" i="9"/>
  <c r="L284" i="9" s="1"/>
  <c r="R283" i="9"/>
  <c r="O284" i="7"/>
  <c r="R284" i="7"/>
  <c r="T284" i="7"/>
  <c r="L285" i="7" s="1"/>
  <c r="BO282" i="9"/>
  <c r="BT282" i="9"/>
  <c r="BL283" i="9" s="1"/>
  <c r="BR282" i="9"/>
  <c r="AO284" i="7"/>
  <c r="AR284" i="7"/>
  <c r="AT284" i="7"/>
  <c r="AL285" i="7" s="1"/>
  <c r="BO284" i="7"/>
  <c r="BT284" i="7"/>
  <c r="BL285" i="7" s="1"/>
  <c r="BR284" i="7"/>
  <c r="AD283" i="8"/>
  <c r="AA283" i="8"/>
  <c r="AF283" i="8"/>
  <c r="AB282" i="9"/>
  <c r="AG282" i="9"/>
  <c r="Y283" i="9" s="1"/>
  <c r="AE282" i="9"/>
  <c r="BC283" i="8"/>
  <c r="BH282" i="8"/>
  <c r="CH282" i="8"/>
  <c r="CC283" i="8"/>
  <c r="BU282" i="8"/>
  <c r="CB282" i="9"/>
  <c r="CE282" i="9"/>
  <c r="CG282" i="9"/>
  <c r="BY283" i="9" s="1"/>
  <c r="AD285" i="7"/>
  <c r="AA285" i="7"/>
  <c r="AF285" i="7"/>
  <c r="AO282" i="9"/>
  <c r="AR282" i="9"/>
  <c r="AT282" i="9"/>
  <c r="AL283" i="9" s="1"/>
  <c r="BB284" i="7"/>
  <c r="BE284" i="7"/>
  <c r="BG284" i="7"/>
  <c r="AY285" i="7" s="1"/>
  <c r="BP283" i="8"/>
  <c r="CB284" i="7"/>
  <c r="CG284" i="7"/>
  <c r="BY285" i="7" s="1"/>
  <c r="CE284" i="7"/>
  <c r="BB282" i="9"/>
  <c r="BE282" i="9"/>
  <c r="BG282" i="9"/>
  <c r="AY283" i="9" s="1"/>
  <c r="P284" i="9" l="1"/>
  <c r="BD283" i="8"/>
  <c r="BA283" i="8"/>
  <c r="BF283" i="8"/>
  <c r="BC285" i="7"/>
  <c r="CC283" i="9"/>
  <c r="CD283" i="8"/>
  <c r="CA283" i="8"/>
  <c r="CF283" i="8"/>
  <c r="AP285" i="7"/>
  <c r="AH282" i="9"/>
  <c r="AU284" i="7"/>
  <c r="AC283" i="9"/>
  <c r="O283" i="8"/>
  <c r="R283" i="8"/>
  <c r="T283" i="8"/>
  <c r="L284" i="8" s="1"/>
  <c r="U284" i="7"/>
  <c r="CC285" i="7"/>
  <c r="AP283" i="9"/>
  <c r="BH282" i="9"/>
  <c r="BU282" i="9"/>
  <c r="BP285" i="7"/>
  <c r="BQ283" i="8"/>
  <c r="BN283" i="8"/>
  <c r="BS283" i="8"/>
  <c r="U283" i="9"/>
  <c r="CH282" i="9"/>
  <c r="BC283" i="9"/>
  <c r="AU282" i="9"/>
  <c r="AB283" i="8"/>
  <c r="AE283" i="8"/>
  <c r="AG283" i="8"/>
  <c r="Y284" i="8" s="1"/>
  <c r="BP283" i="9"/>
  <c r="AP283" i="8"/>
  <c r="BH284" i="7"/>
  <c r="AU282" i="8"/>
  <c r="CH284" i="7"/>
  <c r="AB285" i="7"/>
  <c r="AG285" i="7"/>
  <c r="Y286" i="7" s="1"/>
  <c r="AE285" i="7"/>
  <c r="BU284" i="7"/>
  <c r="P285" i="7"/>
  <c r="BD283" i="9" l="1"/>
  <c r="BA283" i="9"/>
  <c r="BF283" i="9"/>
  <c r="AD283" i="9"/>
  <c r="AA283" i="9"/>
  <c r="AF283" i="9"/>
  <c r="CD283" i="9"/>
  <c r="CA283" i="9"/>
  <c r="CF283" i="9"/>
  <c r="AC286" i="7"/>
  <c r="AQ283" i="8"/>
  <c r="AN283" i="8"/>
  <c r="AS283" i="8"/>
  <c r="BD285" i="7"/>
  <c r="BA285" i="7"/>
  <c r="BF285" i="7"/>
  <c r="BQ283" i="9"/>
  <c r="BN283" i="9"/>
  <c r="BS283" i="9"/>
  <c r="CD285" i="7"/>
  <c r="CA285" i="7"/>
  <c r="CF285" i="7"/>
  <c r="BB283" i="8"/>
  <c r="BG283" i="8"/>
  <c r="AY284" i="8" s="1"/>
  <c r="BE283" i="8"/>
  <c r="AH285" i="7"/>
  <c r="AQ283" i="9"/>
  <c r="AN283" i="9"/>
  <c r="AS283" i="9"/>
  <c r="AC284" i="8"/>
  <c r="BQ285" i="7"/>
  <c r="BN285" i="7"/>
  <c r="BS285" i="7"/>
  <c r="AQ285" i="7"/>
  <c r="AN285" i="7"/>
  <c r="AS285" i="7"/>
  <c r="Q284" i="9"/>
  <c r="N284" i="9"/>
  <c r="S284" i="9"/>
  <c r="BO283" i="8"/>
  <c r="BR283" i="8"/>
  <c r="BT283" i="8"/>
  <c r="BL284" i="8" s="1"/>
  <c r="Q285" i="7"/>
  <c r="N285" i="7"/>
  <c r="S285" i="7"/>
  <c r="AH283" i="8"/>
  <c r="P284" i="8"/>
  <c r="U283" i="8"/>
  <c r="CB283" i="8"/>
  <c r="CE283" i="8"/>
  <c r="CG283" i="8"/>
  <c r="BY284" i="8" s="1"/>
  <c r="AO283" i="9" l="1"/>
  <c r="AR283" i="9"/>
  <c r="AT283" i="9"/>
  <c r="AL284" i="9" s="1"/>
  <c r="AD286" i="7"/>
  <c r="AA286" i="7"/>
  <c r="AF286" i="7"/>
  <c r="CB283" i="9"/>
  <c r="CG283" i="9"/>
  <c r="BY284" i="9" s="1"/>
  <c r="CE283" i="9"/>
  <c r="BO283" i="9"/>
  <c r="BT283" i="9"/>
  <c r="BL284" i="9" s="1"/>
  <c r="BR283" i="9"/>
  <c r="AO285" i="7"/>
  <c r="AT285" i="7"/>
  <c r="AL286" i="7" s="1"/>
  <c r="AR285" i="7"/>
  <c r="CC284" i="8"/>
  <c r="AB283" i="9"/>
  <c r="AG283" i="9"/>
  <c r="Y284" i="9" s="1"/>
  <c r="AE283" i="9"/>
  <c r="Q284" i="8"/>
  <c r="N284" i="8"/>
  <c r="S284" i="8"/>
  <c r="BB285" i="7"/>
  <c r="BE285" i="7"/>
  <c r="BG285" i="7"/>
  <c r="AY286" i="7" s="1"/>
  <c r="CB285" i="7"/>
  <c r="CG285" i="7"/>
  <c r="BY286" i="7" s="1"/>
  <c r="CE285" i="7"/>
  <c r="O284" i="9"/>
  <c r="T284" i="9"/>
  <c r="L285" i="9" s="1"/>
  <c r="R284" i="9"/>
  <c r="CH283" i="8"/>
  <c r="O285" i="7"/>
  <c r="T285" i="7"/>
  <c r="L286" i="7" s="1"/>
  <c r="R285" i="7"/>
  <c r="BH283" i="8"/>
  <c r="BC284" i="8"/>
  <c r="BO285" i="7"/>
  <c r="BR285" i="7"/>
  <c r="BT285" i="7"/>
  <c r="BL286" i="7" s="1"/>
  <c r="BP284" i="8"/>
  <c r="BB283" i="9"/>
  <c r="BE283" i="9"/>
  <c r="BG283" i="9"/>
  <c r="AY284" i="9" s="1"/>
  <c r="BU283" i="8"/>
  <c r="AD284" i="8"/>
  <c r="AA284" i="8"/>
  <c r="AF284" i="8"/>
  <c r="AO283" i="8"/>
  <c r="AR283" i="8"/>
  <c r="AT283" i="8"/>
  <c r="AL284" i="8" s="1"/>
  <c r="CH285" i="7" l="1"/>
  <c r="CC286" i="7"/>
  <c r="CH283" i="9"/>
  <c r="P286" i="7"/>
  <c r="BH285" i="7"/>
  <c r="AB286" i="7"/>
  <c r="AE286" i="7"/>
  <c r="AG286" i="7"/>
  <c r="Y287" i="7" s="1"/>
  <c r="U285" i="7"/>
  <c r="AP286" i="7"/>
  <c r="CD284" i="8"/>
  <c r="CA284" i="8"/>
  <c r="CF284" i="8"/>
  <c r="BC286" i="7"/>
  <c r="BU285" i="7"/>
  <c r="AU283" i="8"/>
  <c r="AP284" i="9"/>
  <c r="BP286" i="7"/>
  <c r="AU285" i="7"/>
  <c r="U284" i="9"/>
  <c r="O284" i="8"/>
  <c r="R284" i="8"/>
  <c r="T284" i="8"/>
  <c r="L285" i="8" s="1"/>
  <c r="BU283" i="9"/>
  <c r="AU283" i="9"/>
  <c r="BQ284" i="8"/>
  <c r="BN284" i="8"/>
  <c r="BS284" i="8"/>
  <c r="P285" i="9"/>
  <c r="BP284" i="9"/>
  <c r="AB284" i="8"/>
  <c r="AG284" i="8"/>
  <c r="Y285" i="8" s="1"/>
  <c r="AE284" i="8"/>
  <c r="AC284" i="9"/>
  <c r="CC284" i="9"/>
  <c r="AP284" i="8"/>
  <c r="BC284" i="9"/>
  <c r="BH283" i="9"/>
  <c r="BD284" i="8"/>
  <c r="BA284" i="8"/>
  <c r="BF284" i="8"/>
  <c r="AH283" i="9"/>
  <c r="CB284" i="8" l="1"/>
  <c r="CE284" i="8"/>
  <c r="CG284" i="8"/>
  <c r="BY285" i="8" s="1"/>
  <c r="Q286" i="7"/>
  <c r="N286" i="7"/>
  <c r="S286" i="7"/>
  <c r="AQ284" i="9"/>
  <c r="AN284" i="9"/>
  <c r="AS284" i="9"/>
  <c r="AQ286" i="7"/>
  <c r="AN286" i="7"/>
  <c r="AS286" i="7"/>
  <c r="BD284" i="9"/>
  <c r="BA284" i="9"/>
  <c r="BF284" i="9"/>
  <c r="P285" i="8"/>
  <c r="BQ284" i="9"/>
  <c r="BN284" i="9"/>
  <c r="BS284" i="9"/>
  <c r="U284" i="8"/>
  <c r="AH284" i="8"/>
  <c r="AC285" i="8"/>
  <c r="Q285" i="9"/>
  <c r="N285" i="9"/>
  <c r="S285" i="9"/>
  <c r="AH286" i="7"/>
  <c r="CD286" i="7"/>
  <c r="CA286" i="7"/>
  <c r="CF286" i="7"/>
  <c r="AD284" i="9"/>
  <c r="AA284" i="9"/>
  <c r="AF284" i="9"/>
  <c r="AQ284" i="8"/>
  <c r="AN284" i="8"/>
  <c r="AS284" i="8"/>
  <c r="BO284" i="8"/>
  <c r="BT284" i="8"/>
  <c r="BL285" i="8" s="1"/>
  <c r="BR284" i="8"/>
  <c r="AC287" i="7"/>
  <c r="BB284" i="8"/>
  <c r="BE284" i="8"/>
  <c r="BG284" i="8"/>
  <c r="AY285" i="8" s="1"/>
  <c r="CD284" i="9"/>
  <c r="CA284" i="9"/>
  <c r="CF284" i="9"/>
  <c r="BQ286" i="7"/>
  <c r="BN286" i="7"/>
  <c r="BS286" i="7"/>
  <c r="BD286" i="7"/>
  <c r="BA286" i="7"/>
  <c r="BF286" i="7"/>
  <c r="CB284" i="9" l="1"/>
  <c r="CG284" i="9"/>
  <c r="BY285" i="9" s="1"/>
  <c r="CE284" i="9"/>
  <c r="BO284" i="9"/>
  <c r="BR284" i="9"/>
  <c r="BT284" i="9"/>
  <c r="BL285" i="9" s="1"/>
  <c r="BB284" i="9"/>
  <c r="BG284" i="9"/>
  <c r="AY285" i="9" s="1"/>
  <c r="BE284" i="9"/>
  <c r="AD285" i="8"/>
  <c r="AA285" i="8"/>
  <c r="AF285" i="8"/>
  <c r="O286" i="7"/>
  <c r="R286" i="7"/>
  <c r="T286" i="7"/>
  <c r="L287" i="7" s="1"/>
  <c r="O285" i="9"/>
  <c r="T285" i="9"/>
  <c r="L286" i="9" s="1"/>
  <c r="R285" i="9"/>
  <c r="AO284" i="8"/>
  <c r="AT284" i="8"/>
  <c r="AL285" i="8" s="1"/>
  <c r="AR284" i="8"/>
  <c r="BP285" i="8"/>
  <c r="BC285" i="8"/>
  <c r="AO284" i="9"/>
  <c r="AT284" i="9"/>
  <c r="AL285" i="9" s="1"/>
  <c r="AR284" i="9"/>
  <c r="Q285" i="8"/>
  <c r="N285" i="8"/>
  <c r="S285" i="8"/>
  <c r="CC285" i="8"/>
  <c r="BH284" i="8"/>
  <c r="AD287" i="7"/>
  <c r="AA287" i="7"/>
  <c r="AF287" i="7"/>
  <c r="AB284" i="9"/>
  <c r="AE284" i="9"/>
  <c r="AG284" i="9"/>
  <c r="Y285" i="9" s="1"/>
  <c r="CH284" i="8"/>
  <c r="BB286" i="7"/>
  <c r="BG286" i="7"/>
  <c r="AY287" i="7" s="1"/>
  <c r="BE286" i="7"/>
  <c r="BO286" i="7"/>
  <c r="BR286" i="7"/>
  <c r="BT286" i="7"/>
  <c r="BL287" i="7" s="1"/>
  <c r="CB286" i="7"/>
  <c r="CE286" i="7"/>
  <c r="CG286" i="7"/>
  <c r="BY287" i="7" s="1"/>
  <c r="BU284" i="8"/>
  <c r="AO286" i="7"/>
  <c r="AR286" i="7"/>
  <c r="AT286" i="7"/>
  <c r="AL287" i="7" s="1"/>
  <c r="AU284" i="8" l="1"/>
  <c r="BU286" i="7"/>
  <c r="AB287" i="7"/>
  <c r="AG287" i="7"/>
  <c r="Y288" i="7" s="1"/>
  <c r="AE287" i="7"/>
  <c r="AP285" i="8"/>
  <c r="BH284" i="9"/>
  <c r="P286" i="9"/>
  <c r="BD285" i="8"/>
  <c r="BA285" i="8"/>
  <c r="BF285" i="8"/>
  <c r="BP285" i="9"/>
  <c r="CD285" i="8"/>
  <c r="CA285" i="8"/>
  <c r="CF285" i="8"/>
  <c r="BU284" i="9"/>
  <c r="BH286" i="7"/>
  <c r="BC287" i="7"/>
  <c r="P287" i="7"/>
  <c r="AP287" i="7"/>
  <c r="BQ285" i="8"/>
  <c r="BN285" i="8"/>
  <c r="BS285" i="8"/>
  <c r="U286" i="7"/>
  <c r="BP287" i="7"/>
  <c r="AP285" i="9"/>
  <c r="U285" i="9"/>
  <c r="CH286" i="7"/>
  <c r="AC285" i="9"/>
  <c r="CH284" i="9"/>
  <c r="AU284" i="9"/>
  <c r="BC285" i="9"/>
  <c r="AU286" i="7"/>
  <c r="AH284" i="9"/>
  <c r="AB285" i="8"/>
  <c r="AE285" i="8"/>
  <c r="AG285" i="8"/>
  <c r="Y286" i="8" s="1"/>
  <c r="CC285" i="9"/>
  <c r="CC287" i="7"/>
  <c r="O285" i="8"/>
  <c r="R285" i="8"/>
  <c r="T285" i="8"/>
  <c r="L286" i="8" s="1"/>
  <c r="CD285" i="9" l="1"/>
  <c r="CA285" i="9"/>
  <c r="CF285" i="9"/>
  <c r="AQ287" i="7"/>
  <c r="AN287" i="7"/>
  <c r="AS287" i="7"/>
  <c r="AH285" i="8"/>
  <c r="CB285" i="8"/>
  <c r="CE285" i="8"/>
  <c r="CG285" i="8"/>
  <c r="BY286" i="8" s="1"/>
  <c r="AQ285" i="8"/>
  <c r="AN285" i="8"/>
  <c r="AS285" i="8"/>
  <c r="BD285" i="9"/>
  <c r="BA285" i="9"/>
  <c r="BF285" i="9"/>
  <c r="Q287" i="7"/>
  <c r="N287" i="7"/>
  <c r="S287" i="7"/>
  <c r="AQ285" i="9"/>
  <c r="AN285" i="9"/>
  <c r="AS285" i="9"/>
  <c r="AH287" i="7"/>
  <c r="BQ285" i="9"/>
  <c r="BN285" i="9"/>
  <c r="BS285" i="9"/>
  <c r="AC288" i="7"/>
  <c r="AC286" i="8"/>
  <c r="P286" i="8"/>
  <c r="BQ287" i="7"/>
  <c r="BN287" i="7"/>
  <c r="BS287" i="7"/>
  <c r="BD287" i="7"/>
  <c r="BA287" i="7"/>
  <c r="BF287" i="7"/>
  <c r="U285" i="8"/>
  <c r="BB285" i="8"/>
  <c r="BE285" i="8"/>
  <c r="BG285" i="8"/>
  <c r="AY286" i="8" s="1"/>
  <c r="AD285" i="9"/>
  <c r="AA285" i="9"/>
  <c r="AF285" i="9"/>
  <c r="CD287" i="7"/>
  <c r="CA287" i="7"/>
  <c r="CF287" i="7"/>
  <c r="BO285" i="8"/>
  <c r="BR285" i="8"/>
  <c r="BT285" i="8"/>
  <c r="BL286" i="8" s="1"/>
  <c r="Q286" i="9"/>
  <c r="N286" i="9"/>
  <c r="S286" i="9"/>
  <c r="BC286" i="8" l="1"/>
  <c r="Q286" i="8"/>
  <c r="N286" i="8"/>
  <c r="S286" i="8"/>
  <c r="CC286" i="8"/>
  <c r="CH285" i="8"/>
  <c r="BH285" i="8"/>
  <c r="AD286" i="8"/>
  <c r="AA286" i="8"/>
  <c r="AF286" i="8"/>
  <c r="CB287" i="7"/>
  <c r="CE287" i="7"/>
  <c r="CG287" i="7"/>
  <c r="BY288" i="7" s="1"/>
  <c r="AO287" i="7"/>
  <c r="AT287" i="7"/>
  <c r="AL288" i="7" s="1"/>
  <c r="AR287" i="7"/>
  <c r="BU285" i="8"/>
  <c r="O286" i="9"/>
  <c r="R286" i="9"/>
  <c r="T286" i="9"/>
  <c r="L287" i="9" s="1"/>
  <c r="BB287" i="7"/>
  <c r="BE287" i="7"/>
  <c r="BG287" i="7"/>
  <c r="AY288" i="7" s="1"/>
  <c r="BB285" i="9"/>
  <c r="BE285" i="9"/>
  <c r="BG285" i="9"/>
  <c r="AY286" i="9" s="1"/>
  <c r="O287" i="7"/>
  <c r="R287" i="7"/>
  <c r="T287" i="7"/>
  <c r="L288" i="7" s="1"/>
  <c r="AO285" i="9"/>
  <c r="AT285" i="9"/>
  <c r="AL286" i="9" s="1"/>
  <c r="AR285" i="9"/>
  <c r="AB285" i="9"/>
  <c r="AG285" i="9"/>
  <c r="Y286" i="9" s="1"/>
  <c r="AE285" i="9"/>
  <c r="CB285" i="9"/>
  <c r="CE285" i="9"/>
  <c r="CG285" i="9"/>
  <c r="BY286" i="9" s="1"/>
  <c r="AD288" i="7"/>
  <c r="AA288" i="7"/>
  <c r="AF288" i="7"/>
  <c r="BO285" i="9"/>
  <c r="BR285" i="9"/>
  <c r="BT285" i="9"/>
  <c r="BL286" i="9" s="1"/>
  <c r="BO287" i="7"/>
  <c r="BR287" i="7"/>
  <c r="BT287" i="7"/>
  <c r="BL288" i="7" s="1"/>
  <c r="BP286" i="8"/>
  <c r="AO285" i="8"/>
  <c r="AR285" i="8"/>
  <c r="AT285" i="8"/>
  <c r="AL286" i="8" s="1"/>
  <c r="CC286" i="9" l="1"/>
  <c r="AP288" i="7"/>
  <c r="BU287" i="7"/>
  <c r="AP286" i="9"/>
  <c r="BC288" i="7"/>
  <c r="BH287" i="7"/>
  <c r="CD286" i="8"/>
  <c r="CA286" i="8"/>
  <c r="CF286" i="8"/>
  <c r="BP288" i="7"/>
  <c r="CC288" i="7"/>
  <c r="BP286" i="9"/>
  <c r="P287" i="9"/>
  <c r="CH287" i="7"/>
  <c r="P288" i="7"/>
  <c r="U286" i="9"/>
  <c r="O286" i="8"/>
  <c r="R286" i="8"/>
  <c r="T286" i="8"/>
  <c r="L287" i="8" s="1"/>
  <c r="BH285" i="9"/>
  <c r="AP286" i="8"/>
  <c r="U287" i="7"/>
  <c r="CH285" i="9"/>
  <c r="AC286" i="9"/>
  <c r="BU285" i="9"/>
  <c r="BD286" i="8"/>
  <c r="BA286" i="8"/>
  <c r="BF286" i="8"/>
  <c r="AH285" i="9"/>
  <c r="BQ286" i="8"/>
  <c r="BN286" i="8"/>
  <c r="BS286" i="8"/>
  <c r="AB288" i="7"/>
  <c r="AE288" i="7"/>
  <c r="AG288" i="7"/>
  <c r="Y289" i="7" s="1"/>
  <c r="AB286" i="8"/>
  <c r="AE286" i="8"/>
  <c r="AG286" i="8"/>
  <c r="Y287" i="8" s="1"/>
  <c r="BC286" i="9"/>
  <c r="AU285" i="8"/>
  <c r="AU285" i="9"/>
  <c r="AU287" i="7"/>
  <c r="BD288" i="7" l="1"/>
  <c r="BA288" i="7"/>
  <c r="BF288" i="7"/>
  <c r="CB286" i="8"/>
  <c r="CG286" i="8"/>
  <c r="BY287" i="8" s="1"/>
  <c r="CE286" i="8"/>
  <c r="CD288" i="7"/>
  <c r="CA288" i="7"/>
  <c r="CF288" i="7"/>
  <c r="AH286" i="8"/>
  <c r="AQ286" i="8"/>
  <c r="AN286" i="8"/>
  <c r="AS286" i="8"/>
  <c r="BD286" i="9"/>
  <c r="BA286" i="9"/>
  <c r="BF286" i="9"/>
  <c r="Q288" i="7"/>
  <c r="N288" i="7"/>
  <c r="S288" i="7"/>
  <c r="AH288" i="7"/>
  <c r="AQ286" i="9"/>
  <c r="AN286" i="9"/>
  <c r="AS286" i="9"/>
  <c r="AC289" i="7"/>
  <c r="Q287" i="9"/>
  <c r="N287" i="9"/>
  <c r="S287" i="9"/>
  <c r="AQ288" i="7"/>
  <c r="AN288" i="7"/>
  <c r="AS288" i="7"/>
  <c r="AC287" i="8"/>
  <c r="BB286" i="8"/>
  <c r="BG286" i="8"/>
  <c r="AY287" i="8" s="1"/>
  <c r="BE286" i="8"/>
  <c r="P287" i="8"/>
  <c r="BQ286" i="9"/>
  <c r="BN286" i="9"/>
  <c r="BS286" i="9"/>
  <c r="CD286" i="9"/>
  <c r="CA286" i="9"/>
  <c r="CF286" i="9"/>
  <c r="BQ288" i="7"/>
  <c r="BN288" i="7"/>
  <c r="BS288" i="7"/>
  <c r="BO286" i="8"/>
  <c r="BT286" i="8"/>
  <c r="BL287" i="8" s="1"/>
  <c r="BR286" i="8"/>
  <c r="AD286" i="9"/>
  <c r="AA286" i="9"/>
  <c r="AF286" i="9"/>
  <c r="U286" i="8"/>
  <c r="BO288" i="7" l="1"/>
  <c r="BT288" i="7"/>
  <c r="BL289" i="7" s="1"/>
  <c r="BR288" i="7"/>
  <c r="CH286" i="8"/>
  <c r="BH286" i="8"/>
  <c r="AD289" i="7"/>
  <c r="AA289" i="7"/>
  <c r="AF289" i="7"/>
  <c r="CC287" i="8"/>
  <c r="BC287" i="8"/>
  <c r="AO286" i="9"/>
  <c r="AR286" i="9"/>
  <c r="AT286" i="9"/>
  <c r="AL287" i="9" s="1"/>
  <c r="AO286" i="8"/>
  <c r="AR286" i="8"/>
  <c r="AT286" i="8"/>
  <c r="AL287" i="8" s="1"/>
  <c r="AD287" i="8"/>
  <c r="AA287" i="8"/>
  <c r="AF287" i="8"/>
  <c r="BB286" i="9"/>
  <c r="BE286" i="9"/>
  <c r="BG286" i="9"/>
  <c r="AY287" i="9" s="1"/>
  <c r="CB286" i="9"/>
  <c r="CG286" i="9"/>
  <c r="BY287" i="9" s="1"/>
  <c r="CE286" i="9"/>
  <c r="BO286" i="9"/>
  <c r="BT286" i="9"/>
  <c r="BL287" i="9" s="1"/>
  <c r="BR286" i="9"/>
  <c r="O288" i="7"/>
  <c r="R288" i="7"/>
  <c r="T288" i="7"/>
  <c r="L289" i="7" s="1"/>
  <c r="CB288" i="7"/>
  <c r="CE288" i="7"/>
  <c r="CG288" i="7"/>
  <c r="BY289" i="7" s="1"/>
  <c r="AB286" i="9"/>
  <c r="AG286" i="9"/>
  <c r="Y287" i="9" s="1"/>
  <c r="AE286" i="9"/>
  <c r="AO288" i="7"/>
  <c r="AR288" i="7"/>
  <c r="AT288" i="7"/>
  <c r="AL289" i="7" s="1"/>
  <c r="BB288" i="7"/>
  <c r="BG288" i="7"/>
  <c r="AY289" i="7" s="1"/>
  <c r="BE288" i="7"/>
  <c r="BU286" i="8"/>
  <c r="BP287" i="8"/>
  <c r="Q287" i="8"/>
  <c r="N287" i="8"/>
  <c r="S287" i="8"/>
  <c r="O287" i="9"/>
  <c r="T287" i="9"/>
  <c r="L288" i="9" s="1"/>
  <c r="R287" i="9"/>
  <c r="AU286" i="9" l="1"/>
  <c r="BQ287" i="8"/>
  <c r="BN287" i="8"/>
  <c r="BS287" i="8"/>
  <c r="AB287" i="8"/>
  <c r="AE287" i="8"/>
  <c r="AG287" i="8"/>
  <c r="Y288" i="8" s="1"/>
  <c r="BU286" i="9"/>
  <c r="BP287" i="9"/>
  <c r="BD287" i="8"/>
  <c r="BA287" i="8"/>
  <c r="BF287" i="8"/>
  <c r="BU288" i="7"/>
  <c r="O287" i="8"/>
  <c r="T287" i="8"/>
  <c r="L288" i="8" s="1"/>
  <c r="R287" i="8"/>
  <c r="CD287" i="8"/>
  <c r="CA287" i="8"/>
  <c r="CF287" i="8"/>
  <c r="BP289" i="7"/>
  <c r="CH286" i="9"/>
  <c r="CH288" i="7"/>
  <c r="CC287" i="9"/>
  <c r="AH286" i="9"/>
  <c r="BH288" i="7"/>
  <c r="U287" i="9"/>
  <c r="CC289" i="7"/>
  <c r="BC289" i="7"/>
  <c r="P289" i="7"/>
  <c r="BC287" i="9"/>
  <c r="BH286" i="9"/>
  <c r="AP287" i="8"/>
  <c r="AU288" i="7"/>
  <c r="AP287" i="9"/>
  <c r="AC287" i="9"/>
  <c r="P288" i="9"/>
  <c r="U288" i="7"/>
  <c r="AP289" i="7"/>
  <c r="AU286" i="8"/>
  <c r="AB289" i="7"/>
  <c r="AG289" i="7"/>
  <c r="Y290" i="7" s="1"/>
  <c r="AE289" i="7"/>
  <c r="Q289" i="7" l="1"/>
  <c r="N289" i="7"/>
  <c r="S289" i="7"/>
  <c r="CB287" i="8"/>
  <c r="CG287" i="8"/>
  <c r="BY288" i="8" s="1"/>
  <c r="CE287" i="8"/>
  <c r="CD287" i="9"/>
  <c r="CA287" i="9"/>
  <c r="CF287" i="9"/>
  <c r="P288" i="8"/>
  <c r="AH287" i="8"/>
  <c r="AQ289" i="7"/>
  <c r="AN289" i="7"/>
  <c r="AS289" i="7"/>
  <c r="AQ287" i="9"/>
  <c r="AN287" i="9"/>
  <c r="AS287" i="9"/>
  <c r="Q288" i="9"/>
  <c r="N288" i="9"/>
  <c r="S288" i="9"/>
  <c r="AQ287" i="8"/>
  <c r="AN287" i="8"/>
  <c r="AS287" i="8"/>
  <c r="BO287" i="8"/>
  <c r="BR287" i="8"/>
  <c r="BT287" i="8"/>
  <c r="BL288" i="8" s="1"/>
  <c r="BD289" i="7"/>
  <c r="BA289" i="7"/>
  <c r="BF289" i="7"/>
  <c r="U287" i="8"/>
  <c r="AH289" i="7"/>
  <c r="BB287" i="8"/>
  <c r="BG287" i="8"/>
  <c r="AY288" i="8" s="1"/>
  <c r="BE287" i="8"/>
  <c r="BQ289" i="7"/>
  <c r="BN289" i="7"/>
  <c r="BS289" i="7"/>
  <c r="AC288" i="8"/>
  <c r="CD289" i="7"/>
  <c r="CA289" i="7"/>
  <c r="CF289" i="7"/>
  <c r="AC290" i="7"/>
  <c r="BD287" i="9"/>
  <c r="BA287" i="9"/>
  <c r="BF287" i="9"/>
  <c r="AD287" i="9"/>
  <c r="AA287" i="9"/>
  <c r="AF287" i="9"/>
  <c r="BQ287" i="9"/>
  <c r="BN287" i="9"/>
  <c r="BS287" i="9"/>
  <c r="O288" i="9" l="1"/>
  <c r="R288" i="9"/>
  <c r="T288" i="9"/>
  <c r="L289" i="9" s="1"/>
  <c r="Q288" i="8"/>
  <c r="N288" i="8"/>
  <c r="S288" i="8"/>
  <c r="AD290" i="7"/>
  <c r="AA290" i="7"/>
  <c r="AF290" i="7"/>
  <c r="BC288" i="8"/>
  <c r="BB289" i="7"/>
  <c r="BE289" i="7"/>
  <c r="BG289" i="7"/>
  <c r="AY290" i="7" s="1"/>
  <c r="AO287" i="9"/>
  <c r="AT287" i="9"/>
  <c r="AL288" i="9" s="1"/>
  <c r="AR287" i="9"/>
  <c r="CH287" i="8"/>
  <c r="CC288" i="8"/>
  <c r="BO289" i="7"/>
  <c r="BT289" i="7"/>
  <c r="BL290" i="7" s="1"/>
  <c r="BR289" i="7"/>
  <c r="CB289" i="7"/>
  <c r="CG289" i="7"/>
  <c r="BY290" i="7" s="1"/>
  <c r="CE289" i="7"/>
  <c r="BP288" i="8"/>
  <c r="BB287" i="9"/>
  <c r="BG287" i="9"/>
  <c r="AY288" i="9" s="1"/>
  <c r="BE287" i="9"/>
  <c r="AO289" i="7"/>
  <c r="AR289" i="7"/>
  <c r="AT289" i="7"/>
  <c r="AL290" i="7" s="1"/>
  <c r="BH287" i="8"/>
  <c r="BO287" i="9"/>
  <c r="BR287" i="9"/>
  <c r="BT287" i="9"/>
  <c r="BL288" i="9" s="1"/>
  <c r="O289" i="7"/>
  <c r="R289" i="7"/>
  <c r="T289" i="7"/>
  <c r="L290" i="7" s="1"/>
  <c r="CB287" i="9"/>
  <c r="CE287" i="9"/>
  <c r="CG287" i="9"/>
  <c r="BY288" i="9" s="1"/>
  <c r="BU287" i="8"/>
  <c r="AD288" i="8"/>
  <c r="AA288" i="8"/>
  <c r="AF288" i="8"/>
  <c r="AB287" i="9"/>
  <c r="AG287" i="9"/>
  <c r="Y288" i="9" s="1"/>
  <c r="AE287" i="9"/>
  <c r="AO287" i="8"/>
  <c r="AT287" i="8"/>
  <c r="AL288" i="8" s="1"/>
  <c r="AR287" i="8"/>
  <c r="CC290" i="7" l="1"/>
  <c r="BU287" i="9"/>
  <c r="CH287" i="9"/>
  <c r="BQ288" i="8"/>
  <c r="BN288" i="8"/>
  <c r="BS288" i="8"/>
  <c r="CC288" i="9"/>
  <c r="AU287" i="9"/>
  <c r="AB288" i="8"/>
  <c r="AE288" i="8"/>
  <c r="AG288" i="8"/>
  <c r="Y289" i="8" s="1"/>
  <c r="U289" i="7"/>
  <c r="AU289" i="7"/>
  <c r="BU289" i="7"/>
  <c r="BC290" i="7"/>
  <c r="O288" i="8"/>
  <c r="R288" i="8"/>
  <c r="T288" i="8"/>
  <c r="L289" i="8" s="1"/>
  <c r="AC288" i="9"/>
  <c r="P290" i="7"/>
  <c r="BP290" i="7"/>
  <c r="AB290" i="7"/>
  <c r="AE290" i="7"/>
  <c r="AG290" i="7"/>
  <c r="Y291" i="7" s="1"/>
  <c r="AP288" i="9"/>
  <c r="AP290" i="7"/>
  <c r="P289" i="9"/>
  <c r="AH287" i="9"/>
  <c r="BH287" i="9"/>
  <c r="BD288" i="8"/>
  <c r="BA288" i="8"/>
  <c r="BF288" i="8"/>
  <c r="U288" i="9"/>
  <c r="BC288" i="9"/>
  <c r="CD288" i="8"/>
  <c r="CA288" i="8"/>
  <c r="CF288" i="8"/>
  <c r="CH289" i="7"/>
  <c r="BH289" i="7"/>
  <c r="AU287" i="8"/>
  <c r="AP288" i="8"/>
  <c r="BP288" i="9"/>
  <c r="Q289" i="9" l="1"/>
  <c r="N289" i="9"/>
  <c r="S289" i="9"/>
  <c r="AC289" i="8"/>
  <c r="AQ288" i="8"/>
  <c r="AN288" i="8"/>
  <c r="AS288" i="8"/>
  <c r="AQ290" i="7"/>
  <c r="AN290" i="7"/>
  <c r="AS290" i="7"/>
  <c r="P289" i="8"/>
  <c r="AH288" i="8"/>
  <c r="U288" i="8"/>
  <c r="Q290" i="7"/>
  <c r="N290" i="7"/>
  <c r="S290" i="7"/>
  <c r="AD288" i="9"/>
  <c r="AA288" i="9"/>
  <c r="AF288" i="9"/>
  <c r="AH290" i="7"/>
  <c r="CD288" i="9"/>
  <c r="CA288" i="9"/>
  <c r="CF288" i="9"/>
  <c r="AC291" i="7"/>
  <c r="BQ288" i="9"/>
  <c r="BN288" i="9"/>
  <c r="BS288" i="9"/>
  <c r="BD290" i="7"/>
  <c r="BA290" i="7"/>
  <c r="BF290" i="7"/>
  <c r="CD290" i="7"/>
  <c r="CA290" i="7"/>
  <c r="CF290" i="7"/>
  <c r="CB288" i="8"/>
  <c r="CG288" i="8"/>
  <c r="BY289" i="8" s="1"/>
  <c r="CE288" i="8"/>
  <c r="BD288" i="9"/>
  <c r="BA288" i="9"/>
  <c r="BF288" i="9"/>
  <c r="AQ288" i="9"/>
  <c r="AN288" i="9"/>
  <c r="AS288" i="9"/>
  <c r="BQ290" i="7"/>
  <c r="BN290" i="7"/>
  <c r="BS290" i="7"/>
  <c r="BB288" i="8"/>
  <c r="BE288" i="8"/>
  <c r="BG288" i="8"/>
  <c r="AY289" i="8" s="1"/>
  <c r="BO288" i="8"/>
  <c r="BR288" i="8"/>
  <c r="BT288" i="8"/>
  <c r="BL289" i="8" s="1"/>
  <c r="O290" i="7" l="1"/>
  <c r="R290" i="7"/>
  <c r="T290" i="7"/>
  <c r="L291" i="7" s="1"/>
  <c r="BC289" i="8"/>
  <c r="BB288" i="9"/>
  <c r="BE288" i="9"/>
  <c r="BG288" i="9"/>
  <c r="AY289" i="9" s="1"/>
  <c r="BO288" i="9"/>
  <c r="BT288" i="9"/>
  <c r="BL289" i="9" s="1"/>
  <c r="BR288" i="9"/>
  <c r="Q289" i="8"/>
  <c r="N289" i="8"/>
  <c r="S289" i="8"/>
  <c r="BH288" i="8"/>
  <c r="BP289" i="8"/>
  <c r="BO290" i="7"/>
  <c r="BT290" i="7"/>
  <c r="BL291" i="7" s="1"/>
  <c r="BR290" i="7"/>
  <c r="CB288" i="9"/>
  <c r="CG288" i="9"/>
  <c r="BY289" i="9" s="1"/>
  <c r="CE288" i="9"/>
  <c r="AO288" i="8"/>
  <c r="AR288" i="8"/>
  <c r="AT288" i="8"/>
  <c r="AL289" i="8" s="1"/>
  <c r="CC289" i="8"/>
  <c r="AD291" i="7"/>
  <c r="AA291" i="7"/>
  <c r="AF291" i="7"/>
  <c r="AO290" i="7"/>
  <c r="AR290" i="7"/>
  <c r="AT290" i="7"/>
  <c r="AL291" i="7" s="1"/>
  <c r="BU288" i="8"/>
  <c r="CB290" i="7"/>
  <c r="CE290" i="7"/>
  <c r="CG290" i="7"/>
  <c r="BY291" i="7" s="1"/>
  <c r="AD289" i="8"/>
  <c r="AA289" i="8"/>
  <c r="AF289" i="8"/>
  <c r="CH288" i="8"/>
  <c r="AO288" i="9"/>
  <c r="AR288" i="9"/>
  <c r="AT288" i="9"/>
  <c r="AL289" i="9" s="1"/>
  <c r="O289" i="9"/>
  <c r="R289" i="9"/>
  <c r="T289" i="9"/>
  <c r="L290" i="9" s="1"/>
  <c r="BB290" i="7"/>
  <c r="BG290" i="7"/>
  <c r="AY291" i="7" s="1"/>
  <c r="BE290" i="7"/>
  <c r="AB288" i="9"/>
  <c r="AE288" i="9"/>
  <c r="AG288" i="9"/>
  <c r="Y289" i="9" s="1"/>
  <c r="BC291" i="7" l="1"/>
  <c r="BU288" i="9"/>
  <c r="BH290" i="7"/>
  <c r="AP289" i="9"/>
  <c r="CH290" i="7"/>
  <c r="AP291" i="7"/>
  <c r="AU288" i="8"/>
  <c r="BC289" i="9"/>
  <c r="CD289" i="8"/>
  <c r="CA289" i="8"/>
  <c r="CF289" i="8"/>
  <c r="AU290" i="7"/>
  <c r="BH288" i="9"/>
  <c r="BP289" i="9"/>
  <c r="P290" i="9"/>
  <c r="BD289" i="8"/>
  <c r="BA289" i="8"/>
  <c r="BF289" i="8"/>
  <c r="AU288" i="9"/>
  <c r="BQ289" i="8"/>
  <c r="BN289" i="8"/>
  <c r="BS289" i="8"/>
  <c r="AP289" i="8"/>
  <c r="U289" i="9"/>
  <c r="AH288" i="9"/>
  <c r="CH288" i="9"/>
  <c r="AC289" i="9"/>
  <c r="CC289" i="9"/>
  <c r="P291" i="7"/>
  <c r="AB289" i="8"/>
  <c r="AE289" i="8"/>
  <c r="AG289" i="8"/>
  <c r="Y290" i="8" s="1"/>
  <c r="BU290" i="7"/>
  <c r="U290" i="7"/>
  <c r="CC291" i="7"/>
  <c r="AB291" i="7"/>
  <c r="AG291" i="7"/>
  <c r="Y292" i="7" s="1"/>
  <c r="AE291" i="7"/>
  <c r="BP291" i="7"/>
  <c r="O289" i="8"/>
  <c r="T289" i="8"/>
  <c r="L290" i="8" s="1"/>
  <c r="R289" i="8"/>
  <c r="AQ291" i="7" l="1"/>
  <c r="AN291" i="7"/>
  <c r="AS291" i="7"/>
  <c r="AQ289" i="9"/>
  <c r="AN289" i="9"/>
  <c r="AS289" i="9"/>
  <c r="AC290" i="8"/>
  <c r="BO289" i="8"/>
  <c r="BR289" i="8"/>
  <c r="BT289" i="8"/>
  <c r="BL290" i="8" s="1"/>
  <c r="AH289" i="8"/>
  <c r="BD289" i="9"/>
  <c r="BA289" i="9"/>
  <c r="BF289" i="9"/>
  <c r="AC292" i="7"/>
  <c r="CB289" i="8"/>
  <c r="CG289" i="8"/>
  <c r="BY290" i="8" s="1"/>
  <c r="CE289" i="8"/>
  <c r="CD289" i="9"/>
  <c r="CA289" i="9"/>
  <c r="CF289" i="9"/>
  <c r="CD291" i="7"/>
  <c r="CA291" i="7"/>
  <c r="CF291" i="7"/>
  <c r="P290" i="8"/>
  <c r="Q290" i="9"/>
  <c r="N290" i="9"/>
  <c r="S290" i="9"/>
  <c r="AH291" i="7"/>
  <c r="Q291" i="7"/>
  <c r="N291" i="7"/>
  <c r="S291" i="7"/>
  <c r="BB289" i="8"/>
  <c r="BG289" i="8"/>
  <c r="AY290" i="8" s="1"/>
  <c r="BE289" i="8"/>
  <c r="U289" i="8"/>
  <c r="BQ291" i="7"/>
  <c r="BN291" i="7"/>
  <c r="BS291" i="7"/>
  <c r="AD289" i="9"/>
  <c r="AA289" i="9"/>
  <c r="AF289" i="9"/>
  <c r="AQ289" i="8"/>
  <c r="AN289" i="8"/>
  <c r="AS289" i="8"/>
  <c r="BQ289" i="9"/>
  <c r="BN289" i="9"/>
  <c r="BS289" i="9"/>
  <c r="BD291" i="7"/>
  <c r="BA291" i="7"/>
  <c r="BF291" i="7"/>
  <c r="AO289" i="8" l="1"/>
  <c r="AR289" i="8"/>
  <c r="AT289" i="8"/>
  <c r="AL290" i="8" s="1"/>
  <c r="AD292" i="7"/>
  <c r="AA292" i="7"/>
  <c r="AF292" i="7"/>
  <c r="AD290" i="8"/>
  <c r="AA290" i="8"/>
  <c r="AF290" i="8"/>
  <c r="AB289" i="9"/>
  <c r="AE289" i="9"/>
  <c r="AG289" i="9"/>
  <c r="Y290" i="9" s="1"/>
  <c r="BB289" i="9"/>
  <c r="BG289" i="9"/>
  <c r="AY290" i="9" s="1"/>
  <c r="BE289" i="9"/>
  <c r="AO289" i="9"/>
  <c r="AR289" i="9"/>
  <c r="AT289" i="9"/>
  <c r="AL290" i="9" s="1"/>
  <c r="BO291" i="7"/>
  <c r="BR291" i="7"/>
  <c r="BT291" i="7"/>
  <c r="BL292" i="7" s="1"/>
  <c r="CB289" i="9"/>
  <c r="CE289" i="9"/>
  <c r="CG289" i="9"/>
  <c r="BY290" i="9" s="1"/>
  <c r="O290" i="9"/>
  <c r="T290" i="9"/>
  <c r="L291" i="9" s="1"/>
  <c r="R290" i="9"/>
  <c r="BP290" i="8"/>
  <c r="BB291" i="7"/>
  <c r="BG291" i="7"/>
  <c r="AY292" i="7" s="1"/>
  <c r="BE291" i="7"/>
  <c r="BO289" i="9"/>
  <c r="BR289" i="9"/>
  <c r="BT289" i="9"/>
  <c r="BL290" i="9" s="1"/>
  <c r="BH289" i="8"/>
  <c r="Q290" i="8"/>
  <c r="N290" i="8"/>
  <c r="S290" i="8"/>
  <c r="CC290" i="8"/>
  <c r="BU289" i="8"/>
  <c r="AO291" i="7"/>
  <c r="AR291" i="7"/>
  <c r="AT291" i="7"/>
  <c r="AL292" i="7" s="1"/>
  <c r="O291" i="7"/>
  <c r="T291" i="7"/>
  <c r="L292" i="7" s="1"/>
  <c r="R291" i="7"/>
  <c r="CB291" i="7"/>
  <c r="CE291" i="7"/>
  <c r="CG291" i="7"/>
  <c r="BY292" i="7" s="1"/>
  <c r="CH289" i="8"/>
  <c r="BC290" i="8"/>
  <c r="CH291" i="7" l="1"/>
  <c r="BH289" i="9"/>
  <c r="AB292" i="7"/>
  <c r="AE292" i="7"/>
  <c r="AG292" i="7"/>
  <c r="Y293" i="7" s="1"/>
  <c r="BC292" i="7"/>
  <c r="CH289" i="9"/>
  <c r="BC290" i="9"/>
  <c r="BH291" i="7"/>
  <c r="CD290" i="8"/>
  <c r="CA290" i="8"/>
  <c r="CF290" i="8"/>
  <c r="BP292" i="7"/>
  <c r="AC290" i="9"/>
  <c r="O290" i="8"/>
  <c r="T290" i="8"/>
  <c r="L291" i="8" s="1"/>
  <c r="R290" i="8"/>
  <c r="BU291" i="7"/>
  <c r="AP290" i="8"/>
  <c r="P292" i="7"/>
  <c r="BQ290" i="8"/>
  <c r="BN290" i="8"/>
  <c r="BS290" i="8"/>
  <c r="AU289" i="8"/>
  <c r="CC292" i="7"/>
  <c r="CC290" i="9"/>
  <c r="U291" i="7"/>
  <c r="AH289" i="9"/>
  <c r="BD290" i="8"/>
  <c r="BA290" i="8"/>
  <c r="BF290" i="8"/>
  <c r="AP290" i="9"/>
  <c r="U290" i="9"/>
  <c r="AU289" i="9"/>
  <c r="AB290" i="8"/>
  <c r="AE290" i="8"/>
  <c r="AG290" i="8"/>
  <c r="Y291" i="8" s="1"/>
  <c r="AU291" i="7"/>
  <c r="BU289" i="9"/>
  <c r="AP292" i="7"/>
  <c r="BP290" i="9"/>
  <c r="P291" i="9"/>
  <c r="CD290" i="9" l="1"/>
  <c r="CA290" i="9"/>
  <c r="CF290" i="9"/>
  <c r="BD292" i="7"/>
  <c r="BA292" i="7"/>
  <c r="BF292" i="7"/>
  <c r="AH292" i="7"/>
  <c r="AQ292" i="7"/>
  <c r="AN292" i="7"/>
  <c r="AS292" i="7"/>
  <c r="CB290" i="8"/>
  <c r="CE290" i="8"/>
  <c r="CG290" i="8"/>
  <c r="BY291" i="8" s="1"/>
  <c r="AC293" i="7"/>
  <c r="AQ290" i="9"/>
  <c r="AN290" i="9"/>
  <c r="AS290" i="9"/>
  <c r="AH290" i="8"/>
  <c r="BB290" i="8"/>
  <c r="BG290" i="8"/>
  <c r="AY291" i="8" s="1"/>
  <c r="BE290" i="8"/>
  <c r="AC291" i="8"/>
  <c r="U290" i="8"/>
  <c r="AD290" i="9"/>
  <c r="AA290" i="9"/>
  <c r="AF290" i="9"/>
  <c r="Q292" i="7"/>
  <c r="N292" i="7"/>
  <c r="S292" i="7"/>
  <c r="CD292" i="7"/>
  <c r="CA292" i="7"/>
  <c r="CF292" i="7"/>
  <c r="AQ290" i="8"/>
  <c r="AN290" i="8"/>
  <c r="AS290" i="8"/>
  <c r="P291" i="8"/>
  <c r="Q291" i="9"/>
  <c r="N291" i="9"/>
  <c r="S291" i="9"/>
  <c r="BO290" i="8"/>
  <c r="BT290" i="8"/>
  <c r="BL291" i="8" s="1"/>
  <c r="BR290" i="8"/>
  <c r="BQ290" i="9"/>
  <c r="BN290" i="9"/>
  <c r="BS290" i="9"/>
  <c r="BQ292" i="7"/>
  <c r="BN292" i="7"/>
  <c r="BS292" i="7"/>
  <c r="BD290" i="9"/>
  <c r="BA290" i="9"/>
  <c r="BF290" i="9"/>
  <c r="O292" i="7" l="1"/>
  <c r="R292" i="7"/>
  <c r="T292" i="7"/>
  <c r="L293" i="7" s="1"/>
  <c r="BO290" i="9"/>
  <c r="BT290" i="9"/>
  <c r="BL291" i="9" s="1"/>
  <c r="BR290" i="9"/>
  <c r="Q291" i="8"/>
  <c r="N291" i="8"/>
  <c r="S291" i="8"/>
  <c r="AD293" i="7"/>
  <c r="AA293" i="7"/>
  <c r="AF293" i="7"/>
  <c r="BB292" i="7"/>
  <c r="BE292" i="7"/>
  <c r="BG292" i="7"/>
  <c r="AY293" i="7" s="1"/>
  <c r="AB290" i="9"/>
  <c r="AG290" i="9"/>
  <c r="Y291" i="9" s="1"/>
  <c r="AE290" i="9"/>
  <c r="AO290" i="8"/>
  <c r="AT290" i="8"/>
  <c r="AL291" i="8" s="1"/>
  <c r="AR290" i="8"/>
  <c r="CC291" i="8"/>
  <c r="AO292" i="7"/>
  <c r="AR292" i="7"/>
  <c r="AT292" i="7"/>
  <c r="AL293" i="7" s="1"/>
  <c r="AO290" i="9"/>
  <c r="AR290" i="9"/>
  <c r="AT290" i="9"/>
  <c r="AL291" i="9" s="1"/>
  <c r="BU290" i="8"/>
  <c r="BP291" i="8"/>
  <c r="BO292" i="7"/>
  <c r="BR292" i="7"/>
  <c r="BT292" i="7"/>
  <c r="BL293" i="7" s="1"/>
  <c r="AD291" i="8"/>
  <c r="AA291" i="8"/>
  <c r="AF291" i="8"/>
  <c r="CH290" i="8"/>
  <c r="O291" i="9"/>
  <c r="R291" i="9"/>
  <c r="T291" i="9"/>
  <c r="L292" i="9" s="1"/>
  <c r="CB292" i="7"/>
  <c r="CE292" i="7"/>
  <c r="CG292" i="7"/>
  <c r="BY293" i="7" s="1"/>
  <c r="BH290" i="8"/>
  <c r="CB290" i="9"/>
  <c r="CG290" i="9"/>
  <c r="BY291" i="9" s="1"/>
  <c r="CE290" i="9"/>
  <c r="BB290" i="9"/>
  <c r="BG290" i="9"/>
  <c r="AY291" i="9" s="1"/>
  <c r="BE290" i="9"/>
  <c r="BC291" i="8"/>
  <c r="U291" i="9" l="1"/>
  <c r="BP293" i="7"/>
  <c r="BC293" i="7"/>
  <c r="O291" i="8"/>
  <c r="R291" i="8"/>
  <c r="T291" i="8"/>
  <c r="L292" i="8" s="1"/>
  <c r="BU290" i="9"/>
  <c r="CD291" i="8"/>
  <c r="CA291" i="8"/>
  <c r="CF291" i="8"/>
  <c r="AU290" i="8"/>
  <c r="BP291" i="9"/>
  <c r="BH292" i="7"/>
  <c r="AP291" i="8"/>
  <c r="P293" i="7"/>
  <c r="P292" i="9"/>
  <c r="BU292" i="7"/>
  <c r="BQ291" i="8"/>
  <c r="BN291" i="8"/>
  <c r="BS291" i="8"/>
  <c r="U292" i="7"/>
  <c r="AU292" i="7"/>
  <c r="CH290" i="9"/>
  <c r="AP291" i="9"/>
  <c r="AH290" i="9"/>
  <c r="CC291" i="9"/>
  <c r="AU290" i="9"/>
  <c r="AC291" i="9"/>
  <c r="AB293" i="7"/>
  <c r="AG293" i="7"/>
  <c r="Y294" i="7" s="1"/>
  <c r="AE293" i="7"/>
  <c r="CH292" i="7"/>
  <c r="AB291" i="8"/>
  <c r="AG291" i="8"/>
  <c r="Y292" i="8" s="1"/>
  <c r="AE291" i="8"/>
  <c r="BD291" i="8"/>
  <c r="BA291" i="8"/>
  <c r="BF291" i="8"/>
  <c r="CC293" i="7"/>
  <c r="BH290" i="9"/>
  <c r="BC291" i="9"/>
  <c r="AP293" i="7"/>
  <c r="AQ291" i="8" l="1"/>
  <c r="AN291" i="8"/>
  <c r="AS291" i="8"/>
  <c r="AH293" i="7"/>
  <c r="P292" i="8"/>
  <c r="CD293" i="7"/>
  <c r="CA293" i="7"/>
  <c r="CF293" i="7"/>
  <c r="AQ291" i="9"/>
  <c r="AN291" i="9"/>
  <c r="AS291" i="9"/>
  <c r="BQ291" i="9"/>
  <c r="BN291" i="9"/>
  <c r="BS291" i="9"/>
  <c r="U291" i="8"/>
  <c r="BD293" i="7"/>
  <c r="BA293" i="7"/>
  <c r="BF293" i="7"/>
  <c r="BB291" i="8"/>
  <c r="BE291" i="8"/>
  <c r="BG291" i="8"/>
  <c r="AY292" i="8" s="1"/>
  <c r="Q292" i="9"/>
  <c r="N292" i="9"/>
  <c r="S292" i="9"/>
  <c r="BQ293" i="7"/>
  <c r="BN293" i="7"/>
  <c r="BS293" i="7"/>
  <c r="Q293" i="7"/>
  <c r="N293" i="7"/>
  <c r="S293" i="7"/>
  <c r="CB291" i="8"/>
  <c r="CG291" i="8"/>
  <c r="BY292" i="8" s="1"/>
  <c r="CE291" i="8"/>
  <c r="BO291" i="8"/>
  <c r="BT291" i="8"/>
  <c r="BL292" i="8" s="1"/>
  <c r="BR291" i="8"/>
  <c r="AC294" i="7"/>
  <c r="AH291" i="8"/>
  <c r="AD291" i="9"/>
  <c r="AA291" i="9"/>
  <c r="AF291" i="9"/>
  <c r="AQ293" i="7"/>
  <c r="AN293" i="7"/>
  <c r="AS293" i="7"/>
  <c r="BD291" i="9"/>
  <c r="BA291" i="9"/>
  <c r="BF291" i="9"/>
  <c r="AC292" i="8"/>
  <c r="CD291" i="9"/>
  <c r="CA291" i="9"/>
  <c r="CF291" i="9"/>
  <c r="BB293" i="7" l="1"/>
  <c r="BG293" i="7"/>
  <c r="AY294" i="7" s="1"/>
  <c r="BE293" i="7"/>
  <c r="CH291" i="8"/>
  <c r="CC292" i="8"/>
  <c r="AO293" i="7"/>
  <c r="AR293" i="7"/>
  <c r="AT293" i="7"/>
  <c r="AL294" i="7" s="1"/>
  <c r="O293" i="7"/>
  <c r="T293" i="7"/>
  <c r="L294" i="7" s="1"/>
  <c r="R293" i="7"/>
  <c r="Q292" i="8"/>
  <c r="N292" i="8"/>
  <c r="S292" i="8"/>
  <c r="CB293" i="7"/>
  <c r="CE293" i="7"/>
  <c r="CG293" i="7"/>
  <c r="BY294" i="7" s="1"/>
  <c r="CB291" i="9"/>
  <c r="CE291" i="9"/>
  <c r="CG291" i="9"/>
  <c r="BY292" i="9" s="1"/>
  <c r="BC292" i="8"/>
  <c r="BO291" i="9"/>
  <c r="BT291" i="9"/>
  <c r="BL292" i="9" s="1"/>
  <c r="BR291" i="9"/>
  <c r="BP292" i="8"/>
  <c r="O292" i="9"/>
  <c r="R292" i="9"/>
  <c r="T292" i="9"/>
  <c r="L293" i="9" s="1"/>
  <c r="AB291" i="9"/>
  <c r="AG291" i="9"/>
  <c r="Y292" i="9" s="1"/>
  <c r="AE291" i="9"/>
  <c r="AD294" i="7"/>
  <c r="AA294" i="7"/>
  <c r="AF294" i="7"/>
  <c r="BH291" i="8"/>
  <c r="AO291" i="8"/>
  <c r="AR291" i="8"/>
  <c r="AT291" i="8"/>
  <c r="AL292" i="8" s="1"/>
  <c r="AD292" i="8"/>
  <c r="AA292" i="8"/>
  <c r="AF292" i="8"/>
  <c r="BO293" i="7"/>
  <c r="BT293" i="7"/>
  <c r="BL294" i="7" s="1"/>
  <c r="BR293" i="7"/>
  <c r="BB291" i="9"/>
  <c r="BG291" i="9"/>
  <c r="AY292" i="9" s="1"/>
  <c r="BE291" i="9"/>
  <c r="BU291" i="8"/>
  <c r="AO291" i="9"/>
  <c r="AR291" i="9"/>
  <c r="AT291" i="9"/>
  <c r="AL292" i="9" s="1"/>
  <c r="AP292" i="8" l="1"/>
  <c r="O292" i="8"/>
  <c r="T292" i="8"/>
  <c r="L293" i="8" s="1"/>
  <c r="R292" i="8"/>
  <c r="BC292" i="9"/>
  <c r="U293" i="7"/>
  <c r="BH291" i="9"/>
  <c r="CC292" i="9"/>
  <c r="P294" i="7"/>
  <c r="CH291" i="9"/>
  <c r="CD292" i="8"/>
  <c r="CA292" i="8"/>
  <c r="CF292" i="8"/>
  <c r="AU291" i="8"/>
  <c r="U292" i="9"/>
  <c r="BU293" i="7"/>
  <c r="BP294" i="7"/>
  <c r="AB294" i="7"/>
  <c r="AG294" i="7"/>
  <c r="Y295" i="7" s="1"/>
  <c r="AE294" i="7"/>
  <c r="BQ292" i="8"/>
  <c r="BN292" i="8"/>
  <c r="BS292" i="8"/>
  <c r="CC294" i="7"/>
  <c r="AU293" i="7"/>
  <c r="CH293" i="7"/>
  <c r="BD292" i="8"/>
  <c r="BA292" i="8"/>
  <c r="BF292" i="8"/>
  <c r="P293" i="9"/>
  <c r="AH291" i="9"/>
  <c r="BH293" i="7"/>
  <c r="AP294" i="7"/>
  <c r="AP292" i="9"/>
  <c r="AU291" i="9"/>
  <c r="AC292" i="9"/>
  <c r="BU291" i="9"/>
  <c r="BC294" i="7"/>
  <c r="AB292" i="8"/>
  <c r="AE292" i="8"/>
  <c r="AG292" i="8"/>
  <c r="Y293" i="8" s="1"/>
  <c r="BP292" i="9"/>
  <c r="AH294" i="7" l="1"/>
  <c r="CB292" i="8"/>
  <c r="CE292" i="8"/>
  <c r="CG292" i="8"/>
  <c r="BY293" i="8" s="1"/>
  <c r="AQ292" i="9"/>
  <c r="AN292" i="9"/>
  <c r="AS292" i="9"/>
  <c r="AC295" i="7"/>
  <c r="AH292" i="8"/>
  <c r="AQ294" i="7"/>
  <c r="AN294" i="7"/>
  <c r="AS294" i="7"/>
  <c r="BQ294" i="7"/>
  <c r="BN294" i="7"/>
  <c r="BS294" i="7"/>
  <c r="BD292" i="9"/>
  <c r="BA292" i="9"/>
  <c r="BF292" i="9"/>
  <c r="Q294" i="7"/>
  <c r="N294" i="7"/>
  <c r="S294" i="7"/>
  <c r="U292" i="8"/>
  <c r="BD294" i="7"/>
  <c r="BA294" i="7"/>
  <c r="BF294" i="7"/>
  <c r="CD292" i="9"/>
  <c r="CA292" i="9"/>
  <c r="CF292" i="9"/>
  <c r="P293" i="8"/>
  <c r="AD292" i="9"/>
  <c r="AA292" i="9"/>
  <c r="AF292" i="9"/>
  <c r="BQ292" i="9"/>
  <c r="BN292" i="9"/>
  <c r="BS292" i="9"/>
  <c r="BO292" i="8"/>
  <c r="BR292" i="8"/>
  <c r="BT292" i="8"/>
  <c r="BL293" i="8" s="1"/>
  <c r="CD294" i="7"/>
  <c r="CA294" i="7"/>
  <c r="CF294" i="7"/>
  <c r="Q293" i="9"/>
  <c r="N293" i="9"/>
  <c r="S293" i="9"/>
  <c r="AC293" i="8"/>
  <c r="BB292" i="8"/>
  <c r="BG292" i="8"/>
  <c r="AY293" i="8" s="1"/>
  <c r="BE292" i="8"/>
  <c r="AQ292" i="8"/>
  <c r="AN292" i="8"/>
  <c r="AS292" i="8"/>
  <c r="BC293" i="8" l="1"/>
  <c r="O294" i="7"/>
  <c r="T294" i="7"/>
  <c r="L295" i="7" s="1"/>
  <c r="R294" i="7"/>
  <c r="BH292" i="8"/>
  <c r="BU292" i="8"/>
  <c r="AO292" i="9"/>
  <c r="AT292" i="9"/>
  <c r="AL293" i="9" s="1"/>
  <c r="AR292" i="9"/>
  <c r="O293" i="9"/>
  <c r="R293" i="9"/>
  <c r="T293" i="9"/>
  <c r="L294" i="9" s="1"/>
  <c r="CC293" i="8"/>
  <c r="BB294" i="7"/>
  <c r="BE294" i="7"/>
  <c r="BG294" i="7"/>
  <c r="AY295" i="7" s="1"/>
  <c r="CH292" i="8"/>
  <c r="CB292" i="9"/>
  <c r="CG292" i="9"/>
  <c r="BY293" i="9" s="1"/>
  <c r="CE292" i="9"/>
  <c r="AO292" i="8"/>
  <c r="AT292" i="8"/>
  <c r="AL293" i="8" s="1"/>
  <c r="AR292" i="8"/>
  <c r="AD295" i="7"/>
  <c r="AA295" i="7"/>
  <c r="AF295" i="7"/>
  <c r="Q293" i="8"/>
  <c r="N293" i="8"/>
  <c r="S293" i="8"/>
  <c r="AD293" i="8"/>
  <c r="AA293" i="8"/>
  <c r="AF293" i="8"/>
  <c r="BB292" i="9"/>
  <c r="BE292" i="9"/>
  <c r="BG292" i="9"/>
  <c r="AY293" i="9" s="1"/>
  <c r="BO292" i="9"/>
  <c r="BT292" i="9"/>
  <c r="BL293" i="9" s="1"/>
  <c r="BR292" i="9"/>
  <c r="BO294" i="7"/>
  <c r="BR294" i="7"/>
  <c r="BT294" i="7"/>
  <c r="BL295" i="7" s="1"/>
  <c r="AO294" i="7"/>
  <c r="AT294" i="7"/>
  <c r="AL295" i="7" s="1"/>
  <c r="AR294" i="7"/>
  <c r="BP293" i="8"/>
  <c r="AB292" i="9"/>
  <c r="AG292" i="9"/>
  <c r="Y293" i="9" s="1"/>
  <c r="AE292" i="9"/>
  <c r="B32" i="9"/>
  <c r="CB294" i="7"/>
  <c r="CG294" i="7"/>
  <c r="BY295" i="7" s="1"/>
  <c r="CE294" i="7"/>
  <c r="BP295" i="7" l="1"/>
  <c r="AP293" i="8"/>
  <c r="AP293" i="9"/>
  <c r="C34" i="7"/>
  <c r="CD293" i="8"/>
  <c r="CA293" i="8"/>
  <c r="CF293" i="8"/>
  <c r="BU294" i="7"/>
  <c r="BC293" i="9"/>
  <c r="O293" i="8"/>
  <c r="R293" i="8"/>
  <c r="T293" i="8"/>
  <c r="L294" i="8" s="1"/>
  <c r="AH292" i="9"/>
  <c r="BU292" i="9"/>
  <c r="CC293" i="9"/>
  <c r="AC293" i="9"/>
  <c r="BP293" i="9"/>
  <c r="CH294" i="7"/>
  <c r="P294" i="9"/>
  <c r="U294" i="7"/>
  <c r="U293" i="9"/>
  <c r="P295" i="7"/>
  <c r="BQ293" i="8"/>
  <c r="BN293" i="8"/>
  <c r="BS293" i="8"/>
  <c r="BH292" i="9"/>
  <c r="CC295" i="7"/>
  <c r="AU294" i="7"/>
  <c r="BH294" i="7"/>
  <c r="B32" i="8"/>
  <c r="CH292" i="9"/>
  <c r="AP295" i="7"/>
  <c r="BD293" i="8"/>
  <c r="BA293" i="8"/>
  <c r="BF293" i="8"/>
  <c r="AB295" i="7"/>
  <c r="AE295" i="7"/>
  <c r="AG295" i="7"/>
  <c r="Y296" i="7" s="1"/>
  <c r="BC295" i="7"/>
  <c r="C32" i="8"/>
  <c r="AB293" i="8"/>
  <c r="AG293" i="8"/>
  <c r="Y294" i="8" s="1"/>
  <c r="AE293" i="8"/>
  <c r="AU292" i="8"/>
  <c r="AU292" i="9"/>
  <c r="CD295" i="7" l="1"/>
  <c r="CA295" i="7"/>
  <c r="CF295" i="7"/>
  <c r="Q294" i="9"/>
  <c r="N294" i="9"/>
  <c r="S294" i="9"/>
  <c r="U293" i="8"/>
  <c r="AQ293" i="9"/>
  <c r="AN293" i="9"/>
  <c r="AS293" i="9"/>
  <c r="AH295" i="7"/>
  <c r="BO293" i="8"/>
  <c r="BR293" i="8"/>
  <c r="BT293" i="8"/>
  <c r="BL294" i="8" s="1"/>
  <c r="BQ293" i="9"/>
  <c r="BN293" i="9"/>
  <c r="BS293" i="9"/>
  <c r="AC296" i="7"/>
  <c r="BD293" i="9"/>
  <c r="BA293" i="9"/>
  <c r="BF293" i="9"/>
  <c r="AQ293" i="8"/>
  <c r="AN293" i="8"/>
  <c r="AS293" i="8"/>
  <c r="E32" i="8"/>
  <c r="Q295" i="7"/>
  <c r="N295" i="7"/>
  <c r="S295" i="7"/>
  <c r="AD293" i="9"/>
  <c r="AA293" i="9"/>
  <c r="AF293" i="9"/>
  <c r="BQ295" i="7"/>
  <c r="BN295" i="7"/>
  <c r="BS295" i="7"/>
  <c r="BD295" i="7"/>
  <c r="BA295" i="7"/>
  <c r="BF295" i="7"/>
  <c r="P294" i="8"/>
  <c r="F32" i="8"/>
  <c r="CD293" i="9"/>
  <c r="CA293" i="9"/>
  <c r="CF293" i="9"/>
  <c r="G32" i="8"/>
  <c r="BB293" i="8"/>
  <c r="BG293" i="8"/>
  <c r="AY294" i="8" s="1"/>
  <c r="BE293" i="8"/>
  <c r="AH293" i="8"/>
  <c r="AC294" i="8"/>
  <c r="AQ295" i="7"/>
  <c r="AN295" i="7"/>
  <c r="AS295" i="7"/>
  <c r="CB293" i="8"/>
  <c r="CE293" i="8"/>
  <c r="CG293" i="8"/>
  <c r="BY294" i="8" s="1"/>
  <c r="C32" i="9" l="1"/>
  <c r="BB293" i="9"/>
  <c r="BG293" i="9"/>
  <c r="AY294" i="9" s="1"/>
  <c r="BE293" i="9"/>
  <c r="D32" i="9"/>
  <c r="AD296" i="7"/>
  <c r="AA296" i="7"/>
  <c r="AF296" i="7"/>
  <c r="BC294" i="8"/>
  <c r="D34" i="7"/>
  <c r="AO295" i="7"/>
  <c r="AR295" i="7"/>
  <c r="AT295" i="7"/>
  <c r="AL296" i="7" s="1"/>
  <c r="CC294" i="8"/>
  <c r="O295" i="7"/>
  <c r="R295" i="7"/>
  <c r="T295" i="7"/>
  <c r="L296" i="7" s="1"/>
  <c r="O294" i="9"/>
  <c r="R294" i="9"/>
  <c r="T294" i="9"/>
  <c r="L295" i="9" s="1"/>
  <c r="CB293" i="9"/>
  <c r="CG293" i="9"/>
  <c r="BY294" i="9" s="1"/>
  <c r="CE293" i="9"/>
  <c r="E32" i="9"/>
  <c r="AB293" i="9"/>
  <c r="AG293" i="9"/>
  <c r="Y294" i="9" s="1"/>
  <c r="AE293" i="9"/>
  <c r="Q294" i="8"/>
  <c r="N294" i="8"/>
  <c r="S294" i="8"/>
  <c r="F32" i="9"/>
  <c r="BO293" i="9"/>
  <c r="BR293" i="9"/>
  <c r="BT293" i="9"/>
  <c r="BL294" i="9" s="1"/>
  <c r="BP294" i="8"/>
  <c r="AO293" i="9"/>
  <c r="AR293" i="9"/>
  <c r="AT293" i="9"/>
  <c r="AL294" i="9" s="1"/>
  <c r="CH293" i="8"/>
  <c r="BH293" i="8"/>
  <c r="E34" i="7"/>
  <c r="D32" i="8"/>
  <c r="BU293" i="8"/>
  <c r="G34" i="7"/>
  <c r="B34" i="7"/>
  <c r="CB295" i="7"/>
  <c r="CE295" i="7"/>
  <c r="CG295" i="7"/>
  <c r="BY296" i="7" s="1"/>
  <c r="BB295" i="7"/>
  <c r="BE295" i="7"/>
  <c r="BG295" i="7"/>
  <c r="AY296" i="7" s="1"/>
  <c r="AD294" i="8"/>
  <c r="AA294" i="8"/>
  <c r="AF294" i="8"/>
  <c r="F34" i="7"/>
  <c r="AO293" i="8"/>
  <c r="AR293" i="8"/>
  <c r="AT293" i="8"/>
  <c r="AL294" i="8" s="1"/>
  <c r="G32" i="9"/>
  <c r="BO295" i="7"/>
  <c r="BR295" i="7"/>
  <c r="BT295" i="7"/>
  <c r="BL296" i="7" s="1"/>
  <c r="CD294" i="8" l="1"/>
  <c r="CA294" i="8"/>
  <c r="CF294" i="8"/>
  <c r="BP294" i="9"/>
  <c r="BU293" i="9"/>
  <c r="CH293" i="9"/>
  <c r="AU293" i="8"/>
  <c r="CC294" i="9"/>
  <c r="AP296" i="7"/>
  <c r="BH293" i="9"/>
  <c r="AP294" i="8"/>
  <c r="CH295" i="7"/>
  <c r="AU295" i="7"/>
  <c r="BC294" i="9"/>
  <c r="CC296" i="7"/>
  <c r="AB296" i="7"/>
  <c r="AG296" i="7"/>
  <c r="Y297" i="7" s="1"/>
  <c r="AE296" i="7"/>
  <c r="BQ294" i="8"/>
  <c r="BN294" i="8"/>
  <c r="BS294" i="8"/>
  <c r="O294" i="8"/>
  <c r="R294" i="8"/>
  <c r="T294" i="8"/>
  <c r="L295" i="8" s="1"/>
  <c r="U294" i="9"/>
  <c r="AB294" i="8"/>
  <c r="AE294" i="8"/>
  <c r="AG294" i="8"/>
  <c r="Y295" i="8" s="1"/>
  <c r="BD294" i="8"/>
  <c r="BA294" i="8"/>
  <c r="BF294" i="8"/>
  <c r="BC296" i="7"/>
  <c r="AU293" i="9"/>
  <c r="AH293" i="9"/>
  <c r="P296" i="7"/>
  <c r="P295" i="9"/>
  <c r="BP296" i="7"/>
  <c r="BU295" i="7"/>
  <c r="AP294" i="9"/>
  <c r="BH295" i="7"/>
  <c r="AC294" i="9"/>
  <c r="U295" i="7"/>
  <c r="U294" i="8" l="1"/>
  <c r="BO294" i="8"/>
  <c r="BR294" i="8"/>
  <c r="BT294" i="8"/>
  <c r="BL295" i="8" s="1"/>
  <c r="BB294" i="8"/>
  <c r="BG294" i="8"/>
  <c r="AY295" i="8" s="1"/>
  <c r="BE294" i="8"/>
  <c r="AH296" i="7"/>
  <c r="BQ294" i="9"/>
  <c r="BN294" i="9"/>
  <c r="BS294" i="9"/>
  <c r="BQ296" i="7"/>
  <c r="BN296" i="7"/>
  <c r="BS296" i="7"/>
  <c r="Q295" i="9"/>
  <c r="N295" i="9"/>
  <c r="S295" i="9"/>
  <c r="CD296" i="7"/>
  <c r="CA296" i="7"/>
  <c r="CF296" i="7"/>
  <c r="AQ294" i="9"/>
  <c r="AN294" i="9"/>
  <c r="AS294" i="9"/>
  <c r="AC295" i="8"/>
  <c r="AC297" i="7"/>
  <c r="AQ296" i="7"/>
  <c r="AN296" i="7"/>
  <c r="AS296" i="7"/>
  <c r="CB294" i="8"/>
  <c r="CG294" i="8"/>
  <c r="BY295" i="8" s="1"/>
  <c r="CE294" i="8"/>
  <c r="Q296" i="7"/>
  <c r="N296" i="7"/>
  <c r="S296" i="7"/>
  <c r="AQ294" i="8"/>
  <c r="AN294" i="8"/>
  <c r="AS294" i="8"/>
  <c r="AH294" i="8"/>
  <c r="AD294" i="9"/>
  <c r="AA294" i="9"/>
  <c r="AF294" i="9"/>
  <c r="BD296" i="7"/>
  <c r="BA296" i="7"/>
  <c r="BF296" i="7"/>
  <c r="P295" i="8"/>
  <c r="BD294" i="9"/>
  <c r="BA294" i="9"/>
  <c r="BF294" i="9"/>
  <c r="CD294" i="9"/>
  <c r="CA294" i="9"/>
  <c r="CF294" i="9"/>
  <c r="AD295" i="8" l="1"/>
  <c r="AA295" i="8"/>
  <c r="AF295" i="8"/>
  <c r="O295" i="9"/>
  <c r="T295" i="9"/>
  <c r="L296" i="9" s="1"/>
  <c r="R295" i="9"/>
  <c r="BC295" i="8"/>
  <c r="Q295" i="8"/>
  <c r="N295" i="8"/>
  <c r="S295" i="8"/>
  <c r="BH294" i="8"/>
  <c r="AO294" i="9"/>
  <c r="AR294" i="9"/>
  <c r="AT294" i="9"/>
  <c r="AL295" i="9" s="1"/>
  <c r="BB296" i="7"/>
  <c r="BG296" i="7"/>
  <c r="AY297" i="7" s="1"/>
  <c r="BE296" i="7"/>
  <c r="CH294" i="8"/>
  <c r="AB294" i="9"/>
  <c r="AE294" i="9"/>
  <c r="AG294" i="9"/>
  <c r="Y295" i="9" s="1"/>
  <c r="BO294" i="9"/>
  <c r="BT294" i="9"/>
  <c r="BL295" i="9" s="1"/>
  <c r="BR294" i="9"/>
  <c r="BP295" i="8"/>
  <c r="O296" i="7"/>
  <c r="R296" i="7"/>
  <c r="T296" i="7"/>
  <c r="L297" i="7" s="1"/>
  <c r="CC295" i="8"/>
  <c r="AO296" i="7"/>
  <c r="AT296" i="7"/>
  <c r="AL297" i="7" s="1"/>
  <c r="AR296" i="7"/>
  <c r="BU294" i="8"/>
  <c r="BB294" i="9"/>
  <c r="BE294" i="9"/>
  <c r="BG294" i="9"/>
  <c r="AY295" i="9" s="1"/>
  <c r="BO296" i="7"/>
  <c r="BT296" i="7"/>
  <c r="BL297" i="7" s="1"/>
  <c r="BR296" i="7"/>
  <c r="CB294" i="9"/>
  <c r="CE294" i="9"/>
  <c r="CG294" i="9"/>
  <c r="BY295" i="9" s="1"/>
  <c r="CB296" i="7"/>
  <c r="CG296" i="7"/>
  <c r="BY297" i="7" s="1"/>
  <c r="CE296" i="7"/>
  <c r="AO294" i="8"/>
  <c r="AR294" i="8"/>
  <c r="AT294" i="8"/>
  <c r="AL295" i="8" s="1"/>
  <c r="AD297" i="7"/>
  <c r="AA297" i="7"/>
  <c r="AF297" i="7"/>
  <c r="CD295" i="8" l="1"/>
  <c r="CA295" i="8"/>
  <c r="CF295" i="8"/>
  <c r="BH296" i="7"/>
  <c r="O295" i="8"/>
  <c r="T295" i="8"/>
  <c r="L296" i="8" s="1"/>
  <c r="R295" i="8"/>
  <c r="CH296" i="7"/>
  <c r="BC295" i="9"/>
  <c r="U296" i="7"/>
  <c r="BH294" i="9"/>
  <c r="P297" i="7"/>
  <c r="BQ295" i="8"/>
  <c r="BN295" i="8"/>
  <c r="BS295" i="8"/>
  <c r="AP295" i="9"/>
  <c r="U295" i="9"/>
  <c r="AU294" i="9"/>
  <c r="P296" i="9"/>
  <c r="BU294" i="9"/>
  <c r="BD295" i="8"/>
  <c r="BA295" i="8"/>
  <c r="BF295" i="8"/>
  <c r="CC295" i="9"/>
  <c r="CH294" i="9"/>
  <c r="AB297" i="7"/>
  <c r="AE297" i="7"/>
  <c r="AG297" i="7"/>
  <c r="Y298" i="7" s="1"/>
  <c r="BP295" i="9"/>
  <c r="BU296" i="7"/>
  <c r="AU296" i="7"/>
  <c r="AB295" i="8"/>
  <c r="AE295" i="8"/>
  <c r="AG295" i="8"/>
  <c r="Y296" i="8" s="1"/>
  <c r="CC297" i="7"/>
  <c r="BC297" i="7"/>
  <c r="BP297" i="7"/>
  <c r="AC295" i="9"/>
  <c r="AP295" i="8"/>
  <c r="AP297" i="7"/>
  <c r="AU294" i="8"/>
  <c r="AH294" i="9"/>
  <c r="AQ295" i="8" l="1"/>
  <c r="AN295" i="8"/>
  <c r="AS295" i="8"/>
  <c r="CD295" i="9"/>
  <c r="CA295" i="9"/>
  <c r="CF295" i="9"/>
  <c r="Q296" i="9"/>
  <c r="N296" i="9"/>
  <c r="S296" i="9"/>
  <c r="AC296" i="8"/>
  <c r="U295" i="8"/>
  <c r="Q297" i="7"/>
  <c r="N297" i="7"/>
  <c r="S297" i="7"/>
  <c r="P296" i="8"/>
  <c r="BB295" i="8"/>
  <c r="BE295" i="8"/>
  <c r="BG295" i="8"/>
  <c r="AY296" i="8" s="1"/>
  <c r="AH295" i="8"/>
  <c r="BQ295" i="9"/>
  <c r="BN295" i="9"/>
  <c r="BS295" i="9"/>
  <c r="AQ297" i="7"/>
  <c r="AN297" i="7"/>
  <c r="AS297" i="7"/>
  <c r="BD295" i="9"/>
  <c r="BA295" i="9"/>
  <c r="BF295" i="9"/>
  <c r="AQ295" i="9"/>
  <c r="AN295" i="9"/>
  <c r="AS295" i="9"/>
  <c r="BD297" i="7"/>
  <c r="BA297" i="7"/>
  <c r="BF297" i="7"/>
  <c r="AC298" i="7"/>
  <c r="CB295" i="8"/>
  <c r="CE295" i="8"/>
  <c r="CG295" i="8"/>
  <c r="BY296" i="8" s="1"/>
  <c r="AD295" i="9"/>
  <c r="AA295" i="9"/>
  <c r="AF295" i="9"/>
  <c r="BQ297" i="7"/>
  <c r="BN297" i="7"/>
  <c r="BS297" i="7"/>
  <c r="CD297" i="7"/>
  <c r="CA297" i="7"/>
  <c r="CF297" i="7"/>
  <c r="AH297" i="7"/>
  <c r="BO295" i="8"/>
  <c r="BR295" i="8"/>
  <c r="BT295" i="8"/>
  <c r="BL296" i="8" s="1"/>
  <c r="CH295" i="8" l="1"/>
  <c r="AD296" i="8"/>
  <c r="AA296" i="8"/>
  <c r="AF296" i="8"/>
  <c r="AO295" i="9"/>
  <c r="AT295" i="9"/>
  <c r="AL296" i="9" s="1"/>
  <c r="AR295" i="9"/>
  <c r="CC296" i="8"/>
  <c r="BC296" i="8"/>
  <c r="O296" i="9"/>
  <c r="R296" i="9"/>
  <c r="T296" i="9"/>
  <c r="L297" i="9" s="1"/>
  <c r="BH295" i="8"/>
  <c r="BB295" i="9"/>
  <c r="BG295" i="9"/>
  <c r="AY296" i="9" s="1"/>
  <c r="BE295" i="9"/>
  <c r="Q296" i="8"/>
  <c r="N296" i="8"/>
  <c r="S296" i="8"/>
  <c r="CB295" i="9"/>
  <c r="CG295" i="9"/>
  <c r="BY296" i="9" s="1"/>
  <c r="CE295" i="9"/>
  <c r="O297" i="7"/>
  <c r="R297" i="7"/>
  <c r="T297" i="7"/>
  <c r="L298" i="7" s="1"/>
  <c r="BP296" i="8"/>
  <c r="BO297" i="7"/>
  <c r="BR297" i="7"/>
  <c r="BT297" i="7"/>
  <c r="BL298" i="7" s="1"/>
  <c r="AD298" i="7"/>
  <c r="AA298" i="7"/>
  <c r="AF298" i="7"/>
  <c r="AO295" i="8"/>
  <c r="AR295" i="8"/>
  <c r="AT295" i="8"/>
  <c r="AL296" i="8" s="1"/>
  <c r="BU295" i="8"/>
  <c r="AB295" i="9"/>
  <c r="AE295" i="9"/>
  <c r="AG295" i="9"/>
  <c r="Y296" i="9" s="1"/>
  <c r="BB297" i="7"/>
  <c r="BG297" i="7"/>
  <c r="AY298" i="7" s="1"/>
  <c r="BE297" i="7"/>
  <c r="AO297" i="7"/>
  <c r="AR297" i="7"/>
  <c r="AT297" i="7"/>
  <c r="AL298" i="7" s="1"/>
  <c r="CB297" i="7"/>
  <c r="CG297" i="7"/>
  <c r="BY298" i="7" s="1"/>
  <c r="CE297" i="7"/>
  <c r="BO295" i="9"/>
  <c r="BT295" i="9"/>
  <c r="BL296" i="9" s="1"/>
  <c r="BR295" i="9"/>
  <c r="AC296" i="9" l="1"/>
  <c r="CH295" i="9"/>
  <c r="O296" i="8"/>
  <c r="T296" i="8"/>
  <c r="L297" i="8" s="1"/>
  <c r="R296" i="8"/>
  <c r="U296" i="9"/>
  <c r="AH295" i="9"/>
  <c r="AB296" i="8"/>
  <c r="AE296" i="8"/>
  <c r="AG296" i="8"/>
  <c r="Y297" i="8" s="1"/>
  <c r="CH297" i="7"/>
  <c r="CC296" i="9"/>
  <c r="AP296" i="9"/>
  <c r="AU295" i="8"/>
  <c r="BU295" i="9"/>
  <c r="AU297" i="7"/>
  <c r="BQ296" i="8"/>
  <c r="BN296" i="8"/>
  <c r="BS296" i="8"/>
  <c r="AP298" i="7"/>
  <c r="BP296" i="9"/>
  <c r="BD296" i="8"/>
  <c r="BA296" i="8"/>
  <c r="BF296" i="8"/>
  <c r="BU297" i="7"/>
  <c r="AU295" i="9"/>
  <c r="AP296" i="8"/>
  <c r="P298" i="7"/>
  <c r="BP298" i="7"/>
  <c r="CC298" i="7"/>
  <c r="P297" i="9"/>
  <c r="BH297" i="7"/>
  <c r="BC298" i="7"/>
  <c r="U297" i="7"/>
  <c r="BH295" i="9"/>
  <c r="CD296" i="8"/>
  <c r="CA296" i="8"/>
  <c r="CF296" i="8"/>
  <c r="AB298" i="7"/>
  <c r="AE298" i="7"/>
  <c r="AG298" i="7"/>
  <c r="Y299" i="7" s="1"/>
  <c r="BC296" i="9"/>
  <c r="Q298" i="7" l="1"/>
  <c r="N298" i="7"/>
  <c r="S298" i="7"/>
  <c r="AQ298" i="7"/>
  <c r="AN298" i="7"/>
  <c r="AS298" i="7"/>
  <c r="CD296" i="9"/>
  <c r="CA296" i="9"/>
  <c r="CF296" i="9"/>
  <c r="BD298" i="7"/>
  <c r="BA298" i="7"/>
  <c r="BF298" i="7"/>
  <c r="AQ296" i="8"/>
  <c r="AN296" i="8"/>
  <c r="AS296" i="8"/>
  <c r="U296" i="8"/>
  <c r="P297" i="8"/>
  <c r="AQ296" i="9"/>
  <c r="AN296" i="9"/>
  <c r="AS296" i="9"/>
  <c r="AC297" i="8"/>
  <c r="Q297" i="9"/>
  <c r="N297" i="9"/>
  <c r="S297" i="9"/>
  <c r="AH296" i="8"/>
  <c r="CD298" i="7"/>
  <c r="CA298" i="7"/>
  <c r="CF298" i="7"/>
  <c r="AD296" i="9"/>
  <c r="AA296" i="9"/>
  <c r="AF296" i="9"/>
  <c r="BO296" i="8"/>
  <c r="BT296" i="8"/>
  <c r="BL297" i="8" s="1"/>
  <c r="BR296" i="8"/>
  <c r="BB296" i="8"/>
  <c r="BG296" i="8"/>
  <c r="AY297" i="8" s="1"/>
  <c r="BE296" i="8"/>
  <c r="CB296" i="8"/>
  <c r="CG296" i="8"/>
  <c r="BY297" i="8" s="1"/>
  <c r="CE296" i="8"/>
  <c r="BD296" i="9"/>
  <c r="BA296" i="9"/>
  <c r="BF296" i="9"/>
  <c r="BQ298" i="7"/>
  <c r="BN298" i="7"/>
  <c r="BS298" i="7"/>
  <c r="AC299" i="7"/>
  <c r="AH298" i="7"/>
  <c r="BQ296" i="9"/>
  <c r="BN296" i="9"/>
  <c r="BS296" i="9"/>
  <c r="BH296" i="8" l="1"/>
  <c r="CB296" i="9"/>
  <c r="CE296" i="9"/>
  <c r="CG296" i="9"/>
  <c r="BY297" i="9" s="1"/>
  <c r="BO298" i="7"/>
  <c r="BT298" i="7"/>
  <c r="BL299" i="7" s="1"/>
  <c r="BR298" i="7"/>
  <c r="BC297" i="8"/>
  <c r="Q297" i="8"/>
  <c r="N297" i="8"/>
  <c r="S297" i="8"/>
  <c r="BP297" i="8"/>
  <c r="O297" i="9"/>
  <c r="T297" i="9"/>
  <c r="L298" i="9" s="1"/>
  <c r="R297" i="9"/>
  <c r="CB298" i="7"/>
  <c r="CG298" i="7"/>
  <c r="BY299" i="7" s="1"/>
  <c r="CE298" i="7"/>
  <c r="BU296" i="8"/>
  <c r="BO296" i="9"/>
  <c r="BR296" i="9"/>
  <c r="BT296" i="9"/>
  <c r="BL297" i="9" s="1"/>
  <c r="CH296" i="8"/>
  <c r="AO296" i="8"/>
  <c r="AR296" i="8"/>
  <c r="AT296" i="8"/>
  <c r="AL297" i="8" s="1"/>
  <c r="AO298" i="7"/>
  <c r="AR298" i="7"/>
  <c r="AT298" i="7"/>
  <c r="AL299" i="7" s="1"/>
  <c r="AB296" i="9"/>
  <c r="AE296" i="9"/>
  <c r="AG296" i="9"/>
  <c r="Y297" i="9" s="1"/>
  <c r="AD297" i="8"/>
  <c r="AA297" i="8"/>
  <c r="AF297" i="8"/>
  <c r="CC297" i="8"/>
  <c r="BB296" i="9"/>
  <c r="BE296" i="9"/>
  <c r="BG296" i="9"/>
  <c r="AY297" i="9" s="1"/>
  <c r="BB298" i="7"/>
  <c r="BE298" i="7"/>
  <c r="BG298" i="7"/>
  <c r="AY299" i="7" s="1"/>
  <c r="O298" i="7"/>
  <c r="R298" i="7"/>
  <c r="T298" i="7"/>
  <c r="L299" i="7" s="1"/>
  <c r="AD299" i="7"/>
  <c r="AA299" i="7"/>
  <c r="AF299" i="7"/>
  <c r="AO296" i="9"/>
  <c r="AT296" i="9"/>
  <c r="AL297" i="9" s="1"/>
  <c r="AR296" i="9"/>
  <c r="U297" i="9" l="1"/>
  <c r="P298" i="9"/>
  <c r="CC297" i="9"/>
  <c r="AB299" i="7"/>
  <c r="AG299" i="7"/>
  <c r="Y300" i="7" s="1"/>
  <c r="AE299" i="7"/>
  <c r="BC297" i="9"/>
  <c r="BQ297" i="8"/>
  <c r="BN297" i="8"/>
  <c r="BS297" i="8"/>
  <c r="AP299" i="7"/>
  <c r="O297" i="8"/>
  <c r="R297" i="8"/>
  <c r="T297" i="8"/>
  <c r="L298" i="8" s="1"/>
  <c r="P299" i="7"/>
  <c r="AH296" i="9"/>
  <c r="BC299" i="7"/>
  <c r="AU298" i="7"/>
  <c r="BP297" i="9"/>
  <c r="AU296" i="9"/>
  <c r="CD297" i="8"/>
  <c r="CA297" i="8"/>
  <c r="CF297" i="8"/>
  <c r="AP297" i="8"/>
  <c r="BD297" i="8"/>
  <c r="BA297" i="8"/>
  <c r="BF297" i="8"/>
  <c r="BH298" i="7"/>
  <c r="CH298" i="7"/>
  <c r="AB297" i="8"/>
  <c r="AG297" i="8"/>
  <c r="Y298" i="8" s="1"/>
  <c r="AE297" i="8"/>
  <c r="BH296" i="9"/>
  <c r="AC297" i="9"/>
  <c r="CH296" i="9"/>
  <c r="CC299" i="7"/>
  <c r="BU298" i="7"/>
  <c r="U298" i="7"/>
  <c r="BU296" i="9"/>
  <c r="AP297" i="9"/>
  <c r="AU296" i="8"/>
  <c r="BP299" i="7"/>
  <c r="AQ297" i="8" l="1"/>
  <c r="AN297" i="8"/>
  <c r="AS297" i="8"/>
  <c r="BD299" i="7"/>
  <c r="BA299" i="7"/>
  <c r="BF299" i="7"/>
  <c r="P298" i="8"/>
  <c r="U297" i="8"/>
  <c r="CD297" i="9"/>
  <c r="CA297" i="9"/>
  <c r="CF297" i="9"/>
  <c r="CD299" i="7"/>
  <c r="CA299" i="7"/>
  <c r="CF299" i="7"/>
  <c r="BD297" i="9"/>
  <c r="BA297" i="9"/>
  <c r="BF297" i="9"/>
  <c r="BQ297" i="9"/>
  <c r="BN297" i="9"/>
  <c r="BS297" i="9"/>
  <c r="AH299" i="7"/>
  <c r="AC300" i="7"/>
  <c r="BB297" i="8"/>
  <c r="BG297" i="8"/>
  <c r="AY298" i="8" s="1"/>
  <c r="BE297" i="8"/>
  <c r="AQ299" i="7"/>
  <c r="AN299" i="7"/>
  <c r="AS299" i="7"/>
  <c r="Q298" i="9"/>
  <c r="N298" i="9"/>
  <c r="S298" i="9"/>
  <c r="AQ297" i="9"/>
  <c r="AN297" i="9"/>
  <c r="AS297" i="9"/>
  <c r="AC298" i="8"/>
  <c r="CB297" i="8"/>
  <c r="CG297" i="8"/>
  <c r="BY298" i="8" s="1"/>
  <c r="CE297" i="8"/>
  <c r="Q299" i="7"/>
  <c r="N299" i="7"/>
  <c r="S299" i="7"/>
  <c r="AD297" i="9"/>
  <c r="AA297" i="9"/>
  <c r="AF297" i="9"/>
  <c r="BQ299" i="7"/>
  <c r="BN299" i="7"/>
  <c r="BS299" i="7"/>
  <c r="AH297" i="8"/>
  <c r="BO297" i="8"/>
  <c r="BR297" i="8"/>
  <c r="BT297" i="8"/>
  <c r="BL298" i="8" s="1"/>
  <c r="AB297" i="9" l="1"/>
  <c r="AG297" i="9"/>
  <c r="Y298" i="9" s="1"/>
  <c r="AE297" i="9"/>
  <c r="BB297" i="9"/>
  <c r="BE297" i="9"/>
  <c r="BG297" i="9"/>
  <c r="AY298" i="9" s="1"/>
  <c r="Q298" i="8"/>
  <c r="N298" i="8"/>
  <c r="S298" i="8"/>
  <c r="AO297" i="9"/>
  <c r="AR297" i="9"/>
  <c r="AT297" i="9"/>
  <c r="AL298" i="9" s="1"/>
  <c r="BP298" i="8"/>
  <c r="O299" i="7"/>
  <c r="T299" i="7"/>
  <c r="L300" i="7" s="1"/>
  <c r="R299" i="7"/>
  <c r="BB299" i="7"/>
  <c r="BG299" i="7"/>
  <c r="AY300" i="7" s="1"/>
  <c r="BE299" i="7"/>
  <c r="O298" i="9"/>
  <c r="R298" i="9"/>
  <c r="T298" i="9"/>
  <c r="L299" i="9" s="1"/>
  <c r="AO299" i="7"/>
  <c r="AR299" i="7"/>
  <c r="AT299" i="7"/>
  <c r="AL300" i="7" s="1"/>
  <c r="CB299" i="7"/>
  <c r="CE299" i="7"/>
  <c r="CG299" i="7"/>
  <c r="BY300" i="7" s="1"/>
  <c r="AD300" i="7"/>
  <c r="AA300" i="7"/>
  <c r="AF300" i="7"/>
  <c r="CH297" i="8"/>
  <c r="CC298" i="8"/>
  <c r="BU297" i="8"/>
  <c r="AO297" i="8"/>
  <c r="AT297" i="8"/>
  <c r="AL298" i="8" s="1"/>
  <c r="AR297" i="8"/>
  <c r="BH297" i="8"/>
  <c r="BO297" i="9"/>
  <c r="BR297" i="9"/>
  <c r="BT297" i="9"/>
  <c r="BL298" i="9" s="1"/>
  <c r="BO299" i="7"/>
  <c r="BR299" i="7"/>
  <c r="BT299" i="7"/>
  <c r="BL300" i="7" s="1"/>
  <c r="AD298" i="8"/>
  <c r="AA298" i="8"/>
  <c r="AF298" i="8"/>
  <c r="BC298" i="8"/>
  <c r="CB297" i="9"/>
  <c r="CG297" i="9"/>
  <c r="BY298" i="9" s="1"/>
  <c r="CE297" i="9"/>
  <c r="AU299" i="7" l="1"/>
  <c r="AB298" i="8"/>
  <c r="AG298" i="8"/>
  <c r="Y299" i="8" s="1"/>
  <c r="AE298" i="8"/>
  <c r="AP298" i="8"/>
  <c r="P300" i="7"/>
  <c r="BH297" i="9"/>
  <c r="U298" i="9"/>
  <c r="BQ298" i="8"/>
  <c r="BN298" i="8"/>
  <c r="BS298" i="8"/>
  <c r="AU297" i="8"/>
  <c r="U299" i="7"/>
  <c r="AH297" i="9"/>
  <c r="BC298" i="9"/>
  <c r="BH299" i="7"/>
  <c r="AC298" i="9"/>
  <c r="BC300" i="7"/>
  <c r="AP298" i="9"/>
  <c r="AU297" i="9"/>
  <c r="BP298" i="9"/>
  <c r="CC300" i="7"/>
  <c r="P299" i="9"/>
  <c r="BP300" i="7"/>
  <c r="BU299" i="7"/>
  <c r="AB300" i="7"/>
  <c r="AG300" i="7"/>
  <c r="Y301" i="7" s="1"/>
  <c r="AE300" i="7"/>
  <c r="CH297" i="9"/>
  <c r="BU297" i="9"/>
  <c r="CC298" i="9"/>
  <c r="CH299" i="7"/>
  <c r="CD298" i="8"/>
  <c r="CA298" i="8"/>
  <c r="CF298" i="8"/>
  <c r="O298" i="8"/>
  <c r="T298" i="8"/>
  <c r="L299" i="8" s="1"/>
  <c r="R298" i="8"/>
  <c r="BD298" i="8"/>
  <c r="BA298" i="8"/>
  <c r="BF298" i="8"/>
  <c r="AP300" i="7"/>
  <c r="BD298" i="9" l="1"/>
  <c r="BA298" i="9"/>
  <c r="BF298" i="9"/>
  <c r="AQ298" i="9"/>
  <c r="AN298" i="9"/>
  <c r="AS298" i="9"/>
  <c r="Q300" i="7"/>
  <c r="N300" i="7"/>
  <c r="S300" i="7"/>
  <c r="P299" i="8"/>
  <c r="CD298" i="9"/>
  <c r="CA298" i="9"/>
  <c r="CF298" i="9"/>
  <c r="Q299" i="9"/>
  <c r="N299" i="9"/>
  <c r="S299" i="9"/>
  <c r="U298" i="8"/>
  <c r="AQ298" i="8"/>
  <c r="AN298" i="8"/>
  <c r="AS298" i="8"/>
  <c r="BQ300" i="7"/>
  <c r="BN300" i="7"/>
  <c r="BS300" i="7"/>
  <c r="BD300" i="7"/>
  <c r="BA300" i="7"/>
  <c r="BF300" i="7"/>
  <c r="AD298" i="9"/>
  <c r="AA298" i="9"/>
  <c r="AF298" i="9"/>
  <c r="AH298" i="8"/>
  <c r="CB298" i="8"/>
  <c r="CG298" i="8"/>
  <c r="BY299" i="8" s="1"/>
  <c r="CE298" i="8"/>
  <c r="AC299" i="8"/>
  <c r="CD300" i="7"/>
  <c r="CA300" i="7"/>
  <c r="CF300" i="7"/>
  <c r="BO298" i="8"/>
  <c r="BR298" i="8"/>
  <c r="BT298" i="8"/>
  <c r="BL299" i="8" s="1"/>
  <c r="AQ300" i="7"/>
  <c r="AN300" i="7"/>
  <c r="AS300" i="7"/>
  <c r="AC301" i="7"/>
  <c r="BQ298" i="9"/>
  <c r="BN298" i="9"/>
  <c r="BS298" i="9"/>
  <c r="AH300" i="7"/>
  <c r="BB298" i="8"/>
  <c r="BG298" i="8"/>
  <c r="AY299" i="8" s="1"/>
  <c r="BE298" i="8"/>
  <c r="O300" i="7" l="1"/>
  <c r="T300" i="7"/>
  <c r="L301" i="7" s="1"/>
  <c r="R300" i="7"/>
  <c r="AO300" i="7"/>
  <c r="AR300" i="7"/>
  <c r="AT300" i="7"/>
  <c r="AL301" i="7" s="1"/>
  <c r="CC299" i="8"/>
  <c r="AD299" i="8"/>
  <c r="AA299" i="8"/>
  <c r="AF299" i="8"/>
  <c r="AO298" i="9"/>
  <c r="AT298" i="9"/>
  <c r="AL299" i="9" s="1"/>
  <c r="AR298" i="9"/>
  <c r="BC299" i="8"/>
  <c r="BP299" i="8"/>
  <c r="BO300" i="7"/>
  <c r="BT300" i="7"/>
  <c r="BL301" i="7" s="1"/>
  <c r="BR300" i="7"/>
  <c r="O299" i="9"/>
  <c r="T299" i="9"/>
  <c r="L300" i="9" s="1"/>
  <c r="R299" i="9"/>
  <c r="AD301" i="7"/>
  <c r="AA301" i="7"/>
  <c r="AF301" i="7"/>
  <c r="BB300" i="7"/>
  <c r="BE300" i="7"/>
  <c r="BG300" i="7"/>
  <c r="AY301" i="7" s="1"/>
  <c r="Q299" i="8"/>
  <c r="N299" i="8"/>
  <c r="S299" i="8"/>
  <c r="BH298" i="8"/>
  <c r="BU298" i="8"/>
  <c r="AB298" i="9"/>
  <c r="AG298" i="9"/>
  <c r="Y299" i="9" s="1"/>
  <c r="AE298" i="9"/>
  <c r="BB298" i="9"/>
  <c r="BG298" i="9"/>
  <c r="AY299" i="9" s="1"/>
  <c r="BE298" i="9"/>
  <c r="AO298" i="8"/>
  <c r="AR298" i="8"/>
  <c r="AT298" i="8"/>
  <c r="AL299" i="8" s="1"/>
  <c r="CH298" i="8"/>
  <c r="BO298" i="9"/>
  <c r="BT298" i="9"/>
  <c r="BL299" i="9" s="1"/>
  <c r="BR298" i="9"/>
  <c r="CB300" i="7"/>
  <c r="CG300" i="7"/>
  <c r="BY301" i="7" s="1"/>
  <c r="CE300" i="7"/>
  <c r="CB298" i="9"/>
  <c r="CE298" i="9"/>
  <c r="CG298" i="9"/>
  <c r="BY299" i="9" s="1"/>
  <c r="U299" i="9" l="1"/>
  <c r="BU298" i="9"/>
  <c r="AU298" i="8"/>
  <c r="CD299" i="8"/>
  <c r="CA299" i="8"/>
  <c r="CF299" i="8"/>
  <c r="P300" i="9"/>
  <c r="CH300" i="7"/>
  <c r="O299" i="8"/>
  <c r="R299" i="8"/>
  <c r="T299" i="8"/>
  <c r="L300" i="8" s="1"/>
  <c r="U300" i="7"/>
  <c r="CC301" i="7"/>
  <c r="AP301" i="7"/>
  <c r="BC299" i="9"/>
  <c r="P301" i="7"/>
  <c r="BP299" i="9"/>
  <c r="BC301" i="7"/>
  <c r="AP299" i="9"/>
  <c r="AU300" i="7"/>
  <c r="BP301" i="7"/>
  <c r="CH298" i="9"/>
  <c r="AC299" i="9"/>
  <c r="BH300" i="7"/>
  <c r="AB299" i="8"/>
  <c r="AE299" i="8"/>
  <c r="AG299" i="8"/>
  <c r="Y300" i="8" s="1"/>
  <c r="AH298" i="9"/>
  <c r="BQ299" i="8"/>
  <c r="BN299" i="8"/>
  <c r="BS299" i="8"/>
  <c r="CC299" i="9"/>
  <c r="BH298" i="9"/>
  <c r="AU298" i="9"/>
  <c r="BU300" i="7"/>
  <c r="AP299" i="8"/>
  <c r="AB301" i="7"/>
  <c r="AE301" i="7"/>
  <c r="AG301" i="7"/>
  <c r="Y302" i="7" s="1"/>
  <c r="BD299" i="8"/>
  <c r="BA299" i="8"/>
  <c r="BF299" i="8"/>
  <c r="Q300" i="9" l="1"/>
  <c r="N300" i="9"/>
  <c r="S300" i="9"/>
  <c r="AC300" i="8"/>
  <c r="AQ299" i="9"/>
  <c r="AN299" i="9"/>
  <c r="AS299" i="9"/>
  <c r="CB299" i="8"/>
  <c r="CE299" i="8"/>
  <c r="CG299" i="8"/>
  <c r="BY300" i="8" s="1"/>
  <c r="BB299" i="8"/>
  <c r="BG299" i="8"/>
  <c r="AY300" i="8" s="1"/>
  <c r="BE299" i="8"/>
  <c r="BD299" i="9"/>
  <c r="BA299" i="9"/>
  <c r="BF299" i="9"/>
  <c r="AD299" i="9"/>
  <c r="AA299" i="9"/>
  <c r="AF299" i="9"/>
  <c r="CD301" i="7"/>
  <c r="CA301" i="7"/>
  <c r="CF301" i="7"/>
  <c r="CD299" i="9"/>
  <c r="CA299" i="9"/>
  <c r="CF299" i="9"/>
  <c r="BD301" i="7"/>
  <c r="BA301" i="7"/>
  <c r="BF301" i="7"/>
  <c r="BQ299" i="9"/>
  <c r="BN299" i="9"/>
  <c r="BS299" i="9"/>
  <c r="P300" i="8"/>
  <c r="U299" i="8"/>
  <c r="AC302" i="7"/>
  <c r="AH301" i="7"/>
  <c r="AQ299" i="8"/>
  <c r="AN299" i="8"/>
  <c r="AS299" i="8"/>
  <c r="BO299" i="8"/>
  <c r="BT299" i="8"/>
  <c r="BL300" i="8" s="1"/>
  <c r="BR299" i="8"/>
  <c r="Q301" i="7"/>
  <c r="N301" i="7"/>
  <c r="S301" i="7"/>
  <c r="BQ301" i="7"/>
  <c r="BN301" i="7"/>
  <c r="BS301" i="7"/>
  <c r="AH299" i="8"/>
  <c r="AQ301" i="7"/>
  <c r="AN301" i="7"/>
  <c r="AS301" i="7"/>
  <c r="CC300" i="8" l="1"/>
  <c r="CB301" i="7"/>
  <c r="CE301" i="7"/>
  <c r="CG301" i="7"/>
  <c r="BY302" i="7" s="1"/>
  <c r="AO299" i="8"/>
  <c r="AR299" i="8"/>
  <c r="AT299" i="8"/>
  <c r="AL300" i="8" s="1"/>
  <c r="BO299" i="9"/>
  <c r="BR299" i="9"/>
  <c r="BT299" i="9"/>
  <c r="BL300" i="9" s="1"/>
  <c r="Q300" i="8"/>
  <c r="N300" i="8"/>
  <c r="S300" i="8"/>
  <c r="AO299" i="9"/>
  <c r="AT299" i="9"/>
  <c r="AL300" i="9" s="1"/>
  <c r="AR299" i="9"/>
  <c r="BO301" i="7"/>
  <c r="BT301" i="7"/>
  <c r="BL302" i="7" s="1"/>
  <c r="BR301" i="7"/>
  <c r="AD302" i="7"/>
  <c r="AA302" i="7"/>
  <c r="AF302" i="7"/>
  <c r="BB299" i="9"/>
  <c r="BG299" i="9"/>
  <c r="AY300" i="9" s="1"/>
  <c r="BE299" i="9"/>
  <c r="AD300" i="8"/>
  <c r="AA300" i="8"/>
  <c r="AF300" i="8"/>
  <c r="AO301" i="7"/>
  <c r="AT301" i="7"/>
  <c r="AL302" i="7" s="1"/>
  <c r="AR301" i="7"/>
  <c r="BP300" i="8"/>
  <c r="CH299" i="8"/>
  <c r="BB301" i="7"/>
  <c r="BG301" i="7"/>
  <c r="AY302" i="7" s="1"/>
  <c r="BE301" i="7"/>
  <c r="O301" i="7"/>
  <c r="T301" i="7"/>
  <c r="L302" i="7" s="1"/>
  <c r="R301" i="7"/>
  <c r="CB299" i="9"/>
  <c r="CE299" i="9"/>
  <c r="CG299" i="9"/>
  <c r="BY300" i="9" s="1"/>
  <c r="BH299" i="8"/>
  <c r="O300" i="9"/>
  <c r="R300" i="9"/>
  <c r="T300" i="9"/>
  <c r="L301" i="9" s="1"/>
  <c r="AB299" i="9"/>
  <c r="AE299" i="9"/>
  <c r="AG299" i="9"/>
  <c r="Y300" i="9" s="1"/>
  <c r="BU299" i="8"/>
  <c r="BC300" i="8"/>
  <c r="AP300" i="8" l="1"/>
  <c r="CH299" i="9"/>
  <c r="AU299" i="9"/>
  <c r="AP300" i="9"/>
  <c r="AU299" i="8"/>
  <c r="AB302" i="7"/>
  <c r="AG302" i="7"/>
  <c r="Y303" i="7" s="1"/>
  <c r="AE302" i="7"/>
  <c r="AC300" i="9"/>
  <c r="O300" i="8"/>
  <c r="R300" i="8"/>
  <c r="T300" i="8"/>
  <c r="L301" i="8" s="1"/>
  <c r="CC302" i="7"/>
  <c r="BH299" i="9"/>
  <c r="U301" i="7"/>
  <c r="BD300" i="8"/>
  <c r="BA300" i="8"/>
  <c r="BF300" i="8"/>
  <c r="CH301" i="7"/>
  <c r="BH301" i="7"/>
  <c r="BC300" i="9"/>
  <c r="P302" i="7"/>
  <c r="P301" i="9"/>
  <c r="U300" i="9"/>
  <c r="BU301" i="7"/>
  <c r="CD300" i="8"/>
  <c r="CA300" i="8"/>
  <c r="CF300" i="8"/>
  <c r="BC302" i="7"/>
  <c r="BP302" i="7"/>
  <c r="BP300" i="9"/>
  <c r="CC300" i="9"/>
  <c r="BQ300" i="8"/>
  <c r="BN300" i="8"/>
  <c r="BS300" i="8"/>
  <c r="AH299" i="9"/>
  <c r="AU301" i="7"/>
  <c r="AP302" i="7"/>
  <c r="AB300" i="8"/>
  <c r="AG300" i="8"/>
  <c r="Y301" i="8" s="1"/>
  <c r="AE300" i="8"/>
  <c r="BU299" i="9"/>
  <c r="P301" i="8" l="1"/>
  <c r="U300" i="8"/>
  <c r="AD300" i="9"/>
  <c r="AA300" i="9"/>
  <c r="AF300" i="9"/>
  <c r="BB300" i="8"/>
  <c r="BE300" i="8"/>
  <c r="BG300" i="8"/>
  <c r="AY301" i="8" s="1"/>
  <c r="AQ300" i="9"/>
  <c r="AN300" i="9"/>
  <c r="AS300" i="9"/>
  <c r="Q301" i="9"/>
  <c r="N301" i="9"/>
  <c r="S301" i="9"/>
  <c r="AH302" i="7"/>
  <c r="CD300" i="9"/>
  <c r="CA300" i="9"/>
  <c r="CF300" i="9"/>
  <c r="BQ302" i="7"/>
  <c r="BN302" i="7"/>
  <c r="BS302" i="7"/>
  <c r="Q302" i="7"/>
  <c r="N302" i="7"/>
  <c r="S302" i="7"/>
  <c r="AC303" i="7"/>
  <c r="BQ300" i="9"/>
  <c r="BN300" i="9"/>
  <c r="BS300" i="9"/>
  <c r="AQ302" i="7"/>
  <c r="AN302" i="7"/>
  <c r="AS302" i="7"/>
  <c r="BD302" i="7"/>
  <c r="BA302" i="7"/>
  <c r="BF302" i="7"/>
  <c r="CB300" i="8"/>
  <c r="CE300" i="8"/>
  <c r="CG300" i="8"/>
  <c r="BY301" i="8" s="1"/>
  <c r="AH300" i="8"/>
  <c r="AC301" i="8"/>
  <c r="BO300" i="8"/>
  <c r="BR300" i="8"/>
  <c r="BT300" i="8"/>
  <c r="BL301" i="8" s="1"/>
  <c r="BD300" i="9"/>
  <c r="BA300" i="9"/>
  <c r="BF300" i="9"/>
  <c r="CD302" i="7"/>
  <c r="CA302" i="7"/>
  <c r="CF302" i="7"/>
  <c r="AQ300" i="8"/>
  <c r="AN300" i="8"/>
  <c r="AS300" i="8"/>
  <c r="AB300" i="9" l="1"/>
  <c r="AE300" i="9"/>
  <c r="AG300" i="9"/>
  <c r="Y301" i="9" s="1"/>
  <c r="BP301" i="8"/>
  <c r="O301" i="9"/>
  <c r="R301" i="9"/>
  <c r="T301" i="9"/>
  <c r="L302" i="9" s="1"/>
  <c r="BC301" i="8"/>
  <c r="BH300" i="8"/>
  <c r="CB300" i="9"/>
  <c r="CE300" i="9"/>
  <c r="CG300" i="9"/>
  <c r="BY301" i="9" s="1"/>
  <c r="AO300" i="9"/>
  <c r="AR300" i="9"/>
  <c r="AT300" i="9"/>
  <c r="AL301" i="9" s="1"/>
  <c r="AD301" i="8"/>
  <c r="AA301" i="8"/>
  <c r="AF301" i="8"/>
  <c r="BO300" i="9"/>
  <c r="BR300" i="9"/>
  <c r="BT300" i="9"/>
  <c r="BL301" i="9" s="1"/>
  <c r="O302" i="7"/>
  <c r="T302" i="7"/>
  <c r="L303" i="7" s="1"/>
  <c r="R302" i="7"/>
  <c r="BU300" i="8"/>
  <c r="AO300" i="8"/>
  <c r="AT300" i="8"/>
  <c r="AL301" i="8" s="1"/>
  <c r="AR300" i="8"/>
  <c r="AO302" i="7"/>
  <c r="AR302" i="7"/>
  <c r="AT302" i="7"/>
  <c r="AL303" i="7" s="1"/>
  <c r="CB302" i="7"/>
  <c r="CE302" i="7"/>
  <c r="CG302" i="7"/>
  <c r="BY303" i="7" s="1"/>
  <c r="CC301" i="8"/>
  <c r="BB300" i="9"/>
  <c r="BE300" i="9"/>
  <c r="BG300" i="9"/>
  <c r="AY301" i="9" s="1"/>
  <c r="BB302" i="7"/>
  <c r="BG302" i="7"/>
  <c r="AY303" i="7" s="1"/>
  <c r="BE302" i="7"/>
  <c r="BO302" i="7"/>
  <c r="BT302" i="7"/>
  <c r="BL303" i="7" s="1"/>
  <c r="BR302" i="7"/>
  <c r="CH300" i="8"/>
  <c r="AD303" i="7"/>
  <c r="AA303" i="7"/>
  <c r="AF303" i="7"/>
  <c r="Q301" i="8"/>
  <c r="N301" i="8"/>
  <c r="S301" i="8"/>
  <c r="BP301" i="9" l="1"/>
  <c r="CC301" i="9"/>
  <c r="P302" i="9"/>
  <c r="U301" i="9"/>
  <c r="BQ301" i="8"/>
  <c r="BN301" i="8"/>
  <c r="BS301" i="8"/>
  <c r="BU302" i="7"/>
  <c r="O301" i="8"/>
  <c r="T301" i="8"/>
  <c r="L302" i="8" s="1"/>
  <c r="R301" i="8"/>
  <c r="BU300" i="9"/>
  <c r="BP303" i="7"/>
  <c r="CH302" i="7"/>
  <c r="P303" i="7"/>
  <c r="AU302" i="7"/>
  <c r="AC301" i="9"/>
  <c r="AP301" i="8"/>
  <c r="CH300" i="9"/>
  <c r="CD301" i="8"/>
  <c r="CA301" i="8"/>
  <c r="CF301" i="8"/>
  <c r="CC303" i="7"/>
  <c r="U302" i="7"/>
  <c r="AB301" i="8"/>
  <c r="AG301" i="8"/>
  <c r="Y302" i="8" s="1"/>
  <c r="AE301" i="8"/>
  <c r="BC303" i="7"/>
  <c r="AP301" i="9"/>
  <c r="AH300" i="9"/>
  <c r="BH302" i="7"/>
  <c r="AP303" i="7"/>
  <c r="BC301" i="9"/>
  <c r="AB303" i="7"/>
  <c r="AE303" i="7"/>
  <c r="AG303" i="7"/>
  <c r="Y304" i="7" s="1"/>
  <c r="BH300" i="9"/>
  <c r="AU300" i="8"/>
  <c r="AU300" i="9"/>
  <c r="BD301" i="8"/>
  <c r="BA301" i="8"/>
  <c r="BF301" i="8"/>
  <c r="AD301" i="9" l="1"/>
  <c r="AA301" i="9"/>
  <c r="AF301" i="9"/>
  <c r="P302" i="8"/>
  <c r="Q303" i="7"/>
  <c r="N303" i="7"/>
  <c r="S303" i="7"/>
  <c r="AC304" i="7"/>
  <c r="CD303" i="7"/>
  <c r="CA303" i="7"/>
  <c r="CF303" i="7"/>
  <c r="AH303" i="7"/>
  <c r="AQ301" i="9"/>
  <c r="AN301" i="9"/>
  <c r="AS301" i="9"/>
  <c r="CB301" i="8"/>
  <c r="CG301" i="8"/>
  <c r="BY302" i="8" s="1"/>
  <c r="CE301" i="8"/>
  <c r="Q302" i="9"/>
  <c r="N302" i="9"/>
  <c r="S302" i="9"/>
  <c r="U301" i="8"/>
  <c r="BQ303" i="7"/>
  <c r="BN303" i="7"/>
  <c r="BS303" i="7"/>
  <c r="CD301" i="9"/>
  <c r="CA301" i="9"/>
  <c r="CF301" i="9"/>
  <c r="BD301" i="9"/>
  <c r="BA301" i="9"/>
  <c r="BF301" i="9"/>
  <c r="AH301" i="8"/>
  <c r="BQ301" i="9"/>
  <c r="BN301" i="9"/>
  <c r="BS301" i="9"/>
  <c r="BB301" i="8"/>
  <c r="BE301" i="8"/>
  <c r="BG301" i="8"/>
  <c r="AY302" i="8" s="1"/>
  <c r="BD303" i="7"/>
  <c r="BA303" i="7"/>
  <c r="BF303" i="7"/>
  <c r="AQ303" i="7"/>
  <c r="AN303" i="7"/>
  <c r="AS303" i="7"/>
  <c r="AC302" i="8"/>
  <c r="AQ301" i="8"/>
  <c r="AN301" i="8"/>
  <c r="AS301" i="8"/>
  <c r="BO301" i="8"/>
  <c r="BR301" i="8"/>
  <c r="BT301" i="8"/>
  <c r="BL302" i="8" s="1"/>
  <c r="O303" i="7" l="1"/>
  <c r="T303" i="7"/>
  <c r="L304" i="7" s="1"/>
  <c r="R303" i="7"/>
  <c r="AD302" i="8"/>
  <c r="AA302" i="8"/>
  <c r="AF302" i="8"/>
  <c r="CB303" i="7"/>
  <c r="CE303" i="7"/>
  <c r="CG303" i="7"/>
  <c r="BY304" i="7" s="1"/>
  <c r="BC302" i="8"/>
  <c r="AO303" i="7"/>
  <c r="AT303" i="7"/>
  <c r="AL304" i="7" s="1"/>
  <c r="AR303" i="7"/>
  <c r="BO303" i="7"/>
  <c r="BT303" i="7"/>
  <c r="BL304" i="7" s="1"/>
  <c r="BR303" i="7"/>
  <c r="BP302" i="8"/>
  <c r="BU301" i="8"/>
  <c r="Q302" i="8"/>
  <c r="N302" i="8"/>
  <c r="S302" i="8"/>
  <c r="AO301" i="9"/>
  <c r="AR301" i="9"/>
  <c r="AT301" i="9"/>
  <c r="AL302" i="9" s="1"/>
  <c r="BB301" i="9"/>
  <c r="BG301" i="9"/>
  <c r="AY302" i="9" s="1"/>
  <c r="BE301" i="9"/>
  <c r="O302" i="9"/>
  <c r="T302" i="9"/>
  <c r="L303" i="9" s="1"/>
  <c r="R302" i="9"/>
  <c r="AO301" i="8"/>
  <c r="AT301" i="8"/>
  <c r="AL302" i="8" s="1"/>
  <c r="AR301" i="8"/>
  <c r="CH301" i="8"/>
  <c r="BH301" i="8"/>
  <c r="CC302" i="8"/>
  <c r="AB301" i="9"/>
  <c r="AE301" i="9"/>
  <c r="AG301" i="9"/>
  <c r="Y302" i="9" s="1"/>
  <c r="BB303" i="7"/>
  <c r="BG303" i="7"/>
  <c r="AY304" i="7" s="1"/>
  <c r="BE303" i="7"/>
  <c r="BO301" i="9"/>
  <c r="BT301" i="9"/>
  <c r="BL302" i="9" s="1"/>
  <c r="BR301" i="9"/>
  <c r="CB301" i="9"/>
  <c r="CG301" i="9"/>
  <c r="BY302" i="9" s="1"/>
  <c r="CE301" i="9"/>
  <c r="AD304" i="7"/>
  <c r="AA304" i="7"/>
  <c r="AF304" i="7"/>
  <c r="BP304" i="7" l="1"/>
  <c r="CH303" i="7"/>
  <c r="BU301" i="9"/>
  <c r="AH301" i="9"/>
  <c r="AU301" i="8"/>
  <c r="CD302" i="8"/>
  <c r="CA302" i="8"/>
  <c r="CF302" i="8"/>
  <c r="O302" i="8"/>
  <c r="R302" i="8"/>
  <c r="T302" i="8"/>
  <c r="L303" i="8" s="1"/>
  <c r="AP304" i="7"/>
  <c r="CC302" i="9"/>
  <c r="U302" i="9"/>
  <c r="BP302" i="9"/>
  <c r="AP302" i="8"/>
  <c r="AU303" i="7"/>
  <c r="P303" i="9"/>
  <c r="AB302" i="8"/>
  <c r="AG302" i="8"/>
  <c r="Y303" i="8" s="1"/>
  <c r="AE302" i="8"/>
  <c r="AC302" i="9"/>
  <c r="BH301" i="9"/>
  <c r="U303" i="7"/>
  <c r="BC302" i="9"/>
  <c r="BQ302" i="8"/>
  <c r="BN302" i="8"/>
  <c r="BS302" i="8"/>
  <c r="BD302" i="8"/>
  <c r="BA302" i="8"/>
  <c r="BF302" i="8"/>
  <c r="P304" i="7"/>
  <c r="AB304" i="7"/>
  <c r="AG304" i="7"/>
  <c r="Y305" i="7" s="1"/>
  <c r="AE304" i="7"/>
  <c r="BH303" i="7"/>
  <c r="CH301" i="9"/>
  <c r="BC304" i="7"/>
  <c r="AP302" i="9"/>
  <c r="AU301" i="9"/>
  <c r="BU303" i="7"/>
  <c r="CC304" i="7"/>
  <c r="AH304" i="7" l="1"/>
  <c r="BD302" i="9"/>
  <c r="BA302" i="9"/>
  <c r="BF302" i="9"/>
  <c r="Q303" i="9"/>
  <c r="N303" i="9"/>
  <c r="S303" i="9"/>
  <c r="CD302" i="9"/>
  <c r="CA302" i="9"/>
  <c r="CF302" i="9"/>
  <c r="Q304" i="7"/>
  <c r="N304" i="7"/>
  <c r="S304" i="7"/>
  <c r="AQ304" i="7"/>
  <c r="AN304" i="7"/>
  <c r="AS304" i="7"/>
  <c r="AQ302" i="9"/>
  <c r="AN302" i="9"/>
  <c r="AS302" i="9"/>
  <c r="P303" i="8"/>
  <c r="AD302" i="9"/>
  <c r="AA302" i="9"/>
  <c r="AF302" i="9"/>
  <c r="AQ302" i="8"/>
  <c r="AN302" i="8"/>
  <c r="AS302" i="8"/>
  <c r="U302" i="8"/>
  <c r="BB302" i="8"/>
  <c r="BG302" i="8"/>
  <c r="AY303" i="8" s="1"/>
  <c r="BE302" i="8"/>
  <c r="BQ302" i="9"/>
  <c r="BN302" i="9"/>
  <c r="BS302" i="9"/>
  <c r="BD304" i="7"/>
  <c r="BA304" i="7"/>
  <c r="BF304" i="7"/>
  <c r="BO302" i="8"/>
  <c r="BT302" i="8"/>
  <c r="BL303" i="8" s="1"/>
  <c r="BR302" i="8"/>
  <c r="BQ304" i="7"/>
  <c r="BN304" i="7"/>
  <c r="BS304" i="7"/>
  <c r="AC305" i="7"/>
  <c r="CD304" i="7"/>
  <c r="CA304" i="7"/>
  <c r="CF304" i="7"/>
  <c r="AH302" i="8"/>
  <c r="AC303" i="8"/>
  <c r="CB302" i="8"/>
  <c r="CE302" i="8"/>
  <c r="CG302" i="8"/>
  <c r="BY303" i="8" s="1"/>
  <c r="CB302" i="9" l="1"/>
  <c r="CE302" i="9"/>
  <c r="CG302" i="9"/>
  <c r="BY303" i="9" s="1"/>
  <c r="AO302" i="9"/>
  <c r="AT302" i="9"/>
  <c r="AL303" i="9" s="1"/>
  <c r="AR302" i="9"/>
  <c r="BC303" i="8"/>
  <c r="AO302" i="8"/>
  <c r="AT302" i="8"/>
  <c r="AL303" i="8" s="1"/>
  <c r="AR302" i="8"/>
  <c r="O303" i="9"/>
  <c r="T303" i="9"/>
  <c r="L304" i="9" s="1"/>
  <c r="R303" i="9"/>
  <c r="CC303" i="8"/>
  <c r="CB304" i="7"/>
  <c r="CG304" i="7"/>
  <c r="BY305" i="7" s="1"/>
  <c r="CE304" i="7"/>
  <c r="Q303" i="8"/>
  <c r="N303" i="8"/>
  <c r="S303" i="8"/>
  <c r="BP303" i="8"/>
  <c r="CH302" i="8"/>
  <c r="AO304" i="7"/>
  <c r="AR304" i="7"/>
  <c r="AT304" i="7"/>
  <c r="AL305" i="7" s="1"/>
  <c r="BB302" i="9"/>
  <c r="BE302" i="9"/>
  <c r="BG302" i="9"/>
  <c r="AY303" i="9" s="1"/>
  <c r="BB304" i="7"/>
  <c r="BG304" i="7"/>
  <c r="AY305" i="7" s="1"/>
  <c r="BE304" i="7"/>
  <c r="AD303" i="8"/>
  <c r="AA303" i="8"/>
  <c r="AF303" i="8"/>
  <c r="AD305" i="7"/>
  <c r="AA305" i="7"/>
  <c r="AF305" i="7"/>
  <c r="O304" i="7"/>
  <c r="R304" i="7"/>
  <c r="T304" i="7"/>
  <c r="L305" i="7" s="1"/>
  <c r="BU302" i="8"/>
  <c r="AB302" i="9"/>
  <c r="AG302" i="9"/>
  <c r="Y303" i="9" s="1"/>
  <c r="AE302" i="9"/>
  <c r="BO302" i="9"/>
  <c r="BT302" i="9"/>
  <c r="BL303" i="9" s="1"/>
  <c r="BR302" i="9"/>
  <c r="BO304" i="7"/>
  <c r="BT304" i="7"/>
  <c r="BL305" i="7" s="1"/>
  <c r="BR304" i="7"/>
  <c r="BH302" i="8"/>
  <c r="AB303" i="8" l="1"/>
  <c r="AE303" i="8"/>
  <c r="AG303" i="8"/>
  <c r="Y304" i="8" s="1"/>
  <c r="AU302" i="9"/>
  <c r="BU304" i="7"/>
  <c r="P305" i="7"/>
  <c r="AP305" i="7"/>
  <c r="BP305" i="7"/>
  <c r="U304" i="7"/>
  <c r="AU304" i="7"/>
  <c r="BH304" i="7"/>
  <c r="BC305" i="7"/>
  <c r="BQ303" i="8"/>
  <c r="BN303" i="8"/>
  <c r="BS303" i="8"/>
  <c r="U303" i="9"/>
  <c r="AP303" i="9"/>
  <c r="P304" i="9"/>
  <c r="AB305" i="7"/>
  <c r="AE305" i="7"/>
  <c r="AG305" i="7"/>
  <c r="Y306" i="7" s="1"/>
  <c r="AC303" i="9"/>
  <c r="BC303" i="9"/>
  <c r="CC303" i="9"/>
  <c r="CD303" i="8"/>
  <c r="CA303" i="8"/>
  <c r="CF303" i="8"/>
  <c r="BH302" i="9"/>
  <c r="O303" i="8"/>
  <c r="R303" i="8"/>
  <c r="T303" i="8"/>
  <c r="L304" i="8" s="1"/>
  <c r="AU302" i="8"/>
  <c r="CH302" i="9"/>
  <c r="BP303" i="9"/>
  <c r="AH302" i="9"/>
  <c r="AP303" i="8"/>
  <c r="BU302" i="9"/>
  <c r="CH304" i="7"/>
  <c r="CC305" i="7"/>
  <c r="BD303" i="8"/>
  <c r="BA303" i="8"/>
  <c r="BF303" i="8"/>
  <c r="AC306" i="7" l="1"/>
  <c r="Q305" i="7"/>
  <c r="N305" i="7"/>
  <c r="S305" i="7"/>
  <c r="BQ303" i="9"/>
  <c r="BN303" i="9"/>
  <c r="BS303" i="9"/>
  <c r="AQ305" i="7"/>
  <c r="AN305" i="7"/>
  <c r="AS305" i="7"/>
  <c r="Q304" i="9"/>
  <c r="N304" i="9"/>
  <c r="S304" i="9"/>
  <c r="CB303" i="8"/>
  <c r="CG303" i="8"/>
  <c r="BY304" i="8" s="1"/>
  <c r="CE303" i="8"/>
  <c r="BD305" i="7"/>
  <c r="BA305" i="7"/>
  <c r="BF305" i="7"/>
  <c r="CD303" i="9"/>
  <c r="CA303" i="9"/>
  <c r="CF303" i="9"/>
  <c r="AH305" i="7"/>
  <c r="AQ303" i="9"/>
  <c r="AN303" i="9"/>
  <c r="AS303" i="9"/>
  <c r="P304" i="8"/>
  <c r="BB303" i="8"/>
  <c r="BE303" i="8"/>
  <c r="BG303" i="8"/>
  <c r="AY304" i="8" s="1"/>
  <c r="U303" i="8"/>
  <c r="AD303" i="9"/>
  <c r="AA303" i="9"/>
  <c r="AF303" i="9"/>
  <c r="AC304" i="8"/>
  <c r="BD303" i="9"/>
  <c r="BA303" i="9"/>
  <c r="BF303" i="9"/>
  <c r="AH303" i="8"/>
  <c r="AQ303" i="8"/>
  <c r="AN303" i="8"/>
  <c r="AS303" i="8"/>
  <c r="CD305" i="7"/>
  <c r="CA305" i="7"/>
  <c r="CF305" i="7"/>
  <c r="BO303" i="8"/>
  <c r="BR303" i="8"/>
  <c r="BT303" i="8"/>
  <c r="BL304" i="8" s="1"/>
  <c r="BQ305" i="7"/>
  <c r="BN305" i="7"/>
  <c r="BS305" i="7"/>
  <c r="BB305" i="7" l="1"/>
  <c r="BE305" i="7"/>
  <c r="BG305" i="7"/>
  <c r="AY306" i="7" s="1"/>
  <c r="Q304" i="8"/>
  <c r="N304" i="8"/>
  <c r="S304" i="8"/>
  <c r="AD304" i="8"/>
  <c r="AA304" i="8"/>
  <c r="AF304" i="8"/>
  <c r="CH303" i="8"/>
  <c r="CC304" i="8"/>
  <c r="O305" i="7"/>
  <c r="R305" i="7"/>
  <c r="T305" i="7"/>
  <c r="L306" i="7" s="1"/>
  <c r="CB305" i="7"/>
  <c r="CE305" i="7"/>
  <c r="CG305" i="7"/>
  <c r="BY306" i="7" s="1"/>
  <c r="AO303" i="9"/>
  <c r="AR303" i="9"/>
  <c r="AT303" i="9"/>
  <c r="AL304" i="9" s="1"/>
  <c r="BB303" i="9"/>
  <c r="BG303" i="9"/>
  <c r="AY304" i="9" s="1"/>
  <c r="BE303" i="9"/>
  <c r="BO305" i="7"/>
  <c r="BR305" i="7"/>
  <c r="BT305" i="7"/>
  <c r="BL306" i="7" s="1"/>
  <c r="O304" i="9"/>
  <c r="T304" i="9"/>
  <c r="L305" i="9" s="1"/>
  <c r="R304" i="9"/>
  <c r="AB303" i="9"/>
  <c r="AG303" i="9"/>
  <c r="Y304" i="9" s="1"/>
  <c r="AE303" i="9"/>
  <c r="BP304" i="8"/>
  <c r="BC304" i="8"/>
  <c r="AO303" i="8"/>
  <c r="AR303" i="8"/>
  <c r="AT303" i="8"/>
  <c r="AL304" i="8" s="1"/>
  <c r="BU303" i="8"/>
  <c r="BH303" i="8"/>
  <c r="CB303" i="9"/>
  <c r="CG303" i="9"/>
  <c r="BY304" i="9" s="1"/>
  <c r="CE303" i="9"/>
  <c r="AO305" i="7"/>
  <c r="AR305" i="7"/>
  <c r="AT305" i="7"/>
  <c r="AL306" i="7" s="1"/>
  <c r="AD306" i="7"/>
  <c r="AA306" i="7"/>
  <c r="AF306" i="7"/>
  <c r="BO303" i="9"/>
  <c r="BR303" i="9"/>
  <c r="BT303" i="9"/>
  <c r="BL304" i="9" s="1"/>
  <c r="BU303" i="9" l="1"/>
  <c r="P305" i="9"/>
  <c r="AU303" i="9"/>
  <c r="AB306" i="7"/>
  <c r="AG306" i="7"/>
  <c r="Y307" i="7" s="1"/>
  <c r="AE306" i="7"/>
  <c r="AP304" i="8"/>
  <c r="AC304" i="9"/>
  <c r="BU305" i="7"/>
  <c r="CC306" i="7"/>
  <c r="BP306" i="7"/>
  <c r="AH303" i="9"/>
  <c r="BH303" i="9"/>
  <c r="O304" i="8"/>
  <c r="T304" i="8"/>
  <c r="L305" i="8" s="1"/>
  <c r="R304" i="8"/>
  <c r="BC304" i="9"/>
  <c r="P306" i="7"/>
  <c r="AU303" i="8"/>
  <c r="U305" i="7"/>
  <c r="AB304" i="8"/>
  <c r="AE304" i="8"/>
  <c r="AG304" i="8"/>
  <c r="Y305" i="8" s="1"/>
  <c r="BC306" i="7"/>
  <c r="AU305" i="7"/>
  <c r="CC304" i="9"/>
  <c r="BD304" i="8"/>
  <c r="BA304" i="8"/>
  <c r="BF304" i="8"/>
  <c r="CD304" i="8"/>
  <c r="CA304" i="8"/>
  <c r="CF304" i="8"/>
  <c r="BH305" i="7"/>
  <c r="CH303" i="9"/>
  <c r="CH305" i="7"/>
  <c r="AP306" i="7"/>
  <c r="BP304" i="9"/>
  <c r="BQ304" i="8"/>
  <c r="BN304" i="8"/>
  <c r="BS304" i="8"/>
  <c r="U304" i="9"/>
  <c r="AP304" i="9"/>
  <c r="CD304" i="9" l="1"/>
  <c r="CA304" i="9"/>
  <c r="CF304" i="9"/>
  <c r="AQ304" i="8"/>
  <c r="AN304" i="8"/>
  <c r="AS304" i="8"/>
  <c r="BQ304" i="9"/>
  <c r="BN304" i="9"/>
  <c r="BS304" i="9"/>
  <c r="CB304" i="8"/>
  <c r="CE304" i="8"/>
  <c r="CG304" i="8"/>
  <c r="BY305" i="8" s="1"/>
  <c r="Q306" i="7"/>
  <c r="N306" i="7"/>
  <c r="S306" i="7"/>
  <c r="BQ306" i="7"/>
  <c r="BN306" i="7"/>
  <c r="BS306" i="7"/>
  <c r="BD306" i="7"/>
  <c r="BA306" i="7"/>
  <c r="BF306" i="7"/>
  <c r="CD306" i="7"/>
  <c r="CA306" i="7"/>
  <c r="CF306" i="7"/>
  <c r="BO304" i="8"/>
  <c r="BR304" i="8"/>
  <c r="BT304" i="8"/>
  <c r="BL305" i="8" s="1"/>
  <c r="AC307" i="7"/>
  <c r="AQ306" i="7"/>
  <c r="AN306" i="7"/>
  <c r="AS306" i="7"/>
  <c r="AC305" i="8"/>
  <c r="BD304" i="9"/>
  <c r="BA304" i="9"/>
  <c r="BF304" i="9"/>
  <c r="AH304" i="8"/>
  <c r="U304" i="8"/>
  <c r="P305" i="8"/>
  <c r="Q305" i="9"/>
  <c r="N305" i="9"/>
  <c r="S305" i="9"/>
  <c r="AH306" i="7"/>
  <c r="BB304" i="8"/>
  <c r="BE304" i="8"/>
  <c r="BG304" i="8"/>
  <c r="AY305" i="8" s="1"/>
  <c r="AD304" i="9"/>
  <c r="AA304" i="9"/>
  <c r="AF304" i="9"/>
  <c r="AQ304" i="9"/>
  <c r="AN304" i="9"/>
  <c r="AS304" i="9"/>
  <c r="AD307" i="7" l="1"/>
  <c r="AA307" i="7"/>
  <c r="AF307" i="7"/>
  <c r="BC305" i="8"/>
  <c r="BO304" i="9"/>
  <c r="BR304" i="9"/>
  <c r="BT304" i="9"/>
  <c r="BL305" i="9" s="1"/>
  <c r="BO306" i="7"/>
  <c r="BR306" i="7"/>
  <c r="BT306" i="7"/>
  <c r="BL307" i="7" s="1"/>
  <c r="AO304" i="8"/>
  <c r="AR304" i="8"/>
  <c r="AT304" i="8"/>
  <c r="AL305" i="8" s="1"/>
  <c r="BP305" i="8"/>
  <c r="B33" i="9"/>
  <c r="AO304" i="9"/>
  <c r="AT304" i="9"/>
  <c r="AL305" i="9" s="1"/>
  <c r="AR304" i="9"/>
  <c r="BB304" i="9"/>
  <c r="BG304" i="9"/>
  <c r="AY305" i="9" s="1"/>
  <c r="BE304" i="9"/>
  <c r="BB306" i="7"/>
  <c r="BG306" i="7"/>
  <c r="AY307" i="7" s="1"/>
  <c r="BE306" i="7"/>
  <c r="O305" i="9"/>
  <c r="R305" i="9"/>
  <c r="T305" i="9"/>
  <c r="L306" i="9" s="1"/>
  <c r="AO306" i="7"/>
  <c r="AR306" i="7"/>
  <c r="AT306" i="7"/>
  <c r="AL307" i="7" s="1"/>
  <c r="BU304" i="8"/>
  <c r="AB304" i="9"/>
  <c r="AG304" i="9"/>
  <c r="Y305" i="9" s="1"/>
  <c r="AE304" i="9"/>
  <c r="CH304" i="8"/>
  <c r="CB304" i="9"/>
  <c r="CG304" i="9"/>
  <c r="BY305" i="9" s="1"/>
  <c r="CE304" i="9"/>
  <c r="BH304" i="8"/>
  <c r="O306" i="7"/>
  <c r="R306" i="7"/>
  <c r="T306" i="7"/>
  <c r="L307" i="7" s="1"/>
  <c r="Q305" i="8"/>
  <c r="N305" i="8"/>
  <c r="S305" i="8"/>
  <c r="CC305" i="8"/>
  <c r="CB306" i="7"/>
  <c r="CG306" i="7"/>
  <c r="BY307" i="7" s="1"/>
  <c r="CE306" i="7"/>
  <c r="AD305" i="8"/>
  <c r="AA305" i="8"/>
  <c r="AF305" i="8"/>
  <c r="CD305" i="8" l="1"/>
  <c r="CA305" i="8"/>
  <c r="CF305" i="8"/>
  <c r="CC305" i="9"/>
  <c r="AU304" i="9"/>
  <c r="BQ305" i="8"/>
  <c r="BN305" i="8"/>
  <c r="BS305" i="8"/>
  <c r="BP305" i="9"/>
  <c r="BU304" i="9"/>
  <c r="AP305" i="9"/>
  <c r="B33" i="8"/>
  <c r="U305" i="9"/>
  <c r="CH304" i="9"/>
  <c r="P306" i="9"/>
  <c r="O305" i="8"/>
  <c r="R305" i="8"/>
  <c r="T305" i="8"/>
  <c r="L306" i="8" s="1"/>
  <c r="AH304" i="9"/>
  <c r="AP305" i="8"/>
  <c r="AU304" i="8"/>
  <c r="AC305" i="9"/>
  <c r="C33" i="8"/>
  <c r="P307" i="7"/>
  <c r="BH306" i="7"/>
  <c r="AB305" i="8"/>
  <c r="AG305" i="8"/>
  <c r="Y306" i="8" s="1"/>
  <c r="AE305" i="8"/>
  <c r="U306" i="7"/>
  <c r="BC307" i="7"/>
  <c r="BD305" i="8"/>
  <c r="BA305" i="8"/>
  <c r="BF305" i="8"/>
  <c r="BP307" i="7"/>
  <c r="BH304" i="9"/>
  <c r="BU306" i="7"/>
  <c r="C35" i="7"/>
  <c r="CH306" i="7"/>
  <c r="CC307" i="7"/>
  <c r="AP307" i="7"/>
  <c r="BC305" i="9"/>
  <c r="AB307" i="7"/>
  <c r="AE307" i="7"/>
  <c r="AG307" i="7"/>
  <c r="Y308" i="7" s="1"/>
  <c r="AU306" i="7"/>
  <c r="AQ307" i="7" l="1"/>
  <c r="AN307" i="7"/>
  <c r="AS307" i="7"/>
  <c r="AH305" i="8"/>
  <c r="CD307" i="7"/>
  <c r="CA307" i="7"/>
  <c r="CF307" i="7"/>
  <c r="BQ307" i="7"/>
  <c r="BN307" i="7"/>
  <c r="BS307" i="7"/>
  <c r="AC306" i="8"/>
  <c r="AQ305" i="8"/>
  <c r="AN305" i="8"/>
  <c r="AS305" i="8"/>
  <c r="CD305" i="9"/>
  <c r="CA305" i="9"/>
  <c r="CF305" i="9"/>
  <c r="G33" i="8"/>
  <c r="AQ305" i="9"/>
  <c r="AN305" i="9"/>
  <c r="AS305" i="9"/>
  <c r="AC308" i="7"/>
  <c r="BB305" i="8"/>
  <c r="BE305" i="8"/>
  <c r="BG305" i="8"/>
  <c r="AY306" i="8" s="1"/>
  <c r="U305" i="8"/>
  <c r="CB305" i="8"/>
  <c r="CE305" i="8"/>
  <c r="CG305" i="8"/>
  <c r="BY306" i="8" s="1"/>
  <c r="P306" i="8"/>
  <c r="AH307" i="7"/>
  <c r="Q306" i="9"/>
  <c r="N306" i="9"/>
  <c r="S306" i="9"/>
  <c r="BQ305" i="9"/>
  <c r="BN305" i="9"/>
  <c r="BS305" i="9"/>
  <c r="E33" i="8"/>
  <c r="BD307" i="7"/>
  <c r="BA307" i="7"/>
  <c r="BF307" i="7"/>
  <c r="AD305" i="9"/>
  <c r="AA305" i="9"/>
  <c r="AF305" i="9"/>
  <c r="BO305" i="8"/>
  <c r="BR305" i="8"/>
  <c r="BT305" i="8"/>
  <c r="BL306" i="8" s="1"/>
  <c r="Q307" i="7"/>
  <c r="N307" i="7"/>
  <c r="S307" i="7"/>
  <c r="BD305" i="9"/>
  <c r="BA305" i="9"/>
  <c r="BF305" i="9"/>
  <c r="F33" i="8"/>
  <c r="D33" i="9" l="1"/>
  <c r="AD306" i="8"/>
  <c r="AA306" i="8"/>
  <c r="AF306" i="8"/>
  <c r="AO305" i="9"/>
  <c r="AT305" i="9"/>
  <c r="AL306" i="9" s="1"/>
  <c r="AR305" i="9"/>
  <c r="F35" i="7"/>
  <c r="CC306" i="8"/>
  <c r="F33" i="9"/>
  <c r="G35" i="7"/>
  <c r="CB307" i="7"/>
  <c r="CE307" i="7"/>
  <c r="CG307" i="7"/>
  <c r="BY308" i="7" s="1"/>
  <c r="C33" i="9"/>
  <c r="CB305" i="9"/>
  <c r="CE305" i="9"/>
  <c r="CG305" i="9"/>
  <c r="BY306" i="9" s="1"/>
  <c r="E33" i="9"/>
  <c r="B35" i="7"/>
  <c r="BC306" i="8"/>
  <c r="O307" i="7"/>
  <c r="R307" i="7"/>
  <c r="T307" i="7"/>
  <c r="L308" i="7" s="1"/>
  <c r="BH305" i="8"/>
  <c r="D33" i="8"/>
  <c r="BB307" i="7"/>
  <c r="BG307" i="7"/>
  <c r="AY308" i="7" s="1"/>
  <c r="BE307" i="7"/>
  <c r="AO305" i="8"/>
  <c r="AT305" i="8"/>
  <c r="AL306" i="8" s="1"/>
  <c r="AR305" i="8"/>
  <c r="D35" i="7"/>
  <c r="Q306" i="8"/>
  <c r="N306" i="8"/>
  <c r="S306" i="8"/>
  <c r="BO307" i="7"/>
  <c r="BR307" i="7"/>
  <c r="BT307" i="7"/>
  <c r="BL308" i="7" s="1"/>
  <c r="BB305" i="9"/>
  <c r="BG305" i="9"/>
  <c r="AY306" i="9" s="1"/>
  <c r="BE305" i="9"/>
  <c r="BO305" i="9"/>
  <c r="BT305" i="9"/>
  <c r="BL306" i="9" s="1"/>
  <c r="BR305" i="9"/>
  <c r="G33" i="9"/>
  <c r="AD308" i="7"/>
  <c r="AA308" i="7"/>
  <c r="AF308" i="7"/>
  <c r="AO307" i="7"/>
  <c r="AR307" i="7"/>
  <c r="AT307" i="7"/>
  <c r="AL308" i="7" s="1"/>
  <c r="CH305" i="8"/>
  <c r="AB305" i="9"/>
  <c r="AG305" i="9"/>
  <c r="Y306" i="9" s="1"/>
  <c r="AE305" i="9"/>
  <c r="E35" i="7"/>
  <c r="O306" i="9"/>
  <c r="T306" i="9"/>
  <c r="L307" i="9" s="1"/>
  <c r="R306" i="9"/>
  <c r="BP306" i="8"/>
  <c r="BU305" i="8"/>
  <c r="CC306" i="9" l="1"/>
  <c r="CD306" i="8"/>
  <c r="CA306" i="8"/>
  <c r="CF306" i="8"/>
  <c r="BQ306" i="8"/>
  <c r="BN306" i="8"/>
  <c r="BS306" i="8"/>
  <c r="AP308" i="7"/>
  <c r="P308" i="7"/>
  <c r="CH305" i="9"/>
  <c r="BH305" i="9"/>
  <c r="U306" i="9"/>
  <c r="BC306" i="9"/>
  <c r="AU305" i="8"/>
  <c r="U307" i="7"/>
  <c r="P307" i="9"/>
  <c r="AP306" i="8"/>
  <c r="BD306" i="8"/>
  <c r="BA306" i="8"/>
  <c r="BF306" i="8"/>
  <c r="AU305" i="9"/>
  <c r="CC308" i="7"/>
  <c r="AP306" i="9"/>
  <c r="AB308" i="7"/>
  <c r="AG308" i="7"/>
  <c r="Y309" i="7" s="1"/>
  <c r="AE308" i="7"/>
  <c r="BP308" i="7"/>
  <c r="BU307" i="7"/>
  <c r="BH307" i="7"/>
  <c r="CH307" i="7"/>
  <c r="AB306" i="8"/>
  <c r="AG306" i="8"/>
  <c r="Y307" i="8" s="1"/>
  <c r="AE306" i="8"/>
  <c r="BP306" i="9"/>
  <c r="AU307" i="7"/>
  <c r="BC308" i="7"/>
  <c r="AH305" i="9"/>
  <c r="AC306" i="9"/>
  <c r="BU305" i="9"/>
  <c r="O306" i="8"/>
  <c r="T306" i="8"/>
  <c r="L307" i="8" s="1"/>
  <c r="R306" i="8"/>
  <c r="CD308" i="7" l="1"/>
  <c r="CA308" i="7"/>
  <c r="CF308" i="7"/>
  <c r="Q308" i="7"/>
  <c r="N308" i="7"/>
  <c r="S308" i="7"/>
  <c r="BD308" i="7"/>
  <c r="BA308" i="7"/>
  <c r="BF308" i="7"/>
  <c r="AQ308" i="7"/>
  <c r="AN308" i="7"/>
  <c r="AS308" i="7"/>
  <c r="BQ306" i="9"/>
  <c r="BN306" i="9"/>
  <c r="BS306" i="9"/>
  <c r="BQ308" i="7"/>
  <c r="BN308" i="7"/>
  <c r="BS308" i="7"/>
  <c r="BD306" i="9"/>
  <c r="BA306" i="9"/>
  <c r="BF306" i="9"/>
  <c r="BO306" i="8"/>
  <c r="BR306" i="8"/>
  <c r="BT306" i="8"/>
  <c r="BL307" i="8" s="1"/>
  <c r="AD306" i="9"/>
  <c r="AA306" i="9"/>
  <c r="AF306" i="9"/>
  <c r="BB306" i="8"/>
  <c r="BE306" i="8"/>
  <c r="BG306" i="8"/>
  <c r="AY307" i="8" s="1"/>
  <c r="AH306" i="8"/>
  <c r="CB306" i="8"/>
  <c r="CE306" i="8"/>
  <c r="CG306" i="8"/>
  <c r="BY307" i="8" s="1"/>
  <c r="AC309" i="7"/>
  <c r="P307" i="8"/>
  <c r="AQ306" i="8"/>
  <c r="AN306" i="8"/>
  <c r="AS306" i="8"/>
  <c r="CD306" i="9"/>
  <c r="CA306" i="9"/>
  <c r="CF306" i="9"/>
  <c r="AH308" i="7"/>
  <c r="U306" i="8"/>
  <c r="AC307" i="8"/>
  <c r="AQ306" i="9"/>
  <c r="AN306" i="9"/>
  <c r="AS306" i="9"/>
  <c r="Q307" i="9"/>
  <c r="N307" i="9"/>
  <c r="S307" i="9"/>
  <c r="Q307" i="8" l="1"/>
  <c r="N307" i="8"/>
  <c r="S307" i="8"/>
  <c r="BB308" i="7"/>
  <c r="BE308" i="7"/>
  <c r="BG308" i="7"/>
  <c r="AY309" i="7" s="1"/>
  <c r="AD307" i="8"/>
  <c r="AA307" i="8"/>
  <c r="AF307" i="8"/>
  <c r="BU306" i="8"/>
  <c r="BO306" i="9"/>
  <c r="BT306" i="9"/>
  <c r="BL307" i="9" s="1"/>
  <c r="BR306" i="9"/>
  <c r="BP307" i="8"/>
  <c r="AB306" i="9"/>
  <c r="AG306" i="9"/>
  <c r="Y307" i="9" s="1"/>
  <c r="AE306" i="9"/>
  <c r="O308" i="7"/>
  <c r="R308" i="7"/>
  <c r="T308" i="7"/>
  <c r="L309" i="7" s="1"/>
  <c r="AD309" i="7"/>
  <c r="AA309" i="7"/>
  <c r="AF309" i="7"/>
  <c r="CC307" i="8"/>
  <c r="BB306" i="9"/>
  <c r="BE306" i="9"/>
  <c r="BG306" i="9"/>
  <c r="AY307" i="9" s="1"/>
  <c r="AO308" i="7"/>
  <c r="AR308" i="7"/>
  <c r="AT308" i="7"/>
  <c r="AL309" i="7" s="1"/>
  <c r="CH306" i="8"/>
  <c r="CB306" i="9"/>
  <c r="CG306" i="9"/>
  <c r="BY307" i="9" s="1"/>
  <c r="CE306" i="9"/>
  <c r="BC307" i="8"/>
  <c r="CB308" i="7"/>
  <c r="CE308" i="7"/>
  <c r="CG308" i="7"/>
  <c r="BY309" i="7" s="1"/>
  <c r="O307" i="9"/>
  <c r="T307" i="9"/>
  <c r="L308" i="9" s="1"/>
  <c r="R307" i="9"/>
  <c r="AO306" i="9"/>
  <c r="AT306" i="9"/>
  <c r="AL307" i="9" s="1"/>
  <c r="AR306" i="9"/>
  <c r="AO306" i="8"/>
  <c r="AT306" i="8"/>
  <c r="AL307" i="8" s="1"/>
  <c r="AR306" i="8"/>
  <c r="BH306" i="8"/>
  <c r="BO308" i="7"/>
  <c r="BT308" i="7"/>
  <c r="BL309" i="7" s="1"/>
  <c r="BR308" i="7"/>
  <c r="CH308" i="7" l="1"/>
  <c r="AU306" i="8"/>
  <c r="AH306" i="9"/>
  <c r="AB307" i="8"/>
  <c r="AG307" i="8"/>
  <c r="Y308" i="8" s="1"/>
  <c r="AE307" i="8"/>
  <c r="AC307" i="9"/>
  <c r="AP307" i="8"/>
  <c r="AB309" i="7"/>
  <c r="AE309" i="7"/>
  <c r="AG309" i="7"/>
  <c r="Y310" i="7" s="1"/>
  <c r="BD307" i="8"/>
  <c r="BA307" i="8"/>
  <c r="BF307" i="8"/>
  <c r="AP309" i="7"/>
  <c r="BC309" i="7"/>
  <c r="BH308" i="7"/>
  <c r="CC307" i="9"/>
  <c r="CD307" i="8"/>
  <c r="CA307" i="8"/>
  <c r="CF307" i="8"/>
  <c r="AU306" i="9"/>
  <c r="AU308" i="7"/>
  <c r="AP307" i="9"/>
  <c r="CH306" i="9"/>
  <c r="BQ307" i="8"/>
  <c r="BN307" i="8"/>
  <c r="BS307" i="8"/>
  <c r="BC307" i="9"/>
  <c r="BU306" i="9"/>
  <c r="BH306" i="9"/>
  <c r="BP307" i="9"/>
  <c r="CC309" i="7"/>
  <c r="U308" i="7"/>
  <c r="BU308" i="7"/>
  <c r="U307" i="9"/>
  <c r="BP309" i="7"/>
  <c r="P308" i="9"/>
  <c r="O307" i="8"/>
  <c r="T307" i="8"/>
  <c r="L308" i="8" s="1"/>
  <c r="R307" i="8"/>
  <c r="P309" i="7"/>
  <c r="BD309" i="7" l="1"/>
  <c r="BA309" i="7"/>
  <c r="BF309" i="7"/>
  <c r="CD309" i="7"/>
  <c r="CA309" i="7"/>
  <c r="CF309" i="7"/>
  <c r="BD307" i="9"/>
  <c r="BA307" i="9"/>
  <c r="BF307" i="9"/>
  <c r="AH307" i="8"/>
  <c r="AQ309" i="7"/>
  <c r="AN309" i="7"/>
  <c r="AS309" i="7"/>
  <c r="AC308" i="8"/>
  <c r="Q308" i="9"/>
  <c r="N308" i="9"/>
  <c r="S308" i="9"/>
  <c r="BQ307" i="9"/>
  <c r="BN307" i="9"/>
  <c r="BS307" i="9"/>
  <c r="BB307" i="8"/>
  <c r="BG307" i="8"/>
  <c r="AY308" i="8" s="1"/>
  <c r="BE307" i="8"/>
  <c r="BQ309" i="7"/>
  <c r="BN309" i="7"/>
  <c r="BS309" i="7"/>
  <c r="CB307" i="8"/>
  <c r="CG307" i="8"/>
  <c r="BY308" i="8" s="1"/>
  <c r="CE307" i="8"/>
  <c r="BO307" i="8"/>
  <c r="BR307" i="8"/>
  <c r="BT307" i="8"/>
  <c r="BL308" i="8" s="1"/>
  <c r="AC310" i="7"/>
  <c r="AH309" i="7"/>
  <c r="CD307" i="9"/>
  <c r="CA307" i="9"/>
  <c r="CF307" i="9"/>
  <c r="Q309" i="7"/>
  <c r="N309" i="7"/>
  <c r="S309" i="7"/>
  <c r="U307" i="8"/>
  <c r="AQ307" i="8"/>
  <c r="AN307" i="8"/>
  <c r="AS307" i="8"/>
  <c r="P308" i="8"/>
  <c r="AQ307" i="9"/>
  <c r="AN307" i="9"/>
  <c r="AS307" i="9"/>
  <c r="AD307" i="9"/>
  <c r="AA307" i="9"/>
  <c r="AF307" i="9"/>
  <c r="BB307" i="9" l="1"/>
  <c r="BG307" i="9"/>
  <c r="AY308" i="9" s="1"/>
  <c r="BE307" i="9"/>
  <c r="AD310" i="7"/>
  <c r="AA310" i="7"/>
  <c r="AF310" i="7"/>
  <c r="BC308" i="8"/>
  <c r="BO309" i="7"/>
  <c r="BR309" i="7"/>
  <c r="BT309" i="7"/>
  <c r="BL310" i="7" s="1"/>
  <c r="AO307" i="8"/>
  <c r="AT307" i="8"/>
  <c r="AL308" i="8" s="1"/>
  <c r="AR307" i="8"/>
  <c r="BH307" i="8"/>
  <c r="BP308" i="8"/>
  <c r="CB309" i="7"/>
  <c r="CE309" i="7"/>
  <c r="CG309" i="7"/>
  <c r="BY310" i="7" s="1"/>
  <c r="Q308" i="8"/>
  <c r="N308" i="8"/>
  <c r="S308" i="8"/>
  <c r="AB307" i="9"/>
  <c r="AE307" i="9"/>
  <c r="AG307" i="9"/>
  <c r="Y308" i="9" s="1"/>
  <c r="AD308" i="8"/>
  <c r="AA308" i="8"/>
  <c r="AF308" i="8"/>
  <c r="BB309" i="7"/>
  <c r="BG309" i="7"/>
  <c r="AY310" i="7" s="1"/>
  <c r="BE309" i="7"/>
  <c r="BU307" i="8"/>
  <c r="O309" i="7"/>
  <c r="R309" i="7"/>
  <c r="T309" i="7"/>
  <c r="L310" i="7" s="1"/>
  <c r="BO307" i="9"/>
  <c r="BR307" i="9"/>
  <c r="BT307" i="9"/>
  <c r="BL308" i="9" s="1"/>
  <c r="AO309" i="7"/>
  <c r="AT309" i="7"/>
  <c r="AL310" i="7" s="1"/>
  <c r="AR309" i="7"/>
  <c r="CH307" i="8"/>
  <c r="CC308" i="8"/>
  <c r="AO307" i="9"/>
  <c r="AT307" i="9"/>
  <c r="AL308" i="9" s="1"/>
  <c r="AR307" i="9"/>
  <c r="CB307" i="9"/>
  <c r="CG307" i="9"/>
  <c r="BY308" i="9" s="1"/>
  <c r="CE307" i="9"/>
  <c r="O308" i="9"/>
  <c r="T308" i="9"/>
  <c r="L309" i="9" s="1"/>
  <c r="R308" i="9"/>
  <c r="BD308" i="8" l="1"/>
  <c r="BA308" i="8"/>
  <c r="BF308" i="8"/>
  <c r="AB310" i="7"/>
  <c r="AG310" i="7"/>
  <c r="Y311" i="7" s="1"/>
  <c r="AE310" i="7"/>
  <c r="AH307" i="9"/>
  <c r="BH309" i="7"/>
  <c r="AP308" i="8"/>
  <c r="AP308" i="9"/>
  <c r="BC310" i="7"/>
  <c r="AU307" i="9"/>
  <c r="AU309" i="7"/>
  <c r="CD308" i="8"/>
  <c r="CA308" i="8"/>
  <c r="CF308" i="8"/>
  <c r="O308" i="8"/>
  <c r="T308" i="8"/>
  <c r="L309" i="8" s="1"/>
  <c r="R308" i="8"/>
  <c r="BP308" i="9"/>
  <c r="CC308" i="9"/>
  <c r="AC308" i="9"/>
  <c r="CC310" i="7"/>
  <c r="BP310" i="7"/>
  <c r="CH309" i="7"/>
  <c r="BU309" i="7"/>
  <c r="BH307" i="9"/>
  <c r="AP310" i="7"/>
  <c r="U308" i="9"/>
  <c r="P309" i="9"/>
  <c r="BU307" i="9"/>
  <c r="P310" i="7"/>
  <c r="BC308" i="9"/>
  <c r="AU307" i="8"/>
  <c r="CH307" i="9"/>
  <c r="U309" i="7"/>
  <c r="AB308" i="8"/>
  <c r="AE308" i="8"/>
  <c r="AG308" i="8"/>
  <c r="Y309" i="8" s="1"/>
  <c r="BQ308" i="8"/>
  <c r="BN308" i="8"/>
  <c r="BS308" i="8"/>
  <c r="BQ308" i="9" l="1"/>
  <c r="BN308" i="9"/>
  <c r="BS308" i="9"/>
  <c r="U308" i="8"/>
  <c r="P309" i="8"/>
  <c r="BD310" i="7"/>
  <c r="BA310" i="7"/>
  <c r="BF310" i="7"/>
  <c r="AH310" i="7"/>
  <c r="Q310" i="7"/>
  <c r="N310" i="7"/>
  <c r="S310" i="7"/>
  <c r="Q309" i="9"/>
  <c r="N309" i="9"/>
  <c r="S309" i="9"/>
  <c r="AC311" i="7"/>
  <c r="AQ308" i="8"/>
  <c r="AN308" i="8"/>
  <c r="AS308" i="8"/>
  <c r="AQ308" i="9"/>
  <c r="AN308" i="9"/>
  <c r="AS308" i="9"/>
  <c r="AH308" i="8"/>
  <c r="BQ310" i="7"/>
  <c r="BN310" i="7"/>
  <c r="BS310" i="7"/>
  <c r="CB308" i="8"/>
  <c r="CG308" i="8"/>
  <c r="BY309" i="8" s="1"/>
  <c r="CE308" i="8"/>
  <c r="BO308" i="8"/>
  <c r="BR308" i="8"/>
  <c r="BT308" i="8"/>
  <c r="BL309" i="8" s="1"/>
  <c r="AQ310" i="7"/>
  <c r="AN310" i="7"/>
  <c r="AS310" i="7"/>
  <c r="BB308" i="8"/>
  <c r="BG308" i="8"/>
  <c r="AY309" i="8" s="1"/>
  <c r="BE308" i="8"/>
  <c r="CD310" i="7"/>
  <c r="CA310" i="7"/>
  <c r="CF310" i="7"/>
  <c r="AD308" i="9"/>
  <c r="AA308" i="9"/>
  <c r="AF308" i="9"/>
  <c r="AC309" i="8"/>
  <c r="BD308" i="9"/>
  <c r="BA308" i="9"/>
  <c r="BF308" i="9"/>
  <c r="CD308" i="9"/>
  <c r="CA308" i="9"/>
  <c r="CF308" i="9"/>
  <c r="AD309" i="8" l="1"/>
  <c r="AA309" i="8"/>
  <c r="AF309" i="8"/>
  <c r="AD311" i="7"/>
  <c r="AA311" i="7"/>
  <c r="AF311" i="7"/>
  <c r="Q309" i="8"/>
  <c r="N309" i="8"/>
  <c r="S309" i="8"/>
  <c r="BO310" i="7"/>
  <c r="BT310" i="7"/>
  <c r="BL311" i="7" s="1"/>
  <c r="BR310" i="7"/>
  <c r="AB308" i="9"/>
  <c r="AG308" i="9"/>
  <c r="Y309" i="9" s="1"/>
  <c r="AE308" i="9"/>
  <c r="CB310" i="7"/>
  <c r="CG310" i="7"/>
  <c r="BY311" i="7" s="1"/>
  <c r="CE310" i="7"/>
  <c r="BU308" i="8"/>
  <c r="AO308" i="9"/>
  <c r="AR308" i="9"/>
  <c r="AT308" i="9"/>
  <c r="AL309" i="9" s="1"/>
  <c r="O310" i="7"/>
  <c r="T310" i="7"/>
  <c r="L311" i="7" s="1"/>
  <c r="R310" i="7"/>
  <c r="O309" i="9"/>
  <c r="T309" i="9"/>
  <c r="L310" i="9" s="1"/>
  <c r="R309" i="9"/>
  <c r="BC309" i="8"/>
  <c r="AO308" i="8"/>
  <c r="AT308" i="8"/>
  <c r="AL309" i="8" s="1"/>
  <c r="AR308" i="8"/>
  <c r="AO310" i="7"/>
  <c r="AR310" i="7"/>
  <c r="AT310" i="7"/>
  <c r="AL311" i="7" s="1"/>
  <c r="BP309" i="8"/>
  <c r="BH308" i="8"/>
  <c r="CH308" i="8"/>
  <c r="BO308" i="9"/>
  <c r="BR308" i="9"/>
  <c r="BT308" i="9"/>
  <c r="BL309" i="9" s="1"/>
  <c r="CB308" i="9"/>
  <c r="CE308" i="9"/>
  <c r="CG308" i="9"/>
  <c r="BY309" i="9" s="1"/>
  <c r="BB308" i="9"/>
  <c r="BG308" i="9"/>
  <c r="AY309" i="9" s="1"/>
  <c r="BE308" i="9"/>
  <c r="CC309" i="8"/>
  <c r="BB310" i="7"/>
  <c r="BG310" i="7"/>
  <c r="AY311" i="7" s="1"/>
  <c r="BE310" i="7"/>
  <c r="CD309" i="8" l="1"/>
  <c r="CA309" i="8"/>
  <c r="CF309" i="8"/>
  <c r="AP309" i="8"/>
  <c r="U310" i="7"/>
  <c r="O309" i="8"/>
  <c r="R309" i="8"/>
  <c r="T309" i="8"/>
  <c r="L310" i="8" s="1"/>
  <c r="P311" i="7"/>
  <c r="AU308" i="8"/>
  <c r="AP309" i="9"/>
  <c r="CC311" i="7"/>
  <c r="AU308" i="9"/>
  <c r="AB311" i="7"/>
  <c r="AG311" i="7"/>
  <c r="Y312" i="7" s="1"/>
  <c r="AE311" i="7"/>
  <c r="BH308" i="9"/>
  <c r="BD309" i="8"/>
  <c r="BA309" i="8"/>
  <c r="BF309" i="8"/>
  <c r="CH308" i="9"/>
  <c r="BQ309" i="8"/>
  <c r="BN309" i="8"/>
  <c r="BS309" i="8"/>
  <c r="AH308" i="9"/>
  <c r="CC309" i="9"/>
  <c r="AC309" i="9"/>
  <c r="CH310" i="7"/>
  <c r="BH310" i="7"/>
  <c r="BC311" i="7"/>
  <c r="AP311" i="7"/>
  <c r="U309" i="9"/>
  <c r="BP309" i="9"/>
  <c r="AU310" i="7"/>
  <c r="BU310" i="7"/>
  <c r="AB309" i="8"/>
  <c r="AG309" i="8"/>
  <c r="Y310" i="8" s="1"/>
  <c r="AE309" i="8"/>
  <c r="BC309" i="9"/>
  <c r="P310" i="9"/>
  <c r="BU308" i="9"/>
  <c r="BP311" i="7"/>
  <c r="CD311" i="7" l="1"/>
  <c r="CA311" i="7"/>
  <c r="CF311" i="7"/>
  <c r="AQ309" i="8"/>
  <c r="AN309" i="8"/>
  <c r="AS309" i="8"/>
  <c r="AQ309" i="9"/>
  <c r="AN309" i="9"/>
  <c r="AS309" i="9"/>
  <c r="CD309" i="9"/>
  <c r="CA309" i="9"/>
  <c r="CF309" i="9"/>
  <c r="CB309" i="8"/>
  <c r="CE309" i="8"/>
  <c r="CG309" i="8"/>
  <c r="BY310" i="8" s="1"/>
  <c r="BQ309" i="9"/>
  <c r="BN309" i="9"/>
  <c r="BS309" i="9"/>
  <c r="BB309" i="8"/>
  <c r="BE309" i="8"/>
  <c r="BG309" i="8"/>
  <c r="AY310" i="8" s="1"/>
  <c r="BD309" i="9"/>
  <c r="BA309" i="9"/>
  <c r="BF309" i="9"/>
  <c r="BQ311" i="7"/>
  <c r="BN311" i="7"/>
  <c r="BS311" i="7"/>
  <c r="AH309" i="8"/>
  <c r="AH311" i="7"/>
  <c r="Q311" i="7"/>
  <c r="N311" i="7"/>
  <c r="S311" i="7"/>
  <c r="AD309" i="9"/>
  <c r="AA309" i="9"/>
  <c r="AF309" i="9"/>
  <c r="AC310" i="8"/>
  <c r="AQ311" i="7"/>
  <c r="AN311" i="7"/>
  <c r="AS311" i="7"/>
  <c r="AC312" i="7"/>
  <c r="Q310" i="9"/>
  <c r="N310" i="9"/>
  <c r="S310" i="9"/>
  <c r="P310" i="8"/>
  <c r="BD311" i="7"/>
  <c r="BA311" i="7"/>
  <c r="BF311" i="7"/>
  <c r="BO309" i="8"/>
  <c r="BT309" i="8"/>
  <c r="BL310" i="8" s="1"/>
  <c r="BR309" i="8"/>
  <c r="U309" i="8"/>
  <c r="AO309" i="8" l="1"/>
  <c r="AR309" i="8"/>
  <c r="AT309" i="8"/>
  <c r="AL310" i="8" s="1"/>
  <c r="CC310" i="8"/>
  <c r="AD312" i="7"/>
  <c r="AA312" i="7"/>
  <c r="AF312" i="7"/>
  <c r="AD310" i="8"/>
  <c r="AA310" i="8"/>
  <c r="AF310" i="8"/>
  <c r="BO311" i="7"/>
  <c r="BR311" i="7"/>
  <c r="BT311" i="7"/>
  <c r="BL312" i="7" s="1"/>
  <c r="CH309" i="8"/>
  <c r="AO311" i="7"/>
  <c r="AT311" i="7"/>
  <c r="AL312" i="7" s="1"/>
  <c r="AR311" i="7"/>
  <c r="BO309" i="9"/>
  <c r="BR309" i="9"/>
  <c r="BT309" i="9"/>
  <c r="BL310" i="9" s="1"/>
  <c r="CB311" i="7"/>
  <c r="CE311" i="7"/>
  <c r="CG311" i="7"/>
  <c r="BY312" i="7" s="1"/>
  <c r="BP310" i="8"/>
  <c r="O310" i="9"/>
  <c r="R310" i="9"/>
  <c r="T310" i="9"/>
  <c r="L311" i="9" s="1"/>
  <c r="BB309" i="9"/>
  <c r="BE309" i="9"/>
  <c r="BG309" i="9"/>
  <c r="AY310" i="9" s="1"/>
  <c r="CB309" i="9"/>
  <c r="CG309" i="9"/>
  <c r="BY310" i="9" s="1"/>
  <c r="CE309" i="9"/>
  <c r="BC310" i="8"/>
  <c r="Q310" i="8"/>
  <c r="N310" i="8"/>
  <c r="S310" i="8"/>
  <c r="BU309" i="8"/>
  <c r="AB309" i="9"/>
  <c r="AE309" i="9"/>
  <c r="AG309" i="9"/>
  <c r="Y310" i="9" s="1"/>
  <c r="O311" i="7"/>
  <c r="T311" i="7"/>
  <c r="L312" i="7" s="1"/>
  <c r="R311" i="7"/>
  <c r="BB311" i="7"/>
  <c r="BG311" i="7"/>
  <c r="AY312" i="7" s="1"/>
  <c r="BE311" i="7"/>
  <c r="BH309" i="8"/>
  <c r="AO309" i="9"/>
  <c r="AT309" i="9"/>
  <c r="AL310" i="9" s="1"/>
  <c r="AR309" i="9"/>
  <c r="CH311" i="7" l="1"/>
  <c r="CC310" i="9"/>
  <c r="BP312" i="7"/>
  <c r="U311" i="7"/>
  <c r="AP310" i="8"/>
  <c r="CC312" i="7"/>
  <c r="BU311" i="7"/>
  <c r="BC310" i="9"/>
  <c r="AU309" i="8"/>
  <c r="BH311" i="7"/>
  <c r="BC312" i="7"/>
  <c r="CH309" i="9"/>
  <c r="BP310" i="9"/>
  <c r="AB310" i="8"/>
  <c r="AE310" i="8"/>
  <c r="AG310" i="8"/>
  <c r="Y311" i="8" s="1"/>
  <c r="O310" i="8"/>
  <c r="R310" i="8"/>
  <c r="T310" i="8"/>
  <c r="L311" i="8" s="1"/>
  <c r="P312" i="7"/>
  <c r="BH309" i="9"/>
  <c r="AC310" i="9"/>
  <c r="BU309" i="9"/>
  <c r="AU311" i="7"/>
  <c r="AB312" i="7"/>
  <c r="AG312" i="7"/>
  <c r="Y313" i="7" s="1"/>
  <c r="AE312" i="7"/>
  <c r="AU309" i="9"/>
  <c r="P311" i="9"/>
  <c r="AP310" i="9"/>
  <c r="AH309" i="9"/>
  <c r="BQ310" i="8"/>
  <c r="BN310" i="8"/>
  <c r="BS310" i="8"/>
  <c r="AP312" i="7"/>
  <c r="BD310" i="8"/>
  <c r="BA310" i="8"/>
  <c r="BF310" i="8"/>
  <c r="U310" i="9"/>
  <c r="CD310" i="8"/>
  <c r="CA310" i="8"/>
  <c r="CF310" i="8"/>
  <c r="BB310" i="8" l="1"/>
  <c r="BE310" i="8"/>
  <c r="BG310" i="8"/>
  <c r="AY311" i="8" s="1"/>
  <c r="CB310" i="8"/>
  <c r="CG310" i="8"/>
  <c r="BY311" i="8" s="1"/>
  <c r="CE310" i="8"/>
  <c r="AQ312" i="7"/>
  <c r="AN312" i="7"/>
  <c r="AS312" i="7"/>
  <c r="AH312" i="7"/>
  <c r="Q312" i="7"/>
  <c r="N312" i="7"/>
  <c r="S312" i="7"/>
  <c r="CD312" i="7"/>
  <c r="CA312" i="7"/>
  <c r="CF312" i="7"/>
  <c r="BD312" i="7"/>
  <c r="BA312" i="7"/>
  <c r="BF312" i="7"/>
  <c r="AC313" i="7"/>
  <c r="BO310" i="8"/>
  <c r="BT310" i="8"/>
  <c r="BL311" i="8" s="1"/>
  <c r="BR310" i="8"/>
  <c r="P311" i="8"/>
  <c r="AQ310" i="8"/>
  <c r="AN310" i="8"/>
  <c r="AS310" i="8"/>
  <c r="AC311" i="8"/>
  <c r="BQ312" i="7"/>
  <c r="BN312" i="7"/>
  <c r="BS312" i="7"/>
  <c r="AQ310" i="9"/>
  <c r="AN310" i="9"/>
  <c r="AS310" i="9"/>
  <c r="Q311" i="9"/>
  <c r="N311" i="9"/>
  <c r="S311" i="9"/>
  <c r="AD310" i="9"/>
  <c r="AA310" i="9"/>
  <c r="AF310" i="9"/>
  <c r="BQ310" i="9"/>
  <c r="BN310" i="9"/>
  <c r="BS310" i="9"/>
  <c r="BD310" i="9"/>
  <c r="BA310" i="9"/>
  <c r="BF310" i="9"/>
  <c r="CD310" i="9"/>
  <c r="CA310" i="9"/>
  <c r="CF310" i="9"/>
  <c r="U310" i="8"/>
  <c r="AH310" i="8"/>
  <c r="AD313" i="7" l="1"/>
  <c r="AA313" i="7"/>
  <c r="AF313" i="7"/>
  <c r="AD311" i="8"/>
  <c r="AA311" i="8"/>
  <c r="AF311" i="8"/>
  <c r="AO312" i="7"/>
  <c r="AT312" i="7"/>
  <c r="AL313" i="7" s="1"/>
  <c r="AR312" i="7"/>
  <c r="BB312" i="7"/>
  <c r="BE312" i="7"/>
  <c r="BG312" i="7"/>
  <c r="AY313" i="7" s="1"/>
  <c r="AO310" i="8"/>
  <c r="AR310" i="8"/>
  <c r="AT310" i="8"/>
  <c r="AL311" i="8" s="1"/>
  <c r="CH310" i="8"/>
  <c r="BO312" i="7"/>
  <c r="BR312" i="7"/>
  <c r="BT312" i="7"/>
  <c r="BL313" i="7" s="1"/>
  <c r="CB310" i="9"/>
  <c r="CE310" i="9"/>
  <c r="CG310" i="9"/>
  <c r="BY311" i="9" s="1"/>
  <c r="CC311" i="8"/>
  <c r="CB312" i="7"/>
  <c r="CE312" i="7"/>
  <c r="CG312" i="7"/>
  <c r="BY313" i="7" s="1"/>
  <c r="BO310" i="9"/>
  <c r="BT310" i="9"/>
  <c r="BL311" i="9" s="1"/>
  <c r="BR310" i="9"/>
  <c r="Q311" i="8"/>
  <c r="N311" i="8"/>
  <c r="S311" i="8"/>
  <c r="BC311" i="8"/>
  <c r="BB310" i="9"/>
  <c r="BE310" i="9"/>
  <c r="BG310" i="9"/>
  <c r="AY311" i="9" s="1"/>
  <c r="AO310" i="9"/>
  <c r="AR310" i="9"/>
  <c r="AT310" i="9"/>
  <c r="AL311" i="9" s="1"/>
  <c r="BU310" i="8"/>
  <c r="BH310" i="8"/>
  <c r="BP311" i="8"/>
  <c r="O312" i="7"/>
  <c r="R312" i="7"/>
  <c r="T312" i="7"/>
  <c r="L313" i="7" s="1"/>
  <c r="AB310" i="9"/>
  <c r="AG310" i="9"/>
  <c r="Y311" i="9" s="1"/>
  <c r="AE310" i="9"/>
  <c r="O311" i="9"/>
  <c r="T311" i="9"/>
  <c r="L312" i="9" s="1"/>
  <c r="R311" i="9"/>
  <c r="U311" i="9" l="1"/>
  <c r="AB311" i="8"/>
  <c r="AE311" i="8"/>
  <c r="AG311" i="8"/>
  <c r="Y312" i="8" s="1"/>
  <c r="P312" i="9"/>
  <c r="CC311" i="9"/>
  <c r="BC313" i="7"/>
  <c r="BH312" i="7"/>
  <c r="AU310" i="8"/>
  <c r="BP313" i="7"/>
  <c r="BU312" i="7"/>
  <c r="P313" i="7"/>
  <c r="BP311" i="9"/>
  <c r="U312" i="7"/>
  <c r="CD311" i="8"/>
  <c r="CA311" i="8"/>
  <c r="CF311" i="8"/>
  <c r="CH310" i="9"/>
  <c r="AC311" i="9"/>
  <c r="AP311" i="9"/>
  <c r="BC311" i="9"/>
  <c r="AB313" i="7"/>
  <c r="AE313" i="7"/>
  <c r="AG313" i="7"/>
  <c r="Y314" i="7" s="1"/>
  <c r="AH310" i="9"/>
  <c r="AU310" i="9"/>
  <c r="BU310" i="9"/>
  <c r="AU312" i="7"/>
  <c r="O311" i="8"/>
  <c r="T311" i="8"/>
  <c r="L312" i="8" s="1"/>
  <c r="R311" i="8"/>
  <c r="BH310" i="9"/>
  <c r="CC313" i="7"/>
  <c r="AP313" i="7"/>
  <c r="BQ311" i="8"/>
  <c r="BN311" i="8"/>
  <c r="BS311" i="8"/>
  <c r="CH312" i="7"/>
  <c r="BD311" i="8"/>
  <c r="BA311" i="8"/>
  <c r="BF311" i="8"/>
  <c r="AP311" i="8"/>
  <c r="P312" i="8" l="1"/>
  <c r="Q312" i="9"/>
  <c r="N312" i="9"/>
  <c r="S312" i="9"/>
  <c r="BD311" i="9"/>
  <c r="BA311" i="9"/>
  <c r="BF311" i="9"/>
  <c r="BQ311" i="9"/>
  <c r="BN311" i="9"/>
  <c r="BS311" i="9"/>
  <c r="AQ311" i="9"/>
  <c r="AN311" i="9"/>
  <c r="AS311" i="9"/>
  <c r="AD311" i="9"/>
  <c r="AA311" i="9"/>
  <c r="AF311" i="9"/>
  <c r="Q313" i="7"/>
  <c r="N313" i="7"/>
  <c r="S313" i="7"/>
  <c r="AC312" i="8"/>
  <c r="AH311" i="8"/>
  <c r="BD313" i="7"/>
  <c r="BA313" i="7"/>
  <c r="BF313" i="7"/>
  <c r="U311" i="8"/>
  <c r="BO311" i="8"/>
  <c r="BT311" i="8"/>
  <c r="BL312" i="8" s="1"/>
  <c r="BR311" i="8"/>
  <c r="CD313" i="7"/>
  <c r="CA313" i="7"/>
  <c r="CF313" i="7"/>
  <c r="BQ313" i="7"/>
  <c r="BN313" i="7"/>
  <c r="BS313" i="7"/>
  <c r="CD311" i="9"/>
  <c r="CA311" i="9"/>
  <c r="CF311" i="9"/>
  <c r="AH313" i="7"/>
  <c r="AQ313" i="7"/>
  <c r="AN313" i="7"/>
  <c r="AS313" i="7"/>
  <c r="AQ311" i="8"/>
  <c r="AN311" i="8"/>
  <c r="AS311" i="8"/>
  <c r="BB311" i="8"/>
  <c r="BG311" i="8"/>
  <c r="AY312" i="8" s="1"/>
  <c r="BE311" i="8"/>
  <c r="AC314" i="7"/>
  <c r="CB311" i="8"/>
  <c r="CE311" i="8"/>
  <c r="CG311" i="8"/>
  <c r="BY312" i="8" s="1"/>
  <c r="AB311" i="9" l="1"/>
  <c r="AE311" i="9"/>
  <c r="AG311" i="9"/>
  <c r="Y312" i="9" s="1"/>
  <c r="BB313" i="7"/>
  <c r="BG313" i="7"/>
  <c r="AY314" i="7" s="1"/>
  <c r="BE313" i="7"/>
  <c r="AO311" i="9"/>
  <c r="AR311" i="9"/>
  <c r="AT311" i="9"/>
  <c r="AL312" i="9" s="1"/>
  <c r="BO313" i="7"/>
  <c r="BT313" i="7"/>
  <c r="BL314" i="7" s="1"/>
  <c r="BR313" i="7"/>
  <c r="AO313" i="7"/>
  <c r="AT313" i="7"/>
  <c r="AL314" i="7" s="1"/>
  <c r="AR313" i="7"/>
  <c r="BB311" i="9"/>
  <c r="BE311" i="9"/>
  <c r="BG311" i="9"/>
  <c r="AY312" i="9" s="1"/>
  <c r="CC312" i="8"/>
  <c r="CB313" i="7"/>
  <c r="CG313" i="7"/>
  <c r="BY314" i="7" s="1"/>
  <c r="CE313" i="7"/>
  <c r="BO311" i="9"/>
  <c r="BR311" i="9"/>
  <c r="BT311" i="9"/>
  <c r="BL312" i="9" s="1"/>
  <c r="AD312" i="8"/>
  <c r="AA312" i="8"/>
  <c r="AF312" i="8"/>
  <c r="O312" i="9"/>
  <c r="R312" i="9"/>
  <c r="T312" i="9"/>
  <c r="L313" i="9" s="1"/>
  <c r="AO311" i="8"/>
  <c r="AT311" i="8"/>
  <c r="AL312" i="8" s="1"/>
  <c r="AR311" i="8"/>
  <c r="CH311" i="8"/>
  <c r="AD314" i="7"/>
  <c r="AA314" i="7"/>
  <c r="AF314" i="7"/>
  <c r="BU311" i="8"/>
  <c r="BH311" i="8"/>
  <c r="BP312" i="8"/>
  <c r="O313" i="7"/>
  <c r="T313" i="7"/>
  <c r="L314" i="7" s="1"/>
  <c r="R313" i="7"/>
  <c r="BC312" i="8"/>
  <c r="CB311" i="9"/>
  <c r="CG311" i="9"/>
  <c r="BY312" i="9" s="1"/>
  <c r="CE311" i="9"/>
  <c r="Q312" i="8"/>
  <c r="N312" i="8"/>
  <c r="S312" i="8"/>
  <c r="BP312" i="9" l="1"/>
  <c r="BH311" i="9"/>
  <c r="AU311" i="9"/>
  <c r="AU311" i="8"/>
  <c r="BU311" i="9"/>
  <c r="AU313" i="7"/>
  <c r="CH313" i="7"/>
  <c r="AP314" i="7"/>
  <c r="BH313" i="7"/>
  <c r="BC314" i="7"/>
  <c r="CC314" i="7"/>
  <c r="AB314" i="7"/>
  <c r="AE314" i="7"/>
  <c r="AG314" i="7"/>
  <c r="Y315" i="7" s="1"/>
  <c r="P313" i="9"/>
  <c r="BU313" i="7"/>
  <c r="BD312" i="8"/>
  <c r="BA312" i="8"/>
  <c r="BF312" i="8"/>
  <c r="AP312" i="8"/>
  <c r="U312" i="9"/>
  <c r="CD312" i="8"/>
  <c r="CA312" i="8"/>
  <c r="CF312" i="8"/>
  <c r="BP314" i="7"/>
  <c r="U313" i="7"/>
  <c r="AC312" i="9"/>
  <c r="AB312" i="8"/>
  <c r="AG312" i="8"/>
  <c r="Y313" i="8" s="1"/>
  <c r="AE312" i="8"/>
  <c r="AH311" i="9"/>
  <c r="CH311" i="9"/>
  <c r="BQ312" i="8"/>
  <c r="BN312" i="8"/>
  <c r="BS312" i="8"/>
  <c r="O312" i="8"/>
  <c r="T312" i="8"/>
  <c r="L313" i="8" s="1"/>
  <c r="R312" i="8"/>
  <c r="P314" i="7"/>
  <c r="CC312" i="9"/>
  <c r="BC312" i="9"/>
  <c r="AP312" i="9"/>
  <c r="BB312" i="8" l="1"/>
  <c r="BG312" i="8"/>
  <c r="AY313" i="8" s="1"/>
  <c r="BE312" i="8"/>
  <c r="CD312" i="9"/>
  <c r="CA312" i="9"/>
  <c r="CF312" i="9"/>
  <c r="BD314" i="7"/>
  <c r="BA314" i="7"/>
  <c r="BF314" i="7"/>
  <c r="Q314" i="7"/>
  <c r="N314" i="7"/>
  <c r="S314" i="7"/>
  <c r="BQ314" i="7"/>
  <c r="BN314" i="7"/>
  <c r="BS314" i="7"/>
  <c r="AH312" i="8"/>
  <c r="Q313" i="9"/>
  <c r="N313" i="9"/>
  <c r="S313" i="9"/>
  <c r="CB312" i="8"/>
  <c r="CE312" i="8"/>
  <c r="CG312" i="8"/>
  <c r="BY313" i="8" s="1"/>
  <c r="U312" i="8"/>
  <c r="AC313" i="8"/>
  <c r="P313" i="8"/>
  <c r="AD312" i="9"/>
  <c r="AA312" i="9"/>
  <c r="AF312" i="9"/>
  <c r="AC315" i="7"/>
  <c r="AH314" i="7"/>
  <c r="BO312" i="8"/>
  <c r="BT312" i="8"/>
  <c r="BL313" i="8" s="1"/>
  <c r="BR312" i="8"/>
  <c r="AQ314" i="7"/>
  <c r="AN314" i="7"/>
  <c r="AS314" i="7"/>
  <c r="AQ312" i="9"/>
  <c r="AN312" i="9"/>
  <c r="AS312" i="9"/>
  <c r="AQ312" i="8"/>
  <c r="AN312" i="8"/>
  <c r="AS312" i="8"/>
  <c r="BQ312" i="9"/>
  <c r="BN312" i="9"/>
  <c r="BS312" i="9"/>
  <c r="BD312" i="9"/>
  <c r="BA312" i="9"/>
  <c r="BF312" i="9"/>
  <c r="CD314" i="7"/>
  <c r="CA314" i="7"/>
  <c r="CF314" i="7"/>
  <c r="O314" i="7" l="1"/>
  <c r="T314" i="7"/>
  <c r="L315" i="7" s="1"/>
  <c r="R314" i="7"/>
  <c r="BB314" i="7"/>
  <c r="BE314" i="7"/>
  <c r="BG314" i="7"/>
  <c r="AY315" i="7" s="1"/>
  <c r="AB312" i="9"/>
  <c r="AG312" i="9"/>
  <c r="Y313" i="9" s="1"/>
  <c r="AE312" i="9"/>
  <c r="AO312" i="8"/>
  <c r="AT312" i="8"/>
  <c r="AL313" i="8" s="1"/>
  <c r="AR312" i="8"/>
  <c r="BU312" i="8"/>
  <c r="O313" i="9"/>
  <c r="R313" i="9"/>
  <c r="T313" i="9"/>
  <c r="L314" i="9" s="1"/>
  <c r="Q313" i="8"/>
  <c r="N313" i="8"/>
  <c r="S313" i="8"/>
  <c r="CB314" i="7"/>
  <c r="CE314" i="7"/>
  <c r="CG314" i="7"/>
  <c r="BY315" i="7" s="1"/>
  <c r="BP313" i="8"/>
  <c r="AD313" i="8"/>
  <c r="AA313" i="8"/>
  <c r="AF313" i="8"/>
  <c r="CB312" i="9"/>
  <c r="CE312" i="9"/>
  <c r="CG312" i="9"/>
  <c r="BY313" i="9" s="1"/>
  <c r="BO312" i="9"/>
  <c r="BT312" i="9"/>
  <c r="BL313" i="9" s="1"/>
  <c r="BR312" i="9"/>
  <c r="AO314" i="7"/>
  <c r="AT314" i="7"/>
  <c r="AL315" i="7" s="1"/>
  <c r="AR314" i="7"/>
  <c r="BH312" i="8"/>
  <c r="CC313" i="8"/>
  <c r="BO314" i="7"/>
  <c r="BT314" i="7"/>
  <c r="BL315" i="7" s="1"/>
  <c r="BR314" i="7"/>
  <c r="BC313" i="8"/>
  <c r="BB312" i="9"/>
  <c r="BG312" i="9"/>
  <c r="AY313" i="9" s="1"/>
  <c r="BE312" i="9"/>
  <c r="AO312" i="9"/>
  <c r="AR312" i="9"/>
  <c r="AT312" i="9"/>
  <c r="AL313" i="9" s="1"/>
  <c r="AD315" i="7"/>
  <c r="AA315" i="7"/>
  <c r="AF315" i="7"/>
  <c r="CH312" i="8"/>
  <c r="BC313" i="9" l="1"/>
  <c r="AP313" i="9"/>
  <c r="BH314" i="7"/>
  <c r="AU312" i="9"/>
  <c r="CC315" i="7"/>
  <c r="BQ313" i="8"/>
  <c r="BN313" i="8"/>
  <c r="BS313" i="8"/>
  <c r="BH312" i="9"/>
  <c r="CC313" i="9"/>
  <c r="CH314" i="7"/>
  <c r="AU312" i="8"/>
  <c r="AU314" i="7"/>
  <c r="AP313" i="8"/>
  <c r="U314" i="7"/>
  <c r="CH312" i="9"/>
  <c r="BD313" i="8"/>
  <c r="BA313" i="8"/>
  <c r="BF313" i="8"/>
  <c r="P315" i="7"/>
  <c r="AH312" i="9"/>
  <c r="AC313" i="9"/>
  <c r="BU314" i="7"/>
  <c r="BP315" i="7"/>
  <c r="AB315" i="7"/>
  <c r="AG315" i="7"/>
  <c r="Y316" i="7" s="1"/>
  <c r="AE315" i="7"/>
  <c r="BP313" i="9"/>
  <c r="P314" i="9"/>
  <c r="AP315" i="7"/>
  <c r="AB313" i="8"/>
  <c r="AE313" i="8"/>
  <c r="AG313" i="8"/>
  <c r="Y314" i="8" s="1"/>
  <c r="O313" i="8"/>
  <c r="T313" i="8"/>
  <c r="L314" i="8" s="1"/>
  <c r="R313" i="8"/>
  <c r="BU312" i="9"/>
  <c r="CD313" i="8"/>
  <c r="CA313" i="8"/>
  <c r="CF313" i="8"/>
  <c r="U313" i="9"/>
  <c r="BC315" i="7"/>
  <c r="BO313" i="8" l="1"/>
  <c r="BR313" i="8"/>
  <c r="BT313" i="8"/>
  <c r="BL314" i="8" s="1"/>
  <c r="BB313" i="8"/>
  <c r="BG313" i="8"/>
  <c r="AY314" i="8" s="1"/>
  <c r="BE313" i="8"/>
  <c r="BQ315" i="7"/>
  <c r="BN315" i="7"/>
  <c r="BS315" i="7"/>
  <c r="CB313" i="8"/>
  <c r="CE313" i="8"/>
  <c r="CG313" i="8"/>
  <c r="BY314" i="8" s="1"/>
  <c r="CD315" i="7"/>
  <c r="CA315" i="7"/>
  <c r="CF315" i="7"/>
  <c r="AD313" i="9"/>
  <c r="AA313" i="9"/>
  <c r="AF313" i="9"/>
  <c r="AQ315" i="7"/>
  <c r="AN315" i="7"/>
  <c r="AS315" i="7"/>
  <c r="U313" i="8"/>
  <c r="AH315" i="7"/>
  <c r="Q314" i="9"/>
  <c r="N314" i="9"/>
  <c r="S314" i="9"/>
  <c r="AC316" i="7"/>
  <c r="CD313" i="9"/>
  <c r="CA313" i="9"/>
  <c r="CF313" i="9"/>
  <c r="AQ313" i="8"/>
  <c r="AN313" i="8"/>
  <c r="AS313" i="8"/>
  <c r="P314" i="8"/>
  <c r="AC314" i="8"/>
  <c r="Q315" i="7"/>
  <c r="N315" i="7"/>
  <c r="S315" i="7"/>
  <c r="AQ313" i="9"/>
  <c r="AN313" i="9"/>
  <c r="AS313" i="9"/>
  <c r="BD315" i="7"/>
  <c r="BA315" i="7"/>
  <c r="BF315" i="7"/>
  <c r="AH313" i="8"/>
  <c r="BQ313" i="9"/>
  <c r="BN313" i="9"/>
  <c r="BS313" i="9"/>
  <c r="BD313" i="9"/>
  <c r="BA313" i="9"/>
  <c r="BF313" i="9"/>
  <c r="BO315" i="7" l="1"/>
  <c r="BR315" i="7"/>
  <c r="BT315" i="7"/>
  <c r="BL316" i="7" s="1"/>
  <c r="AB313" i="9"/>
  <c r="AE313" i="9"/>
  <c r="AG313" i="9"/>
  <c r="Y314" i="9" s="1"/>
  <c r="O315" i="7"/>
  <c r="T315" i="7"/>
  <c r="L316" i="7" s="1"/>
  <c r="R315" i="7"/>
  <c r="CB315" i="7"/>
  <c r="CE315" i="7"/>
  <c r="CG315" i="7"/>
  <c r="BY316" i="7" s="1"/>
  <c r="BH313" i="8"/>
  <c r="BC314" i="8"/>
  <c r="Q314" i="8"/>
  <c r="N314" i="8"/>
  <c r="S314" i="8"/>
  <c r="AO313" i="8"/>
  <c r="AT313" i="8"/>
  <c r="AL314" i="8" s="1"/>
  <c r="AR313" i="8"/>
  <c r="CC314" i="8"/>
  <c r="AD314" i="8"/>
  <c r="AA314" i="8"/>
  <c r="AF314" i="8"/>
  <c r="O314" i="9"/>
  <c r="R314" i="9"/>
  <c r="T314" i="9"/>
  <c r="L315" i="9" s="1"/>
  <c r="AO313" i="9"/>
  <c r="AT313" i="9"/>
  <c r="AL314" i="9" s="1"/>
  <c r="AR313" i="9"/>
  <c r="CH313" i="8"/>
  <c r="BP314" i="8"/>
  <c r="BB313" i="9"/>
  <c r="BG313" i="9"/>
  <c r="AY314" i="9" s="1"/>
  <c r="BE313" i="9"/>
  <c r="BB315" i="7"/>
  <c r="BG315" i="7"/>
  <c r="AY316" i="7" s="1"/>
  <c r="BE315" i="7"/>
  <c r="BO313" i="9"/>
  <c r="BR313" i="9"/>
  <c r="BT313" i="9"/>
  <c r="BL314" i="9" s="1"/>
  <c r="BU313" i="8"/>
  <c r="AD316" i="7"/>
  <c r="AA316" i="7"/>
  <c r="AF316" i="7"/>
  <c r="CB313" i="9"/>
  <c r="CE313" i="9"/>
  <c r="CG313" i="9"/>
  <c r="BY314" i="9" s="1"/>
  <c r="AO315" i="7"/>
  <c r="AR315" i="7"/>
  <c r="AT315" i="7"/>
  <c r="AL316" i="7" s="1"/>
  <c r="BU313" i="9" l="1"/>
  <c r="BD314" i="8"/>
  <c r="BA314" i="8"/>
  <c r="BF314" i="8"/>
  <c r="U315" i="7"/>
  <c r="AU313" i="9"/>
  <c r="CD314" i="8"/>
  <c r="CA314" i="8"/>
  <c r="CF314" i="8"/>
  <c r="AP314" i="9"/>
  <c r="P316" i="7"/>
  <c r="AU313" i="8"/>
  <c r="BC316" i="7"/>
  <c r="AP314" i="8"/>
  <c r="AC314" i="9"/>
  <c r="BP314" i="9"/>
  <c r="AB316" i="7"/>
  <c r="AE316" i="7"/>
  <c r="AG316" i="7"/>
  <c r="Y317" i="7" s="1"/>
  <c r="BH315" i="7"/>
  <c r="P315" i="9"/>
  <c r="CC316" i="7"/>
  <c r="AH313" i="9"/>
  <c r="CH315" i="7"/>
  <c r="BP316" i="7"/>
  <c r="AP316" i="7"/>
  <c r="BH313" i="9"/>
  <c r="BC314" i="9"/>
  <c r="BU315" i="7"/>
  <c r="U314" i="9"/>
  <c r="AU315" i="7"/>
  <c r="BQ314" i="8"/>
  <c r="BN314" i="8"/>
  <c r="BS314" i="8"/>
  <c r="AB314" i="8"/>
  <c r="AE314" i="8"/>
  <c r="AG314" i="8"/>
  <c r="Y315" i="8" s="1"/>
  <c r="O314" i="8"/>
  <c r="R314" i="8"/>
  <c r="T314" i="8"/>
  <c r="L315" i="8" s="1"/>
  <c r="CC314" i="9"/>
  <c r="CH313" i="9"/>
  <c r="AC315" i="8" l="1"/>
  <c r="P315" i="8"/>
  <c r="AQ316" i="7"/>
  <c r="AN316" i="7"/>
  <c r="AS316" i="7"/>
  <c r="CB314" i="8"/>
  <c r="CE314" i="8"/>
  <c r="CG314" i="8"/>
  <c r="BY315" i="8" s="1"/>
  <c r="U314" i="8"/>
  <c r="BQ316" i="7"/>
  <c r="BN316" i="7"/>
  <c r="BS316" i="7"/>
  <c r="AQ314" i="8"/>
  <c r="AN314" i="8"/>
  <c r="AS314" i="8"/>
  <c r="BD316" i="7"/>
  <c r="BA316" i="7"/>
  <c r="BF316" i="7"/>
  <c r="AH314" i="8"/>
  <c r="AC317" i="7"/>
  <c r="AH316" i="7"/>
  <c r="Q316" i="7"/>
  <c r="N316" i="7"/>
  <c r="S316" i="7"/>
  <c r="BB314" i="8"/>
  <c r="BE314" i="8"/>
  <c r="BG314" i="8"/>
  <c r="AY315" i="8" s="1"/>
  <c r="BO314" i="8"/>
  <c r="BT314" i="8"/>
  <c r="BL315" i="8" s="1"/>
  <c r="BR314" i="8"/>
  <c r="BD314" i="9"/>
  <c r="BA314" i="9"/>
  <c r="BF314" i="9"/>
  <c r="CD316" i="7"/>
  <c r="CA316" i="7"/>
  <c r="CF316" i="7"/>
  <c r="BQ314" i="9"/>
  <c r="BN314" i="9"/>
  <c r="BS314" i="9"/>
  <c r="AQ314" i="9"/>
  <c r="AN314" i="9"/>
  <c r="AS314" i="9"/>
  <c r="CD314" i="9"/>
  <c r="CA314" i="9"/>
  <c r="CF314" i="9"/>
  <c r="Q315" i="9"/>
  <c r="N315" i="9"/>
  <c r="S315" i="9"/>
  <c r="AD314" i="9"/>
  <c r="AA314" i="9"/>
  <c r="AF314" i="9"/>
  <c r="BB314" i="9" l="1"/>
  <c r="BE314" i="9"/>
  <c r="BG314" i="9"/>
  <c r="AY315" i="9" s="1"/>
  <c r="CH314" i="8"/>
  <c r="AO314" i="8"/>
  <c r="AR314" i="8"/>
  <c r="AT314" i="8"/>
  <c r="AL315" i="8" s="1"/>
  <c r="BU314" i="8"/>
  <c r="AO314" i="9"/>
  <c r="AT314" i="9"/>
  <c r="AL315" i="9" s="1"/>
  <c r="AR314" i="9"/>
  <c r="BP315" i="8"/>
  <c r="AO316" i="7"/>
  <c r="AT316" i="7"/>
  <c r="AL317" i="7" s="1"/>
  <c r="AR316" i="7"/>
  <c r="CB314" i="9"/>
  <c r="CG314" i="9"/>
  <c r="BY315" i="9" s="1"/>
  <c r="CE314" i="9"/>
  <c r="AD317" i="7"/>
  <c r="AA317" i="7"/>
  <c r="AF317" i="7"/>
  <c r="BC315" i="8"/>
  <c r="BO314" i="9"/>
  <c r="BR314" i="9"/>
  <c r="BT314" i="9"/>
  <c r="BL315" i="9" s="1"/>
  <c r="BO316" i="7"/>
  <c r="BT316" i="7"/>
  <c r="BL317" i="7" s="1"/>
  <c r="BR316" i="7"/>
  <c r="AB314" i="9"/>
  <c r="AG314" i="9"/>
  <c r="Y315" i="9" s="1"/>
  <c r="AE314" i="9"/>
  <c r="Q315" i="8"/>
  <c r="N315" i="8"/>
  <c r="S315" i="8"/>
  <c r="CB316" i="7"/>
  <c r="CG316" i="7"/>
  <c r="BY317" i="7" s="1"/>
  <c r="CE316" i="7"/>
  <c r="BH314" i="8"/>
  <c r="O315" i="9"/>
  <c r="R315" i="9"/>
  <c r="T315" i="9"/>
  <c r="L316" i="9" s="1"/>
  <c r="O316" i="7"/>
  <c r="T316" i="7"/>
  <c r="L317" i="7" s="1"/>
  <c r="R316" i="7"/>
  <c r="BB316" i="7"/>
  <c r="BE316" i="7"/>
  <c r="BG316" i="7"/>
  <c r="AY317" i="7" s="1"/>
  <c r="CC315" i="8"/>
  <c r="AD315" i="8"/>
  <c r="AA315" i="8"/>
  <c r="AF315" i="8"/>
  <c r="BD315" i="8" l="1"/>
  <c r="BA315" i="8"/>
  <c r="BF315" i="8"/>
  <c r="AP317" i="7"/>
  <c r="AC315" i="9"/>
  <c r="BU316" i="7"/>
  <c r="AP315" i="8"/>
  <c r="AU314" i="8"/>
  <c r="BP317" i="7"/>
  <c r="BH316" i="7"/>
  <c r="CH316" i="7"/>
  <c r="AB317" i="7"/>
  <c r="AG317" i="7"/>
  <c r="Y318" i="7" s="1"/>
  <c r="AE317" i="7"/>
  <c r="BQ315" i="8"/>
  <c r="BN315" i="8"/>
  <c r="BS315" i="8"/>
  <c r="U316" i="7"/>
  <c r="BU314" i="9"/>
  <c r="AU314" i="9"/>
  <c r="P317" i="7"/>
  <c r="AB315" i="8"/>
  <c r="AG315" i="8"/>
  <c r="Y316" i="8" s="1"/>
  <c r="AE315" i="8"/>
  <c r="CH314" i="9"/>
  <c r="AP315" i="9"/>
  <c r="P316" i="9"/>
  <c r="O315" i="8"/>
  <c r="R315" i="8"/>
  <c r="T315" i="8"/>
  <c r="L316" i="8" s="1"/>
  <c r="CC315" i="9"/>
  <c r="BC315" i="9"/>
  <c r="CC317" i="7"/>
  <c r="U315" i="9"/>
  <c r="BH314" i="9"/>
  <c r="BC317" i="7"/>
  <c r="BP315" i="9"/>
  <c r="CD315" i="8"/>
  <c r="CA315" i="8"/>
  <c r="CF315" i="8"/>
  <c r="AH314" i="9"/>
  <c r="AU316" i="7"/>
  <c r="Q316" i="9" l="1"/>
  <c r="N316" i="9"/>
  <c r="S316" i="9"/>
  <c r="CB315" i="8"/>
  <c r="CG315" i="8"/>
  <c r="BY316" i="8" s="1"/>
  <c r="CE315" i="8"/>
  <c r="CD317" i="7"/>
  <c r="CA317" i="7"/>
  <c r="CF317" i="7"/>
  <c r="AD315" i="9"/>
  <c r="AA315" i="9"/>
  <c r="AF315" i="9"/>
  <c r="BQ317" i="7"/>
  <c r="BN317" i="7"/>
  <c r="BS317" i="7"/>
  <c r="AH315" i="8"/>
  <c r="BO315" i="8"/>
  <c r="BR315" i="8"/>
  <c r="BT315" i="8"/>
  <c r="BL316" i="8" s="1"/>
  <c r="AQ317" i="7"/>
  <c r="AN317" i="7"/>
  <c r="AS317" i="7"/>
  <c r="BQ315" i="9"/>
  <c r="BN315" i="9"/>
  <c r="BS315" i="9"/>
  <c r="AQ315" i="9"/>
  <c r="AN315" i="9"/>
  <c r="AS315" i="9"/>
  <c r="BD315" i="9"/>
  <c r="BA315" i="9"/>
  <c r="BF315" i="9"/>
  <c r="AC316" i="8"/>
  <c r="BD317" i="7"/>
  <c r="BA317" i="7"/>
  <c r="BF317" i="7"/>
  <c r="CD315" i="9"/>
  <c r="CA315" i="9"/>
  <c r="CF315" i="9"/>
  <c r="P316" i="8"/>
  <c r="AH317" i="7"/>
  <c r="BB315" i="8"/>
  <c r="BG315" i="8"/>
  <c r="AY316" i="8" s="1"/>
  <c r="BE315" i="8"/>
  <c r="U315" i="8"/>
  <c r="Q317" i="7"/>
  <c r="N317" i="7"/>
  <c r="S317" i="7"/>
  <c r="AC318" i="7"/>
  <c r="AQ315" i="8"/>
  <c r="AN315" i="8"/>
  <c r="AS315" i="8"/>
  <c r="CH315" i="8" l="1"/>
  <c r="CB315" i="9"/>
  <c r="CG315" i="9"/>
  <c r="BY316" i="9" s="1"/>
  <c r="CE315" i="9"/>
  <c r="AO315" i="9"/>
  <c r="AT315" i="9"/>
  <c r="AL316" i="9" s="1"/>
  <c r="AR315" i="9"/>
  <c r="CC316" i="8"/>
  <c r="BB317" i="7"/>
  <c r="BG317" i="7"/>
  <c r="AY318" i="7" s="1"/>
  <c r="BE317" i="7"/>
  <c r="BO315" i="9"/>
  <c r="BT315" i="9"/>
  <c r="BL316" i="9" s="1"/>
  <c r="BR315" i="9"/>
  <c r="BO317" i="7"/>
  <c r="BT317" i="7"/>
  <c r="BL318" i="7" s="1"/>
  <c r="BR317" i="7"/>
  <c r="O316" i="9"/>
  <c r="T316" i="9"/>
  <c r="L317" i="9" s="1"/>
  <c r="R316" i="9"/>
  <c r="BH315" i="8"/>
  <c r="Q316" i="8"/>
  <c r="N316" i="8"/>
  <c r="S316" i="8"/>
  <c r="AO317" i="7"/>
  <c r="AR317" i="7"/>
  <c r="AT317" i="7"/>
  <c r="AL318" i="7" s="1"/>
  <c r="AB315" i="9"/>
  <c r="AE315" i="9"/>
  <c r="AG315" i="9"/>
  <c r="Y316" i="9" s="1"/>
  <c r="AO315" i="8"/>
  <c r="AT315" i="8"/>
  <c r="AL316" i="8" s="1"/>
  <c r="AR315" i="8"/>
  <c r="BC316" i="8"/>
  <c r="AD318" i="7"/>
  <c r="AA318" i="7"/>
  <c r="AF318" i="7"/>
  <c r="AD316" i="8"/>
  <c r="AA316" i="8"/>
  <c r="AF316" i="8"/>
  <c r="BP316" i="8"/>
  <c r="O317" i="7"/>
  <c r="R317" i="7"/>
  <c r="T317" i="7"/>
  <c r="L318" i="7" s="1"/>
  <c r="BB315" i="9"/>
  <c r="BE315" i="9"/>
  <c r="BG315" i="9"/>
  <c r="AY316" i="9" s="1"/>
  <c r="BU315" i="8"/>
  <c r="CB317" i="7"/>
  <c r="CG317" i="7"/>
  <c r="BY318" i="7" s="1"/>
  <c r="CE317" i="7"/>
  <c r="BP318" i="7" l="1"/>
  <c r="AU315" i="9"/>
  <c r="AC316" i="9"/>
  <c r="P318" i="7"/>
  <c r="AB318" i="7"/>
  <c r="AE318" i="7"/>
  <c r="AG318" i="7"/>
  <c r="Y319" i="7" s="1"/>
  <c r="AH315" i="9"/>
  <c r="BU315" i="9"/>
  <c r="AP316" i="9"/>
  <c r="BC316" i="9"/>
  <c r="CD316" i="8"/>
  <c r="CA316" i="8"/>
  <c r="CF316" i="8"/>
  <c r="BH315" i="9"/>
  <c r="U317" i="7"/>
  <c r="BP316" i="9"/>
  <c r="O316" i="8"/>
  <c r="T316" i="8"/>
  <c r="L317" i="8" s="1"/>
  <c r="R316" i="8"/>
  <c r="CH315" i="9"/>
  <c r="AU317" i="7"/>
  <c r="BH317" i="7"/>
  <c r="CC316" i="9"/>
  <c r="BC318" i="7"/>
  <c r="AP318" i="7"/>
  <c r="CC318" i="7"/>
  <c r="AP316" i="8"/>
  <c r="U316" i="9"/>
  <c r="AB316" i="8"/>
  <c r="AG316" i="8"/>
  <c r="Y317" i="8" s="1"/>
  <c r="AE316" i="8"/>
  <c r="BD316" i="8"/>
  <c r="BA316" i="8"/>
  <c r="BF316" i="8"/>
  <c r="AU315" i="8"/>
  <c r="P317" i="9"/>
  <c r="BU317" i="7"/>
  <c r="CH317" i="7"/>
  <c r="BQ316" i="8"/>
  <c r="BN316" i="8"/>
  <c r="BS316" i="8"/>
  <c r="AQ318" i="7" l="1"/>
  <c r="AN318" i="7"/>
  <c r="AS318" i="7"/>
  <c r="P317" i="8"/>
  <c r="Q318" i="7"/>
  <c r="N318" i="7"/>
  <c r="S318" i="7"/>
  <c r="U316" i="8"/>
  <c r="AH316" i="8"/>
  <c r="AC317" i="8"/>
  <c r="BQ316" i="9"/>
  <c r="BN316" i="9"/>
  <c r="BS316" i="9"/>
  <c r="AD316" i="9"/>
  <c r="AA316" i="9"/>
  <c r="AF316" i="9"/>
  <c r="BD318" i="7"/>
  <c r="BA318" i="7"/>
  <c r="BF318" i="7"/>
  <c r="BD316" i="9"/>
  <c r="BA316" i="9"/>
  <c r="BF316" i="9"/>
  <c r="CD316" i="9"/>
  <c r="CA316" i="9"/>
  <c r="CF316" i="9"/>
  <c r="BO316" i="8"/>
  <c r="BR316" i="8"/>
  <c r="BT316" i="8"/>
  <c r="BL317" i="8" s="1"/>
  <c r="CB316" i="8"/>
  <c r="CE316" i="8"/>
  <c r="CG316" i="8"/>
  <c r="BY317" i="8" s="1"/>
  <c r="Q317" i="9"/>
  <c r="N317" i="9"/>
  <c r="S317" i="9"/>
  <c r="AQ316" i="9"/>
  <c r="AN316" i="9"/>
  <c r="AS316" i="9"/>
  <c r="AQ316" i="8"/>
  <c r="AN316" i="8"/>
  <c r="AS316" i="8"/>
  <c r="CD318" i="7"/>
  <c r="CA318" i="7"/>
  <c r="CF318" i="7"/>
  <c r="AC319" i="7"/>
  <c r="BQ318" i="7"/>
  <c r="BN318" i="7"/>
  <c r="BS318" i="7"/>
  <c r="BB316" i="8"/>
  <c r="BE316" i="8"/>
  <c r="BG316" i="8"/>
  <c r="AY317" i="8" s="1"/>
  <c r="AH318" i="7"/>
  <c r="BU316" i="8" l="1"/>
  <c r="BH316" i="8"/>
  <c r="CC317" i="8"/>
  <c r="BP317" i="8"/>
  <c r="BB318" i="7"/>
  <c r="BE318" i="7"/>
  <c r="BG318" i="7"/>
  <c r="AY319" i="7" s="1"/>
  <c r="AO316" i="8"/>
  <c r="AR316" i="8"/>
  <c r="AT316" i="8"/>
  <c r="AL317" i="8" s="1"/>
  <c r="AD319" i="7"/>
  <c r="AA319" i="7"/>
  <c r="AF319" i="7"/>
  <c r="AO316" i="9"/>
  <c r="AR316" i="9"/>
  <c r="AT316" i="9"/>
  <c r="AL317" i="9" s="1"/>
  <c r="AB316" i="9"/>
  <c r="AE316" i="9"/>
  <c r="AG316" i="9"/>
  <c r="Y317" i="9" s="1"/>
  <c r="O318" i="7"/>
  <c r="R318" i="7"/>
  <c r="T318" i="7"/>
  <c r="L319" i="7" s="1"/>
  <c r="CB318" i="7"/>
  <c r="CG318" i="7"/>
  <c r="BY319" i="7" s="1"/>
  <c r="CE318" i="7"/>
  <c r="B34" i="9"/>
  <c r="O317" i="9"/>
  <c r="T317" i="9"/>
  <c r="L318" i="9" s="1"/>
  <c r="R317" i="9"/>
  <c r="BC317" i="8"/>
  <c r="CB316" i="9"/>
  <c r="CE316" i="9"/>
  <c r="CG316" i="9"/>
  <c r="BY317" i="9" s="1"/>
  <c r="BO316" i="9"/>
  <c r="BR316" i="9"/>
  <c r="BT316" i="9"/>
  <c r="BL317" i="9" s="1"/>
  <c r="Q317" i="8"/>
  <c r="N317" i="8"/>
  <c r="S317" i="8"/>
  <c r="BO318" i="7"/>
  <c r="BT318" i="7"/>
  <c r="BL319" i="7" s="1"/>
  <c r="BR318" i="7"/>
  <c r="CH316" i="8"/>
  <c r="AO318" i="7"/>
  <c r="AR318" i="7"/>
  <c r="AT318" i="7"/>
  <c r="AL319" i="7" s="1"/>
  <c r="BB316" i="9"/>
  <c r="BE316" i="9"/>
  <c r="BG316" i="9"/>
  <c r="AY317" i="9" s="1"/>
  <c r="AD317" i="8"/>
  <c r="AA317" i="8"/>
  <c r="AF317" i="8"/>
  <c r="AP319" i="7" l="1"/>
  <c r="AP317" i="9"/>
  <c r="BQ317" i="8"/>
  <c r="BN317" i="8"/>
  <c r="BS317" i="8"/>
  <c r="AU316" i="9"/>
  <c r="AU318" i="7"/>
  <c r="P319" i="7"/>
  <c r="U317" i="9"/>
  <c r="U318" i="7"/>
  <c r="B34" i="8"/>
  <c r="O317" i="8"/>
  <c r="T317" i="8"/>
  <c r="L318" i="8" s="1"/>
  <c r="R317" i="8"/>
  <c r="P318" i="9"/>
  <c r="C36" i="7"/>
  <c r="BP317" i="9"/>
  <c r="AC317" i="9"/>
  <c r="CD317" i="8"/>
  <c r="CA317" i="8"/>
  <c r="CF317" i="8"/>
  <c r="AB319" i="7"/>
  <c r="AE319" i="7"/>
  <c r="AG319" i="7"/>
  <c r="Y320" i="7" s="1"/>
  <c r="C34" i="8"/>
  <c r="BU316" i="9"/>
  <c r="AH316" i="9"/>
  <c r="AP317" i="8"/>
  <c r="CC317" i="9"/>
  <c r="CH318" i="7"/>
  <c r="AU316" i="8"/>
  <c r="AB317" i="8"/>
  <c r="AG317" i="8"/>
  <c r="Y318" i="8" s="1"/>
  <c r="AE317" i="8"/>
  <c r="BC317" i="9"/>
  <c r="CH316" i="9"/>
  <c r="CC319" i="7"/>
  <c r="BU318" i="7"/>
  <c r="BC319" i="7"/>
  <c r="BH316" i="9"/>
  <c r="BP319" i="7"/>
  <c r="BD317" i="8"/>
  <c r="BA317" i="8"/>
  <c r="BF317" i="8"/>
  <c r="BH318" i="7"/>
  <c r="AH317" i="8" l="1"/>
  <c r="F34" i="8"/>
  <c r="AC318" i="8"/>
  <c r="AD317" i="9"/>
  <c r="AA317" i="9"/>
  <c r="AF317" i="9"/>
  <c r="BO317" i="8"/>
  <c r="BR317" i="8"/>
  <c r="BT317" i="8"/>
  <c r="BL318" i="8" s="1"/>
  <c r="BQ317" i="9"/>
  <c r="BN317" i="9"/>
  <c r="BS317" i="9"/>
  <c r="AQ317" i="9"/>
  <c r="AN317" i="9"/>
  <c r="AS317" i="9"/>
  <c r="BD319" i="7"/>
  <c r="BA319" i="7"/>
  <c r="BF319" i="7"/>
  <c r="CD319" i="7"/>
  <c r="CA319" i="7"/>
  <c r="CF319" i="7"/>
  <c r="Q319" i="7"/>
  <c r="N319" i="7"/>
  <c r="S319" i="7"/>
  <c r="E34" i="8"/>
  <c r="CD317" i="9"/>
  <c r="CA317" i="9"/>
  <c r="CF317" i="9"/>
  <c r="AC320" i="7"/>
  <c r="AH319" i="7"/>
  <c r="BB317" i="8"/>
  <c r="BE317" i="8"/>
  <c r="BG317" i="8"/>
  <c r="AY318" i="8" s="1"/>
  <c r="U317" i="8"/>
  <c r="AQ319" i="7"/>
  <c r="AN319" i="7"/>
  <c r="AS319" i="7"/>
  <c r="Q318" i="9"/>
  <c r="N318" i="9"/>
  <c r="S318" i="9"/>
  <c r="BQ319" i="7"/>
  <c r="BN319" i="7"/>
  <c r="BS319" i="7"/>
  <c r="AQ317" i="8"/>
  <c r="AN317" i="8"/>
  <c r="AS317" i="8"/>
  <c r="G34" i="8"/>
  <c r="P318" i="8"/>
  <c r="BD317" i="9"/>
  <c r="BA317" i="9"/>
  <c r="BF317" i="9"/>
  <c r="CB317" i="8"/>
  <c r="CG317" i="8"/>
  <c r="BY318" i="8" s="1"/>
  <c r="CE317" i="8"/>
  <c r="CB319" i="7" l="1"/>
  <c r="CG319" i="7"/>
  <c r="BY320" i="7" s="1"/>
  <c r="CE319" i="7"/>
  <c r="BP318" i="8"/>
  <c r="D36" i="7"/>
  <c r="CB317" i="9"/>
  <c r="CE317" i="9"/>
  <c r="CG317" i="9"/>
  <c r="BY318" i="9" s="1"/>
  <c r="BU317" i="8"/>
  <c r="E36" i="7"/>
  <c r="C34" i="9"/>
  <c r="BB319" i="7"/>
  <c r="BE319" i="7"/>
  <c r="BG319" i="7"/>
  <c r="AY320" i="7" s="1"/>
  <c r="AO317" i="8"/>
  <c r="AT317" i="8"/>
  <c r="AL318" i="8" s="1"/>
  <c r="AR317" i="8"/>
  <c r="AB317" i="9"/>
  <c r="AE317" i="9"/>
  <c r="AG317" i="9"/>
  <c r="Y318" i="9" s="1"/>
  <c r="BC318" i="8"/>
  <c r="Q318" i="8"/>
  <c r="N318" i="8"/>
  <c r="S318" i="8"/>
  <c r="CC318" i="8"/>
  <c r="D34" i="9"/>
  <c r="AD318" i="8"/>
  <c r="AA318" i="8"/>
  <c r="AF318" i="8"/>
  <c r="G34" i="9"/>
  <c r="CH317" i="8"/>
  <c r="D34" i="8"/>
  <c r="BB317" i="9"/>
  <c r="BG317" i="9"/>
  <c r="AY318" i="9" s="1"/>
  <c r="BE317" i="9"/>
  <c r="BO319" i="7"/>
  <c r="BT319" i="7"/>
  <c r="BL320" i="7" s="1"/>
  <c r="BR319" i="7"/>
  <c r="B36" i="7"/>
  <c r="AO319" i="7"/>
  <c r="AR319" i="7"/>
  <c r="AT319" i="7"/>
  <c r="AL320" i="7" s="1"/>
  <c r="E34" i="9"/>
  <c r="F36" i="7"/>
  <c r="BH317" i="8"/>
  <c r="O319" i="7"/>
  <c r="T319" i="7"/>
  <c r="L320" i="7" s="1"/>
  <c r="R319" i="7"/>
  <c r="F34" i="9"/>
  <c r="O318" i="9"/>
  <c r="T318" i="9"/>
  <c r="L319" i="9" s="1"/>
  <c r="R318" i="9"/>
  <c r="BO317" i="9"/>
  <c r="BR317" i="9"/>
  <c r="BT317" i="9"/>
  <c r="BL318" i="9" s="1"/>
  <c r="AO317" i="9"/>
  <c r="AR317" i="9"/>
  <c r="AT317" i="9"/>
  <c r="AL318" i="9" s="1"/>
  <c r="AD320" i="7"/>
  <c r="AA320" i="7"/>
  <c r="AF320" i="7"/>
  <c r="G36" i="7"/>
  <c r="BH317" i="9" l="1"/>
  <c r="AH317" i="9"/>
  <c r="BC318" i="9"/>
  <c r="AU317" i="9"/>
  <c r="U319" i="7"/>
  <c r="CD318" i="8"/>
  <c r="CA318" i="8"/>
  <c r="CF318" i="8"/>
  <c r="AU317" i="8"/>
  <c r="CC318" i="9"/>
  <c r="AP318" i="8"/>
  <c r="CH317" i="9"/>
  <c r="AP318" i="9"/>
  <c r="P320" i="7"/>
  <c r="AU319" i="7"/>
  <c r="AP320" i="7"/>
  <c r="O318" i="8"/>
  <c r="T318" i="8"/>
  <c r="L319" i="8" s="1"/>
  <c r="R318" i="8"/>
  <c r="BC320" i="7"/>
  <c r="BH319" i="7"/>
  <c r="BU317" i="9"/>
  <c r="BQ318" i="8"/>
  <c r="BN318" i="8"/>
  <c r="BS318" i="8"/>
  <c r="BP318" i="9"/>
  <c r="BU319" i="7"/>
  <c r="BD318" i="8"/>
  <c r="BA318" i="8"/>
  <c r="BF318" i="8"/>
  <c r="CH319" i="7"/>
  <c r="U318" i="9"/>
  <c r="P319" i="9"/>
  <c r="BP320" i="7"/>
  <c r="AB318" i="8"/>
  <c r="AE318" i="8"/>
  <c r="AG318" i="8"/>
  <c r="Y319" i="8" s="1"/>
  <c r="CC320" i="7"/>
  <c r="AB320" i="7"/>
  <c r="AG320" i="7"/>
  <c r="Y321" i="7" s="1"/>
  <c r="AE320" i="7"/>
  <c r="AC318" i="9"/>
  <c r="AQ318" i="9" l="1"/>
  <c r="AN318" i="9"/>
  <c r="AS318" i="9"/>
  <c r="BO318" i="8"/>
  <c r="BT318" i="8"/>
  <c r="BL319" i="8" s="1"/>
  <c r="BR318" i="8"/>
  <c r="CD320" i="7"/>
  <c r="CA320" i="7"/>
  <c r="CF320" i="7"/>
  <c r="AC319" i="8"/>
  <c r="AQ318" i="8"/>
  <c r="AN318" i="8"/>
  <c r="AS318" i="8"/>
  <c r="CD318" i="9"/>
  <c r="CA318" i="9"/>
  <c r="CF318" i="9"/>
  <c r="BQ320" i="7"/>
  <c r="BN320" i="7"/>
  <c r="BS320" i="7"/>
  <c r="BD318" i="9"/>
  <c r="BA318" i="9"/>
  <c r="BF318" i="9"/>
  <c r="Q319" i="9"/>
  <c r="N319" i="9"/>
  <c r="S319" i="9"/>
  <c r="BD320" i="7"/>
  <c r="BA320" i="7"/>
  <c r="BF320" i="7"/>
  <c r="AH318" i="8"/>
  <c r="BB318" i="8"/>
  <c r="BG318" i="8"/>
  <c r="AY319" i="8" s="1"/>
  <c r="BE318" i="8"/>
  <c r="BQ318" i="9"/>
  <c r="BN318" i="9"/>
  <c r="BS318" i="9"/>
  <c r="Q320" i="7"/>
  <c r="N320" i="7"/>
  <c r="S320" i="7"/>
  <c r="AQ320" i="7"/>
  <c r="AN320" i="7"/>
  <c r="AS320" i="7"/>
  <c r="AD318" i="9"/>
  <c r="AA318" i="9"/>
  <c r="AF318" i="9"/>
  <c r="U318" i="8"/>
  <c r="CB318" i="8"/>
  <c r="CE318" i="8"/>
  <c r="CG318" i="8"/>
  <c r="BY319" i="8" s="1"/>
  <c r="AH320" i="7"/>
  <c r="AC321" i="7"/>
  <c r="P319" i="8"/>
  <c r="CB318" i="9" l="1"/>
  <c r="CG318" i="9"/>
  <c r="BY319" i="9" s="1"/>
  <c r="CE318" i="9"/>
  <c r="CH318" i="8"/>
  <c r="O320" i="7"/>
  <c r="T320" i="7"/>
  <c r="L321" i="7" s="1"/>
  <c r="R320" i="7"/>
  <c r="BB320" i="7"/>
  <c r="BG320" i="7"/>
  <c r="AY321" i="7" s="1"/>
  <c r="BE320" i="7"/>
  <c r="BU318" i="8"/>
  <c r="O319" i="9"/>
  <c r="R319" i="9"/>
  <c r="T319" i="9"/>
  <c r="L320" i="9" s="1"/>
  <c r="AO318" i="8"/>
  <c r="AT318" i="8"/>
  <c r="AL319" i="8" s="1"/>
  <c r="AR318" i="8"/>
  <c r="BP319" i="8"/>
  <c r="AB318" i="9"/>
  <c r="AG318" i="9"/>
  <c r="Y319" i="9" s="1"/>
  <c r="AE318" i="9"/>
  <c r="BH318" i="8"/>
  <c r="AD319" i="8"/>
  <c r="AA319" i="8"/>
  <c r="AF319" i="8"/>
  <c r="CC319" i="8"/>
  <c r="BB318" i="9"/>
  <c r="BE318" i="9"/>
  <c r="BG318" i="9"/>
  <c r="AY319" i="9" s="1"/>
  <c r="BC319" i="8"/>
  <c r="BO320" i="7"/>
  <c r="BR320" i="7"/>
  <c r="BT320" i="7"/>
  <c r="BL321" i="7" s="1"/>
  <c r="CB320" i="7"/>
  <c r="CG320" i="7"/>
  <c r="BY321" i="7" s="1"/>
  <c r="CE320" i="7"/>
  <c r="BO318" i="9"/>
  <c r="BT318" i="9"/>
  <c r="BL319" i="9" s="1"/>
  <c r="BR318" i="9"/>
  <c r="Q319" i="8"/>
  <c r="N319" i="8"/>
  <c r="S319" i="8"/>
  <c r="AD321" i="7"/>
  <c r="AA321" i="7"/>
  <c r="AF321" i="7"/>
  <c r="AO320" i="7"/>
  <c r="AR320" i="7"/>
  <c r="AT320" i="7"/>
  <c r="AL321" i="7" s="1"/>
  <c r="AO318" i="9"/>
  <c r="AT318" i="9"/>
  <c r="AL319" i="9" s="1"/>
  <c r="AR318" i="9"/>
  <c r="AP319" i="9" l="1"/>
  <c r="BP319" i="9"/>
  <c r="BH318" i="9"/>
  <c r="AH318" i="9"/>
  <c r="AC319" i="9"/>
  <c r="U320" i="7"/>
  <c r="P321" i="7"/>
  <c r="BQ319" i="8"/>
  <c r="BN319" i="8"/>
  <c r="BS319" i="8"/>
  <c r="BH320" i="7"/>
  <c r="AU320" i="7"/>
  <c r="CD319" i="8"/>
  <c r="CA319" i="8"/>
  <c r="CF319" i="8"/>
  <c r="CH320" i="7"/>
  <c r="CC321" i="7"/>
  <c r="AP321" i="7"/>
  <c r="AB321" i="7"/>
  <c r="AE321" i="7"/>
  <c r="AG321" i="7"/>
  <c r="Y322" i="7" s="1"/>
  <c r="BC321" i="7"/>
  <c r="BP321" i="7"/>
  <c r="AP319" i="8"/>
  <c r="BD319" i="8"/>
  <c r="BA319" i="8"/>
  <c r="BF319" i="8"/>
  <c r="AU318" i="8"/>
  <c r="BU320" i="7"/>
  <c r="P320" i="9"/>
  <c r="AB319" i="8"/>
  <c r="AE319" i="8"/>
  <c r="AG319" i="8"/>
  <c r="Y320" i="8" s="1"/>
  <c r="O319" i="8"/>
  <c r="R319" i="8"/>
  <c r="T319" i="8"/>
  <c r="L320" i="8" s="1"/>
  <c r="U319" i="9"/>
  <c r="CH318" i="9"/>
  <c r="CC319" i="9"/>
  <c r="AU318" i="9"/>
  <c r="BU318" i="9"/>
  <c r="BC319" i="9"/>
  <c r="CB319" i="8" l="1"/>
  <c r="CG319" i="8"/>
  <c r="BY320" i="8" s="1"/>
  <c r="CE319" i="8"/>
  <c r="AC322" i="7"/>
  <c r="AD319" i="9"/>
  <c r="AA319" i="9"/>
  <c r="AF319" i="9"/>
  <c r="CD319" i="9"/>
  <c r="CA319" i="9"/>
  <c r="CF319" i="9"/>
  <c r="CD321" i="7"/>
  <c r="CA321" i="7"/>
  <c r="CF321" i="7"/>
  <c r="BO319" i="8"/>
  <c r="BR319" i="8"/>
  <c r="BT319" i="8"/>
  <c r="BL320" i="8" s="1"/>
  <c r="BQ319" i="9"/>
  <c r="BN319" i="9"/>
  <c r="BS319" i="9"/>
  <c r="AH319" i="8"/>
  <c r="BD321" i="7"/>
  <c r="BA321" i="7"/>
  <c r="BF321" i="7"/>
  <c r="AH321" i="7"/>
  <c r="BD319" i="9"/>
  <c r="BA319" i="9"/>
  <c r="BF319" i="9"/>
  <c r="U319" i="8"/>
  <c r="AQ319" i="8"/>
  <c r="AN319" i="8"/>
  <c r="AS319" i="8"/>
  <c r="BB319" i="8"/>
  <c r="BE319" i="8"/>
  <c r="BG319" i="8"/>
  <c r="AY320" i="8" s="1"/>
  <c r="P320" i="8"/>
  <c r="BQ321" i="7"/>
  <c r="BN321" i="7"/>
  <c r="BS321" i="7"/>
  <c r="Q321" i="7"/>
  <c r="N321" i="7"/>
  <c r="S321" i="7"/>
  <c r="Q320" i="9"/>
  <c r="N320" i="9"/>
  <c r="S320" i="9"/>
  <c r="AQ321" i="7"/>
  <c r="AN321" i="7"/>
  <c r="AS321" i="7"/>
  <c r="AC320" i="8"/>
  <c r="AQ319" i="9"/>
  <c r="AN319" i="9"/>
  <c r="AS319" i="9"/>
  <c r="BB319" i="9" l="1"/>
  <c r="BG319" i="9"/>
  <c r="AY320" i="9" s="1"/>
  <c r="BE319" i="9"/>
  <c r="BP320" i="8"/>
  <c r="CB319" i="9"/>
  <c r="CE319" i="9"/>
  <c r="CG319" i="9"/>
  <c r="BY320" i="9" s="1"/>
  <c r="BU319" i="8"/>
  <c r="BC320" i="8"/>
  <c r="BH319" i="8"/>
  <c r="O321" i="7"/>
  <c r="T321" i="7"/>
  <c r="L322" i="7" s="1"/>
  <c r="R321" i="7"/>
  <c r="CB321" i="7"/>
  <c r="CE321" i="7"/>
  <c r="CG321" i="7"/>
  <c r="BY322" i="7" s="1"/>
  <c r="AB319" i="9"/>
  <c r="AE319" i="9"/>
  <c r="AG319" i="9"/>
  <c r="Y320" i="9" s="1"/>
  <c r="O320" i="9"/>
  <c r="T320" i="9"/>
  <c r="L321" i="9" s="1"/>
  <c r="R320" i="9"/>
  <c r="AO319" i="9"/>
  <c r="AT319" i="9"/>
  <c r="AL320" i="9" s="1"/>
  <c r="AR319" i="9"/>
  <c r="BB321" i="7"/>
  <c r="BE321" i="7"/>
  <c r="BG321" i="7"/>
  <c r="AY322" i="7" s="1"/>
  <c r="AO319" i="8"/>
  <c r="AR319" i="8"/>
  <c r="AT319" i="8"/>
  <c r="AL320" i="8" s="1"/>
  <c r="BO321" i="7"/>
  <c r="BT321" i="7"/>
  <c r="BL322" i="7" s="1"/>
  <c r="BR321" i="7"/>
  <c r="AD322" i="7"/>
  <c r="AA322" i="7"/>
  <c r="AF322" i="7"/>
  <c r="AD320" i="8"/>
  <c r="AA320" i="8"/>
  <c r="AF320" i="8"/>
  <c r="CH319" i="8"/>
  <c r="CC320" i="8"/>
  <c r="AO321" i="7"/>
  <c r="AR321" i="7"/>
  <c r="AT321" i="7"/>
  <c r="AL322" i="7" s="1"/>
  <c r="Q320" i="8"/>
  <c r="N320" i="8"/>
  <c r="S320" i="8"/>
  <c r="BO319" i="9"/>
  <c r="BR319" i="9"/>
  <c r="BT319" i="9"/>
  <c r="BL320" i="9" s="1"/>
  <c r="O320" i="8" l="1"/>
  <c r="R320" i="8"/>
  <c r="T320" i="8"/>
  <c r="L321" i="8" s="1"/>
  <c r="AP320" i="8"/>
  <c r="P321" i="9"/>
  <c r="AU319" i="8"/>
  <c r="BQ320" i="8"/>
  <c r="BN320" i="8"/>
  <c r="BS320" i="8"/>
  <c r="AC320" i="9"/>
  <c r="BC322" i="7"/>
  <c r="BD320" i="8"/>
  <c r="BA320" i="8"/>
  <c r="BF320" i="8"/>
  <c r="AP322" i="7"/>
  <c r="CC322" i="7"/>
  <c r="AB320" i="8"/>
  <c r="AE320" i="8"/>
  <c r="AG320" i="8"/>
  <c r="Y321" i="8" s="1"/>
  <c r="AU321" i="7"/>
  <c r="AU319" i="9"/>
  <c r="BH319" i="9"/>
  <c r="AH319" i="9"/>
  <c r="CD320" i="8"/>
  <c r="CA320" i="8"/>
  <c r="CF320" i="8"/>
  <c r="AB322" i="7"/>
  <c r="AG322" i="7"/>
  <c r="Y323" i="7" s="1"/>
  <c r="AE322" i="7"/>
  <c r="BH321" i="7"/>
  <c r="AP320" i="9"/>
  <c r="U321" i="7"/>
  <c r="BC320" i="9"/>
  <c r="BU321" i="7"/>
  <c r="BP322" i="7"/>
  <c r="P322" i="7"/>
  <c r="CC320" i="9"/>
  <c r="CH321" i="7"/>
  <c r="BP320" i="9"/>
  <c r="BU319" i="9"/>
  <c r="U320" i="9"/>
  <c r="CH319" i="9"/>
  <c r="Q322" i="7" l="1"/>
  <c r="N322" i="7"/>
  <c r="S322" i="7"/>
  <c r="BO320" i="8"/>
  <c r="BR320" i="8"/>
  <c r="BT320" i="8"/>
  <c r="BL321" i="8" s="1"/>
  <c r="BB320" i="8"/>
  <c r="BG320" i="8"/>
  <c r="AY321" i="8" s="1"/>
  <c r="BE320" i="8"/>
  <c r="BQ322" i="7"/>
  <c r="BN322" i="7"/>
  <c r="BS322" i="7"/>
  <c r="AH322" i="7"/>
  <c r="AC323" i="7"/>
  <c r="BD322" i="7"/>
  <c r="BA322" i="7"/>
  <c r="BF322" i="7"/>
  <c r="Q321" i="9"/>
  <c r="N321" i="9"/>
  <c r="S321" i="9"/>
  <c r="AH320" i="8"/>
  <c r="BQ320" i="9"/>
  <c r="BN320" i="9"/>
  <c r="BS320" i="9"/>
  <c r="BD320" i="9"/>
  <c r="BA320" i="9"/>
  <c r="BF320" i="9"/>
  <c r="CD322" i="7"/>
  <c r="CA322" i="7"/>
  <c r="CF322" i="7"/>
  <c r="AQ320" i="8"/>
  <c r="AN320" i="8"/>
  <c r="AS320" i="8"/>
  <c r="CB320" i="8"/>
  <c r="CE320" i="8"/>
  <c r="CG320" i="8"/>
  <c r="BY321" i="8" s="1"/>
  <c r="AD320" i="9"/>
  <c r="AA320" i="9"/>
  <c r="AF320" i="9"/>
  <c r="P321" i="8"/>
  <c r="AQ322" i="7"/>
  <c r="AN322" i="7"/>
  <c r="AS322" i="7"/>
  <c r="U320" i="8"/>
  <c r="AC321" i="8"/>
  <c r="CD320" i="9"/>
  <c r="CA320" i="9"/>
  <c r="CF320" i="9"/>
  <c r="AQ320" i="9"/>
  <c r="AN320" i="9"/>
  <c r="AS320" i="9"/>
  <c r="AO322" i="7" l="1"/>
  <c r="AT322" i="7"/>
  <c r="AL323" i="7" s="1"/>
  <c r="AR322" i="7"/>
  <c r="AD321" i="8"/>
  <c r="AA321" i="8"/>
  <c r="AF321" i="8"/>
  <c r="CH320" i="8"/>
  <c r="BO320" i="9"/>
  <c r="BT320" i="9"/>
  <c r="BL321" i="9" s="1"/>
  <c r="BR320" i="9"/>
  <c r="BH320" i="8"/>
  <c r="BC321" i="8"/>
  <c r="AO320" i="8"/>
  <c r="AT320" i="8"/>
  <c r="AL321" i="8" s="1"/>
  <c r="AR320" i="8"/>
  <c r="CC321" i="8"/>
  <c r="AD323" i="7"/>
  <c r="AA323" i="7"/>
  <c r="AF323" i="7"/>
  <c r="BP321" i="8"/>
  <c r="BU320" i="8"/>
  <c r="BO322" i="7"/>
  <c r="BR322" i="7"/>
  <c r="BT322" i="7"/>
  <c r="BL323" i="7" s="1"/>
  <c r="O321" i="9"/>
  <c r="R321" i="9"/>
  <c r="T321" i="9"/>
  <c r="L322" i="9" s="1"/>
  <c r="Q321" i="8"/>
  <c r="N321" i="8"/>
  <c r="S321" i="8"/>
  <c r="O322" i="7"/>
  <c r="R322" i="7"/>
  <c r="T322" i="7"/>
  <c r="L323" i="7" s="1"/>
  <c r="AO320" i="9"/>
  <c r="AT320" i="9"/>
  <c r="AL321" i="9" s="1"/>
  <c r="AR320" i="9"/>
  <c r="CB322" i="7"/>
  <c r="CE322" i="7"/>
  <c r="CG322" i="7"/>
  <c r="BY323" i="7" s="1"/>
  <c r="BB322" i="7"/>
  <c r="BG322" i="7"/>
  <c r="AY323" i="7" s="1"/>
  <c r="BE322" i="7"/>
  <c r="CB320" i="9"/>
  <c r="CG320" i="9"/>
  <c r="BY321" i="9" s="1"/>
  <c r="CE320" i="9"/>
  <c r="AB320" i="9"/>
  <c r="AE320" i="9"/>
  <c r="AG320" i="9"/>
  <c r="Y321" i="9" s="1"/>
  <c r="BB320" i="9"/>
  <c r="BE320" i="9"/>
  <c r="BG320" i="9"/>
  <c r="AY321" i="9" s="1"/>
  <c r="CC323" i="7" l="1"/>
  <c r="O321" i="8"/>
  <c r="T321" i="8"/>
  <c r="L322" i="8" s="1"/>
  <c r="R321" i="8"/>
  <c r="AC321" i="9"/>
  <c r="AB321" i="8"/>
  <c r="AE321" i="8"/>
  <c r="AG321" i="8"/>
  <c r="Y322" i="8" s="1"/>
  <c r="AH320" i="9"/>
  <c r="BQ321" i="8"/>
  <c r="BN321" i="8"/>
  <c r="BS321" i="8"/>
  <c r="BD321" i="8"/>
  <c r="BA321" i="8"/>
  <c r="BF321" i="8"/>
  <c r="AU322" i="7"/>
  <c r="CH322" i="7"/>
  <c r="CH320" i="9"/>
  <c r="AU320" i="9"/>
  <c r="P322" i="9"/>
  <c r="AP323" i="7"/>
  <c r="AP321" i="9"/>
  <c r="AB323" i="7"/>
  <c r="AE323" i="7"/>
  <c r="AG323" i="7"/>
  <c r="Y324" i="7" s="1"/>
  <c r="BU320" i="9"/>
  <c r="BP323" i="7"/>
  <c r="BP321" i="9"/>
  <c r="BH322" i="7"/>
  <c r="P323" i="7"/>
  <c r="BU322" i="7"/>
  <c r="CD321" i="8"/>
  <c r="CA321" i="8"/>
  <c r="CF321" i="8"/>
  <c r="BC321" i="9"/>
  <c r="BC323" i="7"/>
  <c r="U322" i="7"/>
  <c r="CC321" i="9"/>
  <c r="U321" i="9"/>
  <c r="BH320" i="9"/>
  <c r="AU320" i="8"/>
  <c r="AP321" i="8"/>
  <c r="BD323" i="7" l="1"/>
  <c r="BA323" i="7"/>
  <c r="BF323" i="7"/>
  <c r="AC324" i="7"/>
  <c r="CB321" i="8"/>
  <c r="CE321" i="8"/>
  <c r="CG321" i="8"/>
  <c r="BY322" i="8" s="1"/>
  <c r="AH323" i="7"/>
  <c r="AC322" i="8"/>
  <c r="AH321" i="8"/>
  <c r="BQ321" i="9"/>
  <c r="BN321" i="9"/>
  <c r="BS321" i="9"/>
  <c r="BD321" i="9"/>
  <c r="BA321" i="9"/>
  <c r="BF321" i="9"/>
  <c r="BQ323" i="7"/>
  <c r="BN323" i="7"/>
  <c r="BS323" i="7"/>
  <c r="AQ321" i="9"/>
  <c r="AN321" i="9"/>
  <c r="AS321" i="9"/>
  <c r="AD321" i="9"/>
  <c r="AA321" i="9"/>
  <c r="AF321" i="9"/>
  <c r="U321" i="8"/>
  <c r="AQ323" i="7"/>
  <c r="AN323" i="7"/>
  <c r="AS323" i="7"/>
  <c r="P322" i="8"/>
  <c r="Q322" i="9"/>
  <c r="N322" i="9"/>
  <c r="S322" i="9"/>
  <c r="CD321" i="9"/>
  <c r="CA321" i="9"/>
  <c r="CF321" i="9"/>
  <c r="BB321" i="8"/>
  <c r="BE321" i="8"/>
  <c r="BG321" i="8"/>
  <c r="AY322" i="8" s="1"/>
  <c r="BO321" i="8"/>
  <c r="BR321" i="8"/>
  <c r="BT321" i="8"/>
  <c r="BL322" i="8" s="1"/>
  <c r="AQ321" i="8"/>
  <c r="AN321" i="8"/>
  <c r="AS321" i="8"/>
  <c r="Q323" i="7"/>
  <c r="N323" i="7"/>
  <c r="S323" i="7"/>
  <c r="CD323" i="7"/>
  <c r="CA323" i="7"/>
  <c r="CF323" i="7"/>
  <c r="AD322" i="8" l="1"/>
  <c r="AA322" i="8"/>
  <c r="AF322" i="8"/>
  <c r="AO323" i="7"/>
  <c r="AT323" i="7"/>
  <c r="AL324" i="7" s="1"/>
  <c r="AR323" i="7"/>
  <c r="BO323" i="7"/>
  <c r="BR323" i="7"/>
  <c r="BT323" i="7"/>
  <c r="BL324" i="7" s="1"/>
  <c r="BH321" i="8"/>
  <c r="O323" i="7"/>
  <c r="T323" i="7"/>
  <c r="L324" i="7" s="1"/>
  <c r="R323" i="7"/>
  <c r="CB321" i="9"/>
  <c r="CE321" i="9"/>
  <c r="CG321" i="9"/>
  <c r="BY322" i="9" s="1"/>
  <c r="AO321" i="8"/>
  <c r="AT321" i="8"/>
  <c r="AL322" i="8" s="1"/>
  <c r="AR321" i="8"/>
  <c r="CC322" i="8"/>
  <c r="BB321" i="9"/>
  <c r="BE321" i="9"/>
  <c r="BG321" i="9"/>
  <c r="AY322" i="9" s="1"/>
  <c r="CH321" i="8"/>
  <c r="BP322" i="8"/>
  <c r="BO321" i="9"/>
  <c r="BR321" i="9"/>
  <c r="BT321" i="9"/>
  <c r="BL322" i="9" s="1"/>
  <c r="AD324" i="7"/>
  <c r="AA324" i="7"/>
  <c r="AF324" i="7"/>
  <c r="BU321" i="8"/>
  <c r="O322" i="9"/>
  <c r="T322" i="9"/>
  <c r="L323" i="9" s="1"/>
  <c r="R322" i="9"/>
  <c r="AB321" i="9"/>
  <c r="AE321" i="9"/>
  <c r="AG321" i="9"/>
  <c r="Y322" i="9" s="1"/>
  <c r="CB323" i="7"/>
  <c r="CG323" i="7"/>
  <c r="BY324" i="7" s="1"/>
  <c r="CE323" i="7"/>
  <c r="BC322" i="8"/>
  <c r="BB323" i="7"/>
  <c r="BE323" i="7"/>
  <c r="BG323" i="7"/>
  <c r="AY324" i="7" s="1"/>
  <c r="Q322" i="8"/>
  <c r="N322" i="8"/>
  <c r="S322" i="8"/>
  <c r="AO321" i="9"/>
  <c r="AR321" i="9"/>
  <c r="AT321" i="9"/>
  <c r="AL322" i="9" s="1"/>
  <c r="AU321" i="9" l="1"/>
  <c r="CH321" i="9"/>
  <c r="BP322" i="9"/>
  <c r="BC324" i="7"/>
  <c r="BU321" i="9"/>
  <c r="BC322" i="9"/>
  <c r="AU323" i="7"/>
  <c r="BH323" i="7"/>
  <c r="U322" i="9"/>
  <c r="BH321" i="9"/>
  <c r="U323" i="7"/>
  <c r="AP324" i="7"/>
  <c r="AH321" i="9"/>
  <c r="P323" i="9"/>
  <c r="P324" i="7"/>
  <c r="CD322" i="8"/>
  <c r="CA322" i="8"/>
  <c r="CF322" i="8"/>
  <c r="AP322" i="9"/>
  <c r="AB322" i="8"/>
  <c r="AE322" i="8"/>
  <c r="AG322" i="8"/>
  <c r="Y323" i="8" s="1"/>
  <c r="CH323" i="7"/>
  <c r="AU321" i="8"/>
  <c r="BQ322" i="8"/>
  <c r="BN322" i="8"/>
  <c r="BS322" i="8"/>
  <c r="AP322" i="8"/>
  <c r="BP324" i="7"/>
  <c r="BD322" i="8"/>
  <c r="BA322" i="8"/>
  <c r="BF322" i="8"/>
  <c r="CC324" i="7"/>
  <c r="AB324" i="7"/>
  <c r="AG324" i="7"/>
  <c r="Y325" i="7" s="1"/>
  <c r="AE324" i="7"/>
  <c r="BU323" i="7"/>
  <c r="O322" i="8"/>
  <c r="T322" i="8"/>
  <c r="L323" i="8" s="1"/>
  <c r="R322" i="8"/>
  <c r="AC322" i="9"/>
  <c r="CC322" i="9"/>
  <c r="BQ324" i="7" l="1"/>
  <c r="BN324" i="7"/>
  <c r="BS324" i="7"/>
  <c r="U322" i="8"/>
  <c r="BB322" i="8"/>
  <c r="BG322" i="8"/>
  <c r="AY323" i="8" s="1"/>
  <c r="BE322" i="8"/>
  <c r="P323" i="8"/>
  <c r="AQ324" i="7"/>
  <c r="AN324" i="7"/>
  <c r="AS324" i="7"/>
  <c r="BD322" i="9"/>
  <c r="BA322" i="9"/>
  <c r="BF322" i="9"/>
  <c r="AC323" i="8"/>
  <c r="BD324" i="7"/>
  <c r="BA324" i="7"/>
  <c r="BF324" i="7"/>
  <c r="AH322" i="8"/>
  <c r="Q324" i="7"/>
  <c r="N324" i="7"/>
  <c r="S324" i="7"/>
  <c r="BQ322" i="9"/>
  <c r="BN322" i="9"/>
  <c r="BS322" i="9"/>
  <c r="AC325" i="7"/>
  <c r="BO322" i="8"/>
  <c r="BT322" i="8"/>
  <c r="BL323" i="8" s="1"/>
  <c r="BR322" i="8"/>
  <c r="AQ322" i="8"/>
  <c r="AN322" i="8"/>
  <c r="AS322" i="8"/>
  <c r="AH324" i="7"/>
  <c r="CD322" i="9"/>
  <c r="CA322" i="9"/>
  <c r="CF322" i="9"/>
  <c r="AQ322" i="9"/>
  <c r="AN322" i="9"/>
  <c r="AS322" i="9"/>
  <c r="Q323" i="9"/>
  <c r="N323" i="9"/>
  <c r="S323" i="9"/>
  <c r="CD324" i="7"/>
  <c r="CA324" i="7"/>
  <c r="CF324" i="7"/>
  <c r="AD322" i="9"/>
  <c r="AA322" i="9"/>
  <c r="AF322" i="9"/>
  <c r="CB322" i="8"/>
  <c r="CE322" i="8"/>
  <c r="CG322" i="8"/>
  <c r="BY323" i="8" s="1"/>
  <c r="BU322" i="8" l="1"/>
  <c r="AO324" i="7"/>
  <c r="AR324" i="7"/>
  <c r="AT324" i="7"/>
  <c r="AL325" i="7" s="1"/>
  <c r="BP323" i="8"/>
  <c r="BB324" i="7"/>
  <c r="BE324" i="7"/>
  <c r="BG324" i="7"/>
  <c r="AY325" i="7" s="1"/>
  <c r="Q323" i="8"/>
  <c r="N323" i="8"/>
  <c r="S323" i="8"/>
  <c r="CB324" i="7"/>
  <c r="CG324" i="7"/>
  <c r="BY325" i="7" s="1"/>
  <c r="CE324" i="7"/>
  <c r="AD325" i="7"/>
  <c r="AA325" i="7"/>
  <c r="AF325" i="7"/>
  <c r="BH322" i="8"/>
  <c r="BC323" i="8"/>
  <c r="CC323" i="8"/>
  <c r="BO322" i="9"/>
  <c r="BT322" i="9"/>
  <c r="BL323" i="9" s="1"/>
  <c r="BR322" i="9"/>
  <c r="AD323" i="8"/>
  <c r="AA323" i="8"/>
  <c r="AF323" i="8"/>
  <c r="AO322" i="9"/>
  <c r="AR322" i="9"/>
  <c r="AT322" i="9"/>
  <c r="AL323" i="9" s="1"/>
  <c r="BB322" i="9"/>
  <c r="BE322" i="9"/>
  <c r="BG322" i="9"/>
  <c r="AY323" i="9" s="1"/>
  <c r="O324" i="7"/>
  <c r="T324" i="7"/>
  <c r="L325" i="7" s="1"/>
  <c r="R324" i="7"/>
  <c r="BO324" i="7"/>
  <c r="BR324" i="7"/>
  <c r="BT324" i="7"/>
  <c r="BL325" i="7" s="1"/>
  <c r="O323" i="9"/>
  <c r="T323" i="9"/>
  <c r="L324" i="9" s="1"/>
  <c r="R323" i="9"/>
  <c r="CH322" i="8"/>
  <c r="AO322" i="8"/>
  <c r="AR322" i="8"/>
  <c r="AT322" i="8"/>
  <c r="AL323" i="8" s="1"/>
  <c r="AB322" i="9"/>
  <c r="AG322" i="9"/>
  <c r="Y323" i="9" s="1"/>
  <c r="AE322" i="9"/>
  <c r="CB322" i="9"/>
  <c r="CG322" i="9"/>
  <c r="BY323" i="9" s="1"/>
  <c r="CE322" i="9"/>
  <c r="AC323" i="9" l="1"/>
  <c r="BH322" i="9"/>
  <c r="BP323" i="9"/>
  <c r="BH324" i="7"/>
  <c r="BU324" i="7"/>
  <c r="BP325" i="7"/>
  <c r="AP323" i="9"/>
  <c r="U324" i="7"/>
  <c r="AU322" i="9"/>
  <c r="CD323" i="8"/>
  <c r="CA323" i="8"/>
  <c r="CF323" i="8"/>
  <c r="BQ323" i="8"/>
  <c r="BN323" i="8"/>
  <c r="BS323" i="8"/>
  <c r="CH324" i="7"/>
  <c r="BD323" i="8"/>
  <c r="BA323" i="8"/>
  <c r="BF323" i="8"/>
  <c r="CC325" i="7"/>
  <c r="AP325" i="7"/>
  <c r="AP323" i="8"/>
  <c r="P325" i="7"/>
  <c r="AU324" i="7"/>
  <c r="AU322" i="8"/>
  <c r="AB323" i="8"/>
  <c r="AG323" i="8"/>
  <c r="Y324" i="8" s="1"/>
  <c r="AE323" i="8"/>
  <c r="O323" i="8"/>
  <c r="R323" i="8"/>
  <c r="T323" i="8"/>
  <c r="L324" i="8" s="1"/>
  <c r="CH322" i="9"/>
  <c r="CC323" i="9"/>
  <c r="U323" i="9"/>
  <c r="AH322" i="9"/>
  <c r="P324" i="9"/>
  <c r="BC323" i="9"/>
  <c r="BU322" i="9"/>
  <c r="AB325" i="7"/>
  <c r="AE325" i="7"/>
  <c r="AG325" i="7"/>
  <c r="Y326" i="7" s="1"/>
  <c r="BC325" i="7"/>
  <c r="CB323" i="8" l="1"/>
  <c r="CE323" i="8"/>
  <c r="CG323" i="8"/>
  <c r="BY324" i="8" s="1"/>
  <c r="CD323" i="9"/>
  <c r="CA323" i="9"/>
  <c r="CF323" i="9"/>
  <c r="CD325" i="7"/>
  <c r="CA325" i="7"/>
  <c r="CF325" i="7"/>
  <c r="P324" i="8"/>
  <c r="BB323" i="8"/>
  <c r="BE323" i="8"/>
  <c r="BG323" i="8"/>
  <c r="AY324" i="8" s="1"/>
  <c r="U323" i="8"/>
  <c r="BQ323" i="9"/>
  <c r="BN323" i="9"/>
  <c r="BS323" i="9"/>
  <c r="Q324" i="9"/>
  <c r="N324" i="9"/>
  <c r="S324" i="9"/>
  <c r="AH323" i="8"/>
  <c r="Q325" i="7"/>
  <c r="N325" i="7"/>
  <c r="S325" i="7"/>
  <c r="AQ323" i="9"/>
  <c r="AN323" i="9"/>
  <c r="AS323" i="9"/>
  <c r="AQ325" i="7"/>
  <c r="AN325" i="7"/>
  <c r="AS325" i="7"/>
  <c r="BD323" i="9"/>
  <c r="BA323" i="9"/>
  <c r="BF323" i="9"/>
  <c r="BQ325" i="7"/>
  <c r="BN325" i="7"/>
  <c r="BS325" i="7"/>
  <c r="BO323" i="8"/>
  <c r="BR323" i="8"/>
  <c r="BT323" i="8"/>
  <c r="BL324" i="8" s="1"/>
  <c r="AQ323" i="8"/>
  <c r="AN323" i="8"/>
  <c r="AS323" i="8"/>
  <c r="BD325" i="7"/>
  <c r="BA325" i="7"/>
  <c r="BF325" i="7"/>
  <c r="AC324" i="8"/>
  <c r="AC326" i="7"/>
  <c r="AH325" i="7"/>
  <c r="AD323" i="9"/>
  <c r="AA323" i="9"/>
  <c r="AF323" i="9"/>
  <c r="AD326" i="7" l="1"/>
  <c r="AA326" i="7"/>
  <c r="AF326" i="7"/>
  <c r="CB325" i="7"/>
  <c r="CE325" i="7"/>
  <c r="CG325" i="7"/>
  <c r="BY326" i="7" s="1"/>
  <c r="BU323" i="8"/>
  <c r="BO323" i="9"/>
  <c r="BT323" i="9"/>
  <c r="BL324" i="9" s="1"/>
  <c r="BR323" i="9"/>
  <c r="BB325" i="7"/>
  <c r="BG325" i="7"/>
  <c r="AY326" i="7" s="1"/>
  <c r="BE325" i="7"/>
  <c r="CB323" i="9"/>
  <c r="CG323" i="9"/>
  <c r="BY324" i="9" s="1"/>
  <c r="CE323" i="9"/>
  <c r="BH323" i="8"/>
  <c r="BP324" i="8"/>
  <c r="AO323" i="9"/>
  <c r="AT323" i="9"/>
  <c r="AL324" i="9" s="1"/>
  <c r="AR323" i="9"/>
  <c r="BC324" i="8"/>
  <c r="Q324" i="8"/>
  <c r="N324" i="8"/>
  <c r="S324" i="8"/>
  <c r="CC324" i="8"/>
  <c r="AD324" i="8"/>
  <c r="AA324" i="8"/>
  <c r="AF324" i="8"/>
  <c r="O325" i="7"/>
  <c r="T325" i="7"/>
  <c r="L326" i="7" s="1"/>
  <c r="R325" i="7"/>
  <c r="AB323" i="9"/>
  <c r="AG323" i="9"/>
  <c r="Y324" i="9" s="1"/>
  <c r="AE323" i="9"/>
  <c r="BB323" i="9"/>
  <c r="BE323" i="9"/>
  <c r="BG323" i="9"/>
  <c r="AY324" i="9" s="1"/>
  <c r="AO323" i="8"/>
  <c r="AR323" i="8"/>
  <c r="AT323" i="8"/>
  <c r="AL324" i="8" s="1"/>
  <c r="O324" i="9"/>
  <c r="R324" i="9"/>
  <c r="T324" i="9"/>
  <c r="L325" i="9" s="1"/>
  <c r="CH323" i="8"/>
  <c r="BO325" i="7"/>
  <c r="BT325" i="7"/>
  <c r="BL326" i="7" s="1"/>
  <c r="BR325" i="7"/>
  <c r="AO325" i="7"/>
  <c r="AT325" i="7"/>
  <c r="AL326" i="7" s="1"/>
  <c r="AR325" i="7"/>
  <c r="P326" i="7" l="1"/>
  <c r="BP324" i="9"/>
  <c r="CC324" i="9"/>
  <c r="CH323" i="9"/>
  <c r="AB324" i="8"/>
  <c r="AE324" i="8"/>
  <c r="AG324" i="8"/>
  <c r="Y325" i="8" s="1"/>
  <c r="AU323" i="9"/>
  <c r="CC326" i="7"/>
  <c r="AP324" i="9"/>
  <c r="CH325" i="7"/>
  <c r="P325" i="9"/>
  <c r="CD324" i="8"/>
  <c r="CA324" i="8"/>
  <c r="CF324" i="8"/>
  <c r="BH325" i="7"/>
  <c r="BU325" i="7"/>
  <c r="BP326" i="7"/>
  <c r="BH323" i="9"/>
  <c r="AH323" i="9"/>
  <c r="BQ324" i="8"/>
  <c r="BN324" i="8"/>
  <c r="BS324" i="8"/>
  <c r="BC326" i="7"/>
  <c r="BD324" i="8"/>
  <c r="BA324" i="8"/>
  <c r="BF324" i="8"/>
  <c r="BC324" i="9"/>
  <c r="AU325" i="7"/>
  <c r="AC324" i="9"/>
  <c r="AB326" i="7"/>
  <c r="AG326" i="7"/>
  <c r="Y327" i="7" s="1"/>
  <c r="AE326" i="7"/>
  <c r="AP326" i="7"/>
  <c r="O324" i="8"/>
  <c r="T324" i="8"/>
  <c r="L325" i="8" s="1"/>
  <c r="R324" i="8"/>
  <c r="U324" i="9"/>
  <c r="AP324" i="8"/>
  <c r="AU323" i="8"/>
  <c r="U325" i="7"/>
  <c r="BU323" i="9"/>
  <c r="AH326" i="7" l="1"/>
  <c r="BQ326" i="7"/>
  <c r="BN326" i="7"/>
  <c r="BS326" i="7"/>
  <c r="AQ324" i="8"/>
  <c r="AN324" i="8"/>
  <c r="AS324" i="8"/>
  <c r="AQ326" i="7"/>
  <c r="AN326" i="7"/>
  <c r="AS326" i="7"/>
  <c r="AQ324" i="9"/>
  <c r="AN324" i="9"/>
  <c r="AS324" i="9"/>
  <c r="AC327" i="7"/>
  <c r="BD326" i="7"/>
  <c r="BA326" i="7"/>
  <c r="BF326" i="7"/>
  <c r="AD324" i="9"/>
  <c r="AA324" i="9"/>
  <c r="AF324" i="9"/>
  <c r="CD326" i="7"/>
  <c r="CA326" i="7"/>
  <c r="CF326" i="7"/>
  <c r="CD324" i="9"/>
  <c r="CA324" i="9"/>
  <c r="CF324" i="9"/>
  <c r="BO324" i="8"/>
  <c r="BR324" i="8"/>
  <c r="BT324" i="8"/>
  <c r="BL325" i="8" s="1"/>
  <c r="CB324" i="8"/>
  <c r="CG324" i="8"/>
  <c r="BY325" i="8" s="1"/>
  <c r="CE324" i="8"/>
  <c r="U324" i="8"/>
  <c r="BQ324" i="9"/>
  <c r="BN324" i="9"/>
  <c r="BS324" i="9"/>
  <c r="BB324" i="8"/>
  <c r="BE324" i="8"/>
  <c r="BG324" i="8"/>
  <c r="AY325" i="8" s="1"/>
  <c r="Q325" i="9"/>
  <c r="N325" i="9"/>
  <c r="S325" i="9"/>
  <c r="AC325" i="8"/>
  <c r="Q326" i="7"/>
  <c r="N326" i="7"/>
  <c r="S326" i="7"/>
  <c r="P325" i="8"/>
  <c r="BD324" i="9"/>
  <c r="BA324" i="9"/>
  <c r="BF324" i="9"/>
  <c r="AH324" i="8"/>
  <c r="BO324" i="9" l="1"/>
  <c r="BT324" i="9"/>
  <c r="BL325" i="9" s="1"/>
  <c r="BR324" i="9"/>
  <c r="AO326" i="7"/>
  <c r="AR326" i="7"/>
  <c r="AT326" i="7"/>
  <c r="AL327" i="7" s="1"/>
  <c r="AD325" i="8"/>
  <c r="AA325" i="8"/>
  <c r="AF325" i="8"/>
  <c r="AO324" i="8"/>
  <c r="AT324" i="8"/>
  <c r="AL325" i="8" s="1"/>
  <c r="AR324" i="8"/>
  <c r="O326" i="7"/>
  <c r="T326" i="7"/>
  <c r="L327" i="7" s="1"/>
  <c r="R326" i="7"/>
  <c r="CC325" i="8"/>
  <c r="BB326" i="7"/>
  <c r="BE326" i="7"/>
  <c r="BG326" i="7"/>
  <c r="AY327" i="7" s="1"/>
  <c r="O325" i="9"/>
  <c r="T325" i="9"/>
  <c r="L326" i="9" s="1"/>
  <c r="R325" i="9"/>
  <c r="CB326" i="7"/>
  <c r="CG326" i="7"/>
  <c r="BY327" i="7" s="1"/>
  <c r="CE326" i="7"/>
  <c r="BP325" i="8"/>
  <c r="BO326" i="7"/>
  <c r="BR326" i="7"/>
  <c r="BT326" i="7"/>
  <c r="BL327" i="7" s="1"/>
  <c r="BB324" i="9"/>
  <c r="BE324" i="9"/>
  <c r="BG324" i="9"/>
  <c r="AY325" i="9" s="1"/>
  <c r="CB324" i="9"/>
  <c r="CG324" i="9"/>
  <c r="BY325" i="9" s="1"/>
  <c r="CE324" i="9"/>
  <c r="CH324" i="8"/>
  <c r="AD327" i="7"/>
  <c r="AA327" i="7"/>
  <c r="AF327" i="7"/>
  <c r="BH324" i="8"/>
  <c r="AB324" i="9"/>
  <c r="AE324" i="9"/>
  <c r="AG324" i="9"/>
  <c r="Y325" i="9" s="1"/>
  <c r="AO324" i="9"/>
  <c r="AR324" i="9"/>
  <c r="AT324" i="9"/>
  <c r="AL325" i="9" s="1"/>
  <c r="BC325" i="8"/>
  <c r="BU324" i="8"/>
  <c r="Q325" i="8"/>
  <c r="N325" i="8"/>
  <c r="S325" i="8"/>
  <c r="AC325" i="9" l="1"/>
  <c r="BQ325" i="8"/>
  <c r="BN325" i="8"/>
  <c r="BS325" i="8"/>
  <c r="CD325" i="8"/>
  <c r="CA325" i="8"/>
  <c r="CF325" i="8"/>
  <c r="AH324" i="9"/>
  <c r="CH324" i="9"/>
  <c r="CC325" i="9"/>
  <c r="CH326" i="7"/>
  <c r="BC325" i="9"/>
  <c r="CC327" i="7"/>
  <c r="P327" i="7"/>
  <c r="BD325" i="8"/>
  <c r="BA325" i="8"/>
  <c r="BF325" i="8"/>
  <c r="BH324" i="9"/>
  <c r="AU324" i="8"/>
  <c r="AP327" i="7"/>
  <c r="U325" i="9"/>
  <c r="AP325" i="8"/>
  <c r="AU326" i="7"/>
  <c r="P326" i="9"/>
  <c r="AP325" i="9"/>
  <c r="BP327" i="7"/>
  <c r="BC327" i="7"/>
  <c r="BU324" i="9"/>
  <c r="U326" i="7"/>
  <c r="AB327" i="7"/>
  <c r="AG327" i="7"/>
  <c r="Y328" i="7" s="1"/>
  <c r="AE327" i="7"/>
  <c r="AU324" i="9"/>
  <c r="BU326" i="7"/>
  <c r="BH326" i="7"/>
  <c r="AB325" i="8"/>
  <c r="AE325" i="8"/>
  <c r="AG325" i="8"/>
  <c r="Y326" i="8" s="1"/>
  <c r="BP325" i="9"/>
  <c r="O325" i="8"/>
  <c r="T325" i="8"/>
  <c r="L326" i="8" s="1"/>
  <c r="R325" i="8"/>
  <c r="AC326" i="8" l="1"/>
  <c r="BD325" i="9"/>
  <c r="BA325" i="9"/>
  <c r="BF325" i="9"/>
  <c r="AC328" i="7"/>
  <c r="AQ325" i="9"/>
  <c r="AN325" i="9"/>
  <c r="AS325" i="9"/>
  <c r="AH325" i="8"/>
  <c r="CB325" i="8"/>
  <c r="CE325" i="8"/>
  <c r="CG325" i="8"/>
  <c r="BY326" i="8" s="1"/>
  <c r="AQ327" i="7"/>
  <c r="AN327" i="7"/>
  <c r="AS327" i="7"/>
  <c r="Q326" i="9"/>
  <c r="N326" i="9"/>
  <c r="S326" i="9"/>
  <c r="CD325" i="9"/>
  <c r="CA325" i="9"/>
  <c r="CF325" i="9"/>
  <c r="BQ327" i="7"/>
  <c r="BN327" i="7"/>
  <c r="BS327" i="7"/>
  <c r="BB325" i="8"/>
  <c r="BE325" i="8"/>
  <c r="BG325" i="8"/>
  <c r="AY326" i="8" s="1"/>
  <c r="BO325" i="8"/>
  <c r="BT325" i="8"/>
  <c r="BL326" i="8" s="1"/>
  <c r="BR325" i="8"/>
  <c r="BD327" i="7"/>
  <c r="BA327" i="7"/>
  <c r="BF327" i="7"/>
  <c r="AQ325" i="8"/>
  <c r="AN325" i="8"/>
  <c r="AS325" i="8"/>
  <c r="Q327" i="7"/>
  <c r="N327" i="7"/>
  <c r="S327" i="7"/>
  <c r="AD325" i="9"/>
  <c r="AA325" i="9"/>
  <c r="AF325" i="9"/>
  <c r="CD327" i="7"/>
  <c r="CA327" i="7"/>
  <c r="CF327" i="7"/>
  <c r="U325" i="8"/>
  <c r="P326" i="8"/>
  <c r="BQ325" i="9"/>
  <c r="BN325" i="9"/>
  <c r="BS325" i="9"/>
  <c r="AH327" i="7"/>
  <c r="BH325" i="8" l="1"/>
  <c r="O326" i="9"/>
  <c r="R326" i="9"/>
  <c r="T326" i="9"/>
  <c r="L327" i="9" s="1"/>
  <c r="AO327" i="7"/>
  <c r="AR327" i="7"/>
  <c r="AT327" i="7"/>
  <c r="AL328" i="7" s="1"/>
  <c r="AO325" i="9"/>
  <c r="AR325" i="9"/>
  <c r="AT325" i="9"/>
  <c r="AL326" i="9" s="1"/>
  <c r="BC326" i="8"/>
  <c r="AO325" i="8"/>
  <c r="AT325" i="8"/>
  <c r="AL326" i="8" s="1"/>
  <c r="AR325" i="8"/>
  <c r="CB327" i="7"/>
  <c r="CE327" i="7"/>
  <c r="CG327" i="7"/>
  <c r="BY328" i="7" s="1"/>
  <c r="BB327" i="7"/>
  <c r="BG327" i="7"/>
  <c r="AY328" i="7" s="1"/>
  <c r="BE327" i="7"/>
  <c r="BO327" i="7"/>
  <c r="BR327" i="7"/>
  <c r="BT327" i="7"/>
  <c r="BL328" i="7" s="1"/>
  <c r="CC326" i="8"/>
  <c r="CH325" i="8"/>
  <c r="AD328" i="7"/>
  <c r="AA328" i="7"/>
  <c r="AF328" i="7"/>
  <c r="BB325" i="9"/>
  <c r="BE325" i="9"/>
  <c r="BG325" i="9"/>
  <c r="AY326" i="9" s="1"/>
  <c r="AB325" i="9"/>
  <c r="AG325" i="9"/>
  <c r="Y326" i="9" s="1"/>
  <c r="AE325" i="9"/>
  <c r="CB325" i="9"/>
  <c r="CE325" i="9"/>
  <c r="CG325" i="9"/>
  <c r="BY326" i="9" s="1"/>
  <c r="O327" i="7"/>
  <c r="T327" i="7"/>
  <c r="L328" i="7" s="1"/>
  <c r="R327" i="7"/>
  <c r="BP326" i="8"/>
  <c r="BO325" i="9"/>
  <c r="BR325" i="9"/>
  <c r="BT325" i="9"/>
  <c r="BL326" i="9" s="1"/>
  <c r="BU325" i="8"/>
  <c r="Q326" i="8"/>
  <c r="N326" i="8"/>
  <c r="S326" i="8"/>
  <c r="AD326" i="8"/>
  <c r="AA326" i="8"/>
  <c r="AF326" i="8"/>
  <c r="AP328" i="7" l="1"/>
  <c r="CH327" i="7"/>
  <c r="AH325" i="9"/>
  <c r="AU327" i="7"/>
  <c r="U327" i="7"/>
  <c r="AC326" i="9"/>
  <c r="P328" i="7"/>
  <c r="CD326" i="8"/>
  <c r="CA326" i="8"/>
  <c r="CF326" i="8"/>
  <c r="AU325" i="8"/>
  <c r="BP326" i="9"/>
  <c r="BC326" i="9"/>
  <c r="AP326" i="8"/>
  <c r="O326" i="8"/>
  <c r="T326" i="8"/>
  <c r="L327" i="8" s="1"/>
  <c r="R326" i="8"/>
  <c r="BQ326" i="8"/>
  <c r="BN326" i="8"/>
  <c r="BS326" i="8"/>
  <c r="BU325" i="9"/>
  <c r="CC326" i="9"/>
  <c r="BH325" i="9"/>
  <c r="BP328" i="7"/>
  <c r="BU327" i="7"/>
  <c r="BD326" i="8"/>
  <c r="BA326" i="8"/>
  <c r="BF326" i="8"/>
  <c r="P327" i="9"/>
  <c r="U326" i="9"/>
  <c r="BH327" i="7"/>
  <c r="BC328" i="7"/>
  <c r="AP326" i="9"/>
  <c r="CH325" i="9"/>
  <c r="AB328" i="7"/>
  <c r="AG328" i="7"/>
  <c r="Y329" i="7" s="1"/>
  <c r="AE328" i="7"/>
  <c r="AU325" i="9"/>
  <c r="AB326" i="8"/>
  <c r="AG326" i="8"/>
  <c r="Y327" i="8" s="1"/>
  <c r="AE326" i="8"/>
  <c r="CC328" i="7"/>
  <c r="AQ326" i="8" l="1"/>
  <c r="AN326" i="8"/>
  <c r="AS326" i="8"/>
  <c r="BD326" i="9"/>
  <c r="BA326" i="9"/>
  <c r="BF326" i="9"/>
  <c r="AD326" i="9"/>
  <c r="AA326" i="9"/>
  <c r="AF326" i="9"/>
  <c r="CD326" i="9"/>
  <c r="CA326" i="9"/>
  <c r="CF326" i="9"/>
  <c r="AQ326" i="9"/>
  <c r="AN326" i="9"/>
  <c r="AS326" i="9"/>
  <c r="BO326" i="8"/>
  <c r="BR326" i="8"/>
  <c r="BT326" i="8"/>
  <c r="BL327" i="8" s="1"/>
  <c r="Q327" i="9"/>
  <c r="N327" i="9"/>
  <c r="S327" i="9"/>
  <c r="AC327" i="8"/>
  <c r="BD328" i="7"/>
  <c r="BA328" i="7"/>
  <c r="BF328" i="7"/>
  <c r="BB326" i="8"/>
  <c r="BE326" i="8"/>
  <c r="BG326" i="8"/>
  <c r="AY327" i="8" s="1"/>
  <c r="CD328" i="7"/>
  <c r="CA328" i="7"/>
  <c r="CF328" i="7"/>
  <c r="U326" i="8"/>
  <c r="CB326" i="8"/>
  <c r="CE326" i="8"/>
  <c r="CG326" i="8"/>
  <c r="BY327" i="8" s="1"/>
  <c r="AH326" i="8"/>
  <c r="BQ328" i="7"/>
  <c r="BN328" i="7"/>
  <c r="BS328" i="7"/>
  <c r="P327" i="8"/>
  <c r="BQ326" i="9"/>
  <c r="BN326" i="9"/>
  <c r="BS326" i="9"/>
  <c r="AH328" i="7"/>
  <c r="AC329" i="7"/>
  <c r="Q328" i="7"/>
  <c r="N328" i="7"/>
  <c r="S328" i="7"/>
  <c r="AQ328" i="7"/>
  <c r="AN328" i="7"/>
  <c r="AS328" i="7"/>
  <c r="BP327" i="8" l="1"/>
  <c r="BH326" i="8"/>
  <c r="BU326" i="8"/>
  <c r="BC327" i="8"/>
  <c r="AD329" i="7"/>
  <c r="AA329" i="7"/>
  <c r="AF329" i="7"/>
  <c r="AB326" i="9"/>
  <c r="AE326" i="9"/>
  <c r="AG326" i="9"/>
  <c r="Y327" i="9" s="1"/>
  <c r="BB326" i="9"/>
  <c r="BG326" i="9"/>
  <c r="AY327" i="9" s="1"/>
  <c r="BE326" i="9"/>
  <c r="CC327" i="8"/>
  <c r="BB328" i="7"/>
  <c r="BE328" i="7"/>
  <c r="BG328" i="7"/>
  <c r="AY329" i="7" s="1"/>
  <c r="AO328" i="7"/>
  <c r="AT328" i="7"/>
  <c r="AL329" i="7" s="1"/>
  <c r="AR328" i="7"/>
  <c r="Q327" i="8"/>
  <c r="N327" i="8"/>
  <c r="S327" i="8"/>
  <c r="O327" i="9"/>
  <c r="T327" i="9"/>
  <c r="L328" i="9" s="1"/>
  <c r="R327" i="9"/>
  <c r="CH326" i="8"/>
  <c r="AO326" i="9"/>
  <c r="AR326" i="9"/>
  <c r="AT326" i="9"/>
  <c r="AL327" i="9" s="1"/>
  <c r="BO326" i="9"/>
  <c r="BT326" i="9"/>
  <c r="BL327" i="9" s="1"/>
  <c r="BR326" i="9"/>
  <c r="AD327" i="8"/>
  <c r="AA327" i="8"/>
  <c r="AF327" i="8"/>
  <c r="O328" i="7"/>
  <c r="T328" i="7"/>
  <c r="L329" i="7" s="1"/>
  <c r="R328" i="7"/>
  <c r="CB326" i="9"/>
  <c r="CE326" i="9"/>
  <c r="CG326" i="9"/>
  <c r="BY327" i="9" s="1"/>
  <c r="AO326" i="8"/>
  <c r="AT326" i="8"/>
  <c r="AL327" i="8" s="1"/>
  <c r="AR326" i="8"/>
  <c r="CB328" i="7"/>
  <c r="CG328" i="7"/>
  <c r="BY329" i="7" s="1"/>
  <c r="CE328" i="7"/>
  <c r="BO328" i="7"/>
  <c r="BT328" i="7"/>
  <c r="BL329" i="7" s="1"/>
  <c r="BR328" i="7"/>
  <c r="BD327" i="8" l="1"/>
  <c r="BA327" i="8"/>
  <c r="BF327" i="8"/>
  <c r="AP329" i="7"/>
  <c r="AC327" i="9"/>
  <c r="CH328" i="7"/>
  <c r="CC329" i="7"/>
  <c r="AU326" i="8"/>
  <c r="AB327" i="8"/>
  <c r="AE327" i="8"/>
  <c r="AG327" i="8"/>
  <c r="Y328" i="8" s="1"/>
  <c r="BC329" i="7"/>
  <c r="AP327" i="8"/>
  <c r="AH326" i="9"/>
  <c r="U327" i="9"/>
  <c r="CC327" i="9"/>
  <c r="P328" i="9"/>
  <c r="BH328" i="7"/>
  <c r="BP327" i="9"/>
  <c r="BP329" i="7"/>
  <c r="CD327" i="8"/>
  <c r="CA327" i="8"/>
  <c r="CF327" i="8"/>
  <c r="U328" i="7"/>
  <c r="O327" i="8"/>
  <c r="T327" i="8"/>
  <c r="L328" i="8" s="1"/>
  <c r="R327" i="8"/>
  <c r="AU326" i="9"/>
  <c r="AU328" i="7"/>
  <c r="BU328" i="7"/>
  <c r="CH326" i="9"/>
  <c r="BU326" i="9"/>
  <c r="P329" i="7"/>
  <c r="AP327" i="9"/>
  <c r="BH326" i="9"/>
  <c r="AB329" i="7"/>
  <c r="AG329" i="7"/>
  <c r="Y330" i="7" s="1"/>
  <c r="AE329" i="7"/>
  <c r="BQ327" i="8"/>
  <c r="BN327" i="8"/>
  <c r="BS327" i="8"/>
  <c r="BC327" i="9"/>
  <c r="CD329" i="7" l="1"/>
  <c r="CA329" i="7"/>
  <c r="CF329" i="7"/>
  <c r="BQ327" i="9"/>
  <c r="BN327" i="9"/>
  <c r="BS327" i="9"/>
  <c r="BD329" i="7"/>
  <c r="BA329" i="7"/>
  <c r="BF329" i="7"/>
  <c r="AD327" i="9"/>
  <c r="AA327" i="9"/>
  <c r="AF327" i="9"/>
  <c r="AC330" i="7"/>
  <c r="AQ327" i="8"/>
  <c r="AN327" i="8"/>
  <c r="AS327" i="8"/>
  <c r="Q328" i="9"/>
  <c r="N328" i="9"/>
  <c r="S328" i="9"/>
  <c r="AC328" i="8"/>
  <c r="AQ329" i="7"/>
  <c r="AN329" i="7"/>
  <c r="AS329" i="7"/>
  <c r="P328" i="8"/>
  <c r="BQ329" i="7"/>
  <c r="BN329" i="7"/>
  <c r="BS329" i="7"/>
  <c r="AH327" i="8"/>
  <c r="CB327" i="8"/>
  <c r="CG327" i="8"/>
  <c r="BY328" i="8" s="1"/>
  <c r="CE327" i="8"/>
  <c r="BD327" i="9"/>
  <c r="BA327" i="9"/>
  <c r="BF327" i="9"/>
  <c r="BB327" i="8"/>
  <c r="BE327" i="8"/>
  <c r="BG327" i="8"/>
  <c r="AY328" i="8" s="1"/>
  <c r="AH329" i="7"/>
  <c r="AQ327" i="9"/>
  <c r="AN327" i="9"/>
  <c r="AS327" i="9"/>
  <c r="Q329" i="7"/>
  <c r="N329" i="7"/>
  <c r="S329" i="7"/>
  <c r="CD327" i="9"/>
  <c r="CA327" i="9"/>
  <c r="CF327" i="9"/>
  <c r="BO327" i="8"/>
  <c r="BT327" i="8"/>
  <c r="BL328" i="8" s="1"/>
  <c r="BR327" i="8"/>
  <c r="U327" i="8"/>
  <c r="O328" i="9" l="1"/>
  <c r="R328" i="9"/>
  <c r="T328" i="9"/>
  <c r="L329" i="9" s="1"/>
  <c r="BB329" i="7"/>
  <c r="BE329" i="7"/>
  <c r="BG329" i="7"/>
  <c r="AY330" i="7" s="1"/>
  <c r="BU327" i="8"/>
  <c r="BO327" i="9"/>
  <c r="BR327" i="9"/>
  <c r="BT327" i="9"/>
  <c r="BL328" i="9" s="1"/>
  <c r="BO329" i="7"/>
  <c r="BT329" i="7"/>
  <c r="BL330" i="7" s="1"/>
  <c r="BR329" i="7"/>
  <c r="AO327" i="8"/>
  <c r="AT327" i="8"/>
  <c r="AL328" i="8" s="1"/>
  <c r="AR327" i="8"/>
  <c r="BB327" i="9"/>
  <c r="BG327" i="9"/>
  <c r="AY328" i="9" s="1"/>
  <c r="BE327" i="9"/>
  <c r="BP328" i="8"/>
  <c r="O329" i="7"/>
  <c r="T329" i="7"/>
  <c r="L330" i="7" s="1"/>
  <c r="R329" i="7"/>
  <c r="AO329" i="7"/>
  <c r="AR329" i="7"/>
  <c r="AT329" i="7"/>
  <c r="AL330" i="7" s="1"/>
  <c r="AD330" i="7"/>
  <c r="AA330" i="7"/>
  <c r="AF330" i="7"/>
  <c r="BH327" i="8"/>
  <c r="CC328" i="8"/>
  <c r="AB327" i="9"/>
  <c r="AG327" i="9"/>
  <c r="Y328" i="9" s="1"/>
  <c r="AE327" i="9"/>
  <c r="CB329" i="7"/>
  <c r="CE329" i="7"/>
  <c r="CG329" i="7"/>
  <c r="BY330" i="7" s="1"/>
  <c r="BC328" i="8"/>
  <c r="Q328" i="8"/>
  <c r="N328" i="8"/>
  <c r="S328" i="8"/>
  <c r="CH327" i="8"/>
  <c r="CB327" i="9"/>
  <c r="CG327" i="9"/>
  <c r="BY328" i="9" s="1"/>
  <c r="CE327" i="9"/>
  <c r="AO327" i="9"/>
  <c r="AR327" i="9"/>
  <c r="AT327" i="9"/>
  <c r="AL328" i="9" s="1"/>
  <c r="AD328" i="8"/>
  <c r="AA328" i="8"/>
  <c r="AF328" i="8"/>
  <c r="BP328" i="9" l="1"/>
  <c r="BU327" i="9"/>
  <c r="BH327" i="9"/>
  <c r="CC330" i="7"/>
  <c r="AH327" i="9"/>
  <c r="BC328" i="9"/>
  <c r="P330" i="7"/>
  <c r="AC328" i="9"/>
  <c r="P329" i="9"/>
  <c r="CH327" i="9"/>
  <c r="CH329" i="7"/>
  <c r="CD328" i="8"/>
  <c r="CA328" i="8"/>
  <c r="CF328" i="8"/>
  <c r="AP330" i="7"/>
  <c r="AP328" i="8"/>
  <c r="U328" i="9"/>
  <c r="AU329" i="7"/>
  <c r="AB330" i="7"/>
  <c r="AE330" i="7"/>
  <c r="AG330" i="7"/>
  <c r="Y331" i="7" s="1"/>
  <c r="AP328" i="9"/>
  <c r="BU329" i="7"/>
  <c r="BC330" i="7"/>
  <c r="CC328" i="9"/>
  <c r="BQ328" i="8"/>
  <c r="BN328" i="8"/>
  <c r="BS328" i="8"/>
  <c r="AU327" i="8"/>
  <c r="AB328" i="8"/>
  <c r="AG328" i="8"/>
  <c r="Y329" i="8" s="1"/>
  <c r="AE328" i="8"/>
  <c r="O328" i="8"/>
  <c r="R328" i="8"/>
  <c r="T328" i="8"/>
  <c r="L329" i="8" s="1"/>
  <c r="BD328" i="8"/>
  <c r="BA328" i="8"/>
  <c r="BF328" i="8"/>
  <c r="AU327" i="9"/>
  <c r="U329" i="7"/>
  <c r="BP330" i="7"/>
  <c r="BH329" i="7"/>
  <c r="AQ330" i="7" l="1"/>
  <c r="AN330" i="7"/>
  <c r="AS330" i="7"/>
  <c r="AD328" i="9"/>
  <c r="AA328" i="9"/>
  <c r="AF328" i="9"/>
  <c r="AC331" i="7"/>
  <c r="CB328" i="8"/>
  <c r="CG328" i="8"/>
  <c r="BY329" i="8" s="1"/>
  <c r="CE328" i="8"/>
  <c r="Q330" i="7"/>
  <c r="N330" i="7"/>
  <c r="S330" i="7"/>
  <c r="AH330" i="7"/>
  <c r="BD328" i="9"/>
  <c r="BA328" i="9"/>
  <c r="BF328" i="9"/>
  <c r="BO328" i="8"/>
  <c r="BT328" i="8"/>
  <c r="BL329" i="8" s="1"/>
  <c r="BR328" i="8"/>
  <c r="BB328" i="8"/>
  <c r="BG328" i="8"/>
  <c r="AY329" i="8" s="1"/>
  <c r="BE328" i="8"/>
  <c r="AQ328" i="9"/>
  <c r="AN328" i="9"/>
  <c r="AS328" i="9"/>
  <c r="P329" i="8"/>
  <c r="CD328" i="9"/>
  <c r="CA328" i="9"/>
  <c r="CF328" i="9"/>
  <c r="BQ328" i="9"/>
  <c r="BN328" i="9"/>
  <c r="BS328" i="9"/>
  <c r="U328" i="8"/>
  <c r="BD330" i="7"/>
  <c r="BA330" i="7"/>
  <c r="BF330" i="7"/>
  <c r="Q329" i="9"/>
  <c r="N329" i="9"/>
  <c r="S329" i="9"/>
  <c r="CD330" i="7"/>
  <c r="CA330" i="7"/>
  <c r="CF330" i="7"/>
  <c r="BQ330" i="7"/>
  <c r="BN330" i="7"/>
  <c r="BS330" i="7"/>
  <c r="AH328" i="8"/>
  <c r="AQ328" i="8"/>
  <c r="AN328" i="8"/>
  <c r="AS328" i="8"/>
  <c r="AC329" i="8"/>
  <c r="Q329" i="8" l="1"/>
  <c r="N329" i="8"/>
  <c r="S329" i="8"/>
  <c r="BB330" i="7"/>
  <c r="BE330" i="7"/>
  <c r="BG330" i="7"/>
  <c r="AY331" i="7" s="1"/>
  <c r="AD331" i="7"/>
  <c r="AA331" i="7"/>
  <c r="AF331" i="7"/>
  <c r="BO328" i="9"/>
  <c r="BT328" i="9"/>
  <c r="BL329" i="9" s="1"/>
  <c r="BR328" i="9"/>
  <c r="AO328" i="9"/>
  <c r="AT328" i="9"/>
  <c r="AL329" i="9" s="1"/>
  <c r="AR328" i="9"/>
  <c r="BB328" i="9"/>
  <c r="BE328" i="9"/>
  <c r="BG328" i="9"/>
  <c r="AY329" i="9" s="1"/>
  <c r="BH328" i="8"/>
  <c r="BO330" i="7"/>
  <c r="BT330" i="7"/>
  <c r="BL331" i="7" s="1"/>
  <c r="BR330" i="7"/>
  <c r="AD329" i="8"/>
  <c r="AA329" i="8"/>
  <c r="AF329" i="8"/>
  <c r="BC329" i="8"/>
  <c r="AB328" i="9"/>
  <c r="AE328" i="9"/>
  <c r="AG328" i="9"/>
  <c r="Y329" i="9" s="1"/>
  <c r="O330" i="7"/>
  <c r="T330" i="7"/>
  <c r="L331" i="7" s="1"/>
  <c r="R330" i="7"/>
  <c r="BU328" i="8"/>
  <c r="BP329" i="8"/>
  <c r="B35" i="9"/>
  <c r="CB328" i="9"/>
  <c r="CE328" i="9"/>
  <c r="CG328" i="9"/>
  <c r="BY329" i="9" s="1"/>
  <c r="CH328" i="8"/>
  <c r="AO330" i="7"/>
  <c r="AT330" i="7"/>
  <c r="AL331" i="7" s="1"/>
  <c r="AR330" i="7"/>
  <c r="CB330" i="7"/>
  <c r="CG330" i="7"/>
  <c r="BY331" i="7" s="1"/>
  <c r="CE330" i="7"/>
  <c r="AO328" i="8"/>
  <c r="AT328" i="8"/>
  <c r="AL329" i="8" s="1"/>
  <c r="AR328" i="8"/>
  <c r="O329" i="9"/>
  <c r="T329" i="9"/>
  <c r="L330" i="9" s="1"/>
  <c r="R329" i="9"/>
  <c r="CC329" i="8"/>
  <c r="CH328" i="9" l="1"/>
  <c r="BU330" i="7"/>
  <c r="AU328" i="9"/>
  <c r="BC331" i="7"/>
  <c r="BH330" i="7"/>
  <c r="AH328" i="9"/>
  <c r="B35" i="8"/>
  <c r="BU328" i="9"/>
  <c r="O329" i="8"/>
  <c r="R329" i="8"/>
  <c r="T329" i="8"/>
  <c r="L330" i="8" s="1"/>
  <c r="AP329" i="8"/>
  <c r="BP331" i="7"/>
  <c r="CH330" i="7"/>
  <c r="BP329" i="9"/>
  <c r="P331" i="7"/>
  <c r="AP329" i="9"/>
  <c r="CC329" i="9"/>
  <c r="AC329" i="9"/>
  <c r="C37" i="7"/>
  <c r="CC331" i="7"/>
  <c r="CD329" i="8"/>
  <c r="CA329" i="8"/>
  <c r="CF329" i="8"/>
  <c r="AU330" i="7"/>
  <c r="BQ329" i="8"/>
  <c r="BN329" i="8"/>
  <c r="BS329" i="8"/>
  <c r="BD329" i="8"/>
  <c r="BA329" i="8"/>
  <c r="BF329" i="8"/>
  <c r="AB331" i="7"/>
  <c r="AE331" i="7"/>
  <c r="AG331" i="7"/>
  <c r="Y332" i="7" s="1"/>
  <c r="P330" i="9"/>
  <c r="C35" i="8"/>
  <c r="BC329" i="9"/>
  <c r="U329" i="9"/>
  <c r="AP331" i="7"/>
  <c r="AU328" i="8"/>
  <c r="U330" i="7"/>
  <c r="AB329" i="8"/>
  <c r="AG329" i="8"/>
  <c r="Y330" i="8" s="1"/>
  <c r="AE329" i="8"/>
  <c r="BH328" i="9"/>
  <c r="BQ331" i="7" l="1"/>
  <c r="BN331" i="7"/>
  <c r="BS331" i="7"/>
  <c r="G35" i="8"/>
  <c r="AC332" i="7"/>
  <c r="CB329" i="8"/>
  <c r="CE329" i="8"/>
  <c r="CG329" i="8"/>
  <c r="BY330" i="8" s="1"/>
  <c r="AQ329" i="9"/>
  <c r="AN329" i="9"/>
  <c r="AS329" i="9"/>
  <c r="AH331" i="7"/>
  <c r="AQ329" i="8"/>
  <c r="AN329" i="8"/>
  <c r="AS329" i="8"/>
  <c r="BD331" i="7"/>
  <c r="BA331" i="7"/>
  <c r="BF331" i="7"/>
  <c r="AH329" i="8"/>
  <c r="CD331" i="7"/>
  <c r="CA331" i="7"/>
  <c r="CF331" i="7"/>
  <c r="Q331" i="7"/>
  <c r="N331" i="7"/>
  <c r="S331" i="7"/>
  <c r="P330" i="8"/>
  <c r="AQ331" i="7"/>
  <c r="AN331" i="7"/>
  <c r="AS331" i="7"/>
  <c r="BD329" i="9"/>
  <c r="BA329" i="9"/>
  <c r="BF329" i="9"/>
  <c r="E35" i="8"/>
  <c r="U329" i="8"/>
  <c r="BQ329" i="9"/>
  <c r="BN329" i="9"/>
  <c r="BS329" i="9"/>
  <c r="F35" i="8"/>
  <c r="BB329" i="8"/>
  <c r="BG329" i="8"/>
  <c r="AY330" i="8" s="1"/>
  <c r="BE329" i="8"/>
  <c r="AC330" i="8"/>
  <c r="Q330" i="9"/>
  <c r="N330" i="9"/>
  <c r="S330" i="9"/>
  <c r="BO329" i="8"/>
  <c r="BR329" i="8"/>
  <c r="BT329" i="8"/>
  <c r="BL330" i="8" s="1"/>
  <c r="AD329" i="9"/>
  <c r="AA329" i="9"/>
  <c r="AF329" i="9"/>
  <c r="CD329" i="9"/>
  <c r="CA329" i="9"/>
  <c r="CF329" i="9"/>
  <c r="BO329" i="9" l="1"/>
  <c r="BT329" i="9"/>
  <c r="BL330" i="9" s="1"/>
  <c r="BR329" i="9"/>
  <c r="D35" i="8"/>
  <c r="AD332" i="7"/>
  <c r="AA332" i="7"/>
  <c r="AF332" i="7"/>
  <c r="B37" i="7"/>
  <c r="AO329" i="8"/>
  <c r="AT329" i="8"/>
  <c r="AL330" i="8" s="1"/>
  <c r="AR329" i="8"/>
  <c r="AD330" i="8"/>
  <c r="AA330" i="8"/>
  <c r="AF330" i="8"/>
  <c r="BH329" i="8"/>
  <c r="O331" i="7"/>
  <c r="R331" i="7"/>
  <c r="T331" i="7"/>
  <c r="L332" i="7" s="1"/>
  <c r="C35" i="9"/>
  <c r="BC330" i="8"/>
  <c r="G37" i="7"/>
  <c r="O330" i="9"/>
  <c r="T330" i="9"/>
  <c r="L331" i="9" s="1"/>
  <c r="R330" i="9"/>
  <c r="F35" i="9"/>
  <c r="E35" i="9"/>
  <c r="CB331" i="7"/>
  <c r="CE331" i="7"/>
  <c r="CG331" i="7"/>
  <c r="BY332" i="7" s="1"/>
  <c r="D35" i="9"/>
  <c r="BB331" i="7"/>
  <c r="BG331" i="7"/>
  <c r="AY332" i="7" s="1"/>
  <c r="BE331" i="7"/>
  <c r="BP330" i="8"/>
  <c r="AO329" i="9"/>
  <c r="AR329" i="9"/>
  <c r="AT329" i="9"/>
  <c r="AL330" i="9" s="1"/>
  <c r="G35" i="9"/>
  <c r="Q330" i="8"/>
  <c r="N330" i="8"/>
  <c r="S330" i="8"/>
  <c r="CB329" i="9"/>
  <c r="CE329" i="9"/>
  <c r="CG329" i="9"/>
  <c r="BY330" i="9" s="1"/>
  <c r="AB329" i="9"/>
  <c r="AG329" i="9"/>
  <c r="Y330" i="9" s="1"/>
  <c r="AE329" i="9"/>
  <c r="F37" i="7"/>
  <c r="BB329" i="9"/>
  <c r="BG329" i="9"/>
  <c r="AY330" i="9" s="1"/>
  <c r="BE329" i="9"/>
  <c r="BU329" i="8"/>
  <c r="D37" i="7"/>
  <c r="CC330" i="8"/>
  <c r="BO331" i="7"/>
  <c r="BR331" i="7"/>
  <c r="BT331" i="7"/>
  <c r="BL332" i="7" s="1"/>
  <c r="AO331" i="7"/>
  <c r="AT331" i="7"/>
  <c r="AL332" i="7" s="1"/>
  <c r="AR331" i="7"/>
  <c r="E37" i="7"/>
  <c r="CH329" i="8"/>
  <c r="AP330" i="8" l="1"/>
  <c r="BH329" i="9"/>
  <c r="BC330" i="9"/>
  <c r="BC332" i="7"/>
  <c r="P332" i="7"/>
  <c r="BP332" i="7"/>
  <c r="U330" i="9"/>
  <c r="U331" i="7"/>
  <c r="AP332" i="7"/>
  <c r="BH331" i="7"/>
  <c r="P331" i="9"/>
  <c r="AB332" i="7"/>
  <c r="AE332" i="7"/>
  <c r="AG332" i="7"/>
  <c r="Y333" i="7" s="1"/>
  <c r="BU331" i="7"/>
  <c r="AP330" i="9"/>
  <c r="AH329" i="9"/>
  <c r="AU329" i="9"/>
  <c r="AU331" i="7"/>
  <c r="O330" i="8"/>
  <c r="R330" i="8"/>
  <c r="T330" i="8"/>
  <c r="L331" i="8" s="1"/>
  <c r="CD330" i="8"/>
  <c r="CA330" i="8"/>
  <c r="CF330" i="8"/>
  <c r="AC330" i="9"/>
  <c r="CC332" i="7"/>
  <c r="CC330" i="9"/>
  <c r="CH331" i="7"/>
  <c r="AB330" i="8"/>
  <c r="AE330" i="8"/>
  <c r="AG330" i="8"/>
  <c r="Y331" i="8" s="1"/>
  <c r="BU329" i="9"/>
  <c r="CH329" i="9"/>
  <c r="BP330" i="9"/>
  <c r="BQ330" i="8"/>
  <c r="BN330" i="8"/>
  <c r="BS330" i="8"/>
  <c r="BD330" i="8"/>
  <c r="BA330" i="8"/>
  <c r="BF330" i="8"/>
  <c r="AU329" i="8"/>
  <c r="BO330" i="8" l="1"/>
  <c r="BR330" i="8"/>
  <c r="BT330" i="8"/>
  <c r="BL331" i="8" s="1"/>
  <c r="Q332" i="7"/>
  <c r="N332" i="7"/>
  <c r="S332" i="7"/>
  <c r="Q331" i="9"/>
  <c r="N331" i="9"/>
  <c r="S331" i="9"/>
  <c r="CD332" i="7"/>
  <c r="CA332" i="7"/>
  <c r="CF332" i="7"/>
  <c r="BQ330" i="9"/>
  <c r="BN330" i="9"/>
  <c r="BS330" i="9"/>
  <c r="AD330" i="9"/>
  <c r="AA330" i="9"/>
  <c r="AF330" i="9"/>
  <c r="BD332" i="7"/>
  <c r="BA332" i="7"/>
  <c r="BF332" i="7"/>
  <c r="AQ330" i="9"/>
  <c r="AN330" i="9"/>
  <c r="AS330" i="9"/>
  <c r="AQ332" i="7"/>
  <c r="AN332" i="7"/>
  <c r="AS332" i="7"/>
  <c r="CD330" i="9"/>
  <c r="CA330" i="9"/>
  <c r="CF330" i="9"/>
  <c r="BD330" i="9"/>
  <c r="BA330" i="9"/>
  <c r="BF330" i="9"/>
  <c r="P331" i="8"/>
  <c r="U330" i="8"/>
  <c r="AC333" i="7"/>
  <c r="CB330" i="8"/>
  <c r="CE330" i="8"/>
  <c r="CG330" i="8"/>
  <c r="BY331" i="8" s="1"/>
  <c r="AH332" i="7"/>
  <c r="AC331" i="8"/>
  <c r="BB330" i="8"/>
  <c r="BE330" i="8"/>
  <c r="BG330" i="8"/>
  <c r="AY331" i="8" s="1"/>
  <c r="AH330" i="8"/>
  <c r="BQ332" i="7"/>
  <c r="BN332" i="7"/>
  <c r="BS332" i="7"/>
  <c r="AQ330" i="8"/>
  <c r="AN330" i="8"/>
  <c r="AS330" i="8"/>
  <c r="CB332" i="7" l="1"/>
  <c r="CG332" i="7"/>
  <c r="BY333" i="7" s="1"/>
  <c r="CE332" i="7"/>
  <c r="CB330" i="9"/>
  <c r="CE330" i="9"/>
  <c r="CG330" i="9"/>
  <c r="BY331" i="9" s="1"/>
  <c r="AB330" i="9"/>
  <c r="AE330" i="9"/>
  <c r="AG330" i="9"/>
  <c r="Y331" i="9" s="1"/>
  <c r="O331" i="9"/>
  <c r="R331" i="9"/>
  <c r="T331" i="9"/>
  <c r="L332" i="9" s="1"/>
  <c r="CC331" i="8"/>
  <c r="AD333" i="7"/>
  <c r="AA333" i="7"/>
  <c r="AF333" i="7"/>
  <c r="CH330" i="8"/>
  <c r="BC331" i="8"/>
  <c r="BH330" i="8"/>
  <c r="BO330" i="9"/>
  <c r="BR330" i="9"/>
  <c r="BT330" i="9"/>
  <c r="BL331" i="9" s="1"/>
  <c r="O332" i="7"/>
  <c r="R332" i="7"/>
  <c r="T332" i="7"/>
  <c r="L333" i="7" s="1"/>
  <c r="AD331" i="8"/>
  <c r="AA331" i="8"/>
  <c r="AF331" i="8"/>
  <c r="BB332" i="7"/>
  <c r="BG332" i="7"/>
  <c r="AY333" i="7" s="1"/>
  <c r="BE332" i="7"/>
  <c r="AO332" i="7"/>
  <c r="AR332" i="7"/>
  <c r="AT332" i="7"/>
  <c r="AL333" i="7" s="1"/>
  <c r="AO330" i="8"/>
  <c r="AT330" i="8"/>
  <c r="AL331" i="8" s="1"/>
  <c r="AR330" i="8"/>
  <c r="AO330" i="9"/>
  <c r="AT330" i="9"/>
  <c r="AL331" i="9" s="1"/>
  <c r="AR330" i="9"/>
  <c r="BU330" i="8"/>
  <c r="BO332" i="7"/>
  <c r="BR332" i="7"/>
  <c r="BT332" i="7"/>
  <c r="BL333" i="7" s="1"/>
  <c r="Q331" i="8"/>
  <c r="N331" i="8"/>
  <c r="S331" i="8"/>
  <c r="BP331" i="8"/>
  <c r="BB330" i="9"/>
  <c r="BE330" i="9"/>
  <c r="BG330" i="9"/>
  <c r="AY331" i="9" s="1"/>
  <c r="AH330" i="9" l="1"/>
  <c r="BC333" i="7"/>
  <c r="AU330" i="9"/>
  <c r="AC331" i="9"/>
  <c r="BQ331" i="8"/>
  <c r="BN331" i="8"/>
  <c r="BS331" i="8"/>
  <c r="AB333" i="7"/>
  <c r="AE333" i="7"/>
  <c r="AG333" i="7"/>
  <c r="Y334" i="7" s="1"/>
  <c r="CC331" i="9"/>
  <c r="BU330" i="9"/>
  <c r="AP331" i="9"/>
  <c r="AB331" i="8"/>
  <c r="AG331" i="8"/>
  <c r="Y332" i="8" s="1"/>
  <c r="AE331" i="8"/>
  <c r="BC331" i="9"/>
  <c r="AU330" i="8"/>
  <c r="CD331" i="8"/>
  <c r="CA331" i="8"/>
  <c r="CF331" i="8"/>
  <c r="CH330" i="9"/>
  <c r="O331" i="8"/>
  <c r="T331" i="8"/>
  <c r="L332" i="8" s="1"/>
  <c r="R331" i="8"/>
  <c r="AP331" i="8"/>
  <c r="P333" i="7"/>
  <c r="U332" i="7"/>
  <c r="BD331" i="8"/>
  <c r="BA331" i="8"/>
  <c r="BF331" i="8"/>
  <c r="P332" i="9"/>
  <c r="CH332" i="7"/>
  <c r="BH332" i="7"/>
  <c r="BH330" i="9"/>
  <c r="BP333" i="7"/>
  <c r="AP333" i="7"/>
  <c r="U331" i="9"/>
  <c r="CC333" i="7"/>
  <c r="BU332" i="7"/>
  <c r="AU332" i="7"/>
  <c r="BP331" i="9"/>
  <c r="AC334" i="7" l="1"/>
  <c r="BD333" i="7"/>
  <c r="BA333" i="7"/>
  <c r="BF333" i="7"/>
  <c r="BD331" i="9"/>
  <c r="BA331" i="9"/>
  <c r="BF331" i="9"/>
  <c r="AH333" i="7"/>
  <c r="AQ331" i="8"/>
  <c r="AN331" i="8"/>
  <c r="AS331" i="8"/>
  <c r="CD333" i="7"/>
  <c r="CA333" i="7"/>
  <c r="CF333" i="7"/>
  <c r="U331" i="8"/>
  <c r="Q332" i="9"/>
  <c r="N332" i="9"/>
  <c r="S332" i="9"/>
  <c r="P332" i="8"/>
  <c r="AH331" i="8"/>
  <c r="BO331" i="8"/>
  <c r="BR331" i="8"/>
  <c r="BT331" i="8"/>
  <c r="BL332" i="8" s="1"/>
  <c r="AC332" i="8"/>
  <c r="AQ333" i="7"/>
  <c r="AN333" i="7"/>
  <c r="AS333" i="7"/>
  <c r="BB331" i="8"/>
  <c r="BG331" i="8"/>
  <c r="AY332" i="8" s="1"/>
  <c r="BE331" i="8"/>
  <c r="AQ331" i="9"/>
  <c r="AN331" i="9"/>
  <c r="AS331" i="9"/>
  <c r="BQ331" i="9"/>
  <c r="BN331" i="9"/>
  <c r="BS331" i="9"/>
  <c r="BQ333" i="7"/>
  <c r="BN333" i="7"/>
  <c r="BS333" i="7"/>
  <c r="CB331" i="8"/>
  <c r="CE331" i="8"/>
  <c r="CG331" i="8"/>
  <c r="BY332" i="8" s="1"/>
  <c r="AD331" i="9"/>
  <c r="AA331" i="9"/>
  <c r="AF331" i="9"/>
  <c r="CD331" i="9"/>
  <c r="CA331" i="9"/>
  <c r="CF331" i="9"/>
  <c r="Q333" i="7"/>
  <c r="N333" i="7"/>
  <c r="S333" i="7"/>
  <c r="AO331" i="8" l="1"/>
  <c r="AR331" i="8"/>
  <c r="AT331" i="8"/>
  <c r="AL332" i="8" s="1"/>
  <c r="AB331" i="9"/>
  <c r="AE331" i="9"/>
  <c r="AG331" i="9"/>
  <c r="Y332" i="9" s="1"/>
  <c r="AO331" i="9"/>
  <c r="AR331" i="9"/>
  <c r="AT331" i="9"/>
  <c r="AL332" i="9" s="1"/>
  <c r="Q332" i="8"/>
  <c r="N332" i="8"/>
  <c r="S332" i="8"/>
  <c r="BP332" i="8"/>
  <c r="CH331" i="8"/>
  <c r="BH331" i="8"/>
  <c r="BU331" i="8"/>
  <c r="O332" i="9"/>
  <c r="T332" i="9"/>
  <c r="L333" i="9" s="1"/>
  <c r="R332" i="9"/>
  <c r="BC332" i="8"/>
  <c r="BB331" i="9"/>
  <c r="BE331" i="9"/>
  <c r="BG331" i="9"/>
  <c r="AY332" i="9" s="1"/>
  <c r="CC332" i="8"/>
  <c r="O333" i="7"/>
  <c r="R333" i="7"/>
  <c r="T333" i="7"/>
  <c r="L334" i="7" s="1"/>
  <c r="BB333" i="7"/>
  <c r="BE333" i="7"/>
  <c r="BG333" i="7"/>
  <c r="AY334" i="7" s="1"/>
  <c r="CB333" i="7"/>
  <c r="CG333" i="7"/>
  <c r="BY334" i="7" s="1"/>
  <c r="CE333" i="7"/>
  <c r="BO333" i="7"/>
  <c r="BT333" i="7"/>
  <c r="BL334" i="7" s="1"/>
  <c r="BR333" i="7"/>
  <c r="AO333" i="7"/>
  <c r="AR333" i="7"/>
  <c r="AT333" i="7"/>
  <c r="AL334" i="7" s="1"/>
  <c r="CB331" i="9"/>
  <c r="CG331" i="9"/>
  <c r="BY332" i="9" s="1"/>
  <c r="CE331" i="9"/>
  <c r="BO331" i="9"/>
  <c r="BR331" i="9"/>
  <c r="BT331" i="9"/>
  <c r="BL332" i="9" s="1"/>
  <c r="AD332" i="8"/>
  <c r="AA332" i="8"/>
  <c r="AF332" i="8"/>
  <c r="AD334" i="7"/>
  <c r="AA334" i="7"/>
  <c r="AF334" i="7"/>
  <c r="BU333" i="7" l="1"/>
  <c r="BH331" i="9"/>
  <c r="BQ332" i="8"/>
  <c r="BN332" i="8"/>
  <c r="BS332" i="8"/>
  <c r="AC332" i="9"/>
  <c r="BP332" i="9"/>
  <c r="BP334" i="7"/>
  <c r="BD332" i="8"/>
  <c r="BA332" i="8"/>
  <c r="BF332" i="8"/>
  <c r="BU331" i="9"/>
  <c r="CH333" i="7"/>
  <c r="AH331" i="9"/>
  <c r="CC334" i="7"/>
  <c r="AB332" i="8"/>
  <c r="AG332" i="8"/>
  <c r="Y333" i="8" s="1"/>
  <c r="AE332" i="8"/>
  <c r="BH333" i="7"/>
  <c r="P334" i="7"/>
  <c r="U332" i="9"/>
  <c r="O332" i="8"/>
  <c r="R332" i="8"/>
  <c r="T332" i="8"/>
  <c r="L333" i="8" s="1"/>
  <c r="AP332" i="8"/>
  <c r="CD332" i="8"/>
  <c r="CA332" i="8"/>
  <c r="CF332" i="8"/>
  <c r="AP332" i="9"/>
  <c r="AU331" i="8"/>
  <c r="CH331" i="9"/>
  <c r="P333" i="9"/>
  <c r="AP334" i="7"/>
  <c r="AU333" i="7"/>
  <c r="AU331" i="9"/>
  <c r="CC332" i="9"/>
  <c r="U333" i="7"/>
  <c r="AB334" i="7"/>
  <c r="AG334" i="7"/>
  <c r="Y335" i="7" s="1"/>
  <c r="AE334" i="7"/>
  <c r="BC334" i="7"/>
  <c r="BC332" i="9"/>
  <c r="BQ332" i="9" l="1"/>
  <c r="BN332" i="9"/>
  <c r="BS332" i="9"/>
  <c r="AC335" i="7"/>
  <c r="CB332" i="8"/>
  <c r="CG332" i="8"/>
  <c r="BY333" i="8" s="1"/>
  <c r="CE332" i="8"/>
  <c r="AD332" i="9"/>
  <c r="AA332" i="9"/>
  <c r="AF332" i="9"/>
  <c r="Q333" i="9"/>
  <c r="N333" i="9"/>
  <c r="S333" i="9"/>
  <c r="Q334" i="7"/>
  <c r="N334" i="7"/>
  <c r="S334" i="7"/>
  <c r="CD334" i="7"/>
  <c r="CA334" i="7"/>
  <c r="CF334" i="7"/>
  <c r="AQ334" i="7"/>
  <c r="AN334" i="7"/>
  <c r="AS334" i="7"/>
  <c r="BO332" i="8"/>
  <c r="BR332" i="8"/>
  <c r="BT332" i="8"/>
  <c r="BL333" i="8" s="1"/>
  <c r="AH334" i="7"/>
  <c r="CD332" i="9"/>
  <c r="CA332" i="9"/>
  <c r="CF332" i="9"/>
  <c r="BD332" i="9"/>
  <c r="BA332" i="9"/>
  <c r="BF332" i="9"/>
  <c r="P333" i="8"/>
  <c r="U332" i="8"/>
  <c r="AH332" i="8"/>
  <c r="BB332" i="8"/>
  <c r="BE332" i="8"/>
  <c r="BG332" i="8"/>
  <c r="AY333" i="8" s="1"/>
  <c r="AQ332" i="8"/>
  <c r="AN332" i="8"/>
  <c r="AS332" i="8"/>
  <c r="BD334" i="7"/>
  <c r="BA334" i="7"/>
  <c r="BF334" i="7"/>
  <c r="AC333" i="8"/>
  <c r="AQ332" i="9"/>
  <c r="AN332" i="9"/>
  <c r="AS332" i="9"/>
  <c r="BQ334" i="7"/>
  <c r="BN334" i="7"/>
  <c r="BS334" i="7"/>
  <c r="CB334" i="7" l="1"/>
  <c r="CE334" i="7"/>
  <c r="CG334" i="7"/>
  <c r="BY335" i="7" s="1"/>
  <c r="AD333" i="8"/>
  <c r="AA333" i="8"/>
  <c r="AF333" i="8"/>
  <c r="AB332" i="9"/>
  <c r="AG332" i="9"/>
  <c r="Y333" i="9" s="1"/>
  <c r="AE332" i="9"/>
  <c r="BB334" i="7"/>
  <c r="BG334" i="7"/>
  <c r="AY335" i="7" s="1"/>
  <c r="BE334" i="7"/>
  <c r="CH332" i="8"/>
  <c r="O334" i="7"/>
  <c r="R334" i="7"/>
  <c r="T334" i="7"/>
  <c r="L335" i="7" s="1"/>
  <c r="CC333" i="8"/>
  <c r="BU332" i="8"/>
  <c r="AD335" i="7"/>
  <c r="AA335" i="7"/>
  <c r="AF335" i="7"/>
  <c r="Q333" i="8"/>
  <c r="N333" i="8"/>
  <c r="S333" i="8"/>
  <c r="BO334" i="7"/>
  <c r="BR334" i="7"/>
  <c r="BT334" i="7"/>
  <c r="BL335" i="7" s="1"/>
  <c r="BP333" i="8"/>
  <c r="BB332" i="9"/>
  <c r="BG332" i="9"/>
  <c r="AY333" i="9" s="1"/>
  <c r="BE332" i="9"/>
  <c r="BC333" i="8"/>
  <c r="AO332" i="9"/>
  <c r="AR332" i="9"/>
  <c r="AT332" i="9"/>
  <c r="AL333" i="9" s="1"/>
  <c r="AO334" i="7"/>
  <c r="AR334" i="7"/>
  <c r="AT334" i="7"/>
  <c r="AL335" i="7" s="1"/>
  <c r="BO332" i="9"/>
  <c r="BR332" i="9"/>
  <c r="BT332" i="9"/>
  <c r="BL333" i="9" s="1"/>
  <c r="AO332" i="8"/>
  <c r="AR332" i="8"/>
  <c r="AT332" i="8"/>
  <c r="AL333" i="8" s="1"/>
  <c r="BH332" i="8"/>
  <c r="CB332" i="9"/>
  <c r="CG332" i="9"/>
  <c r="BY333" i="9" s="1"/>
  <c r="CE332" i="9"/>
  <c r="O333" i="9"/>
  <c r="T333" i="9"/>
  <c r="L334" i="9" s="1"/>
  <c r="R333" i="9"/>
  <c r="BP335" i="7" l="1"/>
  <c r="AP333" i="9"/>
  <c r="BU334" i="7"/>
  <c r="AH332" i="9"/>
  <c r="AC333" i="9"/>
  <c r="AB333" i="8"/>
  <c r="AG333" i="8"/>
  <c r="Y334" i="8" s="1"/>
  <c r="AE333" i="8"/>
  <c r="AU332" i="8"/>
  <c r="U333" i="9"/>
  <c r="BU332" i="9"/>
  <c r="O333" i="8"/>
  <c r="T333" i="8"/>
  <c r="L334" i="8" s="1"/>
  <c r="R333" i="8"/>
  <c r="CD333" i="8"/>
  <c r="CA333" i="8"/>
  <c r="CF333" i="8"/>
  <c r="AP333" i="8"/>
  <c r="AU332" i="9"/>
  <c r="BH332" i="9"/>
  <c r="P335" i="7"/>
  <c r="CC335" i="7"/>
  <c r="AP335" i="7"/>
  <c r="AB335" i="7"/>
  <c r="AG335" i="7"/>
  <c r="Y336" i="7" s="1"/>
  <c r="AE335" i="7"/>
  <c r="U334" i="7"/>
  <c r="BH334" i="7"/>
  <c r="CH334" i="7"/>
  <c r="BD333" i="8"/>
  <c r="BA333" i="8"/>
  <c r="BF333" i="8"/>
  <c r="BP333" i="9"/>
  <c r="P334" i="9"/>
  <c r="BC333" i="9"/>
  <c r="CH332" i="9"/>
  <c r="CC333" i="9"/>
  <c r="AU334" i="7"/>
  <c r="BQ333" i="8"/>
  <c r="BN333" i="8"/>
  <c r="BS333" i="8"/>
  <c r="BC335" i="7"/>
  <c r="BQ333" i="9" l="1"/>
  <c r="BN333" i="9"/>
  <c r="BS333" i="9"/>
  <c r="AQ333" i="8"/>
  <c r="AN333" i="8"/>
  <c r="AS333" i="8"/>
  <c r="BB333" i="8"/>
  <c r="BE333" i="8"/>
  <c r="BG333" i="8"/>
  <c r="AY334" i="8" s="1"/>
  <c r="AQ335" i="7"/>
  <c r="AN335" i="7"/>
  <c r="AS335" i="7"/>
  <c r="CD335" i="7"/>
  <c r="CA335" i="7"/>
  <c r="CF335" i="7"/>
  <c r="AQ333" i="9"/>
  <c r="AN333" i="9"/>
  <c r="AS333" i="9"/>
  <c r="CD333" i="9"/>
  <c r="CA333" i="9"/>
  <c r="CF333" i="9"/>
  <c r="AH333" i="8"/>
  <c r="AC334" i="8"/>
  <c r="Q335" i="7"/>
  <c r="N335" i="7"/>
  <c r="S335" i="7"/>
  <c r="U333" i="8"/>
  <c r="BQ335" i="7"/>
  <c r="BN335" i="7"/>
  <c r="BS335" i="7"/>
  <c r="CB333" i="8"/>
  <c r="CG333" i="8"/>
  <c r="BY334" i="8" s="1"/>
  <c r="CE333" i="8"/>
  <c r="BD335" i="7"/>
  <c r="BA335" i="7"/>
  <c r="BF335" i="7"/>
  <c r="P334" i="8"/>
  <c r="AH335" i="7"/>
  <c r="BD333" i="9"/>
  <c r="BA333" i="9"/>
  <c r="BF333" i="9"/>
  <c r="Q334" i="9"/>
  <c r="N334" i="9"/>
  <c r="S334" i="9"/>
  <c r="BO333" i="8"/>
  <c r="BR333" i="8"/>
  <c r="BT333" i="8"/>
  <c r="BL334" i="8" s="1"/>
  <c r="AC336" i="7"/>
  <c r="AD333" i="9"/>
  <c r="AA333" i="9"/>
  <c r="AF333" i="9"/>
  <c r="AO335" i="7" l="1"/>
  <c r="AR335" i="7"/>
  <c r="AT335" i="7"/>
  <c r="AL336" i="7" s="1"/>
  <c r="AO333" i="9"/>
  <c r="AR333" i="9"/>
  <c r="AT333" i="9"/>
  <c r="AL334" i="9" s="1"/>
  <c r="BC334" i="8"/>
  <c r="BH333" i="8"/>
  <c r="CH333" i="8"/>
  <c r="AO333" i="8"/>
  <c r="AR333" i="8"/>
  <c r="AT333" i="8"/>
  <c r="AL334" i="8" s="1"/>
  <c r="O334" i="9"/>
  <c r="T334" i="9"/>
  <c r="L335" i="9" s="1"/>
  <c r="R334" i="9"/>
  <c r="CC334" i="8"/>
  <c r="BB333" i="9"/>
  <c r="BE333" i="9"/>
  <c r="BG333" i="9"/>
  <c r="AY334" i="9" s="1"/>
  <c r="CB335" i="7"/>
  <c r="CG335" i="7"/>
  <c r="BY336" i="7" s="1"/>
  <c r="CE335" i="7"/>
  <c r="O335" i="7"/>
  <c r="R335" i="7"/>
  <c r="T335" i="7"/>
  <c r="L336" i="7" s="1"/>
  <c r="AD334" i="8"/>
  <c r="AA334" i="8"/>
  <c r="AF334" i="8"/>
  <c r="Q334" i="8"/>
  <c r="N334" i="8"/>
  <c r="S334" i="8"/>
  <c r="BO335" i="7"/>
  <c r="BT335" i="7"/>
  <c r="BL336" i="7" s="1"/>
  <c r="BR335" i="7"/>
  <c r="AD336" i="7"/>
  <c r="AA336" i="7"/>
  <c r="AF336" i="7"/>
  <c r="BO333" i="9"/>
  <c r="BR333" i="9"/>
  <c r="BT333" i="9"/>
  <c r="BL334" i="9" s="1"/>
  <c r="BB335" i="7"/>
  <c r="BG335" i="7"/>
  <c r="AY336" i="7" s="1"/>
  <c r="BE335" i="7"/>
  <c r="AB333" i="9"/>
  <c r="AG333" i="9"/>
  <c r="Y334" i="9" s="1"/>
  <c r="AE333" i="9"/>
  <c r="BP334" i="8"/>
  <c r="BU333" i="8"/>
  <c r="CB333" i="9"/>
  <c r="CE333" i="9"/>
  <c r="CG333" i="9"/>
  <c r="BY334" i="9" s="1"/>
  <c r="CC334" i="9" l="1"/>
  <c r="O334" i="8"/>
  <c r="T334" i="8"/>
  <c r="L335" i="8" s="1"/>
  <c r="R334" i="8"/>
  <c r="BC334" i="9"/>
  <c r="P336" i="7"/>
  <c r="BQ334" i="8"/>
  <c r="BN334" i="8"/>
  <c r="BS334" i="8"/>
  <c r="BD334" i="8"/>
  <c r="BA334" i="8"/>
  <c r="BF334" i="8"/>
  <c r="BH333" i="9"/>
  <c r="AH333" i="9"/>
  <c r="BU335" i="7"/>
  <c r="BP334" i="9"/>
  <c r="AC334" i="9"/>
  <c r="AP334" i="9"/>
  <c r="AU333" i="8"/>
  <c r="BU333" i="9"/>
  <c r="AB334" i="8"/>
  <c r="AE334" i="8"/>
  <c r="AG334" i="8"/>
  <c r="Y335" i="8" s="1"/>
  <c r="AU333" i="9"/>
  <c r="AB336" i="7"/>
  <c r="AE336" i="7"/>
  <c r="AG336" i="7"/>
  <c r="Y337" i="7" s="1"/>
  <c r="CD334" i="8"/>
  <c r="CA334" i="8"/>
  <c r="CF334" i="8"/>
  <c r="U334" i="9"/>
  <c r="AP336" i="7"/>
  <c r="P335" i="9"/>
  <c r="AU335" i="7"/>
  <c r="CH335" i="7"/>
  <c r="BP336" i="7"/>
  <c r="U335" i="7"/>
  <c r="CH333" i="9"/>
  <c r="BH335" i="7"/>
  <c r="BC336" i="7"/>
  <c r="CC336" i="7"/>
  <c r="AP334" i="8"/>
  <c r="BQ334" i="9" l="1"/>
  <c r="BN334" i="9"/>
  <c r="BS334" i="9"/>
  <c r="BO334" i="8"/>
  <c r="BR334" i="8"/>
  <c r="BT334" i="8"/>
  <c r="BL335" i="8" s="1"/>
  <c r="CB334" i="8"/>
  <c r="CG334" i="8"/>
  <c r="BY335" i="8" s="1"/>
  <c r="CE334" i="8"/>
  <c r="Q336" i="7"/>
  <c r="N336" i="7"/>
  <c r="S336" i="7"/>
  <c r="BD336" i="7"/>
  <c r="BA336" i="7"/>
  <c r="BF336" i="7"/>
  <c r="BD334" i="9"/>
  <c r="BA334" i="9"/>
  <c r="BF334" i="9"/>
  <c r="AC337" i="7"/>
  <c r="AQ336" i="7"/>
  <c r="AN336" i="7"/>
  <c r="AS336" i="7"/>
  <c r="Q335" i="9"/>
  <c r="N335" i="9"/>
  <c r="S335" i="9"/>
  <c r="U334" i="8"/>
  <c r="AQ334" i="9"/>
  <c r="AN334" i="9"/>
  <c r="AS334" i="9"/>
  <c r="P335" i="8"/>
  <c r="AQ334" i="8"/>
  <c r="AN334" i="8"/>
  <c r="AS334" i="8"/>
  <c r="BQ336" i="7"/>
  <c r="BN336" i="7"/>
  <c r="BS336" i="7"/>
  <c r="AC335" i="8"/>
  <c r="AH336" i="7"/>
  <c r="AH334" i="8"/>
  <c r="BB334" i="8"/>
  <c r="BE334" i="8"/>
  <c r="BG334" i="8"/>
  <c r="AY335" i="8" s="1"/>
  <c r="CD334" i="9"/>
  <c r="CA334" i="9"/>
  <c r="CF334" i="9"/>
  <c r="CD336" i="7"/>
  <c r="CA336" i="7"/>
  <c r="CF336" i="7"/>
  <c r="AD334" i="9"/>
  <c r="AA334" i="9"/>
  <c r="AF334" i="9"/>
  <c r="Q335" i="8" l="1"/>
  <c r="N335" i="8"/>
  <c r="S335" i="8"/>
  <c r="CH334" i="8"/>
  <c r="AD337" i="7"/>
  <c r="AA337" i="7"/>
  <c r="AF337" i="7"/>
  <c r="CC335" i="8"/>
  <c r="AO334" i="9"/>
  <c r="AT334" i="9"/>
  <c r="AL335" i="9" s="1"/>
  <c r="AR334" i="9"/>
  <c r="BB334" i="9"/>
  <c r="BE334" i="9"/>
  <c r="BG334" i="9"/>
  <c r="AY335" i="9" s="1"/>
  <c r="BP335" i="8"/>
  <c r="AD335" i="8"/>
  <c r="AA335" i="8"/>
  <c r="AF335" i="8"/>
  <c r="BU334" i="8"/>
  <c r="BO336" i="7"/>
  <c r="BT336" i="7"/>
  <c r="BL337" i="7" s="1"/>
  <c r="BR336" i="7"/>
  <c r="O335" i="9"/>
  <c r="R335" i="9"/>
  <c r="T335" i="9"/>
  <c r="L336" i="9" s="1"/>
  <c r="BB336" i="7"/>
  <c r="BE336" i="7"/>
  <c r="BG336" i="7"/>
  <c r="AY337" i="7" s="1"/>
  <c r="CB336" i="7"/>
  <c r="CE336" i="7"/>
  <c r="CG336" i="7"/>
  <c r="BY337" i="7" s="1"/>
  <c r="BC335" i="8"/>
  <c r="BH334" i="8"/>
  <c r="AO334" i="8"/>
  <c r="AT334" i="8"/>
  <c r="AL335" i="8" s="1"/>
  <c r="AR334" i="8"/>
  <c r="BO334" i="9"/>
  <c r="BR334" i="9"/>
  <c r="BT334" i="9"/>
  <c r="BL335" i="9" s="1"/>
  <c r="AB334" i="9"/>
  <c r="AG334" i="9"/>
  <c r="Y335" i="9" s="1"/>
  <c r="AE334" i="9"/>
  <c r="CB334" i="9"/>
  <c r="CG334" i="9"/>
  <c r="BY335" i="9" s="1"/>
  <c r="CE334" i="9"/>
  <c r="AO336" i="7"/>
  <c r="AT336" i="7"/>
  <c r="AL337" i="7" s="1"/>
  <c r="AR336" i="7"/>
  <c r="O336" i="7"/>
  <c r="R336" i="7"/>
  <c r="T336" i="7"/>
  <c r="L337" i="7" s="1"/>
  <c r="P337" i="7" l="1"/>
  <c r="U335" i="9"/>
  <c r="AB335" i="8"/>
  <c r="AE335" i="8"/>
  <c r="AG335" i="8"/>
  <c r="Y336" i="8" s="1"/>
  <c r="BD335" i="8"/>
  <c r="BA335" i="8"/>
  <c r="BF335" i="8"/>
  <c r="BU336" i="7"/>
  <c r="BQ335" i="8"/>
  <c r="BN335" i="8"/>
  <c r="BS335" i="8"/>
  <c r="AB337" i="7"/>
  <c r="AE337" i="7"/>
  <c r="AG337" i="7"/>
  <c r="Y338" i="7" s="1"/>
  <c r="AC335" i="9"/>
  <c r="AU334" i="8"/>
  <c r="CH334" i="9"/>
  <c r="CC335" i="9"/>
  <c r="BP337" i="7"/>
  <c r="BC335" i="9"/>
  <c r="AP335" i="8"/>
  <c r="AH334" i="9"/>
  <c r="CC337" i="7"/>
  <c r="BH334" i="9"/>
  <c r="BP335" i="9"/>
  <c r="BC337" i="7"/>
  <c r="AU334" i="9"/>
  <c r="CH336" i="7"/>
  <c r="BU334" i="9"/>
  <c r="AP335" i="9"/>
  <c r="U336" i="7"/>
  <c r="BH336" i="7"/>
  <c r="O335" i="8"/>
  <c r="R335" i="8"/>
  <c r="T335" i="8"/>
  <c r="L336" i="8" s="1"/>
  <c r="AU336" i="7"/>
  <c r="AP337" i="7"/>
  <c r="P336" i="9"/>
  <c r="CD335" i="8"/>
  <c r="CA335" i="8"/>
  <c r="CF335" i="8"/>
  <c r="Q336" i="9" l="1"/>
  <c r="N336" i="9"/>
  <c r="S336" i="9"/>
  <c r="BD337" i="7"/>
  <c r="BA337" i="7"/>
  <c r="BF337" i="7"/>
  <c r="AQ335" i="9"/>
  <c r="AN335" i="9"/>
  <c r="AS335" i="9"/>
  <c r="BQ335" i="9"/>
  <c r="BN335" i="9"/>
  <c r="BS335" i="9"/>
  <c r="BB335" i="8"/>
  <c r="BG335" i="8"/>
  <c r="AY336" i="8" s="1"/>
  <c r="BE335" i="8"/>
  <c r="AQ335" i="8"/>
  <c r="AN335" i="8"/>
  <c r="AS335" i="8"/>
  <c r="AD335" i="9"/>
  <c r="AA335" i="9"/>
  <c r="AF335" i="9"/>
  <c r="BD335" i="9"/>
  <c r="BA335" i="9"/>
  <c r="BF335" i="9"/>
  <c r="AC338" i="7"/>
  <c r="AC336" i="8"/>
  <c r="AH337" i="7"/>
  <c r="AH335" i="8"/>
  <c r="P336" i="8"/>
  <c r="U335" i="8"/>
  <c r="BQ337" i="7"/>
  <c r="BN337" i="7"/>
  <c r="BS337" i="7"/>
  <c r="AQ337" i="7"/>
  <c r="AN337" i="7"/>
  <c r="AS337" i="7"/>
  <c r="CB335" i="8"/>
  <c r="CE335" i="8"/>
  <c r="CG335" i="8"/>
  <c r="BY336" i="8" s="1"/>
  <c r="CD337" i="7"/>
  <c r="CA337" i="7"/>
  <c r="CF337" i="7"/>
  <c r="CD335" i="9"/>
  <c r="CA335" i="9"/>
  <c r="CF335" i="9"/>
  <c r="BO335" i="8"/>
  <c r="BR335" i="8"/>
  <c r="BT335" i="8"/>
  <c r="BL336" i="8" s="1"/>
  <c r="Q337" i="7"/>
  <c r="N337" i="7"/>
  <c r="S337" i="7"/>
  <c r="BO335" i="9" l="1"/>
  <c r="BT335" i="9"/>
  <c r="BL336" i="9" s="1"/>
  <c r="BR335" i="9"/>
  <c r="BU335" i="8"/>
  <c r="AO337" i="7"/>
  <c r="AR337" i="7"/>
  <c r="AT337" i="7"/>
  <c r="AL338" i="7" s="1"/>
  <c r="AB335" i="9"/>
  <c r="AG335" i="9"/>
  <c r="Y336" i="9" s="1"/>
  <c r="AE335" i="9"/>
  <c r="CB335" i="9"/>
  <c r="CE335" i="9"/>
  <c r="CG335" i="9"/>
  <c r="BY336" i="9" s="1"/>
  <c r="AO335" i="9"/>
  <c r="AR335" i="9"/>
  <c r="AT335" i="9"/>
  <c r="AL336" i="9" s="1"/>
  <c r="BO337" i="7"/>
  <c r="BR337" i="7"/>
  <c r="BT337" i="7"/>
  <c r="BL338" i="7" s="1"/>
  <c r="AO335" i="8"/>
  <c r="AT335" i="8"/>
  <c r="AL336" i="8" s="1"/>
  <c r="AR335" i="8"/>
  <c r="CB337" i="7"/>
  <c r="CG337" i="7"/>
  <c r="BY338" i="7" s="1"/>
  <c r="CE337" i="7"/>
  <c r="AD338" i="7"/>
  <c r="AA338" i="7"/>
  <c r="AF338" i="7"/>
  <c r="BB337" i="7"/>
  <c r="BE337" i="7"/>
  <c r="BG337" i="7"/>
  <c r="AY338" i="7" s="1"/>
  <c r="BB335" i="9"/>
  <c r="BE335" i="9"/>
  <c r="BG335" i="9"/>
  <c r="AY336" i="9" s="1"/>
  <c r="BH335" i="8"/>
  <c r="BC336" i="8"/>
  <c r="AD336" i="8"/>
  <c r="AA336" i="8"/>
  <c r="AF336" i="8"/>
  <c r="O337" i="7"/>
  <c r="T337" i="7"/>
  <c r="L338" i="7" s="1"/>
  <c r="R337" i="7"/>
  <c r="CH335" i="8"/>
  <c r="Q336" i="8"/>
  <c r="N336" i="8"/>
  <c r="S336" i="8"/>
  <c r="O336" i="9"/>
  <c r="R336" i="9"/>
  <c r="T336" i="9"/>
  <c r="L337" i="9" s="1"/>
  <c r="CC336" i="8"/>
  <c r="BP336" i="8"/>
  <c r="AH335" i="9" l="1"/>
  <c r="BC336" i="9"/>
  <c r="AC336" i="9"/>
  <c r="CC338" i="7"/>
  <c r="BH335" i="9"/>
  <c r="P338" i="7"/>
  <c r="P337" i="9"/>
  <c r="AP338" i="7"/>
  <c r="U336" i="9"/>
  <c r="BC338" i="7"/>
  <c r="AP336" i="9"/>
  <c r="AU337" i="7"/>
  <c r="AU335" i="9"/>
  <c r="AB336" i="8"/>
  <c r="AG336" i="8"/>
  <c r="Y337" i="8" s="1"/>
  <c r="AE336" i="8"/>
  <c r="CC336" i="9"/>
  <c r="CD336" i="8"/>
  <c r="CA336" i="8"/>
  <c r="CF336" i="8"/>
  <c r="U337" i="7"/>
  <c r="BH337" i="7"/>
  <c r="AB338" i="7"/>
  <c r="AG338" i="7"/>
  <c r="Y339" i="7" s="1"/>
  <c r="AE338" i="7"/>
  <c r="CH335" i="9"/>
  <c r="BU335" i="9"/>
  <c r="AU335" i="8"/>
  <c r="BP338" i="7"/>
  <c r="BP336" i="9"/>
  <c r="AP336" i="8"/>
  <c r="BD336" i="8"/>
  <c r="BA336" i="8"/>
  <c r="BF336" i="8"/>
  <c r="O336" i="8"/>
  <c r="T336" i="8"/>
  <c r="L337" i="8" s="1"/>
  <c r="R336" i="8"/>
  <c r="BQ336" i="8"/>
  <c r="BN336" i="8"/>
  <c r="BS336" i="8"/>
  <c r="CH337" i="7"/>
  <c r="BU337" i="7"/>
  <c r="AH336" i="8" l="1"/>
  <c r="AC337" i="8"/>
  <c r="BO336" i="8"/>
  <c r="BR336" i="8"/>
  <c r="BT336" i="8"/>
  <c r="BL337" i="8" s="1"/>
  <c r="BQ338" i="7"/>
  <c r="BN338" i="7"/>
  <c r="BS338" i="7"/>
  <c r="CD338" i="7"/>
  <c r="CA338" i="7"/>
  <c r="CF338" i="7"/>
  <c r="U336" i="8"/>
  <c r="AQ338" i="7"/>
  <c r="AN338" i="7"/>
  <c r="AS338" i="7"/>
  <c r="BQ336" i="9"/>
  <c r="BN336" i="9"/>
  <c r="BS336" i="9"/>
  <c r="P337" i="8"/>
  <c r="Q337" i="9"/>
  <c r="N337" i="9"/>
  <c r="S337" i="9"/>
  <c r="AD336" i="9"/>
  <c r="AA336" i="9"/>
  <c r="AF336" i="9"/>
  <c r="BD336" i="9"/>
  <c r="BA336" i="9"/>
  <c r="BF336" i="9"/>
  <c r="BB336" i="8"/>
  <c r="BE336" i="8"/>
  <c r="BG336" i="8"/>
  <c r="AY337" i="8" s="1"/>
  <c r="AQ336" i="9"/>
  <c r="AN336" i="9"/>
  <c r="AS336" i="9"/>
  <c r="CB336" i="8"/>
  <c r="CE336" i="8"/>
  <c r="CG336" i="8"/>
  <c r="BY337" i="8" s="1"/>
  <c r="Q338" i="7"/>
  <c r="N338" i="7"/>
  <c r="S338" i="7"/>
  <c r="AH338" i="7"/>
  <c r="AQ336" i="8"/>
  <c r="AN336" i="8"/>
  <c r="AS336" i="8"/>
  <c r="AC339" i="7"/>
  <c r="CD336" i="9"/>
  <c r="CA336" i="9"/>
  <c r="CF336" i="9"/>
  <c r="BD338" i="7"/>
  <c r="BA338" i="7"/>
  <c r="BF338" i="7"/>
  <c r="AD339" i="7" l="1"/>
  <c r="AA339" i="7"/>
  <c r="AF339" i="7"/>
  <c r="BU336" i="8"/>
  <c r="AO336" i="8"/>
  <c r="AT336" i="8"/>
  <c r="AL337" i="8" s="1"/>
  <c r="AR336" i="8"/>
  <c r="AO336" i="9"/>
  <c r="AT336" i="9"/>
  <c r="AL337" i="9" s="1"/>
  <c r="AR336" i="9"/>
  <c r="O337" i="9"/>
  <c r="T337" i="9"/>
  <c r="L338" i="9" s="1"/>
  <c r="R337" i="9"/>
  <c r="AD337" i="8"/>
  <c r="AA337" i="8"/>
  <c r="AF337" i="8"/>
  <c r="BB338" i="7"/>
  <c r="BE338" i="7"/>
  <c r="BG338" i="7"/>
  <c r="AY339" i="7" s="1"/>
  <c r="CB338" i="7"/>
  <c r="CE338" i="7"/>
  <c r="CG338" i="7"/>
  <c r="BY339" i="7" s="1"/>
  <c r="O338" i="7"/>
  <c r="T338" i="7"/>
  <c r="L339" i="7" s="1"/>
  <c r="R338" i="7"/>
  <c r="Q337" i="8"/>
  <c r="N337" i="8"/>
  <c r="S337" i="8"/>
  <c r="AB336" i="9"/>
  <c r="AE336" i="9"/>
  <c r="AG336" i="9"/>
  <c r="Y337" i="9" s="1"/>
  <c r="BC337" i="8"/>
  <c r="BB336" i="9"/>
  <c r="BG336" i="9"/>
  <c r="AY337" i="9" s="1"/>
  <c r="BE336" i="9"/>
  <c r="CC337" i="8"/>
  <c r="BO336" i="9"/>
  <c r="BR336" i="9"/>
  <c r="BT336" i="9"/>
  <c r="BL337" i="9" s="1"/>
  <c r="BO338" i="7"/>
  <c r="BR338" i="7"/>
  <c r="BT338" i="7"/>
  <c r="BL339" i="7" s="1"/>
  <c r="AO338" i="7"/>
  <c r="AR338" i="7"/>
  <c r="AT338" i="7"/>
  <c r="AL339" i="7" s="1"/>
  <c r="BH336" i="8"/>
  <c r="CB336" i="9"/>
  <c r="CE336" i="9"/>
  <c r="CG336" i="9"/>
  <c r="BY337" i="9" s="1"/>
  <c r="CH336" i="8"/>
  <c r="BP337" i="8"/>
  <c r="BH338" i="7" l="1"/>
  <c r="AU336" i="9"/>
  <c r="AP337" i="9"/>
  <c r="BD337" i="8"/>
  <c r="BA337" i="8"/>
  <c r="BF337" i="8"/>
  <c r="BU338" i="7"/>
  <c r="U338" i="7"/>
  <c r="P339" i="7"/>
  <c r="AU336" i="8"/>
  <c r="AP337" i="8"/>
  <c r="CC337" i="9"/>
  <c r="BP337" i="9"/>
  <c r="AC337" i="9"/>
  <c r="CH336" i="9"/>
  <c r="BU336" i="9"/>
  <c r="AH336" i="9"/>
  <c r="AB337" i="8"/>
  <c r="AE337" i="8"/>
  <c r="AG337" i="8"/>
  <c r="Y338" i="8" s="1"/>
  <c r="CD337" i="8"/>
  <c r="CA337" i="8"/>
  <c r="CF337" i="8"/>
  <c r="CC339" i="7"/>
  <c r="CH338" i="7"/>
  <c r="U337" i="9"/>
  <c r="P338" i="9"/>
  <c r="BH336" i="9"/>
  <c r="AU338" i="7"/>
  <c r="BC337" i="9"/>
  <c r="AB339" i="7"/>
  <c r="AG339" i="7"/>
  <c r="Y340" i="7" s="1"/>
  <c r="AE339" i="7"/>
  <c r="BP339" i="7"/>
  <c r="BQ337" i="8"/>
  <c r="BN337" i="8"/>
  <c r="BS337" i="8"/>
  <c r="AP339" i="7"/>
  <c r="O337" i="8"/>
  <c r="T337" i="8"/>
  <c r="L338" i="8" s="1"/>
  <c r="R337" i="8"/>
  <c r="BC339" i="7"/>
  <c r="CD339" i="7" l="1"/>
  <c r="CA339" i="7"/>
  <c r="CF339" i="7"/>
  <c r="AQ337" i="8"/>
  <c r="AN337" i="8"/>
  <c r="AS337" i="8"/>
  <c r="BD339" i="7"/>
  <c r="BA339" i="7"/>
  <c r="BF339" i="7"/>
  <c r="Q338" i="9"/>
  <c r="N338" i="9"/>
  <c r="S338" i="9"/>
  <c r="BD337" i="9"/>
  <c r="BA337" i="9"/>
  <c r="BF337" i="9"/>
  <c r="AQ339" i="7"/>
  <c r="AN339" i="7"/>
  <c r="AS339" i="7"/>
  <c r="AH339" i="7"/>
  <c r="AC340" i="7"/>
  <c r="BO337" i="8"/>
  <c r="BR337" i="8"/>
  <c r="BT337" i="8"/>
  <c r="BL338" i="8" s="1"/>
  <c r="CB337" i="8"/>
  <c r="CG337" i="8"/>
  <c r="BY338" i="8" s="1"/>
  <c r="CE337" i="8"/>
  <c r="BB337" i="8"/>
  <c r="BE337" i="8"/>
  <c r="BG337" i="8"/>
  <c r="AY338" i="8" s="1"/>
  <c r="Q339" i="7"/>
  <c r="N339" i="7"/>
  <c r="S339" i="7"/>
  <c r="BQ339" i="7"/>
  <c r="BN339" i="7"/>
  <c r="BS339" i="7"/>
  <c r="AC338" i="8"/>
  <c r="AQ337" i="9"/>
  <c r="AN337" i="9"/>
  <c r="AS337" i="9"/>
  <c r="AH337" i="8"/>
  <c r="AD337" i="9"/>
  <c r="AA337" i="9"/>
  <c r="AF337" i="9"/>
  <c r="U337" i="8"/>
  <c r="BQ337" i="9"/>
  <c r="BN337" i="9"/>
  <c r="BS337" i="9"/>
  <c r="P338" i="8"/>
  <c r="CD337" i="9"/>
  <c r="CA337" i="9"/>
  <c r="CF337" i="9"/>
  <c r="BB339" i="7" l="1"/>
  <c r="BE339" i="7"/>
  <c r="BG339" i="7"/>
  <c r="AY340" i="7" s="1"/>
  <c r="CH337" i="8"/>
  <c r="AD338" i="8"/>
  <c r="AA338" i="8"/>
  <c r="AF338" i="8"/>
  <c r="CC338" i="8"/>
  <c r="AB337" i="9"/>
  <c r="AG337" i="9"/>
  <c r="Y338" i="9" s="1"/>
  <c r="AE337" i="9"/>
  <c r="AO339" i="7"/>
  <c r="AR339" i="7"/>
  <c r="AT339" i="7"/>
  <c r="AL340" i="7" s="1"/>
  <c r="BP338" i="8"/>
  <c r="CB337" i="9"/>
  <c r="CG337" i="9"/>
  <c r="BY338" i="9" s="1"/>
  <c r="CE337" i="9"/>
  <c r="BU337" i="8"/>
  <c r="BB337" i="9"/>
  <c r="BE337" i="9"/>
  <c r="BG337" i="9"/>
  <c r="AY338" i="9" s="1"/>
  <c r="AO337" i="8"/>
  <c r="AR337" i="8"/>
  <c r="AT337" i="8"/>
  <c r="AL338" i="8" s="1"/>
  <c r="O339" i="7"/>
  <c r="R339" i="7"/>
  <c r="T339" i="7"/>
  <c r="L340" i="7" s="1"/>
  <c r="Q338" i="8"/>
  <c r="N338" i="8"/>
  <c r="S338" i="8"/>
  <c r="AO337" i="9"/>
  <c r="AR337" i="9"/>
  <c r="AT337" i="9"/>
  <c r="AL338" i="9" s="1"/>
  <c r="O338" i="9"/>
  <c r="T338" i="9"/>
  <c r="L339" i="9" s="1"/>
  <c r="R338" i="9"/>
  <c r="CB339" i="7"/>
  <c r="CE339" i="7"/>
  <c r="CG339" i="7"/>
  <c r="BY340" i="7" s="1"/>
  <c r="AD340" i="7"/>
  <c r="AA340" i="7"/>
  <c r="AF340" i="7"/>
  <c r="BO339" i="7"/>
  <c r="BR339" i="7"/>
  <c r="BT339" i="7"/>
  <c r="BL340" i="7" s="1"/>
  <c r="BC338" i="8"/>
  <c r="BO337" i="9"/>
  <c r="BR337" i="9"/>
  <c r="BT337" i="9"/>
  <c r="BL338" i="9" s="1"/>
  <c r="BH337" i="8"/>
  <c r="BD338" i="8" l="1"/>
  <c r="BA338" i="8"/>
  <c r="BF338" i="8"/>
  <c r="CH339" i="7"/>
  <c r="BH337" i="9"/>
  <c r="CD338" i="8"/>
  <c r="CA338" i="8"/>
  <c r="CF338" i="8"/>
  <c r="U338" i="9"/>
  <c r="P339" i="9"/>
  <c r="AB338" i="8"/>
  <c r="AG338" i="8"/>
  <c r="Y339" i="8" s="1"/>
  <c r="AE338" i="8"/>
  <c r="BP340" i="7"/>
  <c r="AP338" i="9"/>
  <c r="P340" i="7"/>
  <c r="AP340" i="7"/>
  <c r="AU339" i="7"/>
  <c r="BU339" i="7"/>
  <c r="CH337" i="9"/>
  <c r="CC338" i="9"/>
  <c r="AU337" i="9"/>
  <c r="U339" i="7"/>
  <c r="AP338" i="8"/>
  <c r="AH337" i="9"/>
  <c r="BC340" i="7"/>
  <c r="BP338" i="9"/>
  <c r="AC338" i="9"/>
  <c r="BH339" i="7"/>
  <c r="BQ338" i="8"/>
  <c r="BN338" i="8"/>
  <c r="BS338" i="8"/>
  <c r="AB340" i="7"/>
  <c r="AG340" i="7"/>
  <c r="Y341" i="7" s="1"/>
  <c r="AE340" i="7"/>
  <c r="O338" i="8"/>
  <c r="T338" i="8"/>
  <c r="L339" i="8" s="1"/>
  <c r="R338" i="8"/>
  <c r="AU337" i="8"/>
  <c r="BU337" i="9"/>
  <c r="CC340" i="7"/>
  <c r="BC338" i="9"/>
  <c r="AC339" i="8" l="1"/>
  <c r="CB338" i="8"/>
  <c r="CE338" i="8"/>
  <c r="CG338" i="8"/>
  <c r="BY339" i="8" s="1"/>
  <c r="Q339" i="9"/>
  <c r="N339" i="9"/>
  <c r="S339" i="9"/>
  <c r="AQ340" i="7"/>
  <c r="AN340" i="7"/>
  <c r="AS340" i="7"/>
  <c r="U338" i="8"/>
  <c r="P339" i="8"/>
  <c r="BQ338" i="9"/>
  <c r="BN338" i="9"/>
  <c r="BS338" i="9"/>
  <c r="Q340" i="7"/>
  <c r="N340" i="7"/>
  <c r="S340" i="7"/>
  <c r="AC341" i="7"/>
  <c r="CD338" i="9"/>
  <c r="CA338" i="9"/>
  <c r="CF338" i="9"/>
  <c r="AD338" i="9"/>
  <c r="AA338" i="9"/>
  <c r="AF338" i="9"/>
  <c r="AH340" i="7"/>
  <c r="BD340" i="7"/>
  <c r="BA340" i="7"/>
  <c r="BF340" i="7"/>
  <c r="AQ338" i="9"/>
  <c r="AN338" i="9"/>
  <c r="AS338" i="9"/>
  <c r="BQ340" i="7"/>
  <c r="BN340" i="7"/>
  <c r="BS340" i="7"/>
  <c r="CD340" i="7"/>
  <c r="CA340" i="7"/>
  <c r="CF340" i="7"/>
  <c r="BB338" i="8"/>
  <c r="BE338" i="8"/>
  <c r="BG338" i="8"/>
  <c r="AY339" i="8" s="1"/>
  <c r="BD338" i="9"/>
  <c r="BA338" i="9"/>
  <c r="BF338" i="9"/>
  <c r="BO338" i="8"/>
  <c r="BT338" i="8"/>
  <c r="BL339" i="8" s="1"/>
  <c r="BR338" i="8"/>
  <c r="AQ338" i="8"/>
  <c r="AN338" i="8"/>
  <c r="AS338" i="8"/>
  <c r="AH338" i="8"/>
  <c r="BP339" i="8" l="1"/>
  <c r="O340" i="7"/>
  <c r="T340" i="7"/>
  <c r="L341" i="7" s="1"/>
  <c r="R340" i="7"/>
  <c r="AO340" i="7"/>
  <c r="AT340" i="7"/>
  <c r="AL341" i="7" s="1"/>
  <c r="AR340" i="7"/>
  <c r="BB338" i="9"/>
  <c r="BG338" i="9"/>
  <c r="AY339" i="9" s="1"/>
  <c r="BE338" i="9"/>
  <c r="BC339" i="8"/>
  <c r="O339" i="9"/>
  <c r="R339" i="9"/>
  <c r="T339" i="9"/>
  <c r="L340" i="9" s="1"/>
  <c r="BO338" i="9"/>
  <c r="BR338" i="9"/>
  <c r="BT338" i="9"/>
  <c r="BL339" i="9" s="1"/>
  <c r="CC339" i="8"/>
  <c r="BH338" i="8"/>
  <c r="CH338" i="8"/>
  <c r="AO338" i="8"/>
  <c r="AT338" i="8"/>
  <c r="AL339" i="8" s="1"/>
  <c r="AR338" i="8"/>
  <c r="Q339" i="8"/>
  <c r="N339" i="8"/>
  <c r="S339" i="8"/>
  <c r="CB338" i="9"/>
  <c r="CE338" i="9"/>
  <c r="CG338" i="9"/>
  <c r="BY339" i="9" s="1"/>
  <c r="AO338" i="9"/>
  <c r="AT338" i="9"/>
  <c r="AL339" i="9" s="1"/>
  <c r="AR338" i="9"/>
  <c r="CB340" i="7"/>
  <c r="CG340" i="7"/>
  <c r="BY341" i="7" s="1"/>
  <c r="CE340" i="7"/>
  <c r="AD341" i="7"/>
  <c r="AA341" i="7"/>
  <c r="AF341" i="7"/>
  <c r="BO340" i="7"/>
  <c r="BR340" i="7"/>
  <c r="BT340" i="7"/>
  <c r="BL341" i="7" s="1"/>
  <c r="AB338" i="9"/>
  <c r="AG338" i="9"/>
  <c r="Y339" i="9" s="1"/>
  <c r="AE338" i="9"/>
  <c r="BU338" i="8"/>
  <c r="BB340" i="7"/>
  <c r="BG340" i="7"/>
  <c r="AY341" i="7" s="1"/>
  <c r="BE340" i="7"/>
  <c r="AD339" i="8"/>
  <c r="AA339" i="8"/>
  <c r="AF339" i="8"/>
  <c r="BC341" i="7" l="1"/>
  <c r="O339" i="8"/>
  <c r="R339" i="8"/>
  <c r="T339" i="8"/>
  <c r="L340" i="8" s="1"/>
  <c r="CD339" i="8"/>
  <c r="CA339" i="8"/>
  <c r="CF339" i="8"/>
  <c r="AU338" i="8"/>
  <c r="AH338" i="9"/>
  <c r="AP339" i="8"/>
  <c r="BP341" i="7"/>
  <c r="P340" i="9"/>
  <c r="U339" i="9"/>
  <c r="BH338" i="9"/>
  <c r="CH340" i="7"/>
  <c r="U340" i="7"/>
  <c r="P341" i="7"/>
  <c r="AB339" i="8"/>
  <c r="AG339" i="8"/>
  <c r="Y340" i="8" s="1"/>
  <c r="AE339" i="8"/>
  <c r="BU340" i="7"/>
  <c r="CC339" i="9"/>
  <c r="BC339" i="9"/>
  <c r="BQ339" i="8"/>
  <c r="BN339" i="8"/>
  <c r="BS339" i="8"/>
  <c r="AP341" i="7"/>
  <c r="CC341" i="7"/>
  <c r="AP339" i="9"/>
  <c r="CH338" i="9"/>
  <c r="BD339" i="8"/>
  <c r="BA339" i="8"/>
  <c r="BF339" i="8"/>
  <c r="BP339" i="9"/>
  <c r="AC339" i="9"/>
  <c r="BU338" i="9"/>
  <c r="AU338" i="9"/>
  <c r="BH340" i="7"/>
  <c r="AB341" i="7"/>
  <c r="AG341" i="7"/>
  <c r="Y342" i="7" s="1"/>
  <c r="AE341" i="7"/>
  <c r="AU340" i="7"/>
  <c r="Q341" i="7" l="1"/>
  <c r="N341" i="7"/>
  <c r="S341" i="7"/>
  <c r="Q340" i="9"/>
  <c r="N340" i="9"/>
  <c r="S340" i="9"/>
  <c r="BQ341" i="7"/>
  <c r="BN341" i="7"/>
  <c r="BS341" i="7"/>
  <c r="AH341" i="7"/>
  <c r="AC342" i="7"/>
  <c r="AQ341" i="7"/>
  <c r="AN341" i="7"/>
  <c r="AS341" i="7"/>
  <c r="CB339" i="8"/>
  <c r="CE339" i="8"/>
  <c r="CG339" i="8"/>
  <c r="BY340" i="8" s="1"/>
  <c r="BO339" i="8"/>
  <c r="BT339" i="8"/>
  <c r="BL340" i="8" s="1"/>
  <c r="BR339" i="8"/>
  <c r="BD339" i="9"/>
  <c r="BA339" i="9"/>
  <c r="BF339" i="9"/>
  <c r="BB339" i="8"/>
  <c r="BE339" i="8"/>
  <c r="BG339" i="8"/>
  <c r="AY340" i="8" s="1"/>
  <c r="P340" i="8"/>
  <c r="CD339" i="9"/>
  <c r="CA339" i="9"/>
  <c r="CF339" i="9"/>
  <c r="AQ339" i="8"/>
  <c r="AN339" i="8"/>
  <c r="AS339" i="8"/>
  <c r="U339" i="8"/>
  <c r="AC340" i="8"/>
  <c r="AQ339" i="9"/>
  <c r="AN339" i="9"/>
  <c r="AS339" i="9"/>
  <c r="AD339" i="9"/>
  <c r="AA339" i="9"/>
  <c r="AF339" i="9"/>
  <c r="CD341" i="7"/>
  <c r="CA341" i="7"/>
  <c r="CF341" i="7"/>
  <c r="BD341" i="7"/>
  <c r="BA341" i="7"/>
  <c r="BF341" i="7"/>
  <c r="BQ339" i="9"/>
  <c r="BN339" i="9"/>
  <c r="BS339" i="9"/>
  <c r="AH339" i="8"/>
  <c r="BO341" i="7" l="1"/>
  <c r="BR341" i="7"/>
  <c r="BT341" i="7"/>
  <c r="BL342" i="7" s="1"/>
  <c r="O340" i="9"/>
  <c r="R340" i="9"/>
  <c r="T340" i="9"/>
  <c r="L341" i="9" s="1"/>
  <c r="CH339" i="8"/>
  <c r="CB341" i="7"/>
  <c r="CG341" i="7"/>
  <c r="BY342" i="7" s="1"/>
  <c r="CE341" i="7"/>
  <c r="AO341" i="7"/>
  <c r="AR341" i="7"/>
  <c r="AT341" i="7"/>
  <c r="AL342" i="7" s="1"/>
  <c r="CC340" i="8"/>
  <c r="AO339" i="8"/>
  <c r="AT339" i="8"/>
  <c r="AL340" i="8" s="1"/>
  <c r="AR339" i="8"/>
  <c r="AD340" i="8"/>
  <c r="AA340" i="8"/>
  <c r="AF340" i="8"/>
  <c r="BH339" i="8"/>
  <c r="AB339" i="9"/>
  <c r="AE339" i="9"/>
  <c r="AG339" i="9"/>
  <c r="Y340" i="9" s="1"/>
  <c r="BB339" i="9"/>
  <c r="BE339" i="9"/>
  <c r="BG339" i="9"/>
  <c r="AY340" i="9" s="1"/>
  <c r="AD342" i="7"/>
  <c r="AA342" i="7"/>
  <c r="AF342" i="7"/>
  <c r="CB339" i="9"/>
  <c r="CG339" i="9"/>
  <c r="BY340" i="9" s="1"/>
  <c r="CE339" i="9"/>
  <c r="O341" i="7"/>
  <c r="T341" i="7"/>
  <c r="L342" i="7" s="1"/>
  <c r="R341" i="7"/>
  <c r="BO339" i="9"/>
  <c r="BR339" i="9"/>
  <c r="BT339" i="9"/>
  <c r="BL340" i="9" s="1"/>
  <c r="AO339" i="9"/>
  <c r="AT339" i="9"/>
  <c r="AL340" i="9" s="1"/>
  <c r="AR339" i="9"/>
  <c r="BU339" i="8"/>
  <c r="Q340" i="8"/>
  <c r="N340" i="8"/>
  <c r="S340" i="8"/>
  <c r="BP340" i="8"/>
  <c r="BB341" i="7"/>
  <c r="BG341" i="7"/>
  <c r="AY342" i="7" s="1"/>
  <c r="BE341" i="7"/>
  <c r="BC340" i="8"/>
  <c r="AC340" i="9" l="1"/>
  <c r="P341" i="9"/>
  <c r="CC340" i="9"/>
  <c r="AH339" i="9"/>
  <c r="CD340" i="8"/>
  <c r="CA340" i="8"/>
  <c r="CF340" i="8"/>
  <c r="BQ340" i="8"/>
  <c r="BN340" i="8"/>
  <c r="BS340" i="8"/>
  <c r="BP340" i="9"/>
  <c r="AP342" i="7"/>
  <c r="U340" i="9"/>
  <c r="AU341" i="7"/>
  <c r="AP340" i="9"/>
  <c r="BU339" i="9"/>
  <c r="O340" i="8"/>
  <c r="T340" i="8"/>
  <c r="L341" i="8" s="1"/>
  <c r="R340" i="8"/>
  <c r="U341" i="7"/>
  <c r="AB342" i="7"/>
  <c r="AE342" i="7"/>
  <c r="AG342" i="7"/>
  <c r="Y343" i="7" s="1"/>
  <c r="CH341" i="7"/>
  <c r="AU339" i="9"/>
  <c r="BD340" i="8"/>
  <c r="BA340" i="8"/>
  <c r="BF340" i="8"/>
  <c r="BC340" i="9"/>
  <c r="CC342" i="7"/>
  <c r="BH341" i="7"/>
  <c r="BH339" i="9"/>
  <c r="BP342" i="7"/>
  <c r="AU339" i="8"/>
  <c r="BU341" i="7"/>
  <c r="P342" i="7"/>
  <c r="AB340" i="8"/>
  <c r="AG340" i="8"/>
  <c r="Y341" i="8" s="1"/>
  <c r="AE340" i="8"/>
  <c r="BC342" i="7"/>
  <c r="CH339" i="9"/>
  <c r="AP340" i="8"/>
  <c r="AH342" i="7" l="1"/>
  <c r="BD342" i="7"/>
  <c r="BA342" i="7"/>
  <c r="BF342" i="7"/>
  <c r="BD340" i="9"/>
  <c r="BA340" i="9"/>
  <c r="BF340" i="9"/>
  <c r="CB340" i="8"/>
  <c r="CE340" i="8"/>
  <c r="CG340" i="8"/>
  <c r="BY341" i="8" s="1"/>
  <c r="AH340" i="8"/>
  <c r="BQ342" i="7"/>
  <c r="BN342" i="7"/>
  <c r="BS342" i="7"/>
  <c r="AC341" i="8"/>
  <c r="BB340" i="8"/>
  <c r="BG340" i="8"/>
  <c r="AY341" i="8" s="1"/>
  <c r="BE340" i="8"/>
  <c r="U340" i="8"/>
  <c r="CD340" i="9"/>
  <c r="CA340" i="9"/>
  <c r="CF340" i="9"/>
  <c r="AQ342" i="7"/>
  <c r="AN342" i="7"/>
  <c r="AS342" i="7"/>
  <c r="BQ340" i="9"/>
  <c r="BN340" i="9"/>
  <c r="BS340" i="9"/>
  <c r="Q341" i="9"/>
  <c r="N341" i="9"/>
  <c r="S341" i="9"/>
  <c r="BO340" i="8"/>
  <c r="BR340" i="8"/>
  <c r="BT340" i="8"/>
  <c r="BL341" i="8" s="1"/>
  <c r="P341" i="8"/>
  <c r="Q342" i="7"/>
  <c r="N342" i="7"/>
  <c r="S342" i="7"/>
  <c r="AQ340" i="8"/>
  <c r="AN340" i="8"/>
  <c r="AS340" i="8"/>
  <c r="CD342" i="7"/>
  <c r="CA342" i="7"/>
  <c r="CF342" i="7"/>
  <c r="AC343" i="7"/>
  <c r="AQ340" i="9"/>
  <c r="AN340" i="9"/>
  <c r="AS340" i="9"/>
  <c r="AD340" i="9"/>
  <c r="AA340" i="9"/>
  <c r="AF340" i="9"/>
  <c r="BO340" i="9" l="1"/>
  <c r="BR340" i="9"/>
  <c r="BT340" i="9"/>
  <c r="BL341" i="9" s="1"/>
  <c r="BB340" i="9"/>
  <c r="BG340" i="9"/>
  <c r="AY341" i="9" s="1"/>
  <c r="BE340" i="9"/>
  <c r="CB342" i="7"/>
  <c r="CE342" i="7"/>
  <c r="CG342" i="7"/>
  <c r="BY343" i="7" s="1"/>
  <c r="AB340" i="9"/>
  <c r="AG340" i="9"/>
  <c r="Y341" i="9" s="1"/>
  <c r="AE340" i="9"/>
  <c r="AD343" i="7"/>
  <c r="AA343" i="7"/>
  <c r="AF343" i="7"/>
  <c r="BP341" i="8"/>
  <c r="BO342" i="7"/>
  <c r="BR342" i="7"/>
  <c r="BT342" i="7"/>
  <c r="BL343" i="7" s="1"/>
  <c r="AO340" i="8"/>
  <c r="AR340" i="8"/>
  <c r="AT340" i="8"/>
  <c r="AL341" i="8" s="1"/>
  <c r="BB342" i="7"/>
  <c r="BE342" i="7"/>
  <c r="BG342" i="7"/>
  <c r="AY343" i="7" s="1"/>
  <c r="BU340" i="8"/>
  <c r="AD341" i="8"/>
  <c r="AA341" i="8"/>
  <c r="AF341" i="8"/>
  <c r="AO342" i="7"/>
  <c r="AT342" i="7"/>
  <c r="AL343" i="7" s="1"/>
  <c r="AR342" i="7"/>
  <c r="CB340" i="9"/>
  <c r="CG340" i="9"/>
  <c r="BY341" i="9" s="1"/>
  <c r="CE340" i="9"/>
  <c r="B36" i="9"/>
  <c r="O342" i="7"/>
  <c r="T342" i="7"/>
  <c r="L343" i="7" s="1"/>
  <c r="R342" i="7"/>
  <c r="O341" i="9"/>
  <c r="T341" i="9"/>
  <c r="L342" i="9" s="1"/>
  <c r="R341" i="9"/>
  <c r="AO340" i="9"/>
  <c r="AT340" i="9"/>
  <c r="AL341" i="9" s="1"/>
  <c r="AR340" i="9"/>
  <c r="BH340" i="8"/>
  <c r="CC341" i="8"/>
  <c r="Q341" i="8"/>
  <c r="N341" i="8"/>
  <c r="S341" i="8"/>
  <c r="BC341" i="8"/>
  <c r="CH340" i="8"/>
  <c r="O341" i="8" l="1"/>
  <c r="R341" i="8"/>
  <c r="T341" i="8"/>
  <c r="L342" i="8" s="1"/>
  <c r="U342" i="7"/>
  <c r="BC343" i="7"/>
  <c r="BH340" i="9"/>
  <c r="BH342" i="7"/>
  <c r="BC341" i="9"/>
  <c r="BQ341" i="8"/>
  <c r="BN341" i="8"/>
  <c r="BS341" i="8"/>
  <c r="AU342" i="7"/>
  <c r="C38" i="7"/>
  <c r="AP343" i="7"/>
  <c r="AP341" i="8"/>
  <c r="AB343" i="7"/>
  <c r="AE343" i="7"/>
  <c r="AG343" i="7"/>
  <c r="Y344" i="7" s="1"/>
  <c r="BP341" i="9"/>
  <c r="BU340" i="9"/>
  <c r="AU340" i="9"/>
  <c r="C36" i="8"/>
  <c r="AH340" i="9"/>
  <c r="AC341" i="9"/>
  <c r="CD341" i="8"/>
  <c r="CA341" i="8"/>
  <c r="CF341" i="8"/>
  <c r="AU340" i="8"/>
  <c r="CC341" i="9"/>
  <c r="P343" i="7"/>
  <c r="CC343" i="7"/>
  <c r="AP341" i="9"/>
  <c r="AB341" i="8"/>
  <c r="AE341" i="8"/>
  <c r="AG341" i="8"/>
  <c r="Y342" i="8" s="1"/>
  <c r="BD341" i="8"/>
  <c r="BA341" i="8"/>
  <c r="BF341" i="8"/>
  <c r="U341" i="9"/>
  <c r="P342" i="9"/>
  <c r="BP343" i="7"/>
  <c r="CH342" i="7"/>
  <c r="CH340" i="9"/>
  <c r="B36" i="8"/>
  <c r="BU342" i="7"/>
  <c r="BB341" i="8" l="1"/>
  <c r="BG341" i="8"/>
  <c r="AY342" i="8" s="1"/>
  <c r="BE341" i="8"/>
  <c r="AQ341" i="8"/>
  <c r="AN341" i="8"/>
  <c r="AS341" i="8"/>
  <c r="AQ343" i="7"/>
  <c r="AN343" i="7"/>
  <c r="AS343" i="7"/>
  <c r="AH341" i="8"/>
  <c r="AC342" i="8"/>
  <c r="BD343" i="7"/>
  <c r="BA343" i="7"/>
  <c r="BF343" i="7"/>
  <c r="AQ341" i="9"/>
  <c r="AN341" i="9"/>
  <c r="AS341" i="9"/>
  <c r="CD341" i="9"/>
  <c r="CA341" i="9"/>
  <c r="CF341" i="9"/>
  <c r="Q342" i="9"/>
  <c r="N342" i="9"/>
  <c r="S342" i="9"/>
  <c r="BQ341" i="9"/>
  <c r="BN341" i="9"/>
  <c r="BS341" i="9"/>
  <c r="G36" i="8"/>
  <c r="CB341" i="8"/>
  <c r="CE341" i="8"/>
  <c r="CG341" i="8"/>
  <c r="BY342" i="8" s="1"/>
  <c r="BO341" i="8"/>
  <c r="BR341" i="8"/>
  <c r="BT341" i="8"/>
  <c r="BL342" i="8" s="1"/>
  <c r="BQ343" i="7"/>
  <c r="BN343" i="7"/>
  <c r="BS343" i="7"/>
  <c r="CD343" i="7"/>
  <c r="CA343" i="7"/>
  <c r="CF343" i="7"/>
  <c r="Q343" i="7"/>
  <c r="N343" i="7"/>
  <c r="S343" i="7"/>
  <c r="U341" i="8"/>
  <c r="F36" i="8"/>
  <c r="AD341" i="9"/>
  <c r="AA341" i="9"/>
  <c r="AF341" i="9"/>
  <c r="AC344" i="7"/>
  <c r="P342" i="8"/>
  <c r="AH343" i="7"/>
  <c r="E36" i="8"/>
  <c r="BD341" i="9"/>
  <c r="BA341" i="9"/>
  <c r="BF341" i="9"/>
  <c r="G38" i="7" l="1"/>
  <c r="AO341" i="9"/>
  <c r="AT341" i="9"/>
  <c r="AL342" i="9" s="1"/>
  <c r="AR341" i="9"/>
  <c r="AD344" i="7"/>
  <c r="AA344" i="7"/>
  <c r="AF344" i="7"/>
  <c r="CB343" i="7"/>
  <c r="CE343" i="7"/>
  <c r="CG343" i="7"/>
  <c r="BY344" i="7" s="1"/>
  <c r="E36" i="9"/>
  <c r="F36" i="9"/>
  <c r="E38" i="7"/>
  <c r="BO341" i="9"/>
  <c r="BT341" i="9"/>
  <c r="BL342" i="9" s="1"/>
  <c r="BR341" i="9"/>
  <c r="D38" i="7"/>
  <c r="AB341" i="9"/>
  <c r="AE341" i="9"/>
  <c r="AG341" i="9"/>
  <c r="Y342" i="9" s="1"/>
  <c r="F38" i="7"/>
  <c r="BB343" i="7"/>
  <c r="BG343" i="7"/>
  <c r="AY344" i="7" s="1"/>
  <c r="BE343" i="7"/>
  <c r="BO343" i="7"/>
  <c r="BT343" i="7"/>
  <c r="BL344" i="7" s="1"/>
  <c r="BR343" i="7"/>
  <c r="AO343" i="7"/>
  <c r="AR343" i="7"/>
  <c r="AT343" i="7"/>
  <c r="AL344" i="7" s="1"/>
  <c r="D36" i="8"/>
  <c r="C36" i="9"/>
  <c r="BP342" i="8"/>
  <c r="O342" i="9"/>
  <c r="R342" i="9"/>
  <c r="T342" i="9"/>
  <c r="L343" i="9" s="1"/>
  <c r="BU341" i="8"/>
  <c r="AO341" i="8"/>
  <c r="AR341" i="8"/>
  <c r="AT341" i="8"/>
  <c r="AL342" i="8" s="1"/>
  <c r="G36" i="9"/>
  <c r="BB341" i="9"/>
  <c r="BE341" i="9"/>
  <c r="BG341" i="9"/>
  <c r="AY342" i="9" s="1"/>
  <c r="CC342" i="8"/>
  <c r="CB341" i="9"/>
  <c r="CE341" i="9"/>
  <c r="CG341" i="9"/>
  <c r="BY342" i="9" s="1"/>
  <c r="BH341" i="8"/>
  <c r="Q342" i="8"/>
  <c r="N342" i="8"/>
  <c r="S342" i="8"/>
  <c r="O343" i="7"/>
  <c r="T343" i="7"/>
  <c r="L344" i="7" s="1"/>
  <c r="R343" i="7"/>
  <c r="CH341" i="8"/>
  <c r="BC342" i="8"/>
  <c r="B38" i="7"/>
  <c r="D36" i="9"/>
  <c r="AD342" i="8"/>
  <c r="AA342" i="8"/>
  <c r="AF342" i="8"/>
  <c r="AU343" i="7" l="1"/>
  <c r="CC344" i="7"/>
  <c r="BQ342" i="8"/>
  <c r="BN342" i="8"/>
  <c r="BS342" i="8"/>
  <c r="CH343" i="7"/>
  <c r="BD342" i="8"/>
  <c r="BA342" i="8"/>
  <c r="BF342" i="8"/>
  <c r="BU343" i="7"/>
  <c r="BP344" i="7"/>
  <c r="BU341" i="9"/>
  <c r="BP342" i="9"/>
  <c r="AB344" i="7"/>
  <c r="AE344" i="7"/>
  <c r="AG344" i="7"/>
  <c r="Y345" i="7" s="1"/>
  <c r="BH343" i="7"/>
  <c r="BC344" i="7"/>
  <c r="AU341" i="9"/>
  <c r="AP342" i="8"/>
  <c r="P344" i="7"/>
  <c r="AP342" i="9"/>
  <c r="CC342" i="9"/>
  <c r="AU341" i="8"/>
  <c r="AB342" i="8"/>
  <c r="AE342" i="8"/>
  <c r="AG342" i="8"/>
  <c r="Y343" i="8" s="1"/>
  <c r="CD342" i="8"/>
  <c r="CA342" i="8"/>
  <c r="CF342" i="8"/>
  <c r="U343" i="7"/>
  <c r="BC342" i="9"/>
  <c r="P343" i="9"/>
  <c r="AP344" i="7"/>
  <c r="AH341" i="9"/>
  <c r="CH341" i="9"/>
  <c r="O342" i="8"/>
  <c r="T342" i="8"/>
  <c r="L343" i="8" s="1"/>
  <c r="R342" i="8"/>
  <c r="BH341" i="9"/>
  <c r="U342" i="9"/>
  <c r="AC342" i="9"/>
  <c r="BO342" i="8" l="1"/>
  <c r="BR342" i="8"/>
  <c r="BT342" i="8"/>
  <c r="BL343" i="8" s="1"/>
  <c r="CD342" i="9"/>
  <c r="CA342" i="9"/>
  <c r="CF342" i="9"/>
  <c r="AQ342" i="9"/>
  <c r="AN342" i="9"/>
  <c r="AS342" i="9"/>
  <c r="BQ344" i="7"/>
  <c r="BN344" i="7"/>
  <c r="BS344" i="7"/>
  <c r="BD342" i="9"/>
  <c r="BA342" i="9"/>
  <c r="BF342" i="9"/>
  <c r="P343" i="8"/>
  <c r="BQ342" i="9"/>
  <c r="BN342" i="9"/>
  <c r="BS342" i="9"/>
  <c r="CB342" i="8"/>
  <c r="CE342" i="8"/>
  <c r="CG342" i="8"/>
  <c r="BY343" i="8" s="1"/>
  <c r="CD344" i="7"/>
  <c r="CA344" i="7"/>
  <c r="CF344" i="7"/>
  <c r="AC345" i="7"/>
  <c r="U342" i="8"/>
  <c r="BD344" i="7"/>
  <c r="BA344" i="7"/>
  <c r="BF344" i="7"/>
  <c r="AD342" i="9"/>
  <c r="AA342" i="9"/>
  <c r="AF342" i="9"/>
  <c r="AQ344" i="7"/>
  <c r="AN344" i="7"/>
  <c r="AS344" i="7"/>
  <c r="AC343" i="8"/>
  <c r="Q344" i="7"/>
  <c r="N344" i="7"/>
  <c r="S344" i="7"/>
  <c r="AH344" i="7"/>
  <c r="BB342" i="8"/>
  <c r="BG342" i="8"/>
  <c r="AY343" i="8" s="1"/>
  <c r="BE342" i="8"/>
  <c r="Q343" i="9"/>
  <c r="N343" i="9"/>
  <c r="S343" i="9"/>
  <c r="AH342" i="8"/>
  <c r="AQ342" i="8"/>
  <c r="AN342" i="8"/>
  <c r="AS342" i="8"/>
  <c r="AD345" i="7" l="1"/>
  <c r="AA345" i="7"/>
  <c r="AF345" i="7"/>
  <c r="CB342" i="9"/>
  <c r="CE342" i="9"/>
  <c r="CG342" i="9"/>
  <c r="BY343" i="9" s="1"/>
  <c r="AB342" i="9"/>
  <c r="AG342" i="9"/>
  <c r="Y343" i="9" s="1"/>
  <c r="AE342" i="9"/>
  <c r="CC343" i="8"/>
  <c r="BH342" i="8"/>
  <c r="AO342" i="8"/>
  <c r="AT342" i="8"/>
  <c r="AL343" i="8" s="1"/>
  <c r="AR342" i="8"/>
  <c r="AO344" i="7"/>
  <c r="AT344" i="7"/>
  <c r="AL345" i="7" s="1"/>
  <c r="AR344" i="7"/>
  <c r="BC343" i="8"/>
  <c r="BB342" i="9"/>
  <c r="BG342" i="9"/>
  <c r="AY343" i="9" s="1"/>
  <c r="BE342" i="9"/>
  <c r="O344" i="7"/>
  <c r="T344" i="7"/>
  <c r="L345" i="7" s="1"/>
  <c r="R344" i="7"/>
  <c r="BO342" i="9"/>
  <c r="BR342" i="9"/>
  <c r="BT342" i="9"/>
  <c r="BL343" i="9" s="1"/>
  <c r="BO344" i="7"/>
  <c r="BR344" i="7"/>
  <c r="BT344" i="7"/>
  <c r="BL345" i="7" s="1"/>
  <c r="BP343" i="8"/>
  <c r="BU342" i="8"/>
  <c r="CB344" i="7"/>
  <c r="CG344" i="7"/>
  <c r="BY345" i="7" s="1"/>
  <c r="CE344" i="7"/>
  <c r="BB344" i="7"/>
  <c r="BE344" i="7"/>
  <c r="BG344" i="7"/>
  <c r="AY345" i="7" s="1"/>
  <c r="AD343" i="8"/>
  <c r="AA343" i="8"/>
  <c r="AF343" i="8"/>
  <c r="CH342" i="8"/>
  <c r="O343" i="9"/>
  <c r="R343" i="9"/>
  <c r="T343" i="9"/>
  <c r="L344" i="9" s="1"/>
  <c r="Q343" i="8"/>
  <c r="N343" i="8"/>
  <c r="S343" i="8"/>
  <c r="AO342" i="9"/>
  <c r="AT342" i="9"/>
  <c r="AL343" i="9" s="1"/>
  <c r="AR342" i="9"/>
  <c r="BU344" i="7" l="1"/>
  <c r="AC343" i="9"/>
  <c r="BC345" i="7"/>
  <c r="AU344" i="7"/>
  <c r="P344" i="9"/>
  <c r="BH344" i="7"/>
  <c r="BP343" i="9"/>
  <c r="AP345" i="7"/>
  <c r="CC343" i="9"/>
  <c r="U343" i="9"/>
  <c r="BU342" i="9"/>
  <c r="CH342" i="9"/>
  <c r="CH344" i="7"/>
  <c r="CC345" i="7"/>
  <c r="U344" i="7"/>
  <c r="P345" i="7"/>
  <c r="AU342" i="8"/>
  <c r="AU342" i="9"/>
  <c r="AP343" i="8"/>
  <c r="AB345" i="7"/>
  <c r="AG345" i="7"/>
  <c r="Y346" i="7" s="1"/>
  <c r="AE345" i="7"/>
  <c r="BC343" i="9"/>
  <c r="CD343" i="8"/>
  <c r="CA343" i="8"/>
  <c r="CF343" i="8"/>
  <c r="AP343" i="9"/>
  <c r="BH342" i="9"/>
  <c r="BQ343" i="8"/>
  <c r="BN343" i="8"/>
  <c r="BS343" i="8"/>
  <c r="AB343" i="8"/>
  <c r="AG343" i="8"/>
  <c r="Y344" i="8" s="1"/>
  <c r="AE343" i="8"/>
  <c r="O343" i="8"/>
  <c r="R343" i="8"/>
  <c r="T343" i="8"/>
  <c r="L344" i="8" s="1"/>
  <c r="BP345" i="7"/>
  <c r="BD343" i="8"/>
  <c r="BA343" i="8"/>
  <c r="BF343" i="8"/>
  <c r="AH342" i="9"/>
  <c r="U343" i="8" l="1"/>
  <c r="Q344" i="9"/>
  <c r="N344" i="9"/>
  <c r="S344" i="9"/>
  <c r="Q345" i="7"/>
  <c r="N345" i="7"/>
  <c r="S345" i="7"/>
  <c r="BD345" i="7"/>
  <c r="BA345" i="7"/>
  <c r="BF345" i="7"/>
  <c r="CD343" i="9"/>
  <c r="CA343" i="9"/>
  <c r="CF343" i="9"/>
  <c r="AH345" i="7"/>
  <c r="CD345" i="7"/>
  <c r="CA345" i="7"/>
  <c r="CF345" i="7"/>
  <c r="AQ345" i="7"/>
  <c r="AN345" i="7"/>
  <c r="AS345" i="7"/>
  <c r="AD343" i="9"/>
  <c r="AA343" i="9"/>
  <c r="AF343" i="9"/>
  <c r="BO343" i="8"/>
  <c r="BR343" i="8"/>
  <c r="BT343" i="8"/>
  <c r="BL344" i="8" s="1"/>
  <c r="AQ343" i="9"/>
  <c r="AN343" i="9"/>
  <c r="AS343" i="9"/>
  <c r="AH343" i="8"/>
  <c r="AQ343" i="8"/>
  <c r="AN343" i="8"/>
  <c r="AS343" i="8"/>
  <c r="BQ345" i="7"/>
  <c r="BN345" i="7"/>
  <c r="BS345" i="7"/>
  <c r="P344" i="8"/>
  <c r="AC346" i="7"/>
  <c r="CB343" i="8"/>
  <c r="CG343" i="8"/>
  <c r="BY344" i="8" s="1"/>
  <c r="CE343" i="8"/>
  <c r="BQ343" i="9"/>
  <c r="BN343" i="9"/>
  <c r="BS343" i="9"/>
  <c r="AC344" i="8"/>
  <c r="BB343" i="8"/>
  <c r="BE343" i="8"/>
  <c r="BG343" i="8"/>
  <c r="AY344" i="8" s="1"/>
  <c r="BD343" i="9"/>
  <c r="BA343" i="9"/>
  <c r="BF343" i="9"/>
  <c r="Q344" i="8" l="1"/>
  <c r="N344" i="8"/>
  <c r="S344" i="8"/>
  <c r="AO345" i="7"/>
  <c r="AT345" i="7"/>
  <c r="AL346" i="7" s="1"/>
  <c r="AR345" i="7"/>
  <c r="BB345" i="7"/>
  <c r="BE345" i="7"/>
  <c r="BG345" i="7"/>
  <c r="AY346" i="7" s="1"/>
  <c r="BO345" i="7"/>
  <c r="BR345" i="7"/>
  <c r="BT345" i="7"/>
  <c r="BL346" i="7" s="1"/>
  <c r="CB345" i="7"/>
  <c r="CE345" i="7"/>
  <c r="CG345" i="7"/>
  <c r="BY346" i="7" s="1"/>
  <c r="O345" i="7"/>
  <c r="T345" i="7"/>
  <c r="L346" i="7" s="1"/>
  <c r="R345" i="7"/>
  <c r="AD344" i="8"/>
  <c r="AA344" i="8"/>
  <c r="AF344" i="8"/>
  <c r="BP344" i="8"/>
  <c r="O344" i="9"/>
  <c r="R344" i="9"/>
  <c r="T344" i="9"/>
  <c r="L345" i="9" s="1"/>
  <c r="BB343" i="9"/>
  <c r="BE343" i="9"/>
  <c r="BG343" i="9"/>
  <c r="AY344" i="9" s="1"/>
  <c r="AO343" i="8"/>
  <c r="AT343" i="8"/>
  <c r="AL344" i="8" s="1"/>
  <c r="AR343" i="8"/>
  <c r="BC344" i="8"/>
  <c r="CC344" i="8"/>
  <c r="BU343" i="8"/>
  <c r="CH343" i="8"/>
  <c r="BH343" i="8"/>
  <c r="AO343" i="9"/>
  <c r="AR343" i="9"/>
  <c r="AT343" i="9"/>
  <c r="AL344" i="9" s="1"/>
  <c r="BO343" i="9"/>
  <c r="BT343" i="9"/>
  <c r="BL344" i="9" s="1"/>
  <c r="BR343" i="9"/>
  <c r="AB343" i="9"/>
  <c r="AE343" i="9"/>
  <c r="AG343" i="9"/>
  <c r="Y344" i="9" s="1"/>
  <c r="CB343" i="9"/>
  <c r="CE343" i="9"/>
  <c r="CG343" i="9"/>
  <c r="BY344" i="9" s="1"/>
  <c r="AD346" i="7"/>
  <c r="AA346" i="7"/>
  <c r="AF346" i="7"/>
  <c r="BC346" i="7" l="1"/>
  <c r="BH345" i="7"/>
  <c r="AU343" i="9"/>
  <c r="AC344" i="9"/>
  <c r="AH343" i="9"/>
  <c r="AB344" i="8"/>
  <c r="AE344" i="8"/>
  <c r="AG344" i="8"/>
  <c r="Y345" i="8" s="1"/>
  <c r="BP346" i="7"/>
  <c r="AU345" i="7"/>
  <c r="AB346" i="7"/>
  <c r="AG346" i="7"/>
  <c r="Y347" i="7" s="1"/>
  <c r="AE346" i="7"/>
  <c r="CC344" i="9"/>
  <c r="BC344" i="9"/>
  <c r="BU345" i="7"/>
  <c r="AP346" i="7"/>
  <c r="AU343" i="8"/>
  <c r="BQ344" i="8"/>
  <c r="BN344" i="8"/>
  <c r="BS344" i="8"/>
  <c r="AP344" i="8"/>
  <c r="BU343" i="9"/>
  <c r="BH343" i="9"/>
  <c r="U345" i="7"/>
  <c r="BD344" i="8"/>
  <c r="BA344" i="8"/>
  <c r="BF344" i="8"/>
  <c r="CH343" i="9"/>
  <c r="BP344" i="9"/>
  <c r="P346" i="7"/>
  <c r="P345" i="9"/>
  <c r="U344" i="9"/>
  <c r="CC346" i="7"/>
  <c r="CH345" i="7"/>
  <c r="O344" i="8"/>
  <c r="R344" i="8"/>
  <c r="T344" i="8"/>
  <c r="L345" i="8" s="1"/>
  <c r="AP344" i="9"/>
  <c r="CD344" i="8"/>
  <c r="CA344" i="8"/>
  <c r="CF344" i="8"/>
  <c r="AH344" i="8" l="1"/>
  <c r="CD344" i="9"/>
  <c r="CA344" i="9"/>
  <c r="CF344" i="9"/>
  <c r="BO344" i="8"/>
  <c r="BR344" i="8"/>
  <c r="BT344" i="8"/>
  <c r="BL345" i="8" s="1"/>
  <c r="AH346" i="7"/>
  <c r="P345" i="8"/>
  <c r="Q345" i="9"/>
  <c r="N345" i="9"/>
  <c r="S345" i="9"/>
  <c r="AC347" i="7"/>
  <c r="CB344" i="8"/>
  <c r="CG344" i="8"/>
  <c r="BY345" i="8" s="1"/>
  <c r="CE344" i="8"/>
  <c r="AD344" i="9"/>
  <c r="AA344" i="9"/>
  <c r="AF344" i="9"/>
  <c r="AQ346" i="7"/>
  <c r="AN346" i="7"/>
  <c r="AS346" i="7"/>
  <c r="Q346" i="7"/>
  <c r="N346" i="7"/>
  <c r="S346" i="7"/>
  <c r="CD346" i="7"/>
  <c r="CA346" i="7"/>
  <c r="CF346" i="7"/>
  <c r="BQ346" i="7"/>
  <c r="BN346" i="7"/>
  <c r="BS346" i="7"/>
  <c r="AQ344" i="9"/>
  <c r="AN344" i="9"/>
  <c r="AS344" i="9"/>
  <c r="BB344" i="8"/>
  <c r="BG344" i="8"/>
  <c r="AY345" i="8" s="1"/>
  <c r="BE344" i="8"/>
  <c r="U344" i="8"/>
  <c r="BQ344" i="9"/>
  <c r="BN344" i="9"/>
  <c r="BS344" i="9"/>
  <c r="AQ344" i="8"/>
  <c r="AN344" i="8"/>
  <c r="AS344" i="8"/>
  <c r="BD344" i="9"/>
  <c r="BA344" i="9"/>
  <c r="BF344" i="9"/>
  <c r="AC345" i="8"/>
  <c r="BD346" i="7"/>
  <c r="BA346" i="7"/>
  <c r="BF346" i="7"/>
  <c r="CC345" i="8" l="1"/>
  <c r="BU344" i="8"/>
  <c r="AO344" i="9"/>
  <c r="AR344" i="9"/>
  <c r="AT344" i="9"/>
  <c r="AL345" i="9" s="1"/>
  <c r="AD347" i="7"/>
  <c r="AA347" i="7"/>
  <c r="AF347" i="7"/>
  <c r="BO344" i="9"/>
  <c r="BR344" i="9"/>
  <c r="BT344" i="9"/>
  <c r="BL345" i="9" s="1"/>
  <c r="BO346" i="7"/>
  <c r="BT346" i="7"/>
  <c r="BL347" i="7" s="1"/>
  <c r="BR346" i="7"/>
  <c r="O345" i="9"/>
  <c r="T345" i="9"/>
  <c r="L346" i="9" s="1"/>
  <c r="R345" i="9"/>
  <c r="AO346" i="7"/>
  <c r="AR346" i="7"/>
  <c r="AT346" i="7"/>
  <c r="AL347" i="7" s="1"/>
  <c r="CB344" i="9"/>
  <c r="CG344" i="9"/>
  <c r="BY345" i="9" s="1"/>
  <c r="CE344" i="9"/>
  <c r="Q345" i="8"/>
  <c r="N345" i="8"/>
  <c r="S345" i="8"/>
  <c r="BB346" i="7"/>
  <c r="BG346" i="7"/>
  <c r="AY347" i="7" s="1"/>
  <c r="BE346" i="7"/>
  <c r="AD345" i="8"/>
  <c r="AA345" i="8"/>
  <c r="AF345" i="8"/>
  <c r="AB344" i="9"/>
  <c r="AG344" i="9"/>
  <c r="Y345" i="9" s="1"/>
  <c r="AE344" i="9"/>
  <c r="AO344" i="8"/>
  <c r="AR344" i="8"/>
  <c r="AT344" i="8"/>
  <c r="AL345" i="8" s="1"/>
  <c r="CB346" i="7"/>
  <c r="CG346" i="7"/>
  <c r="BY347" i="7" s="1"/>
  <c r="CE346" i="7"/>
  <c r="BH344" i="8"/>
  <c r="BB344" i="9"/>
  <c r="BG344" i="9"/>
  <c r="AY345" i="9" s="1"/>
  <c r="BE344" i="9"/>
  <c r="BC345" i="8"/>
  <c r="O346" i="7"/>
  <c r="T346" i="7"/>
  <c r="L347" i="7" s="1"/>
  <c r="R346" i="7"/>
  <c r="CH344" i="8"/>
  <c r="BP345" i="8"/>
  <c r="AC345" i="9" l="1"/>
  <c r="P347" i="7"/>
  <c r="CC347" i="7"/>
  <c r="BH346" i="7"/>
  <c r="AP345" i="9"/>
  <c r="AU344" i="9"/>
  <c r="AP345" i="8"/>
  <c r="BD345" i="8"/>
  <c r="BA345" i="8"/>
  <c r="BF345" i="8"/>
  <c r="BU346" i="7"/>
  <c r="U345" i="9"/>
  <c r="BQ345" i="8"/>
  <c r="BN345" i="8"/>
  <c r="BS345" i="8"/>
  <c r="CC345" i="9"/>
  <c r="P346" i="9"/>
  <c r="BC345" i="9"/>
  <c r="AH344" i="9"/>
  <c r="BP345" i="9"/>
  <c r="AB347" i="7"/>
  <c r="AE347" i="7"/>
  <c r="AG347" i="7"/>
  <c r="Y348" i="7" s="1"/>
  <c r="BH344" i="9"/>
  <c r="BU344" i="9"/>
  <c r="BC347" i="7"/>
  <c r="AU344" i="8"/>
  <c r="O345" i="8"/>
  <c r="T345" i="8"/>
  <c r="L346" i="8" s="1"/>
  <c r="R345" i="8"/>
  <c r="CH344" i="9"/>
  <c r="AB345" i="8"/>
  <c r="AE345" i="8"/>
  <c r="AG345" i="8"/>
  <c r="Y346" i="8" s="1"/>
  <c r="AP347" i="7"/>
  <c r="CD345" i="8"/>
  <c r="CA345" i="8"/>
  <c r="CF345" i="8"/>
  <c r="BP347" i="7"/>
  <c r="U346" i="7"/>
  <c r="CH346" i="7"/>
  <c r="AU346" i="7"/>
  <c r="AC346" i="8" l="1"/>
  <c r="AQ345" i="9"/>
  <c r="AN345" i="9"/>
  <c r="AS345" i="9"/>
  <c r="AH345" i="8"/>
  <c r="BD345" i="9"/>
  <c r="BA345" i="9"/>
  <c r="BF345" i="9"/>
  <c r="Q346" i="9"/>
  <c r="N346" i="9"/>
  <c r="S346" i="9"/>
  <c r="BB345" i="8"/>
  <c r="BE345" i="8"/>
  <c r="BG345" i="8"/>
  <c r="AY346" i="8" s="1"/>
  <c r="U345" i="8"/>
  <c r="AC348" i="7"/>
  <c r="AH347" i="7"/>
  <c r="CD347" i="7"/>
  <c r="CA347" i="7"/>
  <c r="CF347" i="7"/>
  <c r="CB345" i="8"/>
  <c r="CG345" i="8"/>
  <c r="BY346" i="8" s="1"/>
  <c r="CE345" i="8"/>
  <c r="BQ347" i="7"/>
  <c r="BN347" i="7"/>
  <c r="BS347" i="7"/>
  <c r="P346" i="8"/>
  <c r="CD345" i="9"/>
  <c r="CA345" i="9"/>
  <c r="CF345" i="9"/>
  <c r="AQ345" i="8"/>
  <c r="AN345" i="8"/>
  <c r="AS345" i="8"/>
  <c r="Q347" i="7"/>
  <c r="N347" i="7"/>
  <c r="S347" i="7"/>
  <c r="BQ345" i="9"/>
  <c r="BN345" i="9"/>
  <c r="BS345" i="9"/>
  <c r="BO345" i="8"/>
  <c r="BT345" i="8"/>
  <c r="BL346" i="8" s="1"/>
  <c r="BR345" i="8"/>
  <c r="BD347" i="7"/>
  <c r="BA347" i="7"/>
  <c r="BF347" i="7"/>
  <c r="AD345" i="9"/>
  <c r="AA345" i="9"/>
  <c r="AF345" i="9"/>
  <c r="AQ347" i="7"/>
  <c r="AN347" i="7"/>
  <c r="AS347" i="7"/>
  <c r="AB345" i="9" l="1"/>
  <c r="AG345" i="9"/>
  <c r="Y346" i="9" s="1"/>
  <c r="AE345" i="9"/>
  <c r="O347" i="7"/>
  <c r="T347" i="7"/>
  <c r="L348" i="7" s="1"/>
  <c r="R347" i="7"/>
  <c r="AD348" i="7"/>
  <c r="AA348" i="7"/>
  <c r="AF348" i="7"/>
  <c r="BP346" i="8"/>
  <c r="BO347" i="7"/>
  <c r="BT347" i="7"/>
  <c r="BL348" i="7" s="1"/>
  <c r="BR347" i="7"/>
  <c r="AO347" i="7"/>
  <c r="AT347" i="7"/>
  <c r="AL348" i="7" s="1"/>
  <c r="AR347" i="7"/>
  <c r="Q346" i="8"/>
  <c r="N346" i="8"/>
  <c r="S346" i="8"/>
  <c r="BB345" i="9"/>
  <c r="BG345" i="9"/>
  <c r="AY346" i="9" s="1"/>
  <c r="BE345" i="9"/>
  <c r="CH345" i="8"/>
  <c r="BC346" i="8"/>
  <c r="AO345" i="8"/>
  <c r="AR345" i="8"/>
  <c r="AT345" i="8"/>
  <c r="AL346" i="8" s="1"/>
  <c r="CC346" i="8"/>
  <c r="BH345" i="8"/>
  <c r="BB347" i="7"/>
  <c r="BG347" i="7"/>
  <c r="AY348" i="7" s="1"/>
  <c r="BE347" i="7"/>
  <c r="BU345" i="8"/>
  <c r="CB345" i="9"/>
  <c r="CG345" i="9"/>
  <c r="BY346" i="9" s="1"/>
  <c r="CE345" i="9"/>
  <c r="CB347" i="7"/>
  <c r="CG347" i="7"/>
  <c r="BY348" i="7" s="1"/>
  <c r="CE347" i="7"/>
  <c r="O346" i="9"/>
  <c r="R346" i="9"/>
  <c r="T346" i="9"/>
  <c r="L347" i="9" s="1"/>
  <c r="AO345" i="9"/>
  <c r="AR345" i="9"/>
  <c r="AT345" i="9"/>
  <c r="AL346" i="9" s="1"/>
  <c r="BO345" i="9"/>
  <c r="BT345" i="9"/>
  <c r="BL346" i="9" s="1"/>
  <c r="BR345" i="9"/>
  <c r="AD346" i="8"/>
  <c r="AA346" i="8"/>
  <c r="AF346" i="8"/>
  <c r="AP348" i="7" l="1"/>
  <c r="BU345" i="9"/>
  <c r="U347" i="7"/>
  <c r="BH347" i="7"/>
  <c r="BP346" i="9"/>
  <c r="CH347" i="7"/>
  <c r="CC348" i="7"/>
  <c r="BU347" i="7"/>
  <c r="P348" i="7"/>
  <c r="AB348" i="7"/>
  <c r="AG348" i="7"/>
  <c r="Y349" i="7" s="1"/>
  <c r="AE348" i="7"/>
  <c r="BH345" i="9"/>
  <c r="BP348" i="7"/>
  <c r="CH345" i="9"/>
  <c r="BC346" i="9"/>
  <c r="AH345" i="9"/>
  <c r="CC346" i="9"/>
  <c r="AC346" i="9"/>
  <c r="AP346" i="8"/>
  <c r="AU347" i="7"/>
  <c r="CD346" i="8"/>
  <c r="CA346" i="8"/>
  <c r="CF346" i="8"/>
  <c r="AU345" i="9"/>
  <c r="AU345" i="8"/>
  <c r="O346" i="8"/>
  <c r="T346" i="8"/>
  <c r="L347" i="8" s="1"/>
  <c r="R346" i="8"/>
  <c r="BQ346" i="8"/>
  <c r="BN346" i="8"/>
  <c r="BS346" i="8"/>
  <c r="P347" i="9"/>
  <c r="BC348" i="7"/>
  <c r="AP346" i="9"/>
  <c r="AB346" i="8"/>
  <c r="AG346" i="8"/>
  <c r="Y347" i="8" s="1"/>
  <c r="AE346" i="8"/>
  <c r="U346" i="9"/>
  <c r="BD346" i="8"/>
  <c r="BA346" i="8"/>
  <c r="BF346" i="8"/>
  <c r="Q347" i="9" l="1"/>
  <c r="N347" i="9"/>
  <c r="S347" i="9"/>
  <c r="BQ348" i="7"/>
  <c r="BN348" i="7"/>
  <c r="BS348" i="7"/>
  <c r="BO346" i="8"/>
  <c r="BT346" i="8"/>
  <c r="BL347" i="8" s="1"/>
  <c r="BR346" i="8"/>
  <c r="AH348" i="7"/>
  <c r="BQ346" i="9"/>
  <c r="BN346" i="9"/>
  <c r="BS346" i="9"/>
  <c r="AC349" i="7"/>
  <c r="U346" i="8"/>
  <c r="BD346" i="9"/>
  <c r="BA346" i="9"/>
  <c r="BF346" i="9"/>
  <c r="Q348" i="7"/>
  <c r="N348" i="7"/>
  <c r="S348" i="7"/>
  <c r="CB346" i="8"/>
  <c r="CE346" i="8"/>
  <c r="CG346" i="8"/>
  <c r="BY347" i="8" s="1"/>
  <c r="P347" i="8"/>
  <c r="AQ346" i="8"/>
  <c r="AN346" i="8"/>
  <c r="AS346" i="8"/>
  <c r="AD346" i="9"/>
  <c r="AA346" i="9"/>
  <c r="AF346" i="9"/>
  <c r="AC347" i="8"/>
  <c r="BB346" i="8"/>
  <c r="BE346" i="8"/>
  <c r="BG346" i="8"/>
  <c r="AY347" i="8" s="1"/>
  <c r="CD346" i="9"/>
  <c r="CA346" i="9"/>
  <c r="CF346" i="9"/>
  <c r="CD348" i="7"/>
  <c r="CA348" i="7"/>
  <c r="CF348" i="7"/>
  <c r="AH346" i="8"/>
  <c r="AQ346" i="9"/>
  <c r="AN346" i="9"/>
  <c r="AS346" i="9"/>
  <c r="BD348" i="7"/>
  <c r="BA348" i="7"/>
  <c r="BF348" i="7"/>
  <c r="AQ348" i="7"/>
  <c r="AN348" i="7"/>
  <c r="AS348" i="7"/>
  <c r="AO346" i="8" l="1"/>
  <c r="AR346" i="8"/>
  <c r="AT346" i="8"/>
  <c r="AL347" i="8" s="1"/>
  <c r="CB348" i="7"/>
  <c r="CG348" i="7"/>
  <c r="BY349" i="7" s="1"/>
  <c r="CE348" i="7"/>
  <c r="Q347" i="8"/>
  <c r="N347" i="8"/>
  <c r="S347" i="8"/>
  <c r="AD349" i="7"/>
  <c r="AA349" i="7"/>
  <c r="AF349" i="7"/>
  <c r="AO346" i="9"/>
  <c r="AR346" i="9"/>
  <c r="AT346" i="9"/>
  <c r="AL347" i="9" s="1"/>
  <c r="AD347" i="8"/>
  <c r="AA347" i="8"/>
  <c r="AF347" i="8"/>
  <c r="CC347" i="8"/>
  <c r="BO348" i="7"/>
  <c r="BT348" i="7"/>
  <c r="BL349" i="7" s="1"/>
  <c r="BR348" i="7"/>
  <c r="BO346" i="9"/>
  <c r="BR346" i="9"/>
  <c r="BT346" i="9"/>
  <c r="BL347" i="9" s="1"/>
  <c r="AO348" i="7"/>
  <c r="AT348" i="7"/>
  <c r="AL349" i="7" s="1"/>
  <c r="AR348" i="7"/>
  <c r="CH346" i="8"/>
  <c r="CB346" i="9"/>
  <c r="CG346" i="9"/>
  <c r="BY347" i="9" s="1"/>
  <c r="CE346" i="9"/>
  <c r="AB346" i="9"/>
  <c r="AG346" i="9"/>
  <c r="Y347" i="9" s="1"/>
  <c r="AE346" i="9"/>
  <c r="O348" i="7"/>
  <c r="R348" i="7"/>
  <c r="T348" i="7"/>
  <c r="L349" i="7" s="1"/>
  <c r="BB348" i="7"/>
  <c r="BG348" i="7"/>
  <c r="AY349" i="7" s="1"/>
  <c r="BE348" i="7"/>
  <c r="O347" i="9"/>
  <c r="R347" i="9"/>
  <c r="T347" i="9"/>
  <c r="L348" i="9" s="1"/>
  <c r="BC347" i="8"/>
  <c r="BU346" i="8"/>
  <c r="BH346" i="8"/>
  <c r="BB346" i="9"/>
  <c r="BG346" i="9"/>
  <c r="AY347" i="9" s="1"/>
  <c r="BE346" i="9"/>
  <c r="BP347" i="8"/>
  <c r="BC349" i="7" l="1"/>
  <c r="CH348" i="7"/>
  <c r="BH348" i="7"/>
  <c r="BU348" i="7"/>
  <c r="AP347" i="9"/>
  <c r="CC349" i="7"/>
  <c r="BP349" i="7"/>
  <c r="AU346" i="9"/>
  <c r="CC347" i="9"/>
  <c r="AB347" i="8"/>
  <c r="AE347" i="8"/>
  <c r="AG347" i="8"/>
  <c r="Y348" i="8" s="1"/>
  <c r="U348" i="7"/>
  <c r="CD347" i="8"/>
  <c r="CA347" i="8"/>
  <c r="CF347" i="8"/>
  <c r="BU346" i="9"/>
  <c r="BQ347" i="8"/>
  <c r="BN347" i="8"/>
  <c r="BS347" i="8"/>
  <c r="BD347" i="8"/>
  <c r="BA347" i="8"/>
  <c r="BF347" i="8"/>
  <c r="AB349" i="7"/>
  <c r="AE349" i="7"/>
  <c r="AG349" i="7"/>
  <c r="Y350" i="7" s="1"/>
  <c r="AU348" i="7"/>
  <c r="AP347" i="8"/>
  <c r="U347" i="9"/>
  <c r="AU346" i="8"/>
  <c r="P349" i="7"/>
  <c r="AH346" i="9"/>
  <c r="BH346" i="9"/>
  <c r="P348" i="9"/>
  <c r="AC347" i="9"/>
  <c r="AP349" i="7"/>
  <c r="BC347" i="9"/>
  <c r="CH346" i="9"/>
  <c r="BP347" i="9"/>
  <c r="O347" i="8"/>
  <c r="T347" i="8"/>
  <c r="L348" i="8" s="1"/>
  <c r="R347" i="8"/>
  <c r="AC348" i="8" l="1"/>
  <c r="CD349" i="7"/>
  <c r="CA349" i="7"/>
  <c r="CF349" i="7"/>
  <c r="BQ347" i="9"/>
  <c r="BN347" i="9"/>
  <c r="BS347" i="9"/>
  <c r="AQ347" i="9"/>
  <c r="AN347" i="9"/>
  <c r="AS347" i="9"/>
  <c r="BO347" i="8"/>
  <c r="BT347" i="8"/>
  <c r="BL348" i="8" s="1"/>
  <c r="BR347" i="8"/>
  <c r="AH347" i="8"/>
  <c r="AQ347" i="8"/>
  <c r="AN347" i="8"/>
  <c r="AS347" i="8"/>
  <c r="CD347" i="9"/>
  <c r="CA347" i="9"/>
  <c r="CF347" i="9"/>
  <c r="BD347" i="9"/>
  <c r="BA347" i="9"/>
  <c r="BF347" i="9"/>
  <c r="AQ349" i="7"/>
  <c r="AN349" i="7"/>
  <c r="AS349" i="7"/>
  <c r="AC350" i="7"/>
  <c r="Q349" i="7"/>
  <c r="N349" i="7"/>
  <c r="S349" i="7"/>
  <c r="AH349" i="7"/>
  <c r="CB347" i="8"/>
  <c r="CG347" i="8"/>
  <c r="BY348" i="8" s="1"/>
  <c r="CE347" i="8"/>
  <c r="AD347" i="9"/>
  <c r="AA347" i="9"/>
  <c r="AF347" i="9"/>
  <c r="U347" i="8"/>
  <c r="P348" i="8"/>
  <c r="BQ349" i="7"/>
  <c r="BN349" i="7"/>
  <c r="BS349" i="7"/>
  <c r="BD349" i="7"/>
  <c r="BA349" i="7"/>
  <c r="BF349" i="7"/>
  <c r="Q348" i="9"/>
  <c r="N348" i="9"/>
  <c r="S348" i="9"/>
  <c r="BB347" i="8"/>
  <c r="BG347" i="8"/>
  <c r="AY348" i="8" s="1"/>
  <c r="BE347" i="8"/>
  <c r="BB349" i="7" l="1"/>
  <c r="BG349" i="7"/>
  <c r="AY350" i="7" s="1"/>
  <c r="BE349" i="7"/>
  <c r="AD350" i="7"/>
  <c r="AA350" i="7"/>
  <c r="AF350" i="7"/>
  <c r="AO347" i="8"/>
  <c r="AR347" i="8"/>
  <c r="AT347" i="8"/>
  <c r="AL348" i="8" s="1"/>
  <c r="AO347" i="9"/>
  <c r="AR347" i="9"/>
  <c r="AT347" i="9"/>
  <c r="AL348" i="9" s="1"/>
  <c r="CC348" i="8"/>
  <c r="BO349" i="7"/>
  <c r="BT349" i="7"/>
  <c r="BL350" i="7" s="1"/>
  <c r="BR349" i="7"/>
  <c r="CH347" i="8"/>
  <c r="AO349" i="7"/>
  <c r="AT349" i="7"/>
  <c r="AL350" i="7" s="1"/>
  <c r="AR349" i="7"/>
  <c r="BO347" i="9"/>
  <c r="BR347" i="9"/>
  <c r="BT347" i="9"/>
  <c r="BL348" i="9" s="1"/>
  <c r="BC348" i="8"/>
  <c r="BH347" i="8"/>
  <c r="CB349" i="7"/>
  <c r="CE349" i="7"/>
  <c r="CG349" i="7"/>
  <c r="BY350" i="7" s="1"/>
  <c r="BU347" i="8"/>
  <c r="BP348" i="8"/>
  <c r="AD348" i="8"/>
  <c r="AA348" i="8"/>
  <c r="AF348" i="8"/>
  <c r="O348" i="9"/>
  <c r="T348" i="9"/>
  <c r="L349" i="9" s="1"/>
  <c r="R348" i="9"/>
  <c r="O349" i="7"/>
  <c r="R349" i="7"/>
  <c r="T349" i="7"/>
  <c r="L350" i="7" s="1"/>
  <c r="CB347" i="9"/>
  <c r="CG347" i="9"/>
  <c r="BY348" i="9" s="1"/>
  <c r="CE347" i="9"/>
  <c r="Q348" i="8"/>
  <c r="N348" i="8"/>
  <c r="S348" i="8"/>
  <c r="BB347" i="9"/>
  <c r="BG347" i="9"/>
  <c r="AY348" i="9" s="1"/>
  <c r="BE347" i="9"/>
  <c r="AB347" i="9"/>
  <c r="AG347" i="9"/>
  <c r="Y348" i="9" s="1"/>
  <c r="AE347" i="9"/>
  <c r="AB348" i="8" l="1"/>
  <c r="AG348" i="8"/>
  <c r="Y349" i="8" s="1"/>
  <c r="AE348" i="8"/>
  <c r="BC348" i="9"/>
  <c r="U348" i="9"/>
  <c r="AP348" i="8"/>
  <c r="AU347" i="8"/>
  <c r="CC350" i="7"/>
  <c r="CH349" i="7"/>
  <c r="AU349" i="7"/>
  <c r="AP350" i="7"/>
  <c r="AB350" i="7"/>
  <c r="AE350" i="7"/>
  <c r="AG350" i="7"/>
  <c r="Y351" i="7" s="1"/>
  <c r="O348" i="8"/>
  <c r="T348" i="8"/>
  <c r="L349" i="8" s="1"/>
  <c r="R348" i="8"/>
  <c r="CH347" i="9"/>
  <c r="BH349" i="7"/>
  <c r="CC348" i="9"/>
  <c r="P350" i="7"/>
  <c r="BQ348" i="8"/>
  <c r="BN348" i="8"/>
  <c r="BS348" i="8"/>
  <c r="CD348" i="8"/>
  <c r="CA348" i="8"/>
  <c r="CF348" i="8"/>
  <c r="BC350" i="7"/>
  <c r="AH347" i="9"/>
  <c r="U349" i="7"/>
  <c r="AP348" i="9"/>
  <c r="AC348" i="9"/>
  <c r="BD348" i="8"/>
  <c r="BA348" i="8"/>
  <c r="BF348" i="8"/>
  <c r="BP348" i="9"/>
  <c r="BP350" i="7"/>
  <c r="AU347" i="9"/>
  <c r="P349" i="9"/>
  <c r="BU349" i="7"/>
  <c r="BH347" i="9"/>
  <c r="BU347" i="9"/>
  <c r="U348" i="8" l="1"/>
  <c r="AD348" i="9"/>
  <c r="AA348" i="9"/>
  <c r="AF348" i="9"/>
  <c r="Q349" i="9"/>
  <c r="N349" i="9"/>
  <c r="S349" i="9"/>
  <c r="AQ348" i="8"/>
  <c r="AN348" i="8"/>
  <c r="AS348" i="8"/>
  <c r="AQ348" i="9"/>
  <c r="AN348" i="9"/>
  <c r="AS348" i="9"/>
  <c r="AC351" i="7"/>
  <c r="Q350" i="7"/>
  <c r="N350" i="7"/>
  <c r="S350" i="7"/>
  <c r="AH350" i="7"/>
  <c r="CB348" i="8"/>
  <c r="CG348" i="8"/>
  <c r="BY349" i="8" s="1"/>
  <c r="CE348" i="8"/>
  <c r="BO348" i="8"/>
  <c r="BR348" i="8"/>
  <c r="BT348" i="8"/>
  <c r="BL349" i="8" s="1"/>
  <c r="BQ350" i="7"/>
  <c r="BN350" i="7"/>
  <c r="BS350" i="7"/>
  <c r="CD348" i="9"/>
  <c r="CA348" i="9"/>
  <c r="CF348" i="9"/>
  <c r="BD348" i="9"/>
  <c r="BA348" i="9"/>
  <c r="BF348" i="9"/>
  <c r="P349" i="8"/>
  <c r="BQ348" i="9"/>
  <c r="BN348" i="9"/>
  <c r="BS348" i="9"/>
  <c r="AH348" i="8"/>
  <c r="BD350" i="7"/>
  <c r="BA350" i="7"/>
  <c r="BF350" i="7"/>
  <c r="AQ350" i="7"/>
  <c r="AN350" i="7"/>
  <c r="AS350" i="7"/>
  <c r="AC349" i="8"/>
  <c r="BB348" i="8"/>
  <c r="BG348" i="8"/>
  <c r="AY349" i="8" s="1"/>
  <c r="BE348" i="8"/>
  <c r="CD350" i="7"/>
  <c r="CA350" i="7"/>
  <c r="CF350" i="7"/>
  <c r="CB348" i="9" l="1"/>
  <c r="CG348" i="9"/>
  <c r="BY349" i="9" s="1"/>
  <c r="CE348" i="9"/>
  <c r="AO348" i="8"/>
  <c r="AT348" i="8"/>
  <c r="AL349" i="8" s="1"/>
  <c r="AR348" i="8"/>
  <c r="BO350" i="7"/>
  <c r="BT350" i="7"/>
  <c r="BL351" i="7" s="1"/>
  <c r="BR350" i="7"/>
  <c r="O349" i="9"/>
  <c r="T349" i="9"/>
  <c r="L350" i="9" s="1"/>
  <c r="R349" i="9"/>
  <c r="O350" i="7"/>
  <c r="T350" i="7"/>
  <c r="L351" i="7" s="1"/>
  <c r="R350" i="7"/>
  <c r="BP349" i="8"/>
  <c r="BO348" i="9"/>
  <c r="BR348" i="9"/>
  <c r="BT348" i="9"/>
  <c r="BL349" i="9" s="1"/>
  <c r="AD351" i="7"/>
  <c r="AA351" i="7"/>
  <c r="AF351" i="7"/>
  <c r="AB348" i="9"/>
  <c r="AG348" i="9"/>
  <c r="Y349" i="9" s="1"/>
  <c r="AE348" i="9"/>
  <c r="CB350" i="7"/>
  <c r="CE350" i="7"/>
  <c r="CG350" i="7"/>
  <c r="BY351" i="7" s="1"/>
  <c r="BU348" i="8"/>
  <c r="BB348" i="9"/>
  <c r="BE348" i="9"/>
  <c r="BG348" i="9"/>
  <c r="AY349" i="9" s="1"/>
  <c r="CH348" i="8"/>
  <c r="Q349" i="8"/>
  <c r="N349" i="8"/>
  <c r="S349" i="8"/>
  <c r="CC349" i="8"/>
  <c r="AD349" i="8"/>
  <c r="AA349" i="8"/>
  <c r="AF349" i="8"/>
  <c r="AO350" i="7"/>
  <c r="AR350" i="7"/>
  <c r="AT350" i="7"/>
  <c r="AL351" i="7" s="1"/>
  <c r="BB350" i="7"/>
  <c r="BE350" i="7"/>
  <c r="BG350" i="7"/>
  <c r="AY351" i="7" s="1"/>
  <c r="BH348" i="8"/>
  <c r="BC349" i="8"/>
  <c r="AO348" i="9"/>
  <c r="AT348" i="9"/>
  <c r="AL349" i="9" s="1"/>
  <c r="AR348" i="9"/>
  <c r="BC349" i="9" l="1"/>
  <c r="AH348" i="9"/>
  <c r="BU350" i="7"/>
  <c r="BP351" i="7"/>
  <c r="AB349" i="8"/>
  <c r="AE349" i="8"/>
  <c r="AG349" i="8"/>
  <c r="Y350" i="8" s="1"/>
  <c r="BQ349" i="8"/>
  <c r="BN349" i="8"/>
  <c r="BS349" i="8"/>
  <c r="BC351" i="7"/>
  <c r="AU348" i="8"/>
  <c r="AC349" i="9"/>
  <c r="CD349" i="8"/>
  <c r="CA349" i="8"/>
  <c r="CF349" i="8"/>
  <c r="U350" i="7"/>
  <c r="AP349" i="8"/>
  <c r="P351" i="7"/>
  <c r="BD349" i="8"/>
  <c r="BA349" i="8"/>
  <c r="BF349" i="8"/>
  <c r="CH350" i="7"/>
  <c r="AP349" i="9"/>
  <c r="AB351" i="7"/>
  <c r="AG351" i="7"/>
  <c r="Y352" i="7" s="1"/>
  <c r="AE351" i="7"/>
  <c r="AU350" i="7"/>
  <c r="O349" i="8"/>
  <c r="R349" i="8"/>
  <c r="T349" i="8"/>
  <c r="L350" i="8" s="1"/>
  <c r="U349" i="9"/>
  <c r="CH348" i="9"/>
  <c r="BH348" i="9"/>
  <c r="BH350" i="7"/>
  <c r="CC351" i="7"/>
  <c r="AU348" i="9"/>
  <c r="BP349" i="9"/>
  <c r="P350" i="9"/>
  <c r="CC349" i="9"/>
  <c r="AP351" i="7"/>
  <c r="BU348" i="9"/>
  <c r="AC350" i="8" l="1"/>
  <c r="AH351" i="7"/>
  <c r="AH349" i="8"/>
  <c r="Q351" i="7"/>
  <c r="N351" i="7"/>
  <c r="S351" i="7"/>
  <c r="AD349" i="9"/>
  <c r="AA349" i="9"/>
  <c r="AF349" i="9"/>
  <c r="AQ351" i="7"/>
  <c r="AN351" i="7"/>
  <c r="AS351" i="7"/>
  <c r="AC352" i="7"/>
  <c r="BQ351" i="7"/>
  <c r="BN351" i="7"/>
  <c r="BS351" i="7"/>
  <c r="CD349" i="9"/>
  <c r="CA349" i="9"/>
  <c r="CF349" i="9"/>
  <c r="Q350" i="9"/>
  <c r="N350" i="9"/>
  <c r="S350" i="9"/>
  <c r="AQ349" i="9"/>
  <c r="AN349" i="9"/>
  <c r="AS349" i="9"/>
  <c r="BB349" i="8"/>
  <c r="BG349" i="8"/>
  <c r="AY350" i="8" s="1"/>
  <c r="BE349" i="8"/>
  <c r="AQ349" i="8"/>
  <c r="AN349" i="8"/>
  <c r="AS349" i="8"/>
  <c r="BQ349" i="9"/>
  <c r="BN349" i="9"/>
  <c r="BS349" i="9"/>
  <c r="BD351" i="7"/>
  <c r="BA351" i="7"/>
  <c r="BF351" i="7"/>
  <c r="BD349" i="9"/>
  <c r="BA349" i="9"/>
  <c r="BF349" i="9"/>
  <c r="P350" i="8"/>
  <c r="BO349" i="8"/>
  <c r="BT349" i="8"/>
  <c r="BL350" i="8" s="1"/>
  <c r="BR349" i="8"/>
  <c r="U349" i="8"/>
  <c r="CB349" i="8"/>
  <c r="CG349" i="8"/>
  <c r="BY350" i="8" s="1"/>
  <c r="CE349" i="8"/>
  <c r="CD351" i="7"/>
  <c r="CA351" i="7"/>
  <c r="CF351" i="7"/>
  <c r="AO351" i="7" l="1"/>
  <c r="AR351" i="7"/>
  <c r="AT351" i="7"/>
  <c r="AL352" i="7" s="1"/>
  <c r="CC350" i="8"/>
  <c r="BB349" i="9"/>
  <c r="BG349" i="9"/>
  <c r="AY350" i="9" s="1"/>
  <c r="BE349" i="9"/>
  <c r="BH349" i="8"/>
  <c r="BC350" i="8"/>
  <c r="O351" i="7"/>
  <c r="R351" i="7"/>
  <c r="T351" i="7"/>
  <c r="L352" i="7" s="1"/>
  <c r="BO351" i="7"/>
  <c r="BR351" i="7"/>
  <c r="BT351" i="7"/>
  <c r="BL352" i="7" s="1"/>
  <c r="BB351" i="7"/>
  <c r="BG351" i="7"/>
  <c r="AY352" i="7" s="1"/>
  <c r="BE351" i="7"/>
  <c r="AD352" i="7"/>
  <c r="AA352" i="7"/>
  <c r="AF352" i="7"/>
  <c r="AO349" i="9"/>
  <c r="AR349" i="9"/>
  <c r="AT349" i="9"/>
  <c r="AL350" i="9" s="1"/>
  <c r="BU349" i="8"/>
  <c r="CB351" i="7"/>
  <c r="CE351" i="7"/>
  <c r="CG351" i="7"/>
  <c r="BY352" i="7" s="1"/>
  <c r="BP350" i="8"/>
  <c r="Q350" i="8"/>
  <c r="N350" i="8"/>
  <c r="S350" i="8"/>
  <c r="O350" i="9"/>
  <c r="R350" i="9"/>
  <c r="T350" i="9"/>
  <c r="L351" i="9" s="1"/>
  <c r="BO349" i="9"/>
  <c r="BR349" i="9"/>
  <c r="BT349" i="9"/>
  <c r="BL350" i="9" s="1"/>
  <c r="AO349" i="8"/>
  <c r="AT349" i="8"/>
  <c r="AL350" i="8" s="1"/>
  <c r="AR349" i="8"/>
  <c r="AB349" i="9"/>
  <c r="AE349" i="9"/>
  <c r="AG349" i="9"/>
  <c r="Y350" i="9" s="1"/>
  <c r="AD350" i="8"/>
  <c r="AA350" i="8"/>
  <c r="AF350" i="8"/>
  <c r="CH349" i="8"/>
  <c r="CB349" i="9"/>
  <c r="CE349" i="9"/>
  <c r="CG349" i="9"/>
  <c r="BY350" i="9" s="1"/>
  <c r="BP352" i="7" l="1"/>
  <c r="BH349" i="9"/>
  <c r="AC350" i="9"/>
  <c r="BU349" i="9"/>
  <c r="CC352" i="7"/>
  <c r="AB352" i="7"/>
  <c r="AE352" i="7"/>
  <c r="AG352" i="7"/>
  <c r="Y353" i="7" s="1"/>
  <c r="BC350" i="9"/>
  <c r="AB350" i="8"/>
  <c r="AG350" i="8"/>
  <c r="Y351" i="8" s="1"/>
  <c r="AE350" i="8"/>
  <c r="BU351" i="7"/>
  <c r="BQ350" i="8"/>
  <c r="BN350" i="8"/>
  <c r="BS350" i="8"/>
  <c r="AH349" i="9"/>
  <c r="CC350" i="9"/>
  <c r="P351" i="9"/>
  <c r="P352" i="7"/>
  <c r="U351" i="7"/>
  <c r="CD350" i="8"/>
  <c r="CA350" i="8"/>
  <c r="CF350" i="8"/>
  <c r="BC352" i="7"/>
  <c r="AP352" i="7"/>
  <c r="BP350" i="9"/>
  <c r="BH351" i="7"/>
  <c r="AU349" i="8"/>
  <c r="AP350" i="9"/>
  <c r="AU351" i="7"/>
  <c r="CH351" i="7"/>
  <c r="CH349" i="9"/>
  <c r="U350" i="9"/>
  <c r="AP350" i="8"/>
  <c r="O350" i="8"/>
  <c r="T350" i="8"/>
  <c r="L351" i="8" s="1"/>
  <c r="R350" i="8"/>
  <c r="AU349" i="9"/>
  <c r="BD350" i="8"/>
  <c r="BA350" i="8"/>
  <c r="BF350" i="8"/>
  <c r="CD350" i="9" l="1"/>
  <c r="CA350" i="9"/>
  <c r="CF350" i="9"/>
  <c r="U350" i="8"/>
  <c r="BD350" i="9"/>
  <c r="BA350" i="9"/>
  <c r="BF350" i="9"/>
  <c r="AD350" i="9"/>
  <c r="AA350" i="9"/>
  <c r="AF350" i="9"/>
  <c r="BD352" i="7"/>
  <c r="BA352" i="7"/>
  <c r="BF352" i="7"/>
  <c r="CB350" i="8"/>
  <c r="CE350" i="8"/>
  <c r="CG350" i="8"/>
  <c r="BY351" i="8" s="1"/>
  <c r="AC353" i="7"/>
  <c r="AH352" i="7"/>
  <c r="AQ352" i="7"/>
  <c r="AN352" i="7"/>
  <c r="AS352" i="7"/>
  <c r="BQ352" i="7"/>
  <c r="BN352" i="7"/>
  <c r="BS352" i="7"/>
  <c r="CD352" i="7"/>
  <c r="CA352" i="7"/>
  <c r="CF352" i="7"/>
  <c r="AQ350" i="9"/>
  <c r="AN350" i="9"/>
  <c r="AS350" i="9"/>
  <c r="Q352" i="7"/>
  <c r="N352" i="7"/>
  <c r="S352" i="7"/>
  <c r="AH350" i="8"/>
  <c r="P351" i="8"/>
  <c r="BO350" i="8"/>
  <c r="BR350" i="8"/>
  <c r="BT350" i="8"/>
  <c r="BL351" i="8" s="1"/>
  <c r="BQ350" i="9"/>
  <c r="BN350" i="9"/>
  <c r="BS350" i="9"/>
  <c r="Q351" i="9"/>
  <c r="N351" i="9"/>
  <c r="S351" i="9"/>
  <c r="AC351" i="8"/>
  <c r="AQ350" i="8"/>
  <c r="AN350" i="8"/>
  <c r="AS350" i="8"/>
  <c r="BB350" i="8"/>
  <c r="BG350" i="8"/>
  <c r="AY351" i="8" s="1"/>
  <c r="BE350" i="8"/>
  <c r="BU350" i="8" l="1"/>
  <c r="O352" i="7"/>
  <c r="T352" i="7"/>
  <c r="L353" i="7" s="1"/>
  <c r="R352" i="7"/>
  <c r="AO352" i="7"/>
  <c r="AT352" i="7"/>
  <c r="AL353" i="7" s="1"/>
  <c r="AR352" i="7"/>
  <c r="AB350" i="9"/>
  <c r="AE350" i="9"/>
  <c r="AG350" i="9"/>
  <c r="Y351" i="9" s="1"/>
  <c r="AO350" i="9"/>
  <c r="AR350" i="9"/>
  <c r="AT350" i="9"/>
  <c r="AL351" i="9" s="1"/>
  <c r="AD353" i="7"/>
  <c r="AA353" i="7"/>
  <c r="AF353" i="7"/>
  <c r="BH350" i="8"/>
  <c r="O351" i="9"/>
  <c r="T351" i="9"/>
  <c r="L352" i="9" s="1"/>
  <c r="R351" i="9"/>
  <c r="Q351" i="8"/>
  <c r="N351" i="8"/>
  <c r="S351" i="8"/>
  <c r="BB350" i="9"/>
  <c r="BG350" i="9"/>
  <c r="AY351" i="9" s="1"/>
  <c r="BE350" i="9"/>
  <c r="CB352" i="7"/>
  <c r="CG352" i="7"/>
  <c r="BY353" i="7" s="1"/>
  <c r="CE352" i="7"/>
  <c r="CC351" i="8"/>
  <c r="BC351" i="8"/>
  <c r="CH350" i="8"/>
  <c r="AD351" i="8"/>
  <c r="AA351" i="8"/>
  <c r="AF351" i="8"/>
  <c r="BO350" i="9"/>
  <c r="BR350" i="9"/>
  <c r="BT350" i="9"/>
  <c r="BL351" i="9" s="1"/>
  <c r="BO352" i="7"/>
  <c r="BR352" i="7"/>
  <c r="BT352" i="7"/>
  <c r="BL353" i="7" s="1"/>
  <c r="CB350" i="9"/>
  <c r="CE350" i="9"/>
  <c r="CG350" i="9"/>
  <c r="BY351" i="9" s="1"/>
  <c r="AO350" i="8"/>
  <c r="AR350" i="8"/>
  <c r="AT350" i="8"/>
  <c r="AL351" i="8" s="1"/>
  <c r="BP351" i="8"/>
  <c r="BB352" i="7"/>
  <c r="BE352" i="7"/>
  <c r="BG352" i="7"/>
  <c r="AY353" i="7" s="1"/>
  <c r="BH350" i="9" l="1"/>
  <c r="BP353" i="7"/>
  <c r="BC351" i="9"/>
  <c r="AU352" i="7"/>
  <c r="BQ351" i="8"/>
  <c r="BN351" i="8"/>
  <c r="BS351" i="8"/>
  <c r="AB353" i="7"/>
  <c r="AG353" i="7"/>
  <c r="Y354" i="7" s="1"/>
  <c r="AE353" i="7"/>
  <c r="AP353" i="7"/>
  <c r="BU352" i="7"/>
  <c r="AP351" i="8"/>
  <c r="U352" i="7"/>
  <c r="AU350" i="9"/>
  <c r="P353" i="7"/>
  <c r="BP351" i="9"/>
  <c r="AU350" i="8"/>
  <c r="O351" i="8"/>
  <c r="T351" i="8"/>
  <c r="L352" i="8" s="1"/>
  <c r="R351" i="8"/>
  <c r="BC353" i="7"/>
  <c r="CH350" i="9"/>
  <c r="AC351" i="9"/>
  <c r="P352" i="9"/>
  <c r="AH350" i="9"/>
  <c r="AB351" i="8"/>
  <c r="AE351" i="8"/>
  <c r="AG351" i="8"/>
  <c r="Y352" i="8" s="1"/>
  <c r="CH352" i="7"/>
  <c r="BD351" i="8"/>
  <c r="BA351" i="8"/>
  <c r="BF351" i="8"/>
  <c r="AP351" i="9"/>
  <c r="BU350" i="9"/>
  <c r="CC351" i="9"/>
  <c r="BH352" i="7"/>
  <c r="CD351" i="8"/>
  <c r="CA351" i="8"/>
  <c r="CF351" i="8"/>
  <c r="U351" i="9"/>
  <c r="CC353" i="7"/>
  <c r="AQ351" i="9" l="1"/>
  <c r="AN351" i="9"/>
  <c r="AS351" i="9"/>
  <c r="AQ351" i="8"/>
  <c r="AN351" i="8"/>
  <c r="AS351" i="8"/>
  <c r="Q352" i="9"/>
  <c r="N352" i="9"/>
  <c r="S352" i="9"/>
  <c r="BB351" i="8"/>
  <c r="BE351" i="8"/>
  <c r="BG351" i="8"/>
  <c r="AY352" i="8" s="1"/>
  <c r="AD351" i="9"/>
  <c r="AA351" i="9"/>
  <c r="AF351" i="9"/>
  <c r="CB351" i="8"/>
  <c r="CG351" i="8"/>
  <c r="BY352" i="8" s="1"/>
  <c r="CE351" i="8"/>
  <c r="BD351" i="9"/>
  <c r="BA351" i="9"/>
  <c r="BF351" i="9"/>
  <c r="BQ351" i="9"/>
  <c r="BN351" i="9"/>
  <c r="BS351" i="9"/>
  <c r="Q353" i="7"/>
  <c r="N353" i="7"/>
  <c r="S353" i="7"/>
  <c r="AQ353" i="7"/>
  <c r="AN353" i="7"/>
  <c r="AS353" i="7"/>
  <c r="AC352" i="8"/>
  <c r="AH353" i="7"/>
  <c r="AH351" i="8"/>
  <c r="BD353" i="7"/>
  <c r="BA353" i="7"/>
  <c r="BF353" i="7"/>
  <c r="AC354" i="7"/>
  <c r="BQ353" i="7"/>
  <c r="BN353" i="7"/>
  <c r="BS353" i="7"/>
  <c r="CD351" i="9"/>
  <c r="CA351" i="9"/>
  <c r="CF351" i="9"/>
  <c r="U351" i="8"/>
  <c r="P352" i="8"/>
  <c r="CD353" i="7"/>
  <c r="CA353" i="7"/>
  <c r="CF353" i="7"/>
  <c r="BO351" i="8"/>
  <c r="BR351" i="8"/>
  <c r="BT351" i="8"/>
  <c r="BL352" i="8" s="1"/>
  <c r="BO351" i="9" l="1"/>
  <c r="BR351" i="9"/>
  <c r="BT351" i="9"/>
  <c r="BL352" i="9" s="1"/>
  <c r="BH351" i="8"/>
  <c r="BB351" i="9"/>
  <c r="BE351" i="9"/>
  <c r="BG351" i="9"/>
  <c r="AY352" i="9" s="1"/>
  <c r="O352" i="9"/>
  <c r="R352" i="9"/>
  <c r="T352" i="9"/>
  <c r="L353" i="9" s="1"/>
  <c r="Q352" i="8"/>
  <c r="N352" i="8"/>
  <c r="S352" i="8"/>
  <c r="AD354" i="7"/>
  <c r="AA354" i="7"/>
  <c r="AF354" i="7"/>
  <c r="BP352" i="8"/>
  <c r="CH351" i="8"/>
  <c r="AO353" i="7"/>
  <c r="AT353" i="7"/>
  <c r="AL354" i="7" s="1"/>
  <c r="AR353" i="7"/>
  <c r="CC352" i="8"/>
  <c r="BU351" i="8"/>
  <c r="AO351" i="8"/>
  <c r="AT351" i="8"/>
  <c r="AL352" i="8" s="1"/>
  <c r="AR351" i="8"/>
  <c r="AD352" i="8"/>
  <c r="AA352" i="8"/>
  <c r="AF352" i="8"/>
  <c r="O353" i="7"/>
  <c r="R353" i="7"/>
  <c r="T353" i="7"/>
  <c r="L354" i="7" s="1"/>
  <c r="AB351" i="9"/>
  <c r="AE351" i="9"/>
  <c r="AG351" i="9"/>
  <c r="Y352" i="9" s="1"/>
  <c r="CB353" i="7"/>
  <c r="CG353" i="7"/>
  <c r="BY354" i="7" s="1"/>
  <c r="CE353" i="7"/>
  <c r="AO351" i="9"/>
  <c r="AT351" i="9"/>
  <c r="AL352" i="9" s="1"/>
  <c r="AR351" i="9"/>
  <c r="BB353" i="7"/>
  <c r="BG353" i="7"/>
  <c r="AY354" i="7" s="1"/>
  <c r="BE353" i="7"/>
  <c r="CB351" i="9"/>
  <c r="CG351" i="9"/>
  <c r="BY352" i="9" s="1"/>
  <c r="CE351" i="9"/>
  <c r="BO353" i="7"/>
  <c r="BT353" i="7"/>
  <c r="BL354" i="7" s="1"/>
  <c r="BR353" i="7"/>
  <c r="BC352" i="8"/>
  <c r="AP352" i="9" l="1"/>
  <c r="P354" i="7"/>
  <c r="BC352" i="9"/>
  <c r="BH351" i="9"/>
  <c r="AB354" i="7"/>
  <c r="AG354" i="7"/>
  <c r="Y355" i="7" s="1"/>
  <c r="AE354" i="7"/>
  <c r="BC354" i="7"/>
  <c r="CH353" i="7"/>
  <c r="CD352" i="8"/>
  <c r="CA352" i="8"/>
  <c r="CF352" i="8"/>
  <c r="AU353" i="7"/>
  <c r="AB352" i="8"/>
  <c r="AE352" i="8"/>
  <c r="AG352" i="8"/>
  <c r="Y353" i="8" s="1"/>
  <c r="AP354" i="7"/>
  <c r="O352" i="8"/>
  <c r="R352" i="8"/>
  <c r="T352" i="8"/>
  <c r="L353" i="8" s="1"/>
  <c r="BH353" i="7"/>
  <c r="BP352" i="9"/>
  <c r="CH351" i="9"/>
  <c r="U353" i="7"/>
  <c r="BQ352" i="8"/>
  <c r="BN352" i="8"/>
  <c r="BS352" i="8"/>
  <c r="AC352" i="9"/>
  <c r="AU351" i="8"/>
  <c r="P353" i="9"/>
  <c r="BU351" i="9"/>
  <c r="CC352" i="9"/>
  <c r="BD352" i="8"/>
  <c r="BA352" i="8"/>
  <c r="BF352" i="8"/>
  <c r="CC354" i="7"/>
  <c r="BU353" i="7"/>
  <c r="BP354" i="7"/>
  <c r="AU351" i="9"/>
  <c r="AH351" i="9"/>
  <c r="AP352" i="8"/>
  <c r="U352" i="9"/>
  <c r="AH352" i="8" l="1"/>
  <c r="AH354" i="7"/>
  <c r="AD352" i="9"/>
  <c r="AA352" i="9"/>
  <c r="AF352" i="9"/>
  <c r="AC355" i="7"/>
  <c r="BB352" i="8"/>
  <c r="BG352" i="8"/>
  <c r="AY353" i="8" s="1"/>
  <c r="BE352" i="8"/>
  <c r="BO352" i="8"/>
  <c r="BR352" i="8"/>
  <c r="BT352" i="8"/>
  <c r="BL353" i="8" s="1"/>
  <c r="BQ354" i="7"/>
  <c r="BN354" i="7"/>
  <c r="BS354" i="7"/>
  <c r="CD352" i="9"/>
  <c r="CA352" i="9"/>
  <c r="CF352" i="9"/>
  <c r="BD352" i="9"/>
  <c r="BA352" i="9"/>
  <c r="BF352" i="9"/>
  <c r="CB352" i="8"/>
  <c r="CE352" i="8"/>
  <c r="CG352" i="8"/>
  <c r="BY353" i="8" s="1"/>
  <c r="U352" i="8"/>
  <c r="Q353" i="9"/>
  <c r="N353" i="9"/>
  <c r="S353" i="9"/>
  <c r="Q354" i="7"/>
  <c r="N354" i="7"/>
  <c r="S354" i="7"/>
  <c r="P353" i="8"/>
  <c r="AQ352" i="8"/>
  <c r="AN352" i="8"/>
  <c r="AS352" i="8"/>
  <c r="AQ354" i="7"/>
  <c r="AN354" i="7"/>
  <c r="AS354" i="7"/>
  <c r="AQ352" i="9"/>
  <c r="AN352" i="9"/>
  <c r="AS352" i="9"/>
  <c r="CD354" i="7"/>
  <c r="CA354" i="7"/>
  <c r="CF354" i="7"/>
  <c r="BQ352" i="9"/>
  <c r="BN352" i="9"/>
  <c r="BS352" i="9"/>
  <c r="AC353" i="8"/>
  <c r="BD354" i="7"/>
  <c r="BA354" i="7"/>
  <c r="BF354" i="7"/>
  <c r="AD355" i="7" l="1"/>
  <c r="AA355" i="7"/>
  <c r="AF355" i="7"/>
  <c r="CC353" i="8"/>
  <c r="CB354" i="7"/>
  <c r="CE354" i="7"/>
  <c r="CG354" i="7"/>
  <c r="BY355" i="7" s="1"/>
  <c r="CH352" i="8"/>
  <c r="BP353" i="8"/>
  <c r="BU352" i="8"/>
  <c r="AB352" i="9"/>
  <c r="AG352" i="9"/>
  <c r="Y353" i="9" s="1"/>
  <c r="AE352" i="9"/>
  <c r="BB352" i="9"/>
  <c r="BG352" i="9"/>
  <c r="AY353" i="9" s="1"/>
  <c r="BE352" i="9"/>
  <c r="AO354" i="7"/>
  <c r="AT354" i="7"/>
  <c r="AL355" i="7" s="1"/>
  <c r="AR354" i="7"/>
  <c r="O353" i="9"/>
  <c r="R353" i="9"/>
  <c r="T353" i="9"/>
  <c r="L354" i="9" s="1"/>
  <c r="BH352" i="8"/>
  <c r="BB354" i="7"/>
  <c r="BG354" i="7"/>
  <c r="AY355" i="7" s="1"/>
  <c r="BE354" i="7"/>
  <c r="B37" i="9"/>
  <c r="BC353" i="8"/>
  <c r="Q353" i="8"/>
  <c r="N353" i="8"/>
  <c r="S353" i="8"/>
  <c r="BO354" i="7"/>
  <c r="BR354" i="7"/>
  <c r="BT354" i="7"/>
  <c r="BL355" i="7" s="1"/>
  <c r="O354" i="7"/>
  <c r="R354" i="7"/>
  <c r="T354" i="7"/>
  <c r="L355" i="7" s="1"/>
  <c r="AD353" i="8"/>
  <c r="AA353" i="8"/>
  <c r="AF353" i="8"/>
  <c r="AO352" i="9"/>
  <c r="AT352" i="9"/>
  <c r="AL353" i="9" s="1"/>
  <c r="AR352" i="9"/>
  <c r="BO352" i="9"/>
  <c r="BT352" i="9"/>
  <c r="BL353" i="9" s="1"/>
  <c r="BR352" i="9"/>
  <c r="AO352" i="8"/>
  <c r="AT352" i="8"/>
  <c r="AL353" i="8" s="1"/>
  <c r="AR352" i="8"/>
  <c r="CB352" i="9"/>
  <c r="CE352" i="9"/>
  <c r="CG352" i="9"/>
  <c r="BY353" i="9" s="1"/>
  <c r="AU354" i="7" l="1"/>
  <c r="AP355" i="7"/>
  <c r="CD353" i="8"/>
  <c r="CA353" i="8"/>
  <c r="CF353" i="8"/>
  <c r="BP353" i="9"/>
  <c r="U354" i="7"/>
  <c r="BC355" i="7"/>
  <c r="BC353" i="9"/>
  <c r="C39" i="7"/>
  <c r="BU352" i="9"/>
  <c r="BH354" i="7"/>
  <c r="BH352" i="9"/>
  <c r="AP353" i="9"/>
  <c r="BU354" i="7"/>
  <c r="AB355" i="7"/>
  <c r="AE355" i="7"/>
  <c r="AG355" i="7"/>
  <c r="Y356" i="7" s="1"/>
  <c r="P355" i="7"/>
  <c r="BQ353" i="8"/>
  <c r="BN353" i="8"/>
  <c r="BS353" i="8"/>
  <c r="CC353" i="9"/>
  <c r="AH352" i="9"/>
  <c r="AU352" i="9"/>
  <c r="CH352" i="9"/>
  <c r="B37" i="8"/>
  <c r="AC353" i="9"/>
  <c r="BP355" i="7"/>
  <c r="O353" i="8"/>
  <c r="R353" i="8"/>
  <c r="T353" i="8"/>
  <c r="L354" i="8" s="1"/>
  <c r="P354" i="9"/>
  <c r="U353" i="9"/>
  <c r="CC355" i="7"/>
  <c r="AU352" i="8"/>
  <c r="C37" i="8"/>
  <c r="AP353" i="8"/>
  <c r="AB353" i="8"/>
  <c r="AE353" i="8"/>
  <c r="AG353" i="8"/>
  <c r="Y354" i="8" s="1"/>
  <c r="BD353" i="8"/>
  <c r="BA353" i="8"/>
  <c r="BF353" i="8"/>
  <c r="CH354" i="7"/>
  <c r="E37" i="8" l="1"/>
  <c r="CD355" i="7"/>
  <c r="CA355" i="7"/>
  <c r="CF355" i="7"/>
  <c r="Q355" i="7"/>
  <c r="N355" i="7"/>
  <c r="S355" i="7"/>
  <c r="BQ355" i="7"/>
  <c r="BN355" i="7"/>
  <c r="BS355" i="7"/>
  <c r="AQ353" i="8"/>
  <c r="AN353" i="8"/>
  <c r="AS353" i="8"/>
  <c r="Q354" i="9"/>
  <c r="N354" i="9"/>
  <c r="S354" i="9"/>
  <c r="AC356" i="7"/>
  <c r="P354" i="8"/>
  <c r="U353" i="8"/>
  <c r="AH355" i="7"/>
  <c r="BQ353" i="9"/>
  <c r="BN353" i="9"/>
  <c r="BS353" i="9"/>
  <c r="G37" i="8"/>
  <c r="BD353" i="9"/>
  <c r="BA353" i="9"/>
  <c r="BF353" i="9"/>
  <c r="CB353" i="8"/>
  <c r="CE353" i="8"/>
  <c r="CG353" i="8"/>
  <c r="BY354" i="8" s="1"/>
  <c r="BB353" i="8"/>
  <c r="BE353" i="8"/>
  <c r="BG353" i="8"/>
  <c r="AY354" i="8" s="1"/>
  <c r="AQ353" i="9"/>
  <c r="AN353" i="9"/>
  <c r="AS353" i="9"/>
  <c r="BD355" i="7"/>
  <c r="BA355" i="7"/>
  <c r="BF355" i="7"/>
  <c r="AQ355" i="7"/>
  <c r="AN355" i="7"/>
  <c r="AS355" i="7"/>
  <c r="CD353" i="9"/>
  <c r="CA353" i="9"/>
  <c r="CF353" i="9"/>
  <c r="AC354" i="8"/>
  <c r="F37" i="8"/>
  <c r="AD353" i="9"/>
  <c r="AA353" i="9"/>
  <c r="AF353" i="9"/>
  <c r="AH353" i="8"/>
  <c r="BO353" i="8"/>
  <c r="BT353" i="8"/>
  <c r="BL354" i="8" s="1"/>
  <c r="BR353" i="8"/>
  <c r="BB355" i="7" l="1"/>
  <c r="BG355" i="7"/>
  <c r="AY356" i="7" s="1"/>
  <c r="BE355" i="7"/>
  <c r="CH353" i="8"/>
  <c r="F39" i="7"/>
  <c r="BO355" i="7"/>
  <c r="BR355" i="7"/>
  <c r="BT355" i="7"/>
  <c r="BL356" i="7" s="1"/>
  <c r="E39" i="7"/>
  <c r="D37" i="9"/>
  <c r="E37" i="9"/>
  <c r="Q354" i="8"/>
  <c r="N354" i="8"/>
  <c r="S354" i="8"/>
  <c r="AD354" i="8"/>
  <c r="AA354" i="8"/>
  <c r="AF354" i="8"/>
  <c r="BB353" i="9"/>
  <c r="BE353" i="9"/>
  <c r="BG353" i="9"/>
  <c r="AY354" i="9" s="1"/>
  <c r="B39" i="7"/>
  <c r="AO353" i="9"/>
  <c r="AT353" i="9"/>
  <c r="AL354" i="9" s="1"/>
  <c r="AR353" i="9"/>
  <c r="BU353" i="8"/>
  <c r="O355" i="7"/>
  <c r="R355" i="7"/>
  <c r="T355" i="7"/>
  <c r="L356" i="7" s="1"/>
  <c r="AD356" i="7"/>
  <c r="AA356" i="7"/>
  <c r="AF356" i="7"/>
  <c r="CC354" i="8"/>
  <c r="BP354" i="8"/>
  <c r="G37" i="9"/>
  <c r="CB353" i="9"/>
  <c r="CG353" i="9"/>
  <c r="BY354" i="9" s="1"/>
  <c r="CE353" i="9"/>
  <c r="G39" i="7"/>
  <c r="F37" i="9"/>
  <c r="O354" i="9"/>
  <c r="T354" i="9"/>
  <c r="L355" i="9" s="1"/>
  <c r="R354" i="9"/>
  <c r="CB355" i="7"/>
  <c r="CG355" i="7"/>
  <c r="BY356" i="7" s="1"/>
  <c r="CE355" i="7"/>
  <c r="BC354" i="8"/>
  <c r="BO353" i="9"/>
  <c r="BT353" i="9"/>
  <c r="BL354" i="9" s="1"/>
  <c r="BR353" i="9"/>
  <c r="D39" i="7"/>
  <c r="C37" i="9"/>
  <c r="AO355" i="7"/>
  <c r="AR355" i="7"/>
  <c r="AT355" i="7"/>
  <c r="AL356" i="7" s="1"/>
  <c r="BH353" i="8"/>
  <c r="D37" i="8"/>
  <c r="AB353" i="9"/>
  <c r="AG353" i="9"/>
  <c r="Y354" i="9" s="1"/>
  <c r="AE353" i="9"/>
  <c r="AO353" i="8"/>
  <c r="AR353" i="8"/>
  <c r="AT353" i="8"/>
  <c r="AL354" i="8" s="1"/>
  <c r="AB354" i="8" l="1"/>
  <c r="AE354" i="8"/>
  <c r="AG354" i="8"/>
  <c r="Y355" i="8" s="1"/>
  <c r="U354" i="9"/>
  <c r="BP356" i="7"/>
  <c r="P355" i="9"/>
  <c r="BU355" i="7"/>
  <c r="U355" i="7"/>
  <c r="BQ354" i="8"/>
  <c r="BN354" i="8"/>
  <c r="BS354" i="8"/>
  <c r="AU353" i="9"/>
  <c r="O354" i="8"/>
  <c r="T354" i="8"/>
  <c r="L355" i="8" s="1"/>
  <c r="R354" i="8"/>
  <c r="AP354" i="9"/>
  <c r="CC356" i="7"/>
  <c r="AP356" i="7"/>
  <c r="CD354" i="8"/>
  <c r="CA354" i="8"/>
  <c r="CF354" i="8"/>
  <c r="BD354" i="8"/>
  <c r="BA354" i="8"/>
  <c r="BF354" i="8"/>
  <c r="AC354" i="9"/>
  <c r="BP354" i="9"/>
  <c r="AU355" i="7"/>
  <c r="AP354" i="8"/>
  <c r="AB356" i="7"/>
  <c r="AE356" i="7"/>
  <c r="AG356" i="7"/>
  <c r="Y357" i="7" s="1"/>
  <c r="BU353" i="9"/>
  <c r="AU353" i="8"/>
  <c r="BC354" i="9"/>
  <c r="BH355" i="7"/>
  <c r="CH353" i="9"/>
  <c r="BH353" i="9"/>
  <c r="BC356" i="7"/>
  <c r="AH353" i="9"/>
  <c r="CH355" i="7"/>
  <c r="CC354" i="9"/>
  <c r="P356" i="7"/>
  <c r="Q355" i="9" l="1"/>
  <c r="N355" i="9"/>
  <c r="S355" i="9"/>
  <c r="AQ354" i="8"/>
  <c r="AN354" i="8"/>
  <c r="AS354" i="8"/>
  <c r="BQ356" i="7"/>
  <c r="BN356" i="7"/>
  <c r="BS356" i="7"/>
  <c r="CB354" i="8"/>
  <c r="CE354" i="8"/>
  <c r="CG354" i="8"/>
  <c r="BY355" i="8" s="1"/>
  <c r="AQ356" i="7"/>
  <c r="AN356" i="7"/>
  <c r="AS356" i="7"/>
  <c r="CD356" i="7"/>
  <c r="CA356" i="7"/>
  <c r="CF356" i="7"/>
  <c r="AC355" i="8"/>
  <c r="BD354" i="9"/>
  <c r="BA354" i="9"/>
  <c r="BF354" i="9"/>
  <c r="BQ354" i="9"/>
  <c r="BN354" i="9"/>
  <c r="BS354" i="9"/>
  <c r="BD356" i="7"/>
  <c r="BA356" i="7"/>
  <c r="BF356" i="7"/>
  <c r="AD354" i="9"/>
  <c r="AA354" i="9"/>
  <c r="AF354" i="9"/>
  <c r="AQ354" i="9"/>
  <c r="AN354" i="9"/>
  <c r="AS354" i="9"/>
  <c r="AH354" i="8"/>
  <c r="BO354" i="8"/>
  <c r="BT354" i="8"/>
  <c r="BL355" i="8" s="1"/>
  <c r="BR354" i="8"/>
  <c r="AC357" i="7"/>
  <c r="U354" i="8"/>
  <c r="Q356" i="7"/>
  <c r="N356" i="7"/>
  <c r="S356" i="7"/>
  <c r="CD354" i="9"/>
  <c r="CA354" i="9"/>
  <c r="CF354" i="9"/>
  <c r="AH356" i="7"/>
  <c r="BB354" i="8"/>
  <c r="BG354" i="8"/>
  <c r="AY355" i="8" s="1"/>
  <c r="BE354" i="8"/>
  <c r="P355" i="8"/>
  <c r="BO354" i="9" l="1"/>
  <c r="BR354" i="9"/>
  <c r="BT354" i="9"/>
  <c r="BL355" i="9" s="1"/>
  <c r="BO356" i="7"/>
  <c r="BR356" i="7"/>
  <c r="BT356" i="7"/>
  <c r="BL357" i="7" s="1"/>
  <c r="AO356" i="7"/>
  <c r="AT356" i="7"/>
  <c r="AL357" i="7" s="1"/>
  <c r="AR356" i="7"/>
  <c r="BP355" i="8"/>
  <c r="AO354" i="9"/>
  <c r="AT354" i="9"/>
  <c r="AL355" i="9" s="1"/>
  <c r="AR354" i="9"/>
  <c r="BB354" i="9"/>
  <c r="BE354" i="9"/>
  <c r="BG354" i="9"/>
  <c r="AY355" i="9" s="1"/>
  <c r="O356" i="7"/>
  <c r="T356" i="7"/>
  <c r="L357" i="7" s="1"/>
  <c r="R356" i="7"/>
  <c r="AO354" i="8"/>
  <c r="AR354" i="8"/>
  <c r="AT354" i="8"/>
  <c r="AL355" i="8" s="1"/>
  <c r="AB354" i="9"/>
  <c r="AG354" i="9"/>
  <c r="Y355" i="9" s="1"/>
  <c r="AE354" i="9"/>
  <c r="CB354" i="9"/>
  <c r="CG354" i="9"/>
  <c r="BY355" i="9" s="1"/>
  <c r="CE354" i="9"/>
  <c r="BC355" i="8"/>
  <c r="AD355" i="8"/>
  <c r="AA355" i="8"/>
  <c r="AF355" i="8"/>
  <c r="AD357" i="7"/>
  <c r="AA357" i="7"/>
  <c r="AF357" i="7"/>
  <c r="CC355" i="8"/>
  <c r="O355" i="9"/>
  <c r="T355" i="9"/>
  <c r="L356" i="9" s="1"/>
  <c r="R355" i="9"/>
  <c r="Q355" i="8"/>
  <c r="N355" i="8"/>
  <c r="S355" i="8"/>
  <c r="BH354" i="8"/>
  <c r="CB356" i="7"/>
  <c r="CG356" i="7"/>
  <c r="BY357" i="7" s="1"/>
  <c r="CE356" i="7"/>
  <c r="BU354" i="8"/>
  <c r="BB356" i="7"/>
  <c r="BG356" i="7"/>
  <c r="AY357" i="7" s="1"/>
  <c r="BE356" i="7"/>
  <c r="CH354" i="8"/>
  <c r="BH354" i="9" l="1"/>
  <c r="BP357" i="7"/>
  <c r="AP355" i="8"/>
  <c r="BU356" i="7"/>
  <c r="AU354" i="8"/>
  <c r="AU354" i="9"/>
  <c r="CC357" i="7"/>
  <c r="AP355" i="9"/>
  <c r="BP355" i="9"/>
  <c r="U355" i="9"/>
  <c r="BQ355" i="8"/>
  <c r="BN355" i="8"/>
  <c r="BS355" i="8"/>
  <c r="BU354" i="9"/>
  <c r="CC355" i="9"/>
  <c r="U356" i="7"/>
  <c r="AU356" i="7"/>
  <c r="AB355" i="8"/>
  <c r="AG355" i="8"/>
  <c r="Y356" i="8" s="1"/>
  <c r="AE355" i="8"/>
  <c r="BC355" i="9"/>
  <c r="P356" i="9"/>
  <c r="BD355" i="8"/>
  <c r="BA355" i="8"/>
  <c r="BF355" i="8"/>
  <c r="CH354" i="9"/>
  <c r="AB357" i="7"/>
  <c r="AG357" i="7"/>
  <c r="Y358" i="7" s="1"/>
  <c r="AE357" i="7"/>
  <c r="BC357" i="7"/>
  <c r="P357" i="7"/>
  <c r="AP357" i="7"/>
  <c r="AC355" i="9"/>
  <c r="CH356" i="7"/>
  <c r="CD355" i="8"/>
  <c r="CA355" i="8"/>
  <c r="CF355" i="8"/>
  <c r="BH356" i="7"/>
  <c r="O355" i="8"/>
  <c r="R355" i="8"/>
  <c r="T355" i="8"/>
  <c r="L356" i="8" s="1"/>
  <c r="AH354" i="9"/>
  <c r="U355" i="8" l="1"/>
  <c r="BO355" i="8"/>
  <c r="BT355" i="8"/>
  <c r="BL356" i="8" s="1"/>
  <c r="BR355" i="8"/>
  <c r="BD355" i="9"/>
  <c r="BA355" i="9"/>
  <c r="BF355" i="9"/>
  <c r="AQ357" i="7"/>
  <c r="AN357" i="7"/>
  <c r="AS357" i="7"/>
  <c r="CB355" i="8"/>
  <c r="CE355" i="8"/>
  <c r="CG355" i="8"/>
  <c r="BY356" i="8" s="1"/>
  <c r="BQ355" i="9"/>
  <c r="BN355" i="9"/>
  <c r="BS355" i="9"/>
  <c r="AQ355" i="8"/>
  <c r="AN355" i="8"/>
  <c r="AS355" i="8"/>
  <c r="Q356" i="9"/>
  <c r="N356" i="9"/>
  <c r="S356" i="9"/>
  <c r="AH355" i="8"/>
  <c r="AQ355" i="9"/>
  <c r="AN355" i="9"/>
  <c r="AS355" i="9"/>
  <c r="BQ357" i="7"/>
  <c r="BN357" i="7"/>
  <c r="BS357" i="7"/>
  <c r="BB355" i="8"/>
  <c r="BE355" i="8"/>
  <c r="BG355" i="8"/>
  <c r="AY356" i="8" s="1"/>
  <c r="BD357" i="7"/>
  <c r="BA357" i="7"/>
  <c r="BF357" i="7"/>
  <c r="AH357" i="7"/>
  <c r="AC358" i="7"/>
  <c r="AC356" i="8"/>
  <c r="CD355" i="9"/>
  <c r="CA355" i="9"/>
  <c r="CF355" i="9"/>
  <c r="AD355" i="9"/>
  <c r="AA355" i="9"/>
  <c r="AF355" i="9"/>
  <c r="Q357" i="7"/>
  <c r="N357" i="7"/>
  <c r="S357" i="7"/>
  <c r="P356" i="8"/>
  <c r="CD357" i="7"/>
  <c r="CA357" i="7"/>
  <c r="CF357" i="7"/>
  <c r="BO355" i="9" l="1"/>
  <c r="BR355" i="9"/>
  <c r="BT355" i="9"/>
  <c r="BL356" i="9" s="1"/>
  <c r="CB357" i="7"/>
  <c r="CG357" i="7"/>
  <c r="BY358" i="7" s="1"/>
  <c r="CE357" i="7"/>
  <c r="O357" i="7"/>
  <c r="R357" i="7"/>
  <c r="T357" i="7"/>
  <c r="L358" i="7" s="1"/>
  <c r="AO355" i="9"/>
  <c r="AT355" i="9"/>
  <c r="AL356" i="9" s="1"/>
  <c r="AR355" i="9"/>
  <c r="BB355" i="9"/>
  <c r="BE355" i="9"/>
  <c r="BG355" i="9"/>
  <c r="AY356" i="9" s="1"/>
  <c r="AD358" i="7"/>
  <c r="AA358" i="7"/>
  <c r="AF358" i="7"/>
  <c r="CC356" i="8"/>
  <c r="BU355" i="8"/>
  <c r="AB355" i="9"/>
  <c r="AE355" i="9"/>
  <c r="AG355" i="9"/>
  <c r="Y356" i="9" s="1"/>
  <c r="BB357" i="7"/>
  <c r="BG357" i="7"/>
  <c r="AY358" i="7" s="1"/>
  <c r="BE357" i="7"/>
  <c r="CH355" i="8"/>
  <c r="BP356" i="8"/>
  <c r="BC356" i="8"/>
  <c r="O356" i="9"/>
  <c r="T356" i="9"/>
  <c r="L357" i="9" s="1"/>
  <c r="R356" i="9"/>
  <c r="AO357" i="7"/>
  <c r="AR357" i="7"/>
  <c r="AT357" i="7"/>
  <c r="AL358" i="7" s="1"/>
  <c r="BH355" i="8"/>
  <c r="AD356" i="8"/>
  <c r="AA356" i="8"/>
  <c r="AF356" i="8"/>
  <c r="AO355" i="8"/>
  <c r="AT355" i="8"/>
  <c r="AL356" i="8" s="1"/>
  <c r="AR355" i="8"/>
  <c r="CB355" i="9"/>
  <c r="CG355" i="9"/>
  <c r="BY356" i="9" s="1"/>
  <c r="CE355" i="9"/>
  <c r="Q356" i="8"/>
  <c r="N356" i="8"/>
  <c r="S356" i="8"/>
  <c r="BO357" i="7"/>
  <c r="BT357" i="7"/>
  <c r="BL358" i="7" s="1"/>
  <c r="BR357" i="7"/>
  <c r="AP356" i="8" l="1"/>
  <c r="BC358" i="7"/>
  <c r="U357" i="7"/>
  <c r="O356" i="8"/>
  <c r="R356" i="8"/>
  <c r="T356" i="8"/>
  <c r="L357" i="8" s="1"/>
  <c r="U356" i="9"/>
  <c r="AC356" i="9"/>
  <c r="P357" i="9"/>
  <c r="AB358" i="7"/>
  <c r="AE358" i="7"/>
  <c r="AG358" i="7"/>
  <c r="Y359" i="7" s="1"/>
  <c r="CH357" i="7"/>
  <c r="BC356" i="9"/>
  <c r="CC358" i="7"/>
  <c r="BH355" i="9"/>
  <c r="AB356" i="8"/>
  <c r="AG356" i="8"/>
  <c r="Y357" i="8" s="1"/>
  <c r="AE356" i="8"/>
  <c r="BD356" i="8"/>
  <c r="BA356" i="8"/>
  <c r="BF356" i="8"/>
  <c r="CH355" i="9"/>
  <c r="CC356" i="9"/>
  <c r="AH355" i="9"/>
  <c r="BQ356" i="8"/>
  <c r="BN356" i="8"/>
  <c r="BS356" i="8"/>
  <c r="AU355" i="9"/>
  <c r="BP356" i="9"/>
  <c r="AP356" i="9"/>
  <c r="BU355" i="9"/>
  <c r="BP358" i="7"/>
  <c r="AP358" i="7"/>
  <c r="CD356" i="8"/>
  <c r="CA356" i="8"/>
  <c r="CF356" i="8"/>
  <c r="BU357" i="7"/>
  <c r="AU355" i="8"/>
  <c r="AU357" i="7"/>
  <c r="BH357" i="7"/>
  <c r="P358" i="7"/>
  <c r="AC359" i="7" l="1"/>
  <c r="U356" i="8"/>
  <c r="BO356" i="8"/>
  <c r="BR356" i="8"/>
  <c r="BT356" i="8"/>
  <c r="BL357" i="8" s="1"/>
  <c r="AH356" i="8"/>
  <c r="AH358" i="7"/>
  <c r="Q357" i="9"/>
  <c r="N357" i="9"/>
  <c r="S357" i="9"/>
  <c r="BD358" i="7"/>
  <c r="BA358" i="7"/>
  <c r="BF358" i="7"/>
  <c r="CD358" i="7"/>
  <c r="CA358" i="7"/>
  <c r="CF358" i="7"/>
  <c r="AQ356" i="8"/>
  <c r="AN356" i="8"/>
  <c r="AS356" i="8"/>
  <c r="Q358" i="7"/>
  <c r="N358" i="7"/>
  <c r="S358" i="7"/>
  <c r="AD356" i="9"/>
  <c r="AA356" i="9"/>
  <c r="AF356" i="9"/>
  <c r="AQ356" i="9"/>
  <c r="AN356" i="9"/>
  <c r="AS356" i="9"/>
  <c r="CB356" i="8"/>
  <c r="CE356" i="8"/>
  <c r="CG356" i="8"/>
  <c r="BY357" i="8" s="1"/>
  <c r="BQ356" i="9"/>
  <c r="BN356" i="9"/>
  <c r="BS356" i="9"/>
  <c r="BD356" i="9"/>
  <c r="BA356" i="9"/>
  <c r="BF356" i="9"/>
  <c r="AQ358" i="7"/>
  <c r="AN358" i="7"/>
  <c r="AS358" i="7"/>
  <c r="BQ358" i="7"/>
  <c r="BN358" i="7"/>
  <c r="BS358" i="7"/>
  <c r="BB356" i="8"/>
  <c r="BG356" i="8"/>
  <c r="AY357" i="8" s="1"/>
  <c r="BE356" i="8"/>
  <c r="P357" i="8"/>
  <c r="AC357" i="8"/>
  <c r="CD356" i="9"/>
  <c r="CA356" i="9"/>
  <c r="CF356" i="9"/>
  <c r="Q357" i="8" l="1"/>
  <c r="N357" i="8"/>
  <c r="S357" i="8"/>
  <c r="BO356" i="9"/>
  <c r="BT356" i="9"/>
  <c r="BL357" i="9" s="1"/>
  <c r="BR356" i="9"/>
  <c r="CB358" i="7"/>
  <c r="CG358" i="7"/>
  <c r="BY359" i="7" s="1"/>
  <c r="CE358" i="7"/>
  <c r="BP357" i="8"/>
  <c r="CH356" i="8"/>
  <c r="AB356" i="9"/>
  <c r="AG356" i="9"/>
  <c r="Y357" i="9" s="1"/>
  <c r="AE356" i="9"/>
  <c r="BB358" i="7"/>
  <c r="BE358" i="7"/>
  <c r="BG358" i="7"/>
  <c r="AY359" i="7" s="1"/>
  <c r="BU356" i="8"/>
  <c r="BO358" i="7"/>
  <c r="BT358" i="7"/>
  <c r="BL359" i="7" s="1"/>
  <c r="BR358" i="7"/>
  <c r="CB356" i="9"/>
  <c r="CE356" i="9"/>
  <c r="CG356" i="9"/>
  <c r="BY357" i="9" s="1"/>
  <c r="BB356" i="9"/>
  <c r="BG356" i="9"/>
  <c r="AY357" i="9" s="1"/>
  <c r="BE356" i="9"/>
  <c r="AO356" i="8"/>
  <c r="AR356" i="8"/>
  <c r="AT356" i="8"/>
  <c r="AL357" i="8" s="1"/>
  <c r="BH356" i="8"/>
  <c r="AO356" i="9"/>
  <c r="AR356" i="9"/>
  <c r="AT356" i="9"/>
  <c r="AL357" i="9" s="1"/>
  <c r="O358" i="7"/>
  <c r="T358" i="7"/>
  <c r="L359" i="7" s="1"/>
  <c r="R358" i="7"/>
  <c r="AO358" i="7"/>
  <c r="AT358" i="7"/>
  <c r="AL359" i="7" s="1"/>
  <c r="AR358" i="7"/>
  <c r="O357" i="9"/>
  <c r="R357" i="9"/>
  <c r="T357" i="9"/>
  <c r="L358" i="9" s="1"/>
  <c r="AD359" i="7"/>
  <c r="AA359" i="7"/>
  <c r="AF359" i="7"/>
  <c r="BC357" i="8"/>
  <c r="CC357" i="8"/>
  <c r="AD357" i="8"/>
  <c r="AA357" i="8"/>
  <c r="AF357" i="8"/>
  <c r="AH356" i="9" l="1"/>
  <c r="CC357" i="9"/>
  <c r="AC357" i="9"/>
  <c r="AB357" i="8"/>
  <c r="AG357" i="8"/>
  <c r="Y358" i="8" s="1"/>
  <c r="AE357" i="8"/>
  <c r="U357" i="9"/>
  <c r="BU356" i="9"/>
  <c r="U358" i="7"/>
  <c r="CH356" i="9"/>
  <c r="AU358" i="7"/>
  <c r="BP357" i="9"/>
  <c r="CD357" i="8"/>
  <c r="CA357" i="8"/>
  <c r="CF357" i="8"/>
  <c r="AP359" i="7"/>
  <c r="AP357" i="8"/>
  <c r="BU358" i="7"/>
  <c r="BD357" i="8"/>
  <c r="BA357" i="8"/>
  <c r="BF357" i="8"/>
  <c r="P358" i="9"/>
  <c r="AU356" i="8"/>
  <c r="BP359" i="7"/>
  <c r="BQ357" i="8"/>
  <c r="BN357" i="8"/>
  <c r="BS357" i="8"/>
  <c r="BH356" i="9"/>
  <c r="P359" i="7"/>
  <c r="BC357" i="9"/>
  <c r="CH358" i="7"/>
  <c r="O357" i="8"/>
  <c r="R357" i="8"/>
  <c r="T357" i="8"/>
  <c r="L358" i="8" s="1"/>
  <c r="BC359" i="7"/>
  <c r="CC359" i="7"/>
  <c r="AB359" i="7"/>
  <c r="AG359" i="7"/>
  <c r="Y360" i="7" s="1"/>
  <c r="AE359" i="7"/>
  <c r="AP357" i="9"/>
  <c r="BH358" i="7"/>
  <c r="AU356" i="9"/>
  <c r="CD359" i="7" l="1"/>
  <c r="CA359" i="7"/>
  <c r="CF359" i="7"/>
  <c r="BQ357" i="9"/>
  <c r="BN357" i="9"/>
  <c r="BS357" i="9"/>
  <c r="AH357" i="8"/>
  <c r="BB357" i="8"/>
  <c r="BE357" i="8"/>
  <c r="BG357" i="8"/>
  <c r="AY358" i="8" s="1"/>
  <c r="AC358" i="8"/>
  <c r="BD359" i="7"/>
  <c r="BA359" i="7"/>
  <c r="BF359" i="7"/>
  <c r="BO357" i="8"/>
  <c r="BR357" i="8"/>
  <c r="BT357" i="8"/>
  <c r="BL358" i="8" s="1"/>
  <c r="AD357" i="9"/>
  <c r="AA357" i="9"/>
  <c r="AF357" i="9"/>
  <c r="U357" i="8"/>
  <c r="CD357" i="9"/>
  <c r="CA357" i="9"/>
  <c r="CF357" i="9"/>
  <c r="P358" i="8"/>
  <c r="AQ357" i="8"/>
  <c r="AN357" i="8"/>
  <c r="AS357" i="8"/>
  <c r="AH359" i="7"/>
  <c r="AQ357" i="9"/>
  <c r="AN357" i="9"/>
  <c r="AS357" i="9"/>
  <c r="BQ359" i="7"/>
  <c r="BN359" i="7"/>
  <c r="BS359" i="7"/>
  <c r="AQ359" i="7"/>
  <c r="AN359" i="7"/>
  <c r="AS359" i="7"/>
  <c r="BD357" i="9"/>
  <c r="BA357" i="9"/>
  <c r="BF357" i="9"/>
  <c r="AC360" i="7"/>
  <c r="Q359" i="7"/>
  <c r="N359" i="7"/>
  <c r="S359" i="7"/>
  <c r="Q358" i="9"/>
  <c r="N358" i="9"/>
  <c r="S358" i="9"/>
  <c r="CB357" i="8"/>
  <c r="CG357" i="8"/>
  <c r="BY358" i="8" s="1"/>
  <c r="CE357" i="8"/>
  <c r="O359" i="7" l="1"/>
  <c r="R359" i="7"/>
  <c r="T359" i="7"/>
  <c r="L360" i="7" s="1"/>
  <c r="BO359" i="7"/>
  <c r="BT359" i="7"/>
  <c r="BL360" i="7" s="1"/>
  <c r="BR359" i="7"/>
  <c r="BC358" i="8"/>
  <c r="Q358" i="8"/>
  <c r="N358" i="8"/>
  <c r="S358" i="8"/>
  <c r="AB357" i="9"/>
  <c r="AE357" i="9"/>
  <c r="AG357" i="9"/>
  <c r="Y358" i="9" s="1"/>
  <c r="BH357" i="8"/>
  <c r="AD360" i="7"/>
  <c r="AA360" i="7"/>
  <c r="AF360" i="7"/>
  <c r="AO357" i="9"/>
  <c r="AR357" i="9"/>
  <c r="AT357" i="9"/>
  <c r="AL358" i="9" s="1"/>
  <c r="BP358" i="8"/>
  <c r="CB357" i="9"/>
  <c r="CG357" i="9"/>
  <c r="BY358" i="9" s="1"/>
  <c r="CE357" i="9"/>
  <c r="BU357" i="8"/>
  <c r="BO357" i="9"/>
  <c r="BR357" i="9"/>
  <c r="BT357" i="9"/>
  <c r="BL358" i="9" s="1"/>
  <c r="BB359" i="7"/>
  <c r="BE359" i="7"/>
  <c r="BG359" i="7"/>
  <c r="AY360" i="7" s="1"/>
  <c r="CH357" i="8"/>
  <c r="CC358" i="8"/>
  <c r="AO359" i="7"/>
  <c r="AT359" i="7"/>
  <c r="AL360" i="7" s="1"/>
  <c r="AR359" i="7"/>
  <c r="AD358" i="8"/>
  <c r="AA358" i="8"/>
  <c r="AF358" i="8"/>
  <c r="CB359" i="7"/>
  <c r="CE359" i="7"/>
  <c r="CG359" i="7"/>
  <c r="BY360" i="7" s="1"/>
  <c r="BB357" i="9"/>
  <c r="BG357" i="9"/>
  <c r="AY358" i="9" s="1"/>
  <c r="BE357" i="9"/>
  <c r="O358" i="9"/>
  <c r="T358" i="9"/>
  <c r="L359" i="9" s="1"/>
  <c r="R358" i="9"/>
  <c r="AO357" i="8"/>
  <c r="AR357" i="8"/>
  <c r="AT357" i="8"/>
  <c r="AL358" i="8" s="1"/>
  <c r="AP360" i="7" l="1"/>
  <c r="BP358" i="9"/>
  <c r="AU357" i="9"/>
  <c r="O358" i="8"/>
  <c r="R358" i="8"/>
  <c r="T358" i="8"/>
  <c r="L359" i="8" s="1"/>
  <c r="BU357" i="9"/>
  <c r="BH357" i="9"/>
  <c r="BD358" i="8"/>
  <c r="BA358" i="8"/>
  <c r="BF358" i="8"/>
  <c r="AP358" i="9"/>
  <c r="BC358" i="9"/>
  <c r="CD358" i="8"/>
  <c r="CA358" i="8"/>
  <c r="CF358" i="8"/>
  <c r="AB360" i="7"/>
  <c r="AE360" i="7"/>
  <c r="AG360" i="7"/>
  <c r="Y361" i="7" s="1"/>
  <c r="U358" i="9"/>
  <c r="BU359" i="7"/>
  <c r="AU359" i="7"/>
  <c r="BP360" i="7"/>
  <c r="CH359" i="7"/>
  <c r="AU357" i="8"/>
  <c r="BC360" i="7"/>
  <c r="CC358" i="9"/>
  <c r="BH359" i="7"/>
  <c r="AC358" i="9"/>
  <c r="P360" i="7"/>
  <c r="P359" i="9"/>
  <c r="CC360" i="7"/>
  <c r="AP358" i="8"/>
  <c r="CH357" i="9"/>
  <c r="AB358" i="8"/>
  <c r="AG358" i="8"/>
  <c r="Y359" i="8" s="1"/>
  <c r="AE358" i="8"/>
  <c r="AH357" i="9"/>
  <c r="U359" i="7"/>
  <c r="BQ358" i="8"/>
  <c r="BN358" i="8"/>
  <c r="BS358" i="8"/>
  <c r="AQ358" i="8" l="1"/>
  <c r="AN358" i="8"/>
  <c r="AS358" i="8"/>
  <c r="BD358" i="9"/>
  <c r="BA358" i="9"/>
  <c r="BF358" i="9"/>
  <c r="CD358" i="9"/>
  <c r="CA358" i="9"/>
  <c r="CF358" i="9"/>
  <c r="P359" i="8"/>
  <c r="U358" i="8"/>
  <c r="AQ358" i="9"/>
  <c r="AN358" i="9"/>
  <c r="AS358" i="9"/>
  <c r="AH360" i="7"/>
  <c r="BB358" i="8"/>
  <c r="BE358" i="8"/>
  <c r="BG358" i="8"/>
  <c r="AY359" i="8" s="1"/>
  <c r="BQ358" i="9"/>
  <c r="BN358" i="9"/>
  <c r="BS358" i="9"/>
  <c r="BD360" i="7"/>
  <c r="BA360" i="7"/>
  <c r="BF360" i="7"/>
  <c r="AC361" i="7"/>
  <c r="Q360" i="7"/>
  <c r="N360" i="7"/>
  <c r="S360" i="7"/>
  <c r="AD358" i="9"/>
  <c r="AA358" i="9"/>
  <c r="AF358" i="9"/>
  <c r="BQ360" i="7"/>
  <c r="BN360" i="7"/>
  <c r="BS360" i="7"/>
  <c r="CD360" i="7"/>
  <c r="CA360" i="7"/>
  <c r="CF360" i="7"/>
  <c r="AH358" i="8"/>
  <c r="AQ360" i="7"/>
  <c r="AN360" i="7"/>
  <c r="AS360" i="7"/>
  <c r="Q359" i="9"/>
  <c r="N359" i="9"/>
  <c r="S359" i="9"/>
  <c r="AC359" i="8"/>
  <c r="CB358" i="8"/>
  <c r="CE358" i="8"/>
  <c r="CG358" i="8"/>
  <c r="BY359" i="8" s="1"/>
  <c r="BO358" i="8"/>
  <c r="BT358" i="8"/>
  <c r="BL359" i="8" s="1"/>
  <c r="BR358" i="8"/>
  <c r="CH358" i="8" l="1"/>
  <c r="O360" i="7"/>
  <c r="T360" i="7"/>
  <c r="L361" i="7" s="1"/>
  <c r="R360" i="7"/>
  <c r="BC359" i="8"/>
  <c r="CB360" i="7"/>
  <c r="CE360" i="7"/>
  <c r="CG360" i="7"/>
  <c r="BY361" i="7" s="1"/>
  <c r="AD361" i="7"/>
  <c r="AA361" i="7"/>
  <c r="AF361" i="7"/>
  <c r="BH358" i="8"/>
  <c r="Q359" i="8"/>
  <c r="N359" i="8"/>
  <c r="S359" i="8"/>
  <c r="AD359" i="8"/>
  <c r="AA359" i="8"/>
  <c r="AF359" i="8"/>
  <c r="CB358" i="9"/>
  <c r="CE358" i="9"/>
  <c r="CG358" i="9"/>
  <c r="BY359" i="9" s="1"/>
  <c r="BO360" i="7"/>
  <c r="BT360" i="7"/>
  <c r="BL361" i="7" s="1"/>
  <c r="BR360" i="7"/>
  <c r="BB358" i="9"/>
  <c r="BE358" i="9"/>
  <c r="BG358" i="9"/>
  <c r="AY359" i="9" s="1"/>
  <c r="BB360" i="7"/>
  <c r="BE360" i="7"/>
  <c r="BG360" i="7"/>
  <c r="AY361" i="7" s="1"/>
  <c r="AO358" i="9"/>
  <c r="AR358" i="9"/>
  <c r="AT358" i="9"/>
  <c r="AL359" i="9" s="1"/>
  <c r="O359" i="9"/>
  <c r="R359" i="9"/>
  <c r="T359" i="9"/>
  <c r="L360" i="9" s="1"/>
  <c r="BU358" i="8"/>
  <c r="AB358" i="9"/>
  <c r="AE358" i="9"/>
  <c r="AG358" i="9"/>
  <c r="Y359" i="9" s="1"/>
  <c r="BP359" i="8"/>
  <c r="AO360" i="7"/>
  <c r="AR360" i="7"/>
  <c r="AT360" i="7"/>
  <c r="AL361" i="7" s="1"/>
  <c r="AO358" i="8"/>
  <c r="AR358" i="8"/>
  <c r="AT358" i="8"/>
  <c r="AL359" i="8" s="1"/>
  <c r="CC359" i="8"/>
  <c r="BO358" i="9"/>
  <c r="BT358" i="9"/>
  <c r="BL359" i="9" s="1"/>
  <c r="BR358" i="9"/>
  <c r="CH360" i="7" l="1"/>
  <c r="AB359" i="8"/>
  <c r="AG359" i="8"/>
  <c r="Y360" i="8" s="1"/>
  <c r="AE359" i="8"/>
  <c r="AU358" i="9"/>
  <c r="BU360" i="7"/>
  <c r="BD359" i="8"/>
  <c r="BA359" i="8"/>
  <c r="BF359" i="8"/>
  <c r="BP361" i="7"/>
  <c r="AU358" i="8"/>
  <c r="CC359" i="9"/>
  <c r="O359" i="8"/>
  <c r="R359" i="8"/>
  <c r="T359" i="8"/>
  <c r="L360" i="8" s="1"/>
  <c r="BH360" i="7"/>
  <c r="CH358" i="9"/>
  <c r="U360" i="7"/>
  <c r="CC361" i="7"/>
  <c r="P361" i="7"/>
  <c r="BU358" i="9"/>
  <c r="AP361" i="7"/>
  <c r="AU360" i="7"/>
  <c r="BC359" i="9"/>
  <c r="P360" i="9"/>
  <c r="BH358" i="9"/>
  <c r="AP359" i="8"/>
  <c r="BC361" i="7"/>
  <c r="BQ359" i="8"/>
  <c r="BN359" i="8"/>
  <c r="BS359" i="8"/>
  <c r="U359" i="9"/>
  <c r="AB361" i="7"/>
  <c r="AE361" i="7"/>
  <c r="AG361" i="7"/>
  <c r="Y362" i="7" s="1"/>
  <c r="AC359" i="9"/>
  <c r="AH358" i="9"/>
  <c r="AP359" i="9"/>
  <c r="BP359" i="9"/>
  <c r="CD359" i="8"/>
  <c r="CA359" i="8"/>
  <c r="CF359" i="8"/>
  <c r="AQ359" i="8" l="1"/>
  <c r="AN359" i="8"/>
  <c r="AS359" i="8"/>
  <c r="BB359" i="8"/>
  <c r="BE359" i="8"/>
  <c r="BG359" i="8"/>
  <c r="AY360" i="8" s="1"/>
  <c r="AD359" i="9"/>
  <c r="AA359" i="9"/>
  <c r="AF359" i="9"/>
  <c r="Q361" i="7"/>
  <c r="N361" i="7"/>
  <c r="S361" i="7"/>
  <c r="P360" i="8"/>
  <c r="AH361" i="7"/>
  <c r="U359" i="8"/>
  <c r="CD361" i="7"/>
  <c r="CA361" i="7"/>
  <c r="CF361" i="7"/>
  <c r="CD359" i="9"/>
  <c r="CA359" i="9"/>
  <c r="CF359" i="9"/>
  <c r="AH359" i="8"/>
  <c r="AC362" i="7"/>
  <c r="Q360" i="9"/>
  <c r="N360" i="9"/>
  <c r="S360" i="9"/>
  <c r="BO359" i="8"/>
  <c r="BT359" i="8"/>
  <c r="BL360" i="8" s="1"/>
  <c r="BR359" i="8"/>
  <c r="AC360" i="8"/>
  <c r="BD359" i="9"/>
  <c r="BA359" i="9"/>
  <c r="BF359" i="9"/>
  <c r="BD361" i="7"/>
  <c r="BA361" i="7"/>
  <c r="BF361" i="7"/>
  <c r="AQ361" i="7"/>
  <c r="AN361" i="7"/>
  <c r="AS361" i="7"/>
  <c r="BQ361" i="7"/>
  <c r="BN361" i="7"/>
  <c r="BS361" i="7"/>
  <c r="AQ359" i="9"/>
  <c r="AN359" i="9"/>
  <c r="AS359" i="9"/>
  <c r="CB359" i="8"/>
  <c r="CE359" i="8"/>
  <c r="CG359" i="8"/>
  <c r="BY360" i="8" s="1"/>
  <c r="BQ359" i="9"/>
  <c r="BN359" i="9"/>
  <c r="BS359" i="9"/>
  <c r="CB361" i="7" l="1"/>
  <c r="CE361" i="7"/>
  <c r="CG361" i="7"/>
  <c r="BY362" i="7" s="1"/>
  <c r="O361" i="7"/>
  <c r="T361" i="7"/>
  <c r="L362" i="7" s="1"/>
  <c r="R361" i="7"/>
  <c r="AO359" i="9"/>
  <c r="AT359" i="9"/>
  <c r="AL360" i="9" s="1"/>
  <c r="AR359" i="9"/>
  <c r="AB359" i="9"/>
  <c r="AG359" i="9"/>
  <c r="Y360" i="9" s="1"/>
  <c r="AE359" i="9"/>
  <c r="BC360" i="8"/>
  <c r="BO359" i="9"/>
  <c r="BR359" i="9"/>
  <c r="BT359" i="9"/>
  <c r="BL360" i="9" s="1"/>
  <c r="BH359" i="8"/>
  <c r="O360" i="9"/>
  <c r="T360" i="9"/>
  <c r="L361" i="9" s="1"/>
  <c r="R360" i="9"/>
  <c r="BO361" i="7"/>
  <c r="BT361" i="7"/>
  <c r="BL362" i="7" s="1"/>
  <c r="BR361" i="7"/>
  <c r="AD362" i="7"/>
  <c r="AA362" i="7"/>
  <c r="AF362" i="7"/>
  <c r="CC360" i="8"/>
  <c r="AO361" i="7"/>
  <c r="AT361" i="7"/>
  <c r="AL362" i="7" s="1"/>
  <c r="AR361" i="7"/>
  <c r="AD360" i="8"/>
  <c r="AA360" i="8"/>
  <c r="AF360" i="8"/>
  <c r="BB359" i="9"/>
  <c r="BG359" i="9"/>
  <c r="AY360" i="9" s="1"/>
  <c r="BE359" i="9"/>
  <c r="CH359" i="8"/>
  <c r="BU359" i="8"/>
  <c r="CB359" i="9"/>
  <c r="CE359" i="9"/>
  <c r="CG359" i="9"/>
  <c r="BY360" i="9" s="1"/>
  <c r="Q360" i="8"/>
  <c r="N360" i="8"/>
  <c r="S360" i="8"/>
  <c r="AO359" i="8"/>
  <c r="AT359" i="8"/>
  <c r="AL360" i="8" s="1"/>
  <c r="AR359" i="8"/>
  <c r="BB361" i="7"/>
  <c r="BE361" i="7"/>
  <c r="BG361" i="7"/>
  <c r="AY362" i="7" s="1"/>
  <c r="BP360" i="8"/>
  <c r="AP360" i="9" l="1"/>
  <c r="AP362" i="7"/>
  <c r="P361" i="9"/>
  <c r="U360" i="9"/>
  <c r="AH359" i="9"/>
  <c r="U361" i="7"/>
  <c r="AC360" i="9"/>
  <c r="P362" i="7"/>
  <c r="AU361" i="7"/>
  <c r="CD360" i="8"/>
  <c r="CA360" i="8"/>
  <c r="CF360" i="8"/>
  <c r="O360" i="8"/>
  <c r="T360" i="8"/>
  <c r="L361" i="8" s="1"/>
  <c r="R360" i="8"/>
  <c r="BP360" i="9"/>
  <c r="CC362" i="7"/>
  <c r="CH361" i="7"/>
  <c r="BH359" i="9"/>
  <c r="AB362" i="7"/>
  <c r="AE362" i="7"/>
  <c r="AG362" i="7"/>
  <c r="Y363" i="7" s="1"/>
  <c r="BQ360" i="8"/>
  <c r="BN360" i="8"/>
  <c r="BS360" i="8"/>
  <c r="AU359" i="8"/>
  <c r="CH359" i="9"/>
  <c r="BC360" i="9"/>
  <c r="BC362" i="7"/>
  <c r="BU361" i="7"/>
  <c r="BD360" i="8"/>
  <c r="BA360" i="8"/>
  <c r="BF360" i="8"/>
  <c r="AP360" i="8"/>
  <c r="CC360" i="9"/>
  <c r="BU359" i="9"/>
  <c r="BH361" i="7"/>
  <c r="AB360" i="8"/>
  <c r="AG360" i="8"/>
  <c r="Y361" i="8" s="1"/>
  <c r="AE360" i="8"/>
  <c r="BP362" i="7"/>
  <c r="AU359" i="9"/>
  <c r="BQ362" i="7" l="1"/>
  <c r="BN362" i="7"/>
  <c r="BS362" i="7"/>
  <c r="AH360" i="8"/>
  <c r="BB360" i="8"/>
  <c r="BG360" i="8"/>
  <c r="AY361" i="8" s="1"/>
  <c r="BE360" i="8"/>
  <c r="CB360" i="8"/>
  <c r="CE360" i="8"/>
  <c r="CG360" i="8"/>
  <c r="BY361" i="8" s="1"/>
  <c r="AC361" i="8"/>
  <c r="CD362" i="7"/>
  <c r="CA362" i="7"/>
  <c r="CF362" i="7"/>
  <c r="Q361" i="9"/>
  <c r="N361" i="9"/>
  <c r="S361" i="9"/>
  <c r="BQ360" i="9"/>
  <c r="BN360" i="9"/>
  <c r="BS360" i="9"/>
  <c r="Q362" i="7"/>
  <c r="N362" i="7"/>
  <c r="S362" i="7"/>
  <c r="AQ362" i="7"/>
  <c r="AN362" i="7"/>
  <c r="AS362" i="7"/>
  <c r="BO360" i="8"/>
  <c r="BR360" i="8"/>
  <c r="BT360" i="8"/>
  <c r="BL361" i="8" s="1"/>
  <c r="BD362" i="7"/>
  <c r="BA362" i="7"/>
  <c r="BF362" i="7"/>
  <c r="CD360" i="9"/>
  <c r="CA360" i="9"/>
  <c r="CF360" i="9"/>
  <c r="BD360" i="9"/>
  <c r="BA360" i="9"/>
  <c r="BF360" i="9"/>
  <c r="AC363" i="7"/>
  <c r="U360" i="8"/>
  <c r="AD360" i="9"/>
  <c r="AA360" i="9"/>
  <c r="AF360" i="9"/>
  <c r="AQ360" i="9"/>
  <c r="AN360" i="9"/>
  <c r="AS360" i="9"/>
  <c r="AH362" i="7"/>
  <c r="P361" i="8"/>
  <c r="AQ360" i="8"/>
  <c r="AN360" i="8"/>
  <c r="AS360" i="8"/>
  <c r="CH360" i="8" l="1"/>
  <c r="BP361" i="8"/>
  <c r="BB360" i="9"/>
  <c r="BG360" i="9"/>
  <c r="AY361" i="9" s="1"/>
  <c r="BE360" i="9"/>
  <c r="BU360" i="8"/>
  <c r="BH360" i="8"/>
  <c r="O361" i="9"/>
  <c r="T361" i="9"/>
  <c r="L362" i="9" s="1"/>
  <c r="R361" i="9"/>
  <c r="BC361" i="8"/>
  <c r="CC361" i="8"/>
  <c r="CB360" i="9"/>
  <c r="CE360" i="9"/>
  <c r="CG360" i="9"/>
  <c r="BY361" i="9" s="1"/>
  <c r="AO362" i="7"/>
  <c r="AR362" i="7"/>
  <c r="AT362" i="7"/>
  <c r="AL363" i="7" s="1"/>
  <c r="Q361" i="8"/>
  <c r="N361" i="8"/>
  <c r="S361" i="8"/>
  <c r="BO360" i="9"/>
  <c r="BT360" i="9"/>
  <c r="BL361" i="9" s="1"/>
  <c r="BR360" i="9"/>
  <c r="AO360" i="9"/>
  <c r="AR360" i="9"/>
  <c r="AT360" i="9"/>
  <c r="AL361" i="9" s="1"/>
  <c r="AB360" i="9"/>
  <c r="AG360" i="9"/>
  <c r="Y361" i="9" s="1"/>
  <c r="AE360" i="9"/>
  <c r="CB362" i="7"/>
  <c r="CE362" i="7"/>
  <c r="CG362" i="7"/>
  <c r="BY363" i="7" s="1"/>
  <c r="O362" i="7"/>
  <c r="R362" i="7"/>
  <c r="T362" i="7"/>
  <c r="L363" i="7" s="1"/>
  <c r="AD361" i="8"/>
  <c r="AA361" i="8"/>
  <c r="AF361" i="8"/>
  <c r="BO362" i="7"/>
  <c r="BR362" i="7"/>
  <c r="BT362" i="7"/>
  <c r="BL363" i="7" s="1"/>
  <c r="AO360" i="8"/>
  <c r="AR360" i="8"/>
  <c r="AT360" i="8"/>
  <c r="AL361" i="8" s="1"/>
  <c r="AD363" i="7"/>
  <c r="AA363" i="7"/>
  <c r="AF363" i="7"/>
  <c r="BB362" i="7"/>
  <c r="BG362" i="7"/>
  <c r="AY363" i="7" s="1"/>
  <c r="BE362" i="7"/>
  <c r="BU360" i="9" l="1"/>
  <c r="CC361" i="9"/>
  <c r="CH360" i="9"/>
  <c r="AH360" i="9"/>
  <c r="AB361" i="8"/>
  <c r="AG361" i="8"/>
  <c r="Y362" i="8" s="1"/>
  <c r="AE361" i="8"/>
  <c r="BP361" i="9"/>
  <c r="AP361" i="8"/>
  <c r="AU360" i="8"/>
  <c r="BH360" i="9"/>
  <c r="U362" i="7"/>
  <c r="O361" i="8"/>
  <c r="T361" i="8"/>
  <c r="L362" i="8" s="1"/>
  <c r="R361" i="8"/>
  <c r="BC361" i="9"/>
  <c r="AC361" i="9"/>
  <c r="CD361" i="8"/>
  <c r="CA361" i="8"/>
  <c r="CF361" i="8"/>
  <c r="BD361" i="8"/>
  <c r="BA361" i="8"/>
  <c r="BF361" i="8"/>
  <c r="BQ361" i="8"/>
  <c r="BN361" i="8"/>
  <c r="BS361" i="8"/>
  <c r="AP363" i="7"/>
  <c r="U361" i="9"/>
  <c r="AP361" i="9"/>
  <c r="AU362" i="7"/>
  <c r="P362" i="9"/>
  <c r="AB363" i="7"/>
  <c r="AG363" i="7"/>
  <c r="Y364" i="7" s="1"/>
  <c r="AE363" i="7"/>
  <c r="BH362" i="7"/>
  <c r="BP363" i="7"/>
  <c r="AU360" i="9"/>
  <c r="P363" i="7"/>
  <c r="BC363" i="7"/>
  <c r="BU362" i="7"/>
  <c r="CC363" i="7"/>
  <c r="CH362" i="7"/>
  <c r="CD363" i="7" l="1"/>
  <c r="CA363" i="7"/>
  <c r="CF363" i="7"/>
  <c r="P362" i="8"/>
  <c r="AH361" i="8"/>
  <c r="BB361" i="8"/>
  <c r="BG361" i="8"/>
  <c r="AY362" i="8" s="1"/>
  <c r="BE361" i="8"/>
  <c r="AC362" i="8"/>
  <c r="CB361" i="8"/>
  <c r="CE361" i="8"/>
  <c r="CG361" i="8"/>
  <c r="BY362" i="8" s="1"/>
  <c r="AQ361" i="9"/>
  <c r="AN361" i="9"/>
  <c r="AS361" i="9"/>
  <c r="BQ363" i="7"/>
  <c r="BN363" i="7"/>
  <c r="BS363" i="7"/>
  <c r="AH363" i="7"/>
  <c r="AD361" i="9"/>
  <c r="AA361" i="9"/>
  <c r="AF361" i="9"/>
  <c r="BD363" i="7"/>
  <c r="BA363" i="7"/>
  <c r="BF363" i="7"/>
  <c r="AQ363" i="7"/>
  <c r="AN363" i="7"/>
  <c r="AS363" i="7"/>
  <c r="Q363" i="7"/>
  <c r="N363" i="7"/>
  <c r="S363" i="7"/>
  <c r="BO361" i="8"/>
  <c r="BT361" i="8"/>
  <c r="BL362" i="8" s="1"/>
  <c r="BR361" i="8"/>
  <c r="CD361" i="9"/>
  <c r="CA361" i="9"/>
  <c r="CF361" i="9"/>
  <c r="AC364" i="7"/>
  <c r="BD361" i="9"/>
  <c r="BA361" i="9"/>
  <c r="BF361" i="9"/>
  <c r="AQ361" i="8"/>
  <c r="AN361" i="8"/>
  <c r="AS361" i="8"/>
  <c r="Q362" i="9"/>
  <c r="N362" i="9"/>
  <c r="S362" i="9"/>
  <c r="U361" i="8"/>
  <c r="BQ361" i="9"/>
  <c r="BN361" i="9"/>
  <c r="BS361" i="9"/>
  <c r="O362" i="9" l="1"/>
  <c r="T362" i="9"/>
  <c r="L363" i="9" s="1"/>
  <c r="R362" i="9"/>
  <c r="AD362" i="8"/>
  <c r="AA362" i="8"/>
  <c r="AF362" i="8"/>
  <c r="AO363" i="7"/>
  <c r="AT363" i="7"/>
  <c r="AL364" i="7" s="1"/>
  <c r="AR363" i="7"/>
  <c r="BO361" i="9"/>
  <c r="BR361" i="9"/>
  <c r="BT361" i="9"/>
  <c r="BL362" i="9" s="1"/>
  <c r="BH361" i="8"/>
  <c r="AD364" i="7"/>
  <c r="AA364" i="7"/>
  <c r="AF364" i="7"/>
  <c r="AO361" i="8"/>
  <c r="AT361" i="8"/>
  <c r="AL362" i="8" s="1"/>
  <c r="AR361" i="8"/>
  <c r="CB361" i="9"/>
  <c r="CG361" i="9"/>
  <c r="BY362" i="9" s="1"/>
  <c r="CE361" i="9"/>
  <c r="BO363" i="7"/>
  <c r="BR363" i="7"/>
  <c r="BT363" i="7"/>
  <c r="BL364" i="7" s="1"/>
  <c r="BC362" i="8"/>
  <c r="BB363" i="7"/>
  <c r="BG363" i="7"/>
  <c r="AY364" i="7" s="1"/>
  <c r="BE363" i="7"/>
  <c r="BU361" i="8"/>
  <c r="BB361" i="9"/>
  <c r="BG361" i="9"/>
  <c r="AY362" i="9" s="1"/>
  <c r="BE361" i="9"/>
  <c r="BP362" i="8"/>
  <c r="AO361" i="9"/>
  <c r="AR361" i="9"/>
  <c r="AT361" i="9"/>
  <c r="AL362" i="9" s="1"/>
  <c r="Q362" i="8"/>
  <c r="N362" i="8"/>
  <c r="S362" i="8"/>
  <c r="CC362" i="8"/>
  <c r="O363" i="7"/>
  <c r="T363" i="7"/>
  <c r="L364" i="7" s="1"/>
  <c r="R363" i="7"/>
  <c r="AB361" i="9"/>
  <c r="AG361" i="9"/>
  <c r="Y362" i="9" s="1"/>
  <c r="AE361" i="9"/>
  <c r="CH361" i="8"/>
  <c r="CB363" i="7"/>
  <c r="CE363" i="7"/>
  <c r="CG363" i="7"/>
  <c r="BY364" i="7" s="1"/>
  <c r="AP362" i="8" l="1"/>
  <c r="AU363" i="7"/>
  <c r="BQ362" i="8"/>
  <c r="BN362" i="8"/>
  <c r="BS362" i="8"/>
  <c r="BD362" i="8"/>
  <c r="BA362" i="8"/>
  <c r="BF362" i="8"/>
  <c r="AP364" i="7"/>
  <c r="CD362" i="8"/>
  <c r="CA362" i="8"/>
  <c r="CF362" i="8"/>
  <c r="BH361" i="9"/>
  <c r="AB364" i="7"/>
  <c r="AG364" i="7"/>
  <c r="Y365" i="7" s="1"/>
  <c r="AE364" i="7"/>
  <c r="AH361" i="9"/>
  <c r="BU363" i="7"/>
  <c r="AB362" i="8"/>
  <c r="AE362" i="8"/>
  <c r="AG362" i="8"/>
  <c r="Y363" i="8" s="1"/>
  <c r="BC364" i="7"/>
  <c r="BU361" i="9"/>
  <c r="O362" i="8"/>
  <c r="T362" i="8"/>
  <c r="L363" i="8" s="1"/>
  <c r="R362" i="8"/>
  <c r="BP364" i="7"/>
  <c r="CH363" i="7"/>
  <c r="U362" i="9"/>
  <c r="U363" i="7"/>
  <c r="CH361" i="9"/>
  <c r="P363" i="9"/>
  <c r="CC364" i="7"/>
  <c r="AU361" i="8"/>
  <c r="CC362" i="9"/>
  <c r="BC362" i="9"/>
  <c r="AC362" i="9"/>
  <c r="P364" i="7"/>
  <c r="AP362" i="9"/>
  <c r="AU361" i="9"/>
  <c r="BH363" i="7"/>
  <c r="BP362" i="9"/>
  <c r="AQ364" i="7" l="1"/>
  <c r="AN364" i="7"/>
  <c r="AS364" i="7"/>
  <c r="P363" i="8"/>
  <c r="AQ362" i="9"/>
  <c r="AN362" i="9"/>
  <c r="AS362" i="9"/>
  <c r="AC365" i="7"/>
  <c r="BB362" i="8"/>
  <c r="BE362" i="8"/>
  <c r="BG362" i="8"/>
  <c r="AY363" i="8" s="1"/>
  <c r="BD362" i="9"/>
  <c r="BA362" i="9"/>
  <c r="BF362" i="9"/>
  <c r="Q364" i="7"/>
  <c r="N364" i="7"/>
  <c r="S364" i="7"/>
  <c r="CD364" i="7"/>
  <c r="CA364" i="7"/>
  <c r="CF364" i="7"/>
  <c r="AH364" i="7"/>
  <c r="Q363" i="9"/>
  <c r="N363" i="9"/>
  <c r="S363" i="9"/>
  <c r="BD364" i="7"/>
  <c r="BA364" i="7"/>
  <c r="BF364" i="7"/>
  <c r="AC363" i="8"/>
  <c r="BO362" i="8"/>
  <c r="BR362" i="8"/>
  <c r="BT362" i="8"/>
  <c r="BL363" i="8" s="1"/>
  <c r="AD362" i="9"/>
  <c r="AA362" i="9"/>
  <c r="AF362" i="9"/>
  <c r="AH362" i="8"/>
  <c r="CB362" i="8"/>
  <c r="CE362" i="8"/>
  <c r="CG362" i="8"/>
  <c r="BY363" i="8" s="1"/>
  <c r="BQ362" i="9"/>
  <c r="BN362" i="9"/>
  <c r="BS362" i="9"/>
  <c r="BQ364" i="7"/>
  <c r="BN364" i="7"/>
  <c r="BS364" i="7"/>
  <c r="AQ362" i="8"/>
  <c r="AN362" i="8"/>
  <c r="AS362" i="8"/>
  <c r="CD362" i="9"/>
  <c r="CA362" i="9"/>
  <c r="CF362" i="9"/>
  <c r="U362" i="8"/>
  <c r="AD365" i="7" l="1"/>
  <c r="AA365" i="7"/>
  <c r="AF365" i="7"/>
  <c r="AO362" i="9"/>
  <c r="AT362" i="9"/>
  <c r="AL363" i="9" s="1"/>
  <c r="AR362" i="9"/>
  <c r="BO364" i="7"/>
  <c r="BR364" i="7"/>
  <c r="BT364" i="7"/>
  <c r="BL365" i="7" s="1"/>
  <c r="BO362" i="9"/>
  <c r="BR362" i="9"/>
  <c r="BT362" i="9"/>
  <c r="BL363" i="9" s="1"/>
  <c r="AD363" i="8"/>
  <c r="AA363" i="8"/>
  <c r="AF363" i="8"/>
  <c r="O364" i="7"/>
  <c r="R364" i="7"/>
  <c r="T364" i="7"/>
  <c r="L365" i="7" s="1"/>
  <c r="BP363" i="8"/>
  <c r="BB362" i="9"/>
  <c r="BG362" i="9"/>
  <c r="AY363" i="9" s="1"/>
  <c r="BE362" i="9"/>
  <c r="Q363" i="8"/>
  <c r="N363" i="8"/>
  <c r="S363" i="8"/>
  <c r="BB364" i="7"/>
  <c r="BE364" i="7"/>
  <c r="BG364" i="7"/>
  <c r="AY365" i="7" s="1"/>
  <c r="AB362" i="9"/>
  <c r="AG362" i="9"/>
  <c r="Y363" i="9" s="1"/>
  <c r="AE362" i="9"/>
  <c r="CC363" i="8"/>
  <c r="BU362" i="8"/>
  <c r="O363" i="9"/>
  <c r="R363" i="9"/>
  <c r="T363" i="9"/>
  <c r="L364" i="9" s="1"/>
  <c r="CB362" i="9"/>
  <c r="CG362" i="9"/>
  <c r="BY363" i="9" s="1"/>
  <c r="CE362" i="9"/>
  <c r="CH362" i="8"/>
  <c r="BC363" i="8"/>
  <c r="AO364" i="7"/>
  <c r="AT364" i="7"/>
  <c r="AL365" i="7" s="1"/>
  <c r="AR364" i="7"/>
  <c r="AO362" i="8"/>
  <c r="AT362" i="8"/>
  <c r="AL363" i="8" s="1"/>
  <c r="AR362" i="8"/>
  <c r="CB364" i="7"/>
  <c r="CE364" i="7"/>
  <c r="CG364" i="7"/>
  <c r="BY365" i="7" s="1"/>
  <c r="BH362" i="8"/>
  <c r="BP365" i="7" l="1"/>
  <c r="AB363" i="8"/>
  <c r="AG363" i="8"/>
  <c r="Y364" i="8" s="1"/>
  <c r="AE363" i="8"/>
  <c r="BU364" i="7"/>
  <c r="AU362" i="8"/>
  <c r="CD363" i="8"/>
  <c r="CA363" i="8"/>
  <c r="CF363" i="8"/>
  <c r="AU362" i="9"/>
  <c r="AP363" i="9"/>
  <c r="BC365" i="7"/>
  <c r="BP363" i="9"/>
  <c r="AP363" i="8"/>
  <c r="CC363" i="9"/>
  <c r="BC363" i="9"/>
  <c r="P364" i="9"/>
  <c r="AH362" i="9"/>
  <c r="AC363" i="9"/>
  <c r="BD363" i="8"/>
  <c r="BA363" i="8"/>
  <c r="BF363" i="8"/>
  <c r="P365" i="7"/>
  <c r="BU362" i="9"/>
  <c r="CH362" i="9"/>
  <c r="U363" i="9"/>
  <c r="AP365" i="7"/>
  <c r="BH364" i="7"/>
  <c r="CC365" i="7"/>
  <c r="U364" i="7"/>
  <c r="AB365" i="7"/>
  <c r="AE365" i="7"/>
  <c r="AG365" i="7"/>
  <c r="Y366" i="7" s="1"/>
  <c r="BH362" i="9"/>
  <c r="AU364" i="7"/>
  <c r="BQ363" i="8"/>
  <c r="BN363" i="8"/>
  <c r="BS363" i="8"/>
  <c r="CH364" i="7"/>
  <c r="O363" i="8"/>
  <c r="R363" i="8"/>
  <c r="T363" i="8"/>
  <c r="L364" i="8" s="1"/>
  <c r="CB363" i="8" l="1"/>
  <c r="CE363" i="8"/>
  <c r="CG363" i="8"/>
  <c r="BY364" i="8" s="1"/>
  <c r="AD363" i="9"/>
  <c r="AA363" i="9"/>
  <c r="AF363" i="9"/>
  <c r="BQ363" i="9"/>
  <c r="BN363" i="9"/>
  <c r="BS363" i="9"/>
  <c r="AQ363" i="8"/>
  <c r="AN363" i="8"/>
  <c r="AS363" i="8"/>
  <c r="CD365" i="7"/>
  <c r="CA365" i="7"/>
  <c r="CF365" i="7"/>
  <c r="BD365" i="7"/>
  <c r="BA365" i="7"/>
  <c r="BF365" i="7"/>
  <c r="BO363" i="8"/>
  <c r="BR363" i="8"/>
  <c r="BT363" i="8"/>
  <c r="BL364" i="8" s="1"/>
  <c r="Q364" i="9"/>
  <c r="N364" i="9"/>
  <c r="S364" i="9"/>
  <c r="AQ363" i="9"/>
  <c r="AN363" i="9"/>
  <c r="AS363" i="9"/>
  <c r="AH363" i="8"/>
  <c r="AC364" i="8"/>
  <c r="P364" i="8"/>
  <c r="Q365" i="7"/>
  <c r="N365" i="7"/>
  <c r="S365" i="7"/>
  <c r="BD363" i="9"/>
  <c r="BA363" i="9"/>
  <c r="BF363" i="9"/>
  <c r="BQ365" i="7"/>
  <c r="BN365" i="7"/>
  <c r="BS365" i="7"/>
  <c r="U363" i="8"/>
  <c r="AC366" i="7"/>
  <c r="AQ365" i="7"/>
  <c r="AN365" i="7"/>
  <c r="AS365" i="7"/>
  <c r="CD363" i="9"/>
  <c r="CA363" i="9"/>
  <c r="CF363" i="9"/>
  <c r="AH365" i="7"/>
  <c r="BB363" i="8"/>
  <c r="BE363" i="8"/>
  <c r="BG363" i="8"/>
  <c r="AY364" i="8" s="1"/>
  <c r="BU363" i="8" l="1"/>
  <c r="BO363" i="9"/>
  <c r="BR363" i="9"/>
  <c r="BT363" i="9"/>
  <c r="BL364" i="9" s="1"/>
  <c r="CB363" i="9"/>
  <c r="CG363" i="9"/>
  <c r="BY364" i="9" s="1"/>
  <c r="CE363" i="9"/>
  <c r="BB363" i="9"/>
  <c r="BE363" i="9"/>
  <c r="BG363" i="9"/>
  <c r="AY364" i="9" s="1"/>
  <c r="BB365" i="7"/>
  <c r="BE365" i="7"/>
  <c r="BG365" i="7"/>
  <c r="AY366" i="7" s="1"/>
  <c r="AB363" i="9"/>
  <c r="AG363" i="9"/>
  <c r="Y364" i="9" s="1"/>
  <c r="AE363" i="9"/>
  <c r="AO365" i="7"/>
  <c r="AT365" i="7"/>
  <c r="AL366" i="7" s="1"/>
  <c r="AR365" i="7"/>
  <c r="AO363" i="9"/>
  <c r="AR363" i="9"/>
  <c r="AT363" i="9"/>
  <c r="AL364" i="9" s="1"/>
  <c r="CB365" i="7"/>
  <c r="CG365" i="7"/>
  <c r="BY366" i="7" s="1"/>
  <c r="CE365" i="7"/>
  <c r="CC364" i="8"/>
  <c r="Q364" i="8"/>
  <c r="N364" i="8"/>
  <c r="S364" i="8"/>
  <c r="CH363" i="8"/>
  <c r="O365" i="7"/>
  <c r="T365" i="7"/>
  <c r="L366" i="7" s="1"/>
  <c r="R365" i="7"/>
  <c r="O364" i="9"/>
  <c r="T364" i="9"/>
  <c r="L365" i="9" s="1"/>
  <c r="R364" i="9"/>
  <c r="BH363" i="8"/>
  <c r="AO363" i="8"/>
  <c r="AT363" i="8"/>
  <c r="AL364" i="8" s="1"/>
  <c r="AR363" i="8"/>
  <c r="BC364" i="8"/>
  <c r="AD366" i="7"/>
  <c r="AA366" i="7"/>
  <c r="AF366" i="7"/>
  <c r="AD364" i="8"/>
  <c r="AA364" i="8"/>
  <c r="AF364" i="8"/>
  <c r="BO365" i="7"/>
  <c r="BT365" i="7"/>
  <c r="BL366" i="7" s="1"/>
  <c r="BR365" i="7"/>
  <c r="BP364" i="8"/>
  <c r="U365" i="7" l="1"/>
  <c r="CD364" i="8"/>
  <c r="CA364" i="8"/>
  <c r="CF364" i="8"/>
  <c r="CH365" i="7"/>
  <c r="AH363" i="9"/>
  <c r="CH363" i="9"/>
  <c r="CC366" i="7"/>
  <c r="AC364" i="9"/>
  <c r="CC364" i="9"/>
  <c r="BC366" i="7"/>
  <c r="BU365" i="7"/>
  <c r="AP366" i="7"/>
  <c r="BP366" i="7"/>
  <c r="P366" i="7"/>
  <c r="AP364" i="8"/>
  <c r="BP364" i="9"/>
  <c r="BU363" i="9"/>
  <c r="AU363" i="8"/>
  <c r="BH365" i="7"/>
  <c r="AP364" i="9"/>
  <c r="AB364" i="8"/>
  <c r="AG364" i="8"/>
  <c r="Y365" i="8" s="1"/>
  <c r="AE364" i="8"/>
  <c r="AB366" i="7"/>
  <c r="AE366" i="7"/>
  <c r="AG366" i="7"/>
  <c r="Y367" i="7" s="1"/>
  <c r="AU363" i="9"/>
  <c r="BQ364" i="8"/>
  <c r="BN364" i="8"/>
  <c r="BS364" i="8"/>
  <c r="BC364" i="9"/>
  <c r="BD364" i="8"/>
  <c r="BA364" i="8"/>
  <c r="BF364" i="8"/>
  <c r="U364" i="9"/>
  <c r="O364" i="8"/>
  <c r="R364" i="8"/>
  <c r="T364" i="8"/>
  <c r="L365" i="8" s="1"/>
  <c r="P365" i="9"/>
  <c r="AU365" i="7"/>
  <c r="BH363" i="9"/>
  <c r="AC367" i="7" l="1"/>
  <c r="AQ366" i="7"/>
  <c r="AN366" i="7"/>
  <c r="AS366" i="7"/>
  <c r="BB364" i="8"/>
  <c r="BG364" i="8"/>
  <c r="AY365" i="8" s="1"/>
  <c r="BE364" i="8"/>
  <c r="AH366" i="7"/>
  <c r="AH364" i="8"/>
  <c r="BD364" i="9"/>
  <c r="BA364" i="9"/>
  <c r="BF364" i="9"/>
  <c r="AC365" i="8"/>
  <c r="BD366" i="7"/>
  <c r="BA366" i="7"/>
  <c r="BF366" i="7"/>
  <c r="BQ364" i="9"/>
  <c r="BN364" i="9"/>
  <c r="BS364" i="9"/>
  <c r="AQ364" i="8"/>
  <c r="AN364" i="8"/>
  <c r="AS364" i="8"/>
  <c r="Q365" i="9"/>
  <c r="N365" i="9"/>
  <c r="S365" i="9"/>
  <c r="B38" i="9" s="1"/>
  <c r="AQ364" i="9"/>
  <c r="AN364" i="9"/>
  <c r="AS364" i="9"/>
  <c r="Q366" i="7"/>
  <c r="N366" i="7"/>
  <c r="S366" i="7"/>
  <c r="CD364" i="9"/>
  <c r="CA364" i="9"/>
  <c r="CF364" i="9"/>
  <c r="P365" i="8"/>
  <c r="BO364" i="8"/>
  <c r="BR364" i="8"/>
  <c r="BT364" i="8"/>
  <c r="BL365" i="8" s="1"/>
  <c r="CB364" i="8"/>
  <c r="CG364" i="8"/>
  <c r="BY365" i="8" s="1"/>
  <c r="CE364" i="8"/>
  <c r="U364" i="8"/>
  <c r="BQ366" i="7"/>
  <c r="BN366" i="7"/>
  <c r="BS366" i="7"/>
  <c r="AD364" i="9"/>
  <c r="AA364" i="9"/>
  <c r="AF364" i="9"/>
  <c r="CD366" i="7"/>
  <c r="CA366" i="7"/>
  <c r="CF366" i="7"/>
  <c r="Q365" i="8" l="1"/>
  <c r="N365" i="8"/>
  <c r="S365" i="8"/>
  <c r="B38" i="8" s="1"/>
  <c r="BO364" i="9"/>
  <c r="BT364" i="9"/>
  <c r="BL365" i="9" s="1"/>
  <c r="BR364" i="9"/>
  <c r="O365" i="9"/>
  <c r="R365" i="9"/>
  <c r="U365" i="9" s="1"/>
  <c r="T365" i="9"/>
  <c r="BO366" i="7"/>
  <c r="BT366" i="7"/>
  <c r="BL367" i="7" s="1"/>
  <c r="BR366" i="7"/>
  <c r="CB364" i="9"/>
  <c r="CG364" i="9"/>
  <c r="BY365" i="9" s="1"/>
  <c r="CE364" i="9"/>
  <c r="BB366" i="7"/>
  <c r="BE366" i="7"/>
  <c r="BG366" i="7"/>
  <c r="AY367" i="7" s="1"/>
  <c r="BH364" i="8"/>
  <c r="BC365" i="8"/>
  <c r="CC365" i="8"/>
  <c r="O366" i="7"/>
  <c r="R366" i="7"/>
  <c r="T366" i="7"/>
  <c r="L367" i="7" s="1"/>
  <c r="AO364" i="8"/>
  <c r="AR364" i="8"/>
  <c r="AT364" i="8"/>
  <c r="AL365" i="8" s="1"/>
  <c r="CH364" i="8"/>
  <c r="AD365" i="8"/>
  <c r="AA365" i="8"/>
  <c r="AF365" i="8"/>
  <c r="C38" i="8" s="1"/>
  <c r="AO366" i="7"/>
  <c r="AT366" i="7"/>
  <c r="AL367" i="7" s="1"/>
  <c r="AR366" i="7"/>
  <c r="BB364" i="9"/>
  <c r="BE364" i="9"/>
  <c r="BG364" i="9"/>
  <c r="AY365" i="9" s="1"/>
  <c r="AD367" i="7"/>
  <c r="AA367" i="7"/>
  <c r="AF367" i="7"/>
  <c r="C40" i="7" s="1"/>
  <c r="CB366" i="7"/>
  <c r="CE366" i="7"/>
  <c r="CG366" i="7"/>
  <c r="BY367" i="7" s="1"/>
  <c r="BP365" i="8"/>
  <c r="BU364" i="8"/>
  <c r="AO364" i="9"/>
  <c r="AR364" i="9"/>
  <c r="AT364" i="9"/>
  <c r="AL365" i="9" s="1"/>
  <c r="AB364" i="9"/>
  <c r="AG364" i="9"/>
  <c r="Y365" i="9" s="1"/>
  <c r="AE364" i="9"/>
  <c r="CH366" i="7" l="1"/>
  <c r="BU366" i="7"/>
  <c r="AP365" i="8"/>
  <c r="BC367" i="7"/>
  <c r="BP367" i="7"/>
  <c r="AP367" i="7"/>
  <c r="AU364" i="8"/>
  <c r="BH366" i="7"/>
  <c r="AU366" i="7"/>
  <c r="AB367" i="7"/>
  <c r="AG367" i="7"/>
  <c r="AE367" i="7"/>
  <c r="AH367" i="7" s="1"/>
  <c r="P367" i="7"/>
  <c r="U366" i="7"/>
  <c r="BU364" i="9"/>
  <c r="CD365" i="8"/>
  <c r="CA365" i="8"/>
  <c r="CF365" i="8"/>
  <c r="G38" i="8" s="1"/>
  <c r="BP365" i="9"/>
  <c r="AH364" i="9"/>
  <c r="CH364" i="9"/>
  <c r="AC365" i="9"/>
  <c r="AU364" i="9"/>
  <c r="BC365" i="9"/>
  <c r="CC365" i="9"/>
  <c r="AP365" i="9"/>
  <c r="BH364" i="9"/>
  <c r="BD365" i="8"/>
  <c r="BA365" i="8"/>
  <c r="BF365" i="8"/>
  <c r="E38" i="8" s="1"/>
  <c r="O365" i="8"/>
  <c r="T365" i="8"/>
  <c r="R365" i="8"/>
  <c r="U365" i="8" s="1"/>
  <c r="AB365" i="8"/>
  <c r="AG365" i="8"/>
  <c r="AE365" i="8"/>
  <c r="AH365" i="8" s="1"/>
  <c r="BQ365" i="8"/>
  <c r="BN365" i="8"/>
  <c r="BS365" i="8"/>
  <c r="F38" i="8" s="1"/>
  <c r="CC367" i="7"/>
  <c r="BQ365" i="9" l="1"/>
  <c r="BN365" i="9"/>
  <c r="BS365" i="9"/>
  <c r="F38" i="9" s="1"/>
  <c r="AQ367" i="7"/>
  <c r="AN367" i="7"/>
  <c r="AS367" i="7"/>
  <c r="D40" i="7" s="1"/>
  <c r="AD365" i="9"/>
  <c r="AA365" i="9"/>
  <c r="AF365" i="9"/>
  <c r="C38" i="9" s="1"/>
  <c r="CD365" i="9"/>
  <c r="CA365" i="9"/>
  <c r="CF365" i="9"/>
  <c r="G38" i="9" s="1"/>
  <c r="Q367" i="7"/>
  <c r="N367" i="7"/>
  <c r="S367" i="7"/>
  <c r="B40" i="7" s="1"/>
  <c r="BQ367" i="7"/>
  <c r="BN367" i="7"/>
  <c r="BS367" i="7"/>
  <c r="F40" i="7" s="1"/>
  <c r="BD365" i="9"/>
  <c r="BA365" i="9"/>
  <c r="BF365" i="9"/>
  <c r="E38" i="9" s="1"/>
  <c r="CB365" i="8"/>
  <c r="CG365" i="8"/>
  <c r="CE365" i="8"/>
  <c r="CH365" i="8" s="1"/>
  <c r="BD367" i="7"/>
  <c r="BA367" i="7"/>
  <c r="BF367" i="7"/>
  <c r="E40" i="7" s="1"/>
  <c r="BB365" i="8"/>
  <c r="BG365" i="8"/>
  <c r="BE365" i="8"/>
  <c r="BH365" i="8" s="1"/>
  <c r="AQ365" i="8"/>
  <c r="AN365" i="8"/>
  <c r="AS365" i="8"/>
  <c r="D38" i="8" s="1"/>
  <c r="BO365" i="8"/>
  <c r="BT365" i="8"/>
  <c r="BR365" i="8"/>
  <c r="BU365" i="8" s="1"/>
  <c r="CD367" i="7"/>
  <c r="CA367" i="7"/>
  <c r="CF367" i="7"/>
  <c r="G40" i="7" s="1"/>
  <c r="AQ365" i="9"/>
  <c r="AN365" i="9"/>
  <c r="AS365" i="9"/>
  <c r="D38" i="9" s="1"/>
  <c r="CB365" i="9" l="1"/>
  <c r="CE365" i="9"/>
  <c r="CH365" i="9" s="1"/>
  <c r="CG365" i="9"/>
  <c r="AO365" i="8"/>
  <c r="AR365" i="8"/>
  <c r="AU365" i="8" s="1"/>
  <c r="AT365" i="8"/>
  <c r="BB365" i="9"/>
  <c r="BE365" i="9"/>
  <c r="BH365" i="9" s="1"/>
  <c r="BG365" i="9"/>
  <c r="AB365" i="9"/>
  <c r="AE365" i="9"/>
  <c r="AH365" i="9" s="1"/>
  <c r="AG365" i="9"/>
  <c r="CB367" i="7"/>
  <c r="CE367" i="7"/>
  <c r="CH367" i="7" s="1"/>
  <c r="CG367" i="7"/>
  <c r="BO367" i="7"/>
  <c r="BR367" i="7"/>
  <c r="BU367" i="7" s="1"/>
  <c r="BT367" i="7"/>
  <c r="AO367" i="7"/>
  <c r="AR367" i="7"/>
  <c r="AU367" i="7" s="1"/>
  <c r="AT367" i="7"/>
  <c r="AO365" i="9"/>
  <c r="AT365" i="9"/>
  <c r="AR365" i="9"/>
  <c r="AU365" i="9" s="1"/>
  <c r="BB367" i="7"/>
  <c r="BE367" i="7"/>
  <c r="BH367" i="7" s="1"/>
  <c r="BG367" i="7"/>
  <c r="O367" i="7"/>
  <c r="T367" i="7"/>
  <c r="R367" i="7"/>
  <c r="U367" i="7" s="1"/>
  <c r="BO365" i="9"/>
  <c r="BR365" i="9"/>
  <c r="BU365" i="9" s="1"/>
  <c r="BT365"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tc={D995BCB4-BFF6-4A96-A409-383CF21092AF}</author>
  </authors>
  <commentList>
    <comment ref="B4" authorId="0" shapeId="0" xr:uid="{00000000-0006-0000-0300-000001000000}">
      <text>
        <r>
          <rPr>
            <sz val="11"/>
            <color theme="1"/>
            <rFont val="Aptos Narrow"/>
            <scheme val="minor"/>
          </rPr>
          <t>======
ID#AAABYaBR1DY
Matt Smith    (2024-11-12 22:59:44)
initial investment</t>
        </r>
      </text>
    </comment>
    <comment ref="H4" authorId="0" shapeId="0" xr:uid="{00000000-0006-0000-0300-000002000000}">
      <text>
        <r>
          <rPr>
            <sz val="11"/>
            <color theme="1"/>
            <rFont val="Aptos Narrow"/>
            <scheme val="minor"/>
          </rPr>
          <t>======
ID#AAABYaBR1DM
Matt Smith    (2024-11-12 22:59:44)
initial investment</t>
        </r>
      </text>
    </comment>
    <comment ref="N18" authorId="1" shapeId="0" xr:uid="{D995BCB4-BFF6-4A96-A409-383CF21092AF}">
      <text>
        <t>[Threaded comment]
Your version of Excel allows you to read this threaded comment; however, any edits to it will get removed if the file is opened in a newer version of Excel. Learn more: https://go.microsoft.com/fwlink/?linkid=870924
Comment:
    Quarterly payouts</t>
      </text>
    </comment>
  </commentList>
  <extLst>
    <ext xmlns:r="http://schemas.openxmlformats.org/officeDocument/2006/relationships" uri="GoogleSheetsCustomDataVersion2">
      <go:sheetsCustomData xmlns:go="http://customooxmlschemas.google.com/" r:id="rId1" roundtripDataSignature="AMtx7miHZosh741AxUZu/QHiWl3RbDMI+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tc={CBC4BB8F-1848-421A-8DEC-133DDFA43B92}</author>
    <author/>
    <author>tc={B1B8BAE7-7EBD-44AE-B2F5-3653B34E756D}</author>
    <author>tc={70B12782-23CE-4F1D-842B-2CA63F81B9FC}</author>
  </authors>
  <commentList>
    <comment ref="B6" authorId="0" shapeId="0" xr:uid="{CBC4BB8F-1848-421A-8DEC-133DDFA43B92}">
      <text>
        <t>[Threaded comment]
Your version of Excel allows you to read this threaded comment; however, any edits to it will get removed if the file is opened in a newer version of Excel. Learn more: https://go.microsoft.com/fwlink/?linkid=870924
Comment:
    $0 if seller pays closing costs/prepaids</t>
      </text>
    </comment>
    <comment ref="A20" authorId="1" shapeId="0" xr:uid="{00000000-0006-0000-0400-000001000000}">
      <text>
        <r>
          <rPr>
            <sz val="11"/>
            <color theme="1"/>
            <rFont val="Aptos Narrow"/>
            <scheme val="minor"/>
          </rPr>
          <t>======
ID#AAABYaBR1Dg
Matt Smith    (2024-11-12 23:12:03)
Passed directly to the guests. $0</t>
        </r>
      </text>
    </comment>
    <comment ref="N28" authorId="2" shapeId="0" xr:uid="{B1B8BAE7-7EBD-44AE-B2F5-3653B34E756D}">
      <text>
        <t>[Threaded comment]
Your version of Excel allows you to read this threaded comment; however, any edits to it will get removed if the file is opened in a newer version of Excel. Learn more: https://go.microsoft.com/fwlink/?linkid=870924
Comment:
    Proceeds taking into account remaining loan balance</t>
      </text>
    </comment>
    <comment ref="B29" authorId="3" shapeId="0" xr:uid="{70B12782-23CE-4F1D-842B-2CA63F81B9FC}">
      <text>
        <t>[Threaded comment]
Your version of Excel allows you to read this threaded comment; however, any edits to it will get removed if the file is opened in a newer version of Excel. Learn more: https://go.microsoft.com/fwlink/?linkid=870924
Comment:
    $75/service, conservative</t>
      </text>
    </comment>
  </commentList>
  <extLst>
    <ext xmlns:r="http://schemas.openxmlformats.org/officeDocument/2006/relationships" uri="GoogleSheetsCustomDataVersion2">
      <go:sheetsCustomData xmlns:go="http://customooxmlschemas.google.com/" r:id="rId1" roundtripDataSignature="AMtx7mi6XMRpqG7TbRmb0wsYdY7MCeWHj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tc={36B2AB8A-69F1-4563-9D30-6B4E65F75846}</author>
  </authors>
  <commentList>
    <comment ref="O15" authorId="0" shapeId="0" xr:uid="{36B2AB8A-69F1-4563-9D30-6B4E65F75846}">
      <text>
        <t>[Threaded comment]
Your version of Excel allows you to read this threaded comment; however, any edits to it will get removed if the file is opened in a newer version of Excel. Learn more: https://go.microsoft.com/fwlink/?linkid=870924
Comment:
    Proceeds taking into account remaining loan balance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600-000001000000}">
      <text>
        <r>
          <rPr>
            <sz val="11"/>
            <color theme="1"/>
            <rFont val="Aptos Narrow"/>
            <scheme val="minor"/>
          </rPr>
          <t>======
ID#AAABYaBR1DE
Matt Smith    (2024-11-12 22:59:44)
2646 on our purchase</t>
        </r>
      </text>
    </comment>
  </commentList>
  <extLst>
    <ext xmlns:r="http://schemas.openxmlformats.org/officeDocument/2006/relationships" uri="GoogleSheetsCustomDataVersion2">
      <go:sheetsCustomData xmlns:go="http://customooxmlschemas.google.com/" r:id="rId1" roundtripDataSignature="AMtx7mg6LaQOWzyBActxl7ExOTJvtLR0MA=="/>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700-000001000000}">
      <text>
        <r>
          <rPr>
            <sz val="11"/>
            <color theme="1"/>
            <rFont val="Aptos Narrow"/>
            <scheme val="minor"/>
          </rPr>
          <t>======
ID#AAABYaBR1DU
Matt Smith    (2024-11-12 22:59:44)
2646 on our purchase</t>
        </r>
      </text>
    </comment>
  </commentList>
  <extLst>
    <ext xmlns:r="http://schemas.openxmlformats.org/officeDocument/2006/relationships" uri="GoogleSheetsCustomDataVersion2">
      <go:sheetsCustomData xmlns:go="http://customooxmlschemas.google.com/" r:id="rId1" roundtripDataSignature="AMtx7mh7CJRwJ/3sphVRTcEoEaZ+SY1nfw=="/>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800-000001000000}">
      <text>
        <r>
          <rPr>
            <sz val="11"/>
            <color theme="1"/>
            <rFont val="Aptos Narrow"/>
            <scheme val="minor"/>
          </rPr>
          <t>======
ID#AAABYaBR1Dc
Matt Smith    (2024-11-12 22:59:44)
2646 on our purchase</t>
        </r>
      </text>
    </comment>
  </commentList>
  <extLst>
    <ext xmlns:r="http://schemas.openxmlformats.org/officeDocument/2006/relationships" uri="GoogleSheetsCustomDataVersion2">
      <go:sheetsCustomData xmlns:go="http://customooxmlschemas.google.com/" r:id="rId1" roundtripDataSignature="AMtx7mik40TcBcqS2k8CwUTnhMxlSPQRGw=="/>
    </ext>
  </extLst>
</comments>
</file>

<file path=xl/sharedStrings.xml><?xml version="1.0" encoding="utf-8"?>
<sst xmlns="http://schemas.openxmlformats.org/spreadsheetml/2006/main" count="629" uniqueCount="248">
  <si>
    <t>Heloc Down Payment</t>
  </si>
  <si>
    <t>Heloc Loan Terms</t>
  </si>
  <si>
    <t>yrs</t>
  </si>
  <si>
    <t>asking price</t>
  </si>
  <si>
    <t>HELOC Amount</t>
  </si>
  <si>
    <t>earnest money</t>
  </si>
  <si>
    <t>HELOC P&amp;I Payment</t>
  </si>
  <si>
    <t>IRR</t>
  </si>
  <si>
    <t>Purchase Price</t>
  </si>
  <si>
    <t>cash</t>
  </si>
  <si>
    <t>HELOC Interest Only Payment</t>
  </si>
  <si>
    <t>Initial Investment</t>
  </si>
  <si>
    <t>Closing Costs (4%)</t>
  </si>
  <si>
    <t>Year 1 Cashflow</t>
  </si>
  <si>
    <t>downpayment</t>
  </si>
  <si>
    <t>Conventional Loan Interest Rate</t>
  </si>
  <si>
    <t>Year 2 Cashflow</t>
  </si>
  <si>
    <t>Total Loan Amount</t>
  </si>
  <si>
    <t>Loan Term</t>
  </si>
  <si>
    <t>Year 3 Cashflow</t>
  </si>
  <si>
    <t>Monthly Interest Payment on Purchase Price</t>
  </si>
  <si>
    <t>Year 4 Cashflow</t>
  </si>
  <si>
    <t>Year 5 Cashflow</t>
  </si>
  <si>
    <t>assumes 2%/yr appreciation</t>
  </si>
  <si>
    <t>Financials</t>
  </si>
  <si>
    <t>Cash On Cash Return (CoC)</t>
  </si>
  <si>
    <t>Monthly</t>
  </si>
  <si>
    <t>Annually</t>
  </si>
  <si>
    <t>Average Rent</t>
  </si>
  <si>
    <t>ROE (Return on Equity)</t>
  </si>
  <si>
    <t>Mortgage Pay Down yr 1</t>
  </si>
  <si>
    <t>Calculated Gross Revenue</t>
  </si>
  <si>
    <t>Rules of Thumb</t>
  </si>
  <si>
    <t>Estimated Expenses</t>
  </si>
  <si>
    <t>2% Rule</t>
  </si>
  <si>
    <t>Management Fees</t>
  </si>
  <si>
    <t>DSCR</t>
  </si>
  <si>
    <t>Property Taxes / Year</t>
  </si>
  <si>
    <t>Insurance / Year</t>
  </si>
  <si>
    <t>HOA / year</t>
  </si>
  <si>
    <t>Electricity</t>
  </si>
  <si>
    <t>Emergency Fund Needed (6 months)</t>
  </si>
  <si>
    <t>months</t>
  </si>
  <si>
    <t>Water/Sewer</t>
  </si>
  <si>
    <t>Building Maintenance</t>
  </si>
  <si>
    <t>Grounds Cleanup/Services Maintenance/Snow Removal</t>
  </si>
  <si>
    <t>Umbrella Insurance (Allstate Anchorage)</t>
  </si>
  <si>
    <t>Totals</t>
  </si>
  <si>
    <t>Net Operating Income</t>
  </si>
  <si>
    <t>Conventional Loan Payment</t>
  </si>
  <si>
    <t>Cap Rate</t>
  </si>
  <si>
    <t>Cash Flow</t>
  </si>
  <si>
    <t>Timeline of Repair (yrs)</t>
  </si>
  <si>
    <t xml:space="preserve">Cost per Unit </t>
  </si>
  <si>
    <t>Total Cost</t>
  </si>
  <si>
    <t>Monthly Cost</t>
  </si>
  <si>
    <t>Roof</t>
  </si>
  <si>
    <t>Master Bath</t>
  </si>
  <si>
    <t>Kitchen</t>
  </si>
  <si>
    <t>Flooring</t>
  </si>
  <si>
    <t>Guest baths</t>
  </si>
  <si>
    <t>Exterior Paint</t>
  </si>
  <si>
    <t>Interior Paint</t>
  </si>
  <si>
    <t>Cabinets</t>
  </si>
  <si>
    <t>Concrete walkways</t>
  </si>
  <si>
    <t>Driveway Re-Pave (Asphalt)</t>
  </si>
  <si>
    <t>Miscellaneous (light fixtures/door knobs etc)</t>
  </si>
  <si>
    <t>Total Estimated Repairs</t>
  </si>
  <si>
    <t>Year 1</t>
  </si>
  <si>
    <t>Year 2</t>
  </si>
  <si>
    <t>Year 3</t>
  </si>
  <si>
    <t>Year 4</t>
  </si>
  <si>
    <t>Year 5</t>
  </si>
  <si>
    <t>Year 6</t>
  </si>
  <si>
    <t>Year 7</t>
  </si>
  <si>
    <t xml:space="preserve">Maintenance </t>
  </si>
  <si>
    <t xml:space="preserve">Property Appreciation </t>
  </si>
  <si>
    <t>Rental Appreciation</t>
  </si>
  <si>
    <t>Tax/Insurance/HOA  Appreciation</t>
  </si>
  <si>
    <t>Vacancy</t>
  </si>
  <si>
    <t>Revenues</t>
  </si>
  <si>
    <t>Rental Income</t>
  </si>
  <si>
    <t>Vacancy Rate</t>
  </si>
  <si>
    <t>Expenses</t>
  </si>
  <si>
    <t>Property Taxes</t>
  </si>
  <si>
    <t>Insurance</t>
  </si>
  <si>
    <t>HOA</t>
  </si>
  <si>
    <t>Maintenance &amp; Repairs</t>
  </si>
  <si>
    <t>Umbrella Insurance</t>
  </si>
  <si>
    <t>Net Operating Income (NOI)</t>
  </si>
  <si>
    <t>NOI (Cash Available)</t>
  </si>
  <si>
    <t>Conventional Mortgage</t>
  </si>
  <si>
    <t>HELOC Mortgage</t>
  </si>
  <si>
    <t>Total Cash Flow</t>
  </si>
  <si>
    <t>Monthly Cash Flow</t>
  </si>
  <si>
    <t>Equity Accrued</t>
  </si>
  <si>
    <t>Appreciation</t>
  </si>
  <si>
    <t xml:space="preserve">    Total ROI</t>
  </si>
  <si>
    <t>Average ROI</t>
  </si>
  <si>
    <t>Estimated Value at Year 7</t>
  </si>
  <si>
    <t>Loan Paid Down over 7 Years</t>
  </si>
  <si>
    <t>Total returns are based on calculations of external data and is subject to change.  Estimated returns are estimated, and may not factor in all scenarios or costs.  REI Nation, LLC and Premier Property Management Group, LLC have offered this estimator of returns in good faith. We realize that there are alternate methods to calculate return, and that some assumptions may not be applicable for your calculations. Data provided for the calculation is the user’s responsibility. We do not make any representations or warranties of any kind on the information provided. We also disclaim any liability or responsibility for the accuracy, correctness, or completeness of any information provided. 
*All calculations include estimated maintenance, estimated vacancy, estimated property management fees, estimated equity accrual, estimated property taxes, estimated insurance and estimated appreciation.</t>
  </si>
  <si>
    <t>Year</t>
  </si>
  <si>
    <t>Property Income</t>
  </si>
  <si>
    <t>Desired Return</t>
  </si>
  <si>
    <t>match stock market</t>
  </si>
  <si>
    <t>NPV</t>
  </si>
  <si>
    <t>Rent Appreciation</t>
  </si>
  <si>
    <t>Operating Income</t>
  </si>
  <si>
    <t>Property Expenses</t>
  </si>
  <si>
    <t>Management Fee</t>
  </si>
  <si>
    <t>Property Taxes (1.5%)</t>
  </si>
  <si>
    <t>Insurance (1.5%)</t>
  </si>
  <si>
    <t>HOA Fees</t>
  </si>
  <si>
    <t>Operating Expenses</t>
  </si>
  <si>
    <t>Capitalization Rate (CAP Rate)</t>
  </si>
  <si>
    <t>Key Investment Indicators</t>
  </si>
  <si>
    <t>Mortgage Payment</t>
  </si>
  <si>
    <t>Net Cash Flow</t>
  </si>
  <si>
    <t>FV of all cash flows</t>
  </si>
  <si>
    <t>PV of all cash flows</t>
  </si>
  <si>
    <t>Cash on Cash ROI</t>
  </si>
  <si>
    <t>Property Appreciation</t>
  </si>
  <si>
    <t>Property Value</t>
  </si>
  <si>
    <t>Mortgage Principle Reduction</t>
  </si>
  <si>
    <t>Tax ROI</t>
  </si>
  <si>
    <t>Total Return (Not counting appreciation)</t>
  </si>
  <si>
    <t>Total ROI</t>
  </si>
  <si>
    <t>AAR</t>
  </si>
  <si>
    <t>CAGR</t>
  </si>
  <si>
    <t>Total Property Equity (not counting appreciation)</t>
  </si>
  <si>
    <t>Annual ROI</t>
  </si>
  <si>
    <t>Present Value=Future Value /( 1+i)^n</t>
  </si>
  <si>
    <t>interest</t>
  </si>
  <si>
    <t>Cash On Cash</t>
  </si>
  <si>
    <t>time (yrs)</t>
  </si>
  <si>
    <t>Assumed Appreciation</t>
  </si>
  <si>
    <t>ROI</t>
  </si>
  <si>
    <t>projected Cash On Cash Return</t>
  </si>
  <si>
    <t>Equity Multiplier</t>
  </si>
  <si>
    <t>initial investment</t>
  </si>
  <si>
    <t>hold period</t>
  </si>
  <si>
    <t>Future</t>
  </si>
  <si>
    <t>Equity Multiple</t>
  </si>
  <si>
    <t>HELOC Principle Payment</t>
  </si>
  <si>
    <t>Down Payment</t>
  </si>
  <si>
    <t>Monthly Payment on Purchase Price</t>
  </si>
  <si>
    <t>Monthly Principle Payment on Purchase Price</t>
  </si>
  <si>
    <t>Nightly</t>
  </si>
  <si>
    <t>Occupancy Rate</t>
  </si>
  <si>
    <t>Additional Income (Laundry/Storage etc)</t>
  </si>
  <si>
    <t>AirBnB / VRBO Fee (3% of nightly)</t>
  </si>
  <si>
    <t xml:space="preserve">Cleaners (per stay, average 6/month) - Trash included. Soap/Toilet Paper/Detergent etc. </t>
  </si>
  <si>
    <t>Handyman</t>
  </si>
  <si>
    <t>WIFI / Cable</t>
  </si>
  <si>
    <t>Water/Sewer ($0 for well/septic)</t>
  </si>
  <si>
    <t>City Permit Fees</t>
  </si>
  <si>
    <t>Incidentals (Coffee/Creamer etc)</t>
  </si>
  <si>
    <t>HELOC Payment (Interest Only)</t>
  </si>
  <si>
    <t>PMI if down payment less than 20%</t>
  </si>
  <si>
    <t>5% Increase in Down Payment</t>
  </si>
  <si>
    <t>Time to recoup</t>
  </si>
  <si>
    <t>Higher delta between P&amp;I payment at higher interest rate compared to lower = shorter payout, when factoring in increased down payment for lower rate</t>
  </si>
  <si>
    <t>Down Payment %</t>
  </si>
  <si>
    <t>Interest Rate</t>
  </si>
  <si>
    <t>Down Payment Difference</t>
  </si>
  <si>
    <t>Interest Saved Compared to 10% Loan</t>
  </si>
  <si>
    <t>Total Interest Paid - Life of Loan</t>
  </si>
  <si>
    <t>If deciding between different Down Payment % and Interest Rates, compare Cumulative Interest Payment over duration to recoup additional Down Payment Lump Sum, to see which is better. NPV / PV/FV money calculation</t>
  </si>
  <si>
    <t>sqft</t>
  </si>
  <si>
    <t>Interest</t>
  </si>
  <si>
    <t>r</t>
  </si>
  <si>
    <t>$/sqft Market Estimate</t>
  </si>
  <si>
    <t>Term</t>
  </si>
  <si>
    <t>years</t>
  </si>
  <si>
    <t>(1+r)^n</t>
  </si>
  <si>
    <t>Original Purchase Price</t>
  </si>
  <si>
    <t>Monthly Payment</t>
  </si>
  <si>
    <t>Current Loan Balance</t>
  </si>
  <si>
    <t>as of 11/13/22</t>
  </si>
  <si>
    <t>paymentNumber</t>
  </si>
  <si>
    <t>paymentDate</t>
  </si>
  <si>
    <t>startingBalance</t>
  </si>
  <si>
    <t>principalPayment</t>
  </si>
  <si>
    <t>Principle Pay Down</t>
  </si>
  <si>
    <t>interestPayment</t>
  </si>
  <si>
    <t>Interest Percent</t>
  </si>
  <si>
    <t>cumulativePrincipal</t>
  </si>
  <si>
    <t>cumulativeInterest</t>
  </si>
  <si>
    <t>endingBalance</t>
  </si>
  <si>
    <t>Total Paid End of Loan</t>
  </si>
  <si>
    <t>Current Equity</t>
  </si>
  <si>
    <t>Yearly Revenue</t>
  </si>
  <si>
    <t>Monthly Revenue</t>
  </si>
  <si>
    <t>Subscriptions</t>
  </si>
  <si>
    <t>Cleaners/Handyman</t>
  </si>
  <si>
    <t>Natural Gas</t>
  </si>
  <si>
    <t>PMI if Down Payment less than 20%</t>
  </si>
  <si>
    <t>Total Property Equity (counting appreciation)</t>
  </si>
  <si>
    <t>CAGR w/ Appreciation</t>
  </si>
  <si>
    <t>Net Revenue</t>
  </si>
  <si>
    <r>
      <rPr>
        <sz val="11"/>
        <color theme="1"/>
        <rFont val="Helvetica Neue"/>
      </rPr>
      <t xml:space="preserve">    </t>
    </r>
    <r>
      <rPr>
        <b/>
        <sz val="11"/>
        <color theme="1"/>
        <rFont val="Helvetica"/>
      </rPr>
      <t>Total Expenses</t>
    </r>
  </si>
  <si>
    <t>AirBnB/VRBO Fee (3% of nightly-  Passed to guest)</t>
  </si>
  <si>
    <t>WIFI/Cable</t>
  </si>
  <si>
    <t>Water/Sewer ($0 if septic/well)</t>
  </si>
  <si>
    <t>Capex (1%)</t>
  </si>
  <si>
    <t>Building Maintenance (1%)</t>
  </si>
  <si>
    <t>City Permit Fee</t>
  </si>
  <si>
    <t>Grounds Cleanup/Services/Snow Removal</t>
  </si>
  <si>
    <t>Net Tax Savings (25% Bracket)</t>
  </si>
  <si>
    <t>Ask cleaners what is included vs not - Linens/soaps/shampoos/coffee/creamer</t>
  </si>
  <si>
    <t>Capex (Future Repairs)</t>
  </si>
  <si>
    <t>Nat Gas(~$2k for large tank, for ~1.5yrs)</t>
  </si>
  <si>
    <t>Subscriptions (AirDnA/Pricelabs/Guesty)</t>
  </si>
  <si>
    <t>City Permit</t>
  </si>
  <si>
    <t>Incidentals (Coffee, etc)</t>
  </si>
  <si>
    <t xml:space="preserve">    Total Return w/ Appreciation</t>
  </si>
  <si>
    <t xml:space="preserve">    Total Return w/o Appreciation</t>
  </si>
  <si>
    <t>Tax Savings at 25%</t>
  </si>
  <si>
    <t>ROI w/o appreciation</t>
  </si>
  <si>
    <t>per sqft</t>
  </si>
  <si>
    <t>loan paid down</t>
  </si>
  <si>
    <t>Down Payment vs Interest Paid</t>
  </si>
  <si>
    <t>NPV of Interest Saved/Lost</t>
  </si>
  <si>
    <t>$B$5*0.04</t>
  </si>
  <si>
    <t>Capex</t>
  </si>
  <si>
    <t>2974 Ginas Way - 3bd / 4bath - 1927 sqft</t>
  </si>
  <si>
    <t>Pool Service</t>
  </si>
  <si>
    <t>Pool Service (bi-weekly = 2xmonth)</t>
  </si>
  <si>
    <t>IF(C7=0.1,0.08062,0.0775)</t>
  </si>
  <si>
    <t>Pool Service ($75/each x biweekly)</t>
  </si>
  <si>
    <t>Fire Marshal Permit</t>
  </si>
  <si>
    <t>2974 Ginas Way, Sevierville, TN 37862 | MLS #303878 | Zillow</t>
  </si>
  <si>
    <t>https://www.youtube.com/watch?v=htWCJ51RIyg</t>
  </si>
  <si>
    <t>Estimated Long Term CapEx</t>
  </si>
  <si>
    <t>Total Estimated Upgrades</t>
  </si>
  <si>
    <t>Putting Greens</t>
  </si>
  <si>
    <t>Kids Playground (mulch/play set)</t>
  </si>
  <si>
    <t>Climbing wall materials</t>
  </si>
  <si>
    <t>Ninja Warrior Slackline kit</t>
  </si>
  <si>
    <t>Air Hockey/Fooseball etc</t>
  </si>
  <si>
    <t>Cost Estimate</t>
  </si>
  <si>
    <t>Custom Bunk Beds for 1 bedroom (increase to 10 occupancy)</t>
  </si>
  <si>
    <t>Upgrades</t>
  </si>
  <si>
    <t>Estimated Short Term CapEx (Upgrades)</t>
  </si>
  <si>
    <t>Sitting Area (Fireplace/Seats/Gravel)</t>
  </si>
  <si>
    <t>String Lights / Poles</t>
  </si>
  <si>
    <t>Pool Games (Basketball goal/Diving Toys)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</si>
</sst>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5" formatCode="&quot;$&quot;#,##0_);\(&quot;$&quot;#,##0\)"/>
    <numFmt numFmtId="6" formatCode="&quot;$&quot;#,##0_);[Red]\(&quot;$&quot;#,##0\)"/>
    <numFmt numFmtId="8" formatCode="&quot;$&quot;#,##0.00_);[Red]\(&quot;$&quot;#,##0.00\)"/>
    <numFmt numFmtId="42" formatCode="_(&quot;$&quot;* #,##0_);_(&quot;$&quot;* \(#,##0\);_(&quot;$&quot;* &quot;-&quot;_);_(@_)"/>
    <numFmt numFmtId="44" formatCode="_(&quot;$&quot;* #,##0.00_);_(&quot;$&quot;* \(#,##0.00\);_(&quot;$&quot;* &quot;-&quot;??_);_(@_)"/>
    <numFmt numFmtId="164" formatCode="_(&quot;$&quot;* #,##0_);_(&quot;$&quot;* \(#,##0\);_(&quot;$&quot;* &quot;-&quot;??_);_(@_)"/>
    <numFmt numFmtId="165" formatCode="0.0%"/>
    <numFmt numFmtId="166" formatCode="0.000%"/>
    <numFmt numFmtId="167" formatCode="&quot;$&quot;#,##0.00"/>
    <numFmt numFmtId="168" formatCode="##\ &quot;months&quot;"/>
    <numFmt numFmtId="169" formatCode="#\ &quot;years&quot;"/>
    <numFmt numFmtId="170" formatCode="&quot;$&quot;#,##0"/>
    <numFmt numFmtId="171" formatCode="0.0"/>
  </numFmts>
  <fonts count="24">
    <font>
      <sz val="11"/>
      <color theme="1"/>
      <name val="Aptos Narrow"/>
      <scheme val="minor"/>
    </font>
    <font>
      <sz val="11"/>
      <color theme="1"/>
      <name val="Aptos Narrow"/>
      <family val="2"/>
      <scheme val="minor"/>
    </font>
    <font>
      <b/>
      <sz val="11"/>
      <color theme="1"/>
      <name val="Aptos Narrow"/>
    </font>
    <font>
      <sz val="11"/>
      <color theme="1"/>
      <name val="Aptos Narrow"/>
      <scheme val="minor"/>
    </font>
    <font>
      <sz val="11"/>
      <color theme="1"/>
      <name val="Aptos Narrow"/>
    </font>
    <font>
      <b/>
      <sz val="12"/>
      <color theme="1"/>
      <name val="Aptos Narrow"/>
    </font>
    <font>
      <sz val="11"/>
      <name val="Aptos Narrow"/>
    </font>
    <font>
      <sz val="12"/>
      <color theme="1"/>
      <name val="Aptos Narrow"/>
    </font>
    <font>
      <b/>
      <sz val="11"/>
      <color theme="1"/>
      <name val="Helvetica Neue"/>
    </font>
    <font>
      <sz val="11"/>
      <color theme="1"/>
      <name val="Helvetica Neue"/>
    </font>
    <font>
      <sz val="9"/>
      <color theme="1"/>
      <name val="Helvetica Neue"/>
    </font>
    <font>
      <b/>
      <sz val="11"/>
      <color theme="1"/>
      <name val="Arial"/>
    </font>
    <font>
      <sz val="12"/>
      <color theme="1"/>
      <name val="Arial"/>
    </font>
    <font>
      <sz val="11"/>
      <color theme="1"/>
      <name val="Arial"/>
    </font>
    <font>
      <sz val="11"/>
      <color rgb="FF9C0006"/>
      <name val="Arial"/>
    </font>
    <font>
      <sz val="12"/>
      <color rgb="FF000000"/>
      <name val="Calibri"/>
    </font>
    <font>
      <sz val="11"/>
      <color rgb="FF000000"/>
      <name val="Aptos Narrow"/>
    </font>
    <font>
      <b/>
      <sz val="11"/>
      <color theme="1"/>
      <name val="Helvetica"/>
    </font>
    <font>
      <b/>
      <sz val="11"/>
      <color theme="1"/>
      <name val="Aptos Narrow"/>
      <family val="2"/>
      <scheme val="minor"/>
    </font>
    <font>
      <sz val="11"/>
      <color theme="1"/>
      <name val="Aptos Narrow"/>
      <family val="2"/>
    </font>
    <font>
      <b/>
      <sz val="9"/>
      <color theme="1"/>
      <name val="Helvetica Neue"/>
    </font>
    <font>
      <b/>
      <sz val="11"/>
      <color theme="1"/>
      <name val="Aptos Narrow"/>
      <family val="2"/>
    </font>
    <font>
      <sz val="9"/>
      <color indexed="81"/>
      <name val="Tahoma"/>
      <charset val="1"/>
    </font>
    <font>
      <u/>
      <sz val="11"/>
      <color theme="10"/>
      <name val="Aptos Narrow"/>
      <scheme val="minor"/>
    </font>
  </fonts>
  <fills count="16">
    <fill>
      <patternFill patternType="none"/>
    </fill>
    <fill>
      <patternFill patternType="gray125"/>
    </fill>
    <fill>
      <patternFill patternType="solid">
        <fgColor rgb="FFB3E5A1"/>
        <bgColor rgb="FFB3E5A1"/>
      </patternFill>
    </fill>
    <fill>
      <patternFill patternType="solid">
        <fgColor rgb="FFFFC7CE"/>
        <bgColor rgb="FFFFC7CE"/>
      </patternFill>
    </fill>
    <fill>
      <patternFill patternType="solid">
        <fgColor rgb="FF83CAEB"/>
        <bgColor rgb="FF83CAEB"/>
      </patternFill>
    </fill>
    <fill>
      <patternFill patternType="solid">
        <fgColor rgb="FFB8D4EF"/>
        <bgColor rgb="FFB8D4EF"/>
      </patternFill>
    </fill>
    <fill>
      <patternFill patternType="solid">
        <fgColor rgb="FFD9F2D0"/>
        <bgColor rgb="FFD9F2D0"/>
      </patternFill>
    </fill>
    <fill>
      <patternFill patternType="solid">
        <fgColor rgb="FFFFC000"/>
        <bgColor rgb="FFFFC000"/>
      </patternFill>
    </fill>
    <fill>
      <patternFill patternType="solid">
        <fgColor rgb="FFA9D08E"/>
        <bgColor rgb="FFA9D08E"/>
      </patternFill>
    </fill>
    <fill>
      <patternFill patternType="solid">
        <fgColor theme="1"/>
        <bgColor theme="1"/>
      </patternFill>
    </fill>
    <fill>
      <patternFill patternType="solid">
        <fgColor theme="9"/>
        <bgColor theme="9"/>
      </patternFill>
    </fill>
    <fill>
      <patternFill patternType="solid">
        <fgColor rgb="FFC1E4F5"/>
        <bgColor rgb="FFC1E4F5"/>
      </patternFill>
    </fill>
    <fill>
      <patternFill patternType="solid">
        <fgColor rgb="FFFF0000"/>
        <bgColor rgb="FFFF0000"/>
      </patternFill>
    </fill>
    <fill>
      <patternFill patternType="solid">
        <fgColor rgb="FFFFFF00"/>
        <bgColor indexed="64"/>
      </patternFill>
    </fill>
    <fill>
      <patternFill patternType="solid">
        <fgColor theme="4" tint="0.39997558519241921"/>
        <bgColor indexed="64"/>
      </patternFill>
    </fill>
    <fill>
      <patternFill patternType="solid">
        <fgColor theme="9" tint="0.59999389629810485"/>
        <bgColor indexed="64"/>
      </patternFill>
    </fill>
  </fills>
  <borders count="103">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right/>
      <top/>
      <bottom style="thin">
        <color rgb="FF000000"/>
      </bottom>
      <diagonal/>
    </border>
    <border>
      <left style="medium">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top style="thin">
        <color rgb="FF000000"/>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style="thin">
        <color rgb="FF000000"/>
      </top>
      <bottom/>
      <diagonal/>
    </border>
    <border>
      <left style="thin">
        <color rgb="FF000000"/>
      </left>
      <right style="thin">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style="thin">
        <color rgb="FF000000"/>
      </left>
      <right/>
      <top style="medium">
        <color rgb="FF000000"/>
      </top>
      <bottom/>
      <diagonal/>
    </border>
    <border>
      <left/>
      <right style="medium">
        <color rgb="FF000000"/>
      </right>
      <top style="medium">
        <color rgb="FF000000"/>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style="medium">
        <color rgb="FF000000"/>
      </top>
      <bottom/>
      <diagonal/>
    </border>
    <border>
      <left/>
      <right/>
      <top/>
      <bottom style="medium">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medium">
        <color indexed="64"/>
      </right>
      <top/>
      <bottom style="medium">
        <color indexed="64"/>
      </bottom>
      <diagonal/>
    </border>
    <border>
      <left style="medium">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style="thin">
        <color rgb="FF000000"/>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style="thin">
        <color rgb="FF000000"/>
      </right>
      <top/>
      <bottom/>
      <diagonal/>
    </border>
    <border>
      <left/>
      <right style="medium">
        <color indexed="64"/>
      </right>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right style="medium">
        <color indexed="64"/>
      </right>
      <top style="thin">
        <color rgb="FF000000"/>
      </top>
      <bottom/>
      <diagonal/>
    </border>
    <border>
      <left style="medium">
        <color indexed="64"/>
      </left>
      <right style="medium">
        <color rgb="FF000000"/>
      </right>
      <top style="medium">
        <color rgb="FF000000"/>
      </top>
      <bottom style="medium">
        <color indexed="64"/>
      </bottom>
      <diagonal/>
    </border>
    <border>
      <left/>
      <right style="medium">
        <color indexed="64"/>
      </right>
      <top style="medium">
        <color rgb="FF000000"/>
      </top>
      <bottom style="medium">
        <color indexed="64"/>
      </bottom>
      <diagonal/>
    </border>
  </borders>
  <cellStyleXfs count="3">
    <xf numFmtId="0" fontId="0" fillId="0" borderId="0"/>
    <xf numFmtId="9" fontId="3" fillId="0" borderId="0" applyFont="0" applyFill="0" applyBorder="0" applyAlignment="0" applyProtection="0"/>
    <xf numFmtId="0" fontId="23" fillId="0" borderId="0" applyNumberFormat="0" applyFill="0" applyBorder="0" applyAlignment="0" applyProtection="0"/>
  </cellStyleXfs>
  <cellXfs count="335">
    <xf numFmtId="0" fontId="0" fillId="0" borderId="0" xfId="0"/>
    <xf numFmtId="0" fontId="2" fillId="0" borderId="0" xfId="0" applyFont="1"/>
    <xf numFmtId="0" fontId="3" fillId="0" borderId="0" xfId="0" applyFont="1"/>
    <xf numFmtId="44" fontId="4" fillId="0" borderId="0" xfId="0" applyNumberFormat="1" applyFont="1"/>
    <xf numFmtId="0" fontId="4" fillId="0" borderId="2" xfId="0" applyFont="1" applyBorder="1"/>
    <xf numFmtId="8" fontId="4" fillId="0" borderId="0" xfId="0" applyNumberFormat="1" applyFont="1"/>
    <xf numFmtId="6" fontId="4" fillId="0" borderId="0" xfId="0" applyNumberFormat="1" applyFont="1"/>
    <xf numFmtId="0" fontId="4" fillId="0" borderId="3" xfId="0" applyFont="1" applyBorder="1"/>
    <xf numFmtId="44" fontId="4" fillId="0" borderId="4" xfId="0" applyNumberFormat="1" applyFont="1" applyBorder="1"/>
    <xf numFmtId="9" fontId="4" fillId="2" borderId="1" xfId="0" applyNumberFormat="1" applyFont="1" applyFill="1" applyBorder="1"/>
    <xf numFmtId="44" fontId="4" fillId="0" borderId="2" xfId="0" applyNumberFormat="1" applyFont="1" applyBorder="1"/>
    <xf numFmtId="164" fontId="4" fillId="0" borderId="0" xfId="0" applyNumberFormat="1" applyFont="1"/>
    <xf numFmtId="0" fontId="4" fillId="0" borderId="0" xfId="0" applyFont="1" applyAlignment="1">
      <alignment horizontal="left"/>
    </xf>
    <xf numFmtId="0" fontId="4" fillId="0" borderId="5" xfId="0" applyFont="1" applyBorder="1" applyAlignment="1">
      <alignment horizontal="center"/>
    </xf>
    <xf numFmtId="0" fontId="4" fillId="0" borderId="6" xfId="0" applyFont="1" applyBorder="1" applyAlignment="1">
      <alignment horizontal="center"/>
    </xf>
    <xf numFmtId="165" fontId="4" fillId="0" borderId="4" xfId="0" applyNumberFormat="1" applyFont="1" applyBorder="1"/>
    <xf numFmtId="164" fontId="2" fillId="0" borderId="0" xfId="0" applyNumberFormat="1" applyFont="1"/>
    <xf numFmtId="0" fontId="4" fillId="0" borderId="7" xfId="0" applyFont="1" applyBorder="1"/>
    <xf numFmtId="165" fontId="4" fillId="0" borderId="8" xfId="0" applyNumberFormat="1" applyFont="1" applyBorder="1"/>
    <xf numFmtId="164" fontId="4" fillId="2" borderId="2" xfId="0" applyNumberFormat="1" applyFont="1" applyFill="1" applyBorder="1"/>
    <xf numFmtId="164" fontId="4" fillId="0" borderId="2" xfId="0" applyNumberFormat="1" applyFont="1" applyBorder="1"/>
    <xf numFmtId="0" fontId="4" fillId="0" borderId="7" xfId="0" applyFont="1" applyBorder="1" applyAlignment="1">
      <alignment wrapText="1"/>
    </xf>
    <xf numFmtId="164" fontId="4" fillId="0" borderId="8" xfId="0" applyNumberFormat="1" applyFont="1" applyBorder="1"/>
    <xf numFmtId="0" fontId="4" fillId="0" borderId="0" xfId="0" applyFont="1" applyAlignment="1">
      <alignment horizontal="center"/>
    </xf>
    <xf numFmtId="0" fontId="4" fillId="0" borderId="9" xfId="0" applyFont="1" applyBorder="1"/>
    <xf numFmtId="0" fontId="4" fillId="0" borderId="11" xfId="0" applyFont="1" applyBorder="1" applyAlignment="1">
      <alignment wrapText="1"/>
    </xf>
    <xf numFmtId="164" fontId="4" fillId="0" borderId="12" xfId="0" applyNumberFormat="1" applyFont="1" applyBorder="1"/>
    <xf numFmtId="0" fontId="2" fillId="0" borderId="13" xfId="0" applyFont="1" applyBorder="1"/>
    <xf numFmtId="0" fontId="2" fillId="0" borderId="2" xfId="0" applyFont="1" applyBorder="1"/>
    <xf numFmtId="1" fontId="4" fillId="0" borderId="0" xfId="0" applyNumberFormat="1" applyFont="1"/>
    <xf numFmtId="10" fontId="4" fillId="0" borderId="2" xfId="0" applyNumberFormat="1" applyFont="1" applyBorder="1"/>
    <xf numFmtId="6" fontId="4" fillId="0" borderId="2" xfId="0" applyNumberFormat="1" applyFont="1" applyBorder="1"/>
    <xf numFmtId="2" fontId="4" fillId="0" borderId="0" xfId="0" applyNumberFormat="1" applyFont="1"/>
    <xf numFmtId="2" fontId="4" fillId="0" borderId="2" xfId="0" applyNumberFormat="1" applyFont="1" applyBorder="1"/>
    <xf numFmtId="8" fontId="2" fillId="0" borderId="0" xfId="0" applyNumberFormat="1" applyFont="1"/>
    <xf numFmtId="10" fontId="4" fillId="0" borderId="0" xfId="0" applyNumberFormat="1" applyFont="1"/>
    <xf numFmtId="0" fontId="2" fillId="0" borderId="5" xfId="0" applyFont="1" applyBorder="1"/>
    <xf numFmtId="164" fontId="2" fillId="0" borderId="15" xfId="0" applyNumberFormat="1" applyFont="1" applyBorder="1"/>
    <xf numFmtId="164" fontId="2" fillId="0" borderId="6" xfId="0" applyNumberFormat="1" applyFont="1" applyBorder="1"/>
    <xf numFmtId="0" fontId="4" fillId="0" borderId="15" xfId="0" applyFont="1" applyBorder="1" applyAlignment="1">
      <alignment horizontal="center" wrapText="1"/>
    </xf>
    <xf numFmtId="0" fontId="4" fillId="0" borderId="14" xfId="0" applyFont="1" applyBorder="1"/>
    <xf numFmtId="0" fontId="4" fillId="0" borderId="16" xfId="0" applyFont="1" applyBorder="1"/>
    <xf numFmtId="1" fontId="4" fillId="0" borderId="17" xfId="0" applyNumberFormat="1" applyFont="1" applyBorder="1"/>
    <xf numFmtId="0" fontId="4" fillId="0" borderId="18" xfId="0" applyFont="1" applyBorder="1"/>
    <xf numFmtId="0" fontId="4" fillId="0" borderId="19" xfId="0" applyFont="1" applyBorder="1"/>
    <xf numFmtId="0" fontId="4" fillId="0" borderId="20" xfId="0" applyFont="1" applyBorder="1"/>
    <xf numFmtId="0" fontId="4" fillId="0" borderId="21" xfId="0" applyFont="1" applyBorder="1"/>
    <xf numFmtId="0" fontId="4" fillId="0" borderId="22" xfId="0" applyFont="1" applyBorder="1"/>
    <xf numFmtId="0" fontId="4" fillId="0" borderId="23" xfId="0" applyFont="1" applyBorder="1"/>
    <xf numFmtId="0" fontId="2" fillId="0" borderId="24" xfId="0" applyFont="1" applyBorder="1"/>
    <xf numFmtId="0" fontId="2" fillId="0" borderId="6" xfId="0" applyFont="1" applyBorder="1"/>
    <xf numFmtId="1" fontId="4" fillId="0" borderId="6" xfId="0" applyNumberFormat="1" applyFont="1" applyBorder="1"/>
    <xf numFmtId="0" fontId="7" fillId="0" borderId="0" xfId="0" applyFont="1"/>
    <xf numFmtId="0" fontId="7" fillId="0" borderId="7" xfId="0" applyFont="1" applyBorder="1" applyAlignment="1">
      <alignment horizontal="center" vertical="center"/>
    </xf>
    <xf numFmtId="0" fontId="8" fillId="0" borderId="2" xfId="0" applyFont="1" applyBorder="1" applyAlignment="1">
      <alignment horizontal="center"/>
    </xf>
    <xf numFmtId="0" fontId="8" fillId="0" borderId="28" xfId="0" applyFont="1" applyBorder="1" applyAlignment="1">
      <alignment horizontal="center"/>
    </xf>
    <xf numFmtId="0" fontId="9" fillId="0" borderId="7" xfId="0" applyFont="1" applyBorder="1" applyAlignment="1">
      <alignment horizontal="left" vertical="center"/>
    </xf>
    <xf numFmtId="165" fontId="7" fillId="0" borderId="2" xfId="0" applyNumberFormat="1" applyFont="1" applyBorder="1" applyAlignment="1">
      <alignment horizontal="center" vertical="center"/>
    </xf>
    <xf numFmtId="165" fontId="7" fillId="0" borderId="28" xfId="0" applyNumberFormat="1" applyFont="1" applyBorder="1" applyAlignment="1">
      <alignment horizontal="center" vertical="center"/>
    </xf>
    <xf numFmtId="0" fontId="9" fillId="0" borderId="18" xfId="0" applyFont="1" applyBorder="1" applyAlignment="1">
      <alignment horizontal="left" vertical="center"/>
    </xf>
    <xf numFmtId="0" fontId="5" fillId="0" borderId="7" xfId="0" applyFont="1" applyBorder="1" applyAlignment="1">
      <alignment horizontal="center" vertical="center"/>
    </xf>
    <xf numFmtId="0" fontId="5" fillId="0" borderId="0" xfId="0" applyFont="1" applyAlignment="1">
      <alignment horizontal="center" vertical="center"/>
    </xf>
    <xf numFmtId="0" fontId="5" fillId="0" borderId="8" xfId="0" applyFont="1" applyBorder="1" applyAlignment="1">
      <alignment horizontal="center" vertical="center"/>
    </xf>
    <xf numFmtId="0" fontId="9" fillId="0" borderId="29" xfId="0" applyFont="1" applyBorder="1" applyAlignment="1">
      <alignment horizontal="center"/>
    </xf>
    <xf numFmtId="0" fontId="8" fillId="0" borderId="21" xfId="0" applyFont="1" applyBorder="1" applyAlignment="1">
      <alignment horizontal="center"/>
    </xf>
    <xf numFmtId="0" fontId="8" fillId="0" borderId="30" xfId="0" applyFont="1" applyBorder="1" applyAlignment="1">
      <alignment horizontal="center"/>
    </xf>
    <xf numFmtId="0" fontId="8" fillId="4" borderId="31" xfId="0" applyFont="1" applyFill="1" applyBorder="1"/>
    <xf numFmtId="0" fontId="8" fillId="4" borderId="2" xfId="0" applyFont="1" applyFill="1" applyBorder="1"/>
    <xf numFmtId="0" fontId="8" fillId="4" borderId="32" xfId="0" applyFont="1" applyFill="1" applyBorder="1"/>
    <xf numFmtId="0" fontId="8" fillId="4" borderId="33" xfId="0" applyFont="1" applyFill="1" applyBorder="1"/>
    <xf numFmtId="0" fontId="9" fillId="0" borderId="7" xfId="0" applyFont="1" applyBorder="1"/>
    <xf numFmtId="42" fontId="9" fillId="0" borderId="34" xfId="0" applyNumberFormat="1" applyFont="1" applyBorder="1"/>
    <xf numFmtId="42" fontId="9" fillId="0" borderId="0" xfId="0" applyNumberFormat="1" applyFont="1"/>
    <xf numFmtId="42" fontId="9" fillId="0" borderId="8" xfId="0" applyNumberFormat="1" applyFont="1" applyBorder="1"/>
    <xf numFmtId="0" fontId="8" fillId="0" borderId="29" xfId="0" applyFont="1" applyBorder="1" applyAlignment="1">
      <alignment horizontal="center"/>
    </xf>
    <xf numFmtId="42" fontId="9" fillId="0" borderId="2" xfId="0" applyNumberFormat="1" applyFont="1" applyBorder="1"/>
    <xf numFmtId="0" fontId="9" fillId="0" borderId="34" xfId="0" applyFont="1" applyBorder="1"/>
    <xf numFmtId="0" fontId="9" fillId="0" borderId="0" xfId="0" applyFont="1"/>
    <xf numFmtId="0" fontId="9" fillId="0" borderId="8" xfId="0" applyFont="1" applyBorder="1"/>
    <xf numFmtId="0" fontId="9" fillId="4" borderId="2" xfId="0" applyFont="1" applyFill="1" applyBorder="1"/>
    <xf numFmtId="0" fontId="9" fillId="4" borderId="32" xfId="0" applyFont="1" applyFill="1" applyBorder="1"/>
    <xf numFmtId="0" fontId="9" fillId="4" borderId="33" xfId="0" applyFont="1" applyFill="1" applyBorder="1"/>
    <xf numFmtId="6" fontId="9" fillId="0" borderId="2" xfId="0" applyNumberFormat="1" applyFont="1" applyBorder="1"/>
    <xf numFmtId="42" fontId="9" fillId="0" borderId="28" xfId="0" applyNumberFormat="1" applyFont="1" applyBorder="1"/>
    <xf numFmtId="164" fontId="9" fillId="0" borderId="2" xfId="0" applyNumberFormat="1" applyFont="1" applyBorder="1"/>
    <xf numFmtId="0" fontId="9" fillId="0" borderId="29" xfId="0" applyFont="1" applyBorder="1"/>
    <xf numFmtId="6" fontId="8" fillId="0" borderId="2" xfId="0" applyNumberFormat="1" applyFont="1" applyBorder="1"/>
    <xf numFmtId="0" fontId="8" fillId="5" borderId="31" xfId="0" applyFont="1" applyFill="1" applyBorder="1"/>
    <xf numFmtId="42" fontId="8" fillId="4" borderId="2" xfId="0" applyNumberFormat="1" applyFont="1" applyFill="1" applyBorder="1"/>
    <xf numFmtId="42" fontId="8" fillId="4" borderId="28" xfId="0" applyNumberFormat="1" applyFont="1" applyFill="1" applyBorder="1"/>
    <xf numFmtId="0" fontId="8" fillId="2" borderId="35" xfId="0" applyFont="1" applyFill="1" applyBorder="1"/>
    <xf numFmtId="42" fontId="9" fillId="2" borderId="10" xfId="0" applyNumberFormat="1" applyFont="1" applyFill="1" applyBorder="1"/>
    <xf numFmtId="42" fontId="9" fillId="2" borderId="36" xfId="0" applyNumberFormat="1" applyFont="1" applyFill="1" applyBorder="1"/>
    <xf numFmtId="42" fontId="9" fillId="2" borderId="37" xfId="0" applyNumberFormat="1" applyFont="1" applyFill="1" applyBorder="1"/>
    <xf numFmtId="0" fontId="8" fillId="0" borderId="7" xfId="0" applyFont="1" applyBorder="1"/>
    <xf numFmtId="42" fontId="8" fillId="0" borderId="2" xfId="0" applyNumberFormat="1" applyFont="1" applyBorder="1"/>
    <xf numFmtId="5" fontId="9" fillId="0" borderId="38" xfId="0" applyNumberFormat="1" applyFont="1" applyBorder="1"/>
    <xf numFmtId="5" fontId="9" fillId="0" borderId="2" xfId="0" applyNumberFormat="1" applyFont="1" applyBorder="1"/>
    <xf numFmtId="5" fontId="10" fillId="0" borderId="7" xfId="0" applyNumberFormat="1" applyFont="1" applyBorder="1"/>
    <xf numFmtId="42" fontId="10" fillId="0" borderId="2" xfId="0" applyNumberFormat="1" applyFont="1" applyBorder="1"/>
    <xf numFmtId="10" fontId="8" fillId="0" borderId="11" xfId="0" applyNumberFormat="1" applyFont="1" applyBorder="1"/>
    <xf numFmtId="165" fontId="4" fillId="0" borderId="0" xfId="0" applyNumberFormat="1" applyFont="1"/>
    <xf numFmtId="165" fontId="4" fillId="6" borderId="1" xfId="0" applyNumberFormat="1" applyFont="1" applyFill="1" applyBorder="1"/>
    <xf numFmtId="14" fontId="4" fillId="0" borderId="7" xfId="0" applyNumberFormat="1" applyFont="1" applyBorder="1"/>
    <xf numFmtId="44" fontId="4" fillId="0" borderId="8" xfId="0" applyNumberFormat="1" applyFont="1" applyBorder="1"/>
    <xf numFmtId="44" fontId="4" fillId="0" borderId="53" xfId="0" applyNumberFormat="1" applyFont="1" applyBorder="1"/>
    <xf numFmtId="9" fontId="4" fillId="6" borderId="1" xfId="0" applyNumberFormat="1" applyFont="1" applyFill="1" applyBorder="1"/>
    <xf numFmtId="9" fontId="4" fillId="0" borderId="0" xfId="0" applyNumberFormat="1" applyFont="1"/>
    <xf numFmtId="6" fontId="4" fillId="0" borderId="8" xfId="0" applyNumberFormat="1" applyFont="1" applyBorder="1"/>
    <xf numFmtId="8" fontId="4" fillId="0" borderId="53" xfId="0" applyNumberFormat="1" applyFont="1" applyBorder="1"/>
    <xf numFmtId="3" fontId="4" fillId="0" borderId="0" xfId="0" applyNumberFormat="1" applyFont="1"/>
    <xf numFmtId="6" fontId="4" fillId="0" borderId="0" xfId="0" applyNumberFormat="1" applyFont="1" applyAlignment="1">
      <alignment horizontal="right"/>
    </xf>
    <xf numFmtId="0" fontId="4" fillId="0" borderId="11" xfId="0" applyFont="1" applyBorder="1"/>
    <xf numFmtId="0" fontId="4" fillId="0" borderId="52" xfId="0" applyFont="1" applyBorder="1"/>
    <xf numFmtId="165" fontId="2" fillId="0" borderId="12" xfId="0" applyNumberFormat="1" applyFont="1" applyBorder="1"/>
    <xf numFmtId="44" fontId="2" fillId="0" borderId="54" xfId="0" applyNumberFormat="1" applyFont="1" applyBorder="1"/>
    <xf numFmtId="10" fontId="2" fillId="0" borderId="0" xfId="0" applyNumberFormat="1" applyFont="1"/>
    <xf numFmtId="165" fontId="4" fillId="0" borderId="2" xfId="0" applyNumberFormat="1" applyFont="1" applyBorder="1"/>
    <xf numFmtId="14" fontId="4" fillId="0" borderId="0" xfId="0" applyNumberFormat="1" applyFont="1"/>
    <xf numFmtId="44" fontId="4" fillId="4" borderId="1" xfId="0" applyNumberFormat="1" applyFont="1" applyFill="1" applyBorder="1"/>
    <xf numFmtId="165" fontId="4" fillId="4" borderId="55" xfId="0" applyNumberFormat="1" applyFont="1" applyFill="1" applyBorder="1"/>
    <xf numFmtId="0" fontId="4" fillId="0" borderId="56" xfId="0" applyFont="1" applyBorder="1"/>
    <xf numFmtId="0" fontId="4" fillId="0" borderId="57" xfId="0" applyFont="1" applyBorder="1"/>
    <xf numFmtId="44" fontId="4" fillId="4" borderId="20" xfId="0" applyNumberFormat="1" applyFont="1" applyFill="1" applyBorder="1"/>
    <xf numFmtId="0" fontId="4" fillId="0" borderId="28" xfId="0" applyFont="1" applyBorder="1"/>
    <xf numFmtId="168" fontId="4" fillId="0" borderId="20" xfId="0" applyNumberFormat="1" applyFont="1" applyBorder="1"/>
    <xf numFmtId="169" fontId="4" fillId="4" borderId="2" xfId="0" applyNumberFormat="1" applyFont="1" applyFill="1" applyBorder="1"/>
    <xf numFmtId="0" fontId="4" fillId="0" borderId="58" xfId="0" applyFont="1" applyBorder="1"/>
    <xf numFmtId="10" fontId="4" fillId="0" borderId="59" xfId="0" applyNumberFormat="1" applyFont="1" applyBorder="1"/>
    <xf numFmtId="0" fontId="4" fillId="0" borderId="59" xfId="0" applyFont="1" applyBorder="1"/>
    <xf numFmtId="0" fontId="4" fillId="0" borderId="60" xfId="0" applyFont="1" applyBorder="1"/>
    <xf numFmtId="44" fontId="14" fillId="3" borderId="1" xfId="0" applyNumberFormat="1" applyFont="1" applyFill="1" applyBorder="1"/>
    <xf numFmtId="0" fontId="13" fillId="0" borderId="7" xfId="0" applyFont="1" applyBorder="1" applyAlignment="1">
      <alignment wrapText="1"/>
    </xf>
    <xf numFmtId="2" fontId="2" fillId="0" borderId="0" xfId="0" applyNumberFormat="1" applyFont="1"/>
    <xf numFmtId="170" fontId="3" fillId="0" borderId="0" xfId="0" applyNumberFormat="1" applyFont="1"/>
    <xf numFmtId="10" fontId="3" fillId="0" borderId="0" xfId="0" applyNumberFormat="1" applyFont="1"/>
    <xf numFmtId="0" fontId="4" fillId="0" borderId="61" xfId="0" applyFont="1" applyBorder="1"/>
    <xf numFmtId="9" fontId="4" fillId="0" borderId="25" xfId="0" applyNumberFormat="1" applyFont="1" applyBorder="1"/>
    <xf numFmtId="0" fontId="4" fillId="0" borderId="0" xfId="0" applyFont="1" applyAlignment="1">
      <alignment wrapText="1"/>
    </xf>
    <xf numFmtId="44" fontId="4" fillId="0" borderId="7" xfId="0" applyNumberFormat="1" applyFont="1" applyBorder="1"/>
    <xf numFmtId="44" fontId="4" fillId="0" borderId="25" xfId="0" applyNumberFormat="1" applyFont="1" applyBorder="1"/>
    <xf numFmtId="10" fontId="15" fillId="8" borderId="62" xfId="0" applyNumberFormat="1" applyFont="1" applyFill="1" applyBorder="1" applyAlignment="1">
      <alignment horizontal="center" vertical="center" wrapText="1"/>
    </xf>
    <xf numFmtId="10" fontId="15" fillId="0" borderId="0" xfId="0" applyNumberFormat="1" applyFont="1" applyAlignment="1">
      <alignment horizontal="center" vertical="center" wrapText="1"/>
    </xf>
    <xf numFmtId="10" fontId="15" fillId="8" borderId="63" xfId="0" applyNumberFormat="1" applyFont="1" applyFill="1" applyBorder="1" applyAlignment="1">
      <alignment horizontal="center" vertical="center" wrapText="1"/>
    </xf>
    <xf numFmtId="8" fontId="4" fillId="0" borderId="52" xfId="0" applyNumberFormat="1" applyFont="1" applyBorder="1"/>
    <xf numFmtId="0" fontId="4" fillId="0" borderId="5" xfId="0" applyFont="1" applyBorder="1"/>
    <xf numFmtId="44" fontId="16" fillId="8" borderId="1" xfId="0" applyNumberFormat="1" applyFont="1" applyFill="1" applyBorder="1" applyAlignment="1">
      <alignment horizontal="center" vertical="center" wrapText="1"/>
    </xf>
    <xf numFmtId="8" fontId="4" fillId="0" borderId="0" xfId="0" applyNumberFormat="1" applyFont="1" applyAlignment="1">
      <alignment horizontal="center"/>
    </xf>
    <xf numFmtId="171" fontId="4" fillId="0" borderId="0" xfId="0" applyNumberFormat="1" applyFont="1" applyAlignment="1">
      <alignment horizontal="center"/>
    </xf>
    <xf numFmtId="171" fontId="4" fillId="0" borderId="0" xfId="0" applyNumberFormat="1" applyFont="1" applyAlignment="1">
      <alignment horizontal="center" vertical="top"/>
    </xf>
    <xf numFmtId="0" fontId="4" fillId="9" borderId="1" xfId="0" applyFont="1" applyFill="1" applyBorder="1"/>
    <xf numFmtId="8" fontId="4" fillId="10" borderId="1" xfId="0" applyNumberFormat="1" applyFont="1" applyFill="1" applyBorder="1"/>
    <xf numFmtId="164" fontId="4" fillId="0" borderId="3" xfId="0" applyNumberFormat="1" applyFont="1" applyBorder="1" applyAlignment="1">
      <alignment wrapText="1"/>
    </xf>
    <xf numFmtId="164" fontId="4" fillId="11" borderId="64" xfId="0" applyNumberFormat="1" applyFont="1" applyFill="1" applyBorder="1" applyAlignment="1">
      <alignment wrapText="1"/>
    </xf>
    <xf numFmtId="164" fontId="4" fillId="0" borderId="25" xfId="0" applyNumberFormat="1" applyFont="1" applyBorder="1" applyAlignment="1">
      <alignment wrapText="1"/>
    </xf>
    <xf numFmtId="164" fontId="4" fillId="0" borderId="4" xfId="0" applyNumberFormat="1" applyFont="1" applyBorder="1" applyAlignment="1">
      <alignment wrapText="1"/>
    </xf>
    <xf numFmtId="164" fontId="4" fillId="0" borderId="0" xfId="0" applyNumberFormat="1" applyFont="1" applyAlignment="1">
      <alignment wrapText="1"/>
    </xf>
    <xf numFmtId="0" fontId="4" fillId="0" borderId="61" xfId="0" applyFont="1" applyBorder="1" applyAlignment="1">
      <alignment horizontal="center"/>
    </xf>
    <xf numFmtId="164" fontId="4" fillId="0" borderId="25" xfId="0" applyNumberFormat="1" applyFont="1" applyBorder="1"/>
    <xf numFmtId="164" fontId="4" fillId="11" borderId="64" xfId="0" applyNumberFormat="1" applyFont="1" applyFill="1" applyBorder="1"/>
    <xf numFmtId="164" fontId="4" fillId="0" borderId="4" xfId="0" applyNumberFormat="1" applyFont="1" applyBorder="1"/>
    <xf numFmtId="0" fontId="4" fillId="0" borderId="53" xfId="0" applyFont="1" applyBorder="1" applyAlignment="1">
      <alignment horizontal="center"/>
    </xf>
    <xf numFmtId="164" fontId="4" fillId="11" borderId="1" xfId="0" applyNumberFormat="1" applyFont="1" applyFill="1" applyBorder="1"/>
    <xf numFmtId="0" fontId="4" fillId="0" borderId="54" xfId="0" applyFont="1" applyBorder="1" applyAlignment="1">
      <alignment horizontal="center"/>
    </xf>
    <xf numFmtId="164" fontId="4" fillId="0" borderId="52" xfId="0" applyNumberFormat="1" applyFont="1" applyBorder="1"/>
    <xf numFmtId="164" fontId="4" fillId="11" borderId="65" xfId="0" applyNumberFormat="1" applyFont="1" applyFill="1" applyBorder="1"/>
    <xf numFmtId="8" fontId="4" fillId="12" borderId="1" xfId="0" applyNumberFormat="1" applyFont="1" applyFill="1" applyBorder="1"/>
    <xf numFmtId="44" fontId="9" fillId="0" borderId="2" xfId="0" applyNumberFormat="1" applyFont="1" applyBorder="1"/>
    <xf numFmtId="14" fontId="4" fillId="0" borderId="62" xfId="0" applyNumberFormat="1" applyFont="1" applyBorder="1"/>
    <xf numFmtId="6" fontId="4" fillId="0" borderId="1" xfId="0" applyNumberFormat="1" applyFont="1" applyBorder="1"/>
    <xf numFmtId="0" fontId="11" fillId="0" borderId="0" xfId="0" applyFont="1"/>
    <xf numFmtId="164" fontId="4" fillId="0" borderId="10" xfId="0" applyNumberFormat="1" applyFont="1" applyBorder="1"/>
    <xf numFmtId="0" fontId="2" fillId="0" borderId="1" xfId="0" applyFont="1" applyBorder="1"/>
    <xf numFmtId="0" fontId="4" fillId="0" borderId="10" xfId="0" applyFont="1" applyBorder="1"/>
    <xf numFmtId="164" fontId="4" fillId="2" borderId="66" xfId="0" applyNumberFormat="1" applyFont="1" applyFill="1" applyBorder="1"/>
    <xf numFmtId="164" fontId="4" fillId="0" borderId="67" xfId="0" applyNumberFormat="1" applyFont="1" applyBorder="1"/>
    <xf numFmtId="0" fontId="2" fillId="0" borderId="67" xfId="0" applyFont="1" applyBorder="1"/>
    <xf numFmtId="164" fontId="2" fillId="0" borderId="67" xfId="0" applyNumberFormat="1" applyFont="1" applyBorder="1"/>
    <xf numFmtId="0" fontId="2" fillId="0" borderId="68" xfId="0" applyFont="1" applyBorder="1"/>
    <xf numFmtId="164" fontId="2" fillId="0" borderId="69" xfId="0" applyNumberFormat="1" applyFont="1" applyBorder="1"/>
    <xf numFmtId="164" fontId="2" fillId="0" borderId="70" xfId="0" applyNumberFormat="1" applyFont="1" applyBorder="1"/>
    <xf numFmtId="0" fontId="2" fillId="0" borderId="71" xfId="0" applyFont="1" applyBorder="1"/>
    <xf numFmtId="2" fontId="2" fillId="0" borderId="72" xfId="0" applyNumberFormat="1" applyFont="1" applyBorder="1"/>
    <xf numFmtId="2" fontId="4" fillId="0" borderId="73" xfId="0" applyNumberFormat="1" applyFont="1" applyBorder="1"/>
    <xf numFmtId="2" fontId="2" fillId="0" borderId="74" xfId="0" applyNumberFormat="1" applyFont="1" applyBorder="1"/>
    <xf numFmtId="0" fontId="2" fillId="0" borderId="75" xfId="0" applyFont="1" applyBorder="1"/>
    <xf numFmtId="10" fontId="2" fillId="0" borderId="76" xfId="0" applyNumberFormat="1" applyFont="1" applyBorder="1"/>
    <xf numFmtId="44" fontId="0" fillId="0" borderId="0" xfId="0" applyNumberFormat="1"/>
    <xf numFmtId="0" fontId="9" fillId="0" borderId="62" xfId="0" applyFont="1" applyBorder="1"/>
    <xf numFmtId="0" fontId="8" fillId="0" borderId="62" xfId="0" applyFont="1" applyBorder="1"/>
    <xf numFmtId="165" fontId="9" fillId="0" borderId="39" xfId="0" applyNumberFormat="1" applyFont="1" applyBorder="1"/>
    <xf numFmtId="5" fontId="20" fillId="0" borderId="2" xfId="0" applyNumberFormat="1" applyFont="1" applyBorder="1"/>
    <xf numFmtId="165" fontId="20" fillId="0" borderId="2" xfId="1" applyNumberFormat="1" applyFont="1" applyBorder="1"/>
    <xf numFmtId="2" fontId="9" fillId="0" borderId="2" xfId="0" applyNumberFormat="1" applyFont="1" applyBorder="1"/>
    <xf numFmtId="0" fontId="19" fillId="2" borderId="1" xfId="0" applyFont="1" applyFill="1" applyBorder="1"/>
    <xf numFmtId="0" fontId="1" fillId="0" borderId="0" xfId="0" applyFont="1"/>
    <xf numFmtId="6" fontId="18" fillId="0" borderId="0" xfId="0" applyNumberFormat="1" applyFont="1"/>
    <xf numFmtId="0" fontId="18" fillId="0" borderId="0" xfId="0" applyFont="1"/>
    <xf numFmtId="6" fontId="4" fillId="0" borderId="77" xfId="0" applyNumberFormat="1" applyFont="1" applyBorder="1"/>
    <xf numFmtId="6" fontId="4" fillId="0" borderId="72" xfId="0" applyNumberFormat="1" applyFont="1" applyBorder="1"/>
    <xf numFmtId="165" fontId="4" fillId="0" borderId="78" xfId="0" applyNumberFormat="1" applyFont="1" applyBorder="1"/>
    <xf numFmtId="165" fontId="4" fillId="0" borderId="76" xfId="0" applyNumberFormat="1" applyFont="1" applyBorder="1"/>
    <xf numFmtId="0" fontId="18" fillId="0" borderId="71" xfId="0" applyFont="1" applyBorder="1"/>
    <xf numFmtId="0" fontId="18" fillId="0" borderId="75" xfId="0" applyFont="1" applyBorder="1"/>
    <xf numFmtId="165" fontId="4" fillId="4" borderId="1" xfId="0" applyNumberFormat="1" applyFont="1" applyFill="1" applyBorder="1"/>
    <xf numFmtId="0" fontId="4" fillId="0" borderId="1" xfId="0" applyFont="1" applyBorder="1"/>
    <xf numFmtId="10" fontId="4" fillId="13" borderId="0" xfId="0" applyNumberFormat="1" applyFont="1" applyFill="1"/>
    <xf numFmtId="9" fontId="4" fillId="0" borderId="64" xfId="0" applyNumberFormat="1" applyFont="1" applyBorder="1"/>
    <xf numFmtId="44" fontId="4" fillId="0" borderId="64" xfId="0" applyNumberFormat="1" applyFont="1" applyBorder="1"/>
    <xf numFmtId="8" fontId="4" fillId="0" borderId="1" xfId="0" applyNumberFormat="1" applyFont="1" applyBorder="1"/>
    <xf numFmtId="8" fontId="4" fillId="0" borderId="65" xfId="0" applyNumberFormat="1" applyFont="1" applyBorder="1"/>
    <xf numFmtId="0" fontId="0" fillId="0" borderId="71" xfId="0" applyBorder="1"/>
    <xf numFmtId="0" fontId="4" fillId="0" borderId="77" xfId="0" applyFont="1" applyBorder="1" applyAlignment="1">
      <alignment wrapText="1"/>
    </xf>
    <xf numFmtId="0" fontId="4" fillId="0" borderId="72" xfId="0" applyFont="1" applyBorder="1" applyAlignment="1">
      <alignment wrapText="1"/>
    </xf>
    <xf numFmtId="0" fontId="0" fillId="0" borderId="73" xfId="0" applyBorder="1"/>
    <xf numFmtId="44" fontId="4" fillId="0" borderId="1" xfId="0" applyNumberFormat="1" applyFont="1" applyBorder="1"/>
    <xf numFmtId="0" fontId="0" fillId="0" borderId="74" xfId="0" applyBorder="1"/>
    <xf numFmtId="10" fontId="15" fillId="0" borderId="73" xfId="0" applyNumberFormat="1" applyFont="1" applyBorder="1" applyAlignment="1">
      <alignment horizontal="center" vertical="center" wrapText="1"/>
    </xf>
    <xf numFmtId="171" fontId="4" fillId="0" borderId="74" xfId="0" applyNumberFormat="1" applyFont="1" applyBorder="1"/>
    <xf numFmtId="10" fontId="15" fillId="0" borderId="75" xfId="0" applyNumberFormat="1" applyFont="1" applyBorder="1" applyAlignment="1">
      <alignment horizontal="center" vertical="center" wrapText="1"/>
    </xf>
    <xf numFmtId="8" fontId="4" fillId="0" borderId="78" xfId="0" applyNumberFormat="1" applyFont="1" applyBorder="1"/>
    <xf numFmtId="171" fontId="4" fillId="0" borderId="76" xfId="0" applyNumberFormat="1" applyFont="1" applyBorder="1"/>
    <xf numFmtId="171" fontId="4" fillId="14" borderId="74" xfId="0" applyNumberFormat="1" applyFont="1" applyFill="1" applyBorder="1"/>
    <xf numFmtId="44" fontId="16" fillId="0" borderId="1" xfId="0" applyNumberFormat="1" applyFont="1" applyBorder="1" applyAlignment="1">
      <alignment horizontal="center" vertical="center" wrapText="1"/>
    </xf>
    <xf numFmtId="9" fontId="4" fillId="0" borderId="40" xfId="0" applyNumberFormat="1" applyFont="1" applyBorder="1" applyAlignment="1">
      <alignment horizontal="center" vertical="center"/>
    </xf>
    <xf numFmtId="9" fontId="4" fillId="0" borderId="62" xfId="0" applyNumberFormat="1" applyFont="1" applyBorder="1" applyAlignment="1">
      <alignment horizontal="center" vertical="center"/>
    </xf>
    <xf numFmtId="9" fontId="4" fillId="0" borderId="63" xfId="0" applyNumberFormat="1" applyFont="1" applyBorder="1" applyAlignment="1">
      <alignment horizontal="center" vertical="center"/>
    </xf>
    <xf numFmtId="0" fontId="4" fillId="0" borderId="64" xfId="0" applyFont="1" applyBorder="1"/>
    <xf numFmtId="0" fontId="4" fillId="0" borderId="64" xfId="0" applyFont="1" applyBorder="1" applyAlignment="1">
      <alignment wrapText="1"/>
    </xf>
    <xf numFmtId="0" fontId="4" fillId="0" borderId="64" xfId="0" applyFont="1" applyBorder="1" applyAlignment="1">
      <alignment horizontal="center" vertical="center" wrapText="1"/>
    </xf>
    <xf numFmtId="0" fontId="4" fillId="0" borderId="44" xfId="0" applyFont="1" applyBorder="1" applyAlignment="1">
      <alignment wrapText="1"/>
    </xf>
    <xf numFmtId="44" fontId="4" fillId="0" borderId="71" xfId="0" applyNumberFormat="1" applyFont="1" applyBorder="1" applyAlignment="1">
      <alignment horizontal="center" vertical="center"/>
    </xf>
    <xf numFmtId="10" fontId="4" fillId="0" borderId="77" xfId="0" applyNumberFormat="1" applyFont="1" applyBorder="1" applyAlignment="1">
      <alignment horizontal="center" vertical="center"/>
    </xf>
    <xf numFmtId="44" fontId="16" fillId="0" borderId="77" xfId="0" applyNumberFormat="1" applyFont="1" applyBorder="1" applyAlignment="1">
      <alignment horizontal="center" vertical="center" wrapText="1"/>
    </xf>
    <xf numFmtId="44" fontId="4" fillId="0" borderId="77" xfId="0" applyNumberFormat="1" applyFont="1" applyBorder="1" applyAlignment="1">
      <alignment horizontal="center" vertical="center"/>
    </xf>
    <xf numFmtId="44" fontId="4" fillId="0" borderId="72" xfId="0" applyNumberFormat="1" applyFont="1" applyBorder="1" applyAlignment="1">
      <alignment horizontal="center" vertical="center"/>
    </xf>
    <xf numFmtId="44" fontId="4" fillId="0" borderId="73" xfId="0" applyNumberFormat="1" applyFont="1" applyBorder="1" applyAlignment="1">
      <alignment horizontal="center" vertical="center"/>
    </xf>
    <xf numFmtId="10" fontId="4" fillId="0" borderId="1" xfId="0" applyNumberFormat="1" applyFont="1" applyBorder="1" applyAlignment="1">
      <alignment horizontal="center" vertical="center"/>
    </xf>
    <xf numFmtId="44" fontId="4" fillId="0" borderId="1" xfId="0" applyNumberFormat="1" applyFont="1" applyBorder="1" applyAlignment="1">
      <alignment horizontal="center" vertical="center"/>
    </xf>
    <xf numFmtId="44" fontId="4" fillId="0" borderId="74" xfId="0" applyNumberFormat="1" applyFont="1" applyBorder="1" applyAlignment="1">
      <alignment horizontal="center" vertical="center"/>
    </xf>
    <xf numFmtId="44" fontId="4" fillId="0" borderId="75" xfId="0" applyNumberFormat="1" applyFont="1" applyBorder="1" applyAlignment="1">
      <alignment horizontal="center" vertical="center"/>
    </xf>
    <xf numFmtId="10" fontId="4" fillId="0" borderId="78" xfId="0" applyNumberFormat="1" applyFont="1" applyBorder="1" applyAlignment="1">
      <alignment horizontal="center" vertical="center"/>
    </xf>
    <xf numFmtId="44" fontId="16" fillId="0" borderId="78" xfId="0" applyNumberFormat="1" applyFont="1" applyBorder="1" applyAlignment="1">
      <alignment horizontal="center" vertical="center" wrapText="1"/>
    </xf>
    <xf numFmtId="44" fontId="4" fillId="0" borderId="78" xfId="0" applyNumberFormat="1" applyFont="1" applyBorder="1" applyAlignment="1">
      <alignment horizontal="center" vertical="center"/>
    </xf>
    <xf numFmtId="44" fontId="4" fillId="0" borderId="76" xfId="0" applyNumberFormat="1" applyFont="1" applyBorder="1" applyAlignment="1">
      <alignment horizontal="center" vertical="center"/>
    </xf>
    <xf numFmtId="0" fontId="4" fillId="0" borderId="46" xfId="0" applyFont="1" applyBorder="1"/>
    <xf numFmtId="8" fontId="4" fillId="0" borderId="79" xfId="0" applyNumberFormat="1" applyFont="1" applyBorder="1"/>
    <xf numFmtId="0" fontId="3" fillId="0" borderId="79" xfId="0" applyFont="1" applyBorder="1"/>
    <xf numFmtId="10" fontId="4" fillId="2" borderId="79" xfId="0" applyNumberFormat="1" applyFont="1" applyFill="1" applyBorder="1"/>
    <xf numFmtId="0" fontId="4" fillId="2" borderId="79" xfId="0" applyFont="1" applyFill="1" applyBorder="1"/>
    <xf numFmtId="44" fontId="4" fillId="0" borderId="79" xfId="0" applyNumberFormat="1" applyFont="1" applyBorder="1" applyAlignment="1">
      <alignment horizontal="center"/>
    </xf>
    <xf numFmtId="0" fontId="4" fillId="0" borderId="79" xfId="0" applyFont="1" applyBorder="1"/>
    <xf numFmtId="0" fontId="3" fillId="0" borderId="67" xfId="0" applyFont="1" applyBorder="1"/>
    <xf numFmtId="8" fontId="4" fillId="0" borderId="67" xfId="0" applyNumberFormat="1" applyFont="1" applyBorder="1"/>
    <xf numFmtId="0" fontId="3" fillId="0" borderId="80" xfId="0" applyFont="1" applyBorder="1"/>
    <xf numFmtId="8" fontId="4" fillId="0" borderId="81" xfId="0" applyNumberFormat="1" applyFont="1" applyBorder="1"/>
    <xf numFmtId="0" fontId="4" fillId="2" borderId="10" xfId="0" applyFont="1" applyFill="1" applyBorder="1"/>
    <xf numFmtId="0" fontId="4" fillId="0" borderId="82" xfId="0" applyFont="1" applyBorder="1"/>
    <xf numFmtId="8" fontId="4" fillId="0" borderId="83" xfId="0" applyNumberFormat="1" applyFont="1" applyBorder="1"/>
    <xf numFmtId="0" fontId="4" fillId="0" borderId="68" xfId="0" applyFont="1" applyBorder="1"/>
    <xf numFmtId="8" fontId="4" fillId="0" borderId="70" xfId="0" applyNumberFormat="1" applyFont="1" applyBorder="1"/>
    <xf numFmtId="0" fontId="3" fillId="0" borderId="84" xfId="0" applyFont="1" applyBorder="1"/>
    <xf numFmtId="10" fontId="4" fillId="0" borderId="85" xfId="0" applyNumberFormat="1" applyFont="1" applyBorder="1"/>
    <xf numFmtId="10" fontId="4" fillId="0" borderId="86" xfId="0" applyNumberFormat="1" applyFont="1" applyBorder="1"/>
    <xf numFmtId="0" fontId="4" fillId="7" borderId="84" xfId="0" applyFont="1" applyFill="1" applyBorder="1"/>
    <xf numFmtId="6" fontId="4" fillId="7" borderId="85" xfId="0" applyNumberFormat="1" applyFont="1" applyFill="1" applyBorder="1"/>
    <xf numFmtId="6" fontId="4" fillId="7" borderId="86" xfId="0" applyNumberFormat="1" applyFont="1" applyFill="1" applyBorder="1"/>
    <xf numFmtId="0" fontId="2" fillId="0" borderId="84" xfId="0" applyFont="1" applyBorder="1"/>
    <xf numFmtId="165" fontId="4" fillId="2" borderId="2" xfId="1" applyNumberFormat="1" applyFont="1" applyFill="1" applyBorder="1"/>
    <xf numFmtId="0" fontId="4" fillId="0" borderId="87" xfId="0" applyFont="1" applyBorder="1"/>
    <xf numFmtId="165" fontId="4" fillId="2" borderId="88" xfId="1" applyNumberFormat="1" applyFont="1" applyFill="1" applyBorder="1"/>
    <xf numFmtId="9" fontId="4" fillId="0" borderId="88" xfId="0" applyNumberFormat="1" applyFont="1" applyBorder="1"/>
    <xf numFmtId="10" fontId="4" fillId="0" borderId="88" xfId="0" applyNumberFormat="1" applyFont="1" applyBorder="1"/>
    <xf numFmtId="166" fontId="4" fillId="0" borderId="88" xfId="0" applyNumberFormat="1" applyFont="1" applyBorder="1"/>
    <xf numFmtId="1" fontId="4" fillId="15" borderId="88" xfId="0" applyNumberFormat="1" applyFont="1" applyFill="1" applyBorder="1"/>
    <xf numFmtId="164" fontId="4" fillId="0" borderId="88" xfId="0" applyNumberFormat="1" applyFont="1" applyBorder="1"/>
    <xf numFmtId="0" fontId="21" fillId="0" borderId="89" xfId="0" applyFont="1" applyBorder="1"/>
    <xf numFmtId="8" fontId="2" fillId="0" borderId="78" xfId="0" applyNumberFormat="1" applyFont="1" applyBorder="1"/>
    <xf numFmtId="9" fontId="4" fillId="0" borderId="90" xfId="0" applyNumberFormat="1" applyFont="1" applyBorder="1"/>
    <xf numFmtId="0" fontId="4" fillId="0" borderId="91" xfId="0" applyFont="1" applyBorder="1"/>
    <xf numFmtId="6" fontId="4" fillId="0" borderId="92" xfId="0" applyNumberFormat="1" applyFont="1" applyBorder="1"/>
    <xf numFmtId="165" fontId="4" fillId="2" borderId="93" xfId="1" applyNumberFormat="1" applyFont="1" applyFill="1" applyBorder="1"/>
    <xf numFmtId="0" fontId="2" fillId="0" borderId="69" xfId="0" applyFont="1" applyBorder="1"/>
    <xf numFmtId="0" fontId="2" fillId="0" borderId="70" xfId="0" applyFont="1" applyBorder="1"/>
    <xf numFmtId="0" fontId="4" fillId="0" borderId="0" xfId="0" applyFont="1" applyAlignment="1">
      <alignment horizontal="center"/>
    </xf>
    <xf numFmtId="0" fontId="0" fillId="0" borderId="0" xfId="0"/>
    <xf numFmtId="0" fontId="4" fillId="0" borderId="0" xfId="0" applyFont="1" applyAlignment="1">
      <alignment horizontal="center" vertical="top" wrapText="1"/>
    </xf>
    <xf numFmtId="0" fontId="2" fillId="0" borderId="5" xfId="0" applyFont="1" applyBorder="1" applyAlignment="1">
      <alignment horizontal="center"/>
    </xf>
    <xf numFmtId="0" fontId="6" fillId="0" borderId="15" xfId="0" applyFont="1" applyBorder="1"/>
    <xf numFmtId="0" fontId="6" fillId="0" borderId="6" xfId="0" applyFont="1" applyBorder="1"/>
    <xf numFmtId="5" fontId="11" fillId="6" borderId="47" xfId="0" applyNumberFormat="1" applyFont="1" applyFill="1" applyBorder="1" applyAlignment="1">
      <alignment horizontal="left"/>
    </xf>
    <xf numFmtId="0" fontId="6" fillId="0" borderId="48" xfId="0" applyFont="1" applyBorder="1"/>
    <xf numFmtId="0" fontId="6" fillId="0" borderId="49" xfId="0" applyFont="1" applyBorder="1"/>
    <xf numFmtId="0" fontId="12" fillId="0" borderId="3" xfId="0" applyFont="1" applyBorder="1" applyAlignment="1">
      <alignment horizontal="center" vertical="center" wrapText="1"/>
    </xf>
    <xf numFmtId="0" fontId="6" fillId="0" borderId="25" xfId="0" applyFont="1" applyBorder="1"/>
    <xf numFmtId="0" fontId="6" fillId="0" borderId="4" xfId="0" applyFont="1" applyBorder="1"/>
    <xf numFmtId="0" fontId="6" fillId="0" borderId="7" xfId="0" applyFont="1" applyBorder="1"/>
    <xf numFmtId="0" fontId="6" fillId="0" borderId="8" xfId="0" applyFont="1" applyBorder="1"/>
    <xf numFmtId="0" fontId="6" fillId="0" borderId="11" xfId="0" applyFont="1" applyBorder="1"/>
    <xf numFmtId="0" fontId="6" fillId="0" borderId="52" xfId="0" applyFont="1" applyBorder="1"/>
    <xf numFmtId="0" fontId="6" fillId="0" borderId="12" xfId="0" applyFont="1" applyBorder="1"/>
    <xf numFmtId="0" fontId="5" fillId="0" borderId="3" xfId="0" applyFont="1" applyBorder="1" applyAlignment="1">
      <alignment horizontal="center" vertical="center"/>
    </xf>
    <xf numFmtId="0" fontId="7" fillId="0" borderId="26" xfId="0" applyFont="1" applyBorder="1" applyAlignment="1">
      <alignment horizontal="center" vertical="center"/>
    </xf>
    <xf numFmtId="0" fontId="6" fillId="0" borderId="19" xfId="0" applyFont="1" applyBorder="1"/>
    <xf numFmtId="0" fontId="6" fillId="0" borderId="27" xfId="0" applyFont="1" applyBorder="1"/>
    <xf numFmtId="5" fontId="11" fillId="6" borderId="40" xfId="0" applyNumberFormat="1" applyFont="1" applyFill="1" applyBorder="1" applyAlignment="1">
      <alignment horizontal="left"/>
    </xf>
    <xf numFmtId="0" fontId="6" fillId="0" borderId="41" xfId="0" applyFont="1" applyBorder="1"/>
    <xf numFmtId="0" fontId="6" fillId="0" borderId="42" xfId="0" applyFont="1" applyBorder="1"/>
    <xf numFmtId="9" fontId="5" fillId="6" borderId="43" xfId="0" applyNumberFormat="1" applyFont="1" applyFill="1" applyBorder="1" applyAlignment="1">
      <alignment horizontal="center"/>
    </xf>
    <xf numFmtId="0" fontId="6" fillId="0" borderId="44" xfId="0" applyFont="1" applyBorder="1"/>
    <xf numFmtId="5" fontId="11" fillId="6" borderId="29" xfId="0" applyNumberFormat="1" applyFont="1" applyFill="1" applyBorder="1" applyAlignment="1">
      <alignment horizontal="left"/>
    </xf>
    <xf numFmtId="0" fontId="6" fillId="0" borderId="21" xfId="0" applyFont="1" applyBorder="1"/>
    <xf numFmtId="0" fontId="6" fillId="0" borderId="45" xfId="0" applyFont="1" applyBorder="1"/>
    <xf numFmtId="167" fontId="5" fillId="6" borderId="46" xfId="0" applyNumberFormat="1" applyFont="1" applyFill="1" applyBorder="1" applyAlignment="1">
      <alignment horizontal="center"/>
    </xf>
    <xf numFmtId="0" fontId="6" fillId="0" borderId="30" xfId="0" applyFont="1" applyBorder="1"/>
    <xf numFmtId="167" fontId="5" fillId="6" borderId="50" xfId="0" applyNumberFormat="1" applyFont="1" applyFill="1" applyBorder="1" applyAlignment="1">
      <alignment horizontal="center"/>
    </xf>
    <xf numFmtId="0" fontId="6" fillId="0" borderId="51" xfId="0" applyFont="1" applyBorder="1"/>
    <xf numFmtId="0" fontId="4" fillId="0" borderId="0" xfId="0" applyFont="1" applyAlignment="1">
      <alignment horizontal="left" wrapText="1"/>
    </xf>
    <xf numFmtId="165" fontId="4" fillId="0" borderId="8" xfId="1" applyNumberFormat="1" applyFont="1" applyBorder="1"/>
    <xf numFmtId="9" fontId="4" fillId="0" borderId="0" xfId="1" applyFont="1"/>
    <xf numFmtId="0" fontId="23" fillId="0" borderId="0" xfId="2"/>
    <xf numFmtId="1" fontId="4" fillId="0" borderId="1" xfId="0" applyNumberFormat="1" applyFont="1" applyBorder="1"/>
    <xf numFmtId="0" fontId="3" fillId="0" borderId="1" xfId="0" applyFont="1" applyBorder="1"/>
    <xf numFmtId="0" fontId="4" fillId="0" borderId="1" xfId="0" applyFont="1" applyBorder="1" applyAlignment="1">
      <alignment horizontal="center" wrapText="1"/>
    </xf>
    <xf numFmtId="0" fontId="2" fillId="0" borderId="94" xfId="0" applyFont="1" applyBorder="1"/>
    <xf numFmtId="0" fontId="4" fillId="0" borderId="95" xfId="0" applyFont="1" applyBorder="1" applyAlignment="1">
      <alignment horizontal="center" wrapText="1"/>
    </xf>
    <xf numFmtId="0" fontId="4" fillId="0" borderId="96" xfId="0" applyFont="1" applyBorder="1"/>
    <xf numFmtId="0" fontId="3" fillId="0" borderId="74" xfId="0" applyFont="1" applyBorder="1"/>
    <xf numFmtId="0" fontId="4" fillId="0" borderId="97" xfId="0" applyFont="1" applyBorder="1"/>
    <xf numFmtId="0" fontId="4" fillId="0" borderId="98" xfId="0" applyFont="1" applyBorder="1"/>
    <xf numFmtId="0" fontId="4" fillId="0" borderId="99" xfId="0" applyFont="1" applyBorder="1"/>
    <xf numFmtId="0" fontId="4" fillId="0" borderId="100" xfId="0" applyFont="1" applyBorder="1"/>
    <xf numFmtId="0" fontId="2" fillId="0" borderId="101" xfId="0" applyFont="1" applyBorder="1"/>
    <xf numFmtId="0" fontId="2" fillId="0" borderId="102" xfId="0" applyFont="1" applyBorder="1"/>
    <xf numFmtId="0" fontId="0" fillId="0" borderId="0" xfId="0" applyFont="1"/>
  </cellXfs>
  <cellStyles count="3">
    <cellStyle name="Hyperlink" xfId="2" builtinId="8"/>
    <cellStyle name="Normal" xfId="0" builtinId="0"/>
    <cellStyle name="Percent" xfId="1" builtinId="5"/>
  </cellStyles>
  <dxfs count="1">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4.xml.rels><?xml version="1.0" encoding="UTF-8" standalone="yes"?>
<Relationships xmlns="http://schemas.openxmlformats.org/package/2006/relationships"><Relationship Id="rId1" Type="http://customschemas.google.com/relationships/workbookmetadata" Target="commentsmeta2"/></Relationships>
</file>

<file path=xl/_rels/comments5.xml.rels><?xml version="1.0" encoding="UTF-8" standalone="yes"?>
<Relationships xmlns="http://schemas.openxmlformats.org/package/2006/relationships"><Relationship Id="rId1" Type="http://customschemas.google.com/relationships/workbookmetadata" Target="commentsmeta3"/></Relationships>
</file>

<file path=xl/_rels/comments6.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23" Type="http://schemas.openxmlformats.org/officeDocument/2006/relationships/calcChain" Target="calcChain.xml"/><Relationship Id="rId19" Type="http://schemas.openxmlformats.org/officeDocument/2006/relationships/theme" Target="theme/theme1.xml"/><Relationship Id="rId4" Type="http://schemas.openxmlformats.org/officeDocument/2006/relationships/worksheet" Target="worksheets/sheet4.xml"/><Relationship Id="rId22"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Monthly Payment vs Interest and Down Payment %</a:t>
            </a:r>
          </a:p>
        </c:rich>
      </c:tx>
      <c:overlay val="0"/>
    </c:title>
    <c:autoTitleDeleted val="0"/>
    <c:plotArea>
      <c:layout/>
      <c:scatterChart>
        <c:scatterStyle val="lineMarker"/>
        <c:varyColors val="1"/>
        <c:ser>
          <c:idx val="0"/>
          <c:order val="0"/>
          <c:tx>
            <c:v>10%</c:v>
          </c:tx>
          <c:spPr>
            <a:ln>
              <a:noFill/>
            </a:ln>
          </c:spPr>
          <c:marker>
            <c:symbol val="circle"/>
            <c:size val="7"/>
            <c:spPr>
              <a:solidFill>
                <a:schemeClr val="accent1"/>
              </a:solidFill>
              <a:ln cmpd="sng">
                <a:solidFill>
                  <a:schemeClr val="accent1"/>
                </a:solidFill>
              </a:ln>
            </c:spPr>
          </c:marker>
          <c:xVal>
            <c:numRef>
              <c:f>'Interest Rate Comparison'!$B$3:$B$8</c:f>
              <c:numCache>
                <c:formatCode>0.00%</c:formatCode>
                <c:ptCount val="6"/>
                <c:pt idx="0">
                  <c:v>8.2500000000000004E-2</c:v>
                </c:pt>
                <c:pt idx="1">
                  <c:v>0.08</c:v>
                </c:pt>
                <c:pt idx="2">
                  <c:v>7.7499999999999999E-2</c:v>
                </c:pt>
                <c:pt idx="3">
                  <c:v>7.4999999999999997E-2</c:v>
                </c:pt>
                <c:pt idx="4">
                  <c:v>7.2499999999999995E-2</c:v>
                </c:pt>
                <c:pt idx="5">
                  <c:v>7.0000000000000007E-2</c:v>
                </c:pt>
              </c:numCache>
            </c:numRef>
          </c:xVal>
          <c:yVal>
            <c:numRef>
              <c:f>'Interest Rate Comparison'!$C$3:$C$8</c:f>
              <c:numCache>
                <c:formatCode>"$"#,##0.00_);[Red]\("$"#,##0.00\)</c:formatCode>
                <c:ptCount val="6"/>
                <c:pt idx="0">
                  <c:v>-5409.1195491666522</c:v>
                </c:pt>
                <c:pt idx="1">
                  <c:v>-5283.1049319315089</c:v>
                </c:pt>
                <c:pt idx="2">
                  <c:v>-5158.1681680251113</c:v>
                </c:pt>
                <c:pt idx="3">
                  <c:v>-5034.3444615800108</c:v>
                </c:pt>
                <c:pt idx="4">
                  <c:v>-4911.6692164045817</c:v>
                </c:pt>
                <c:pt idx="5">
                  <c:v>-4790.1779652901187</c:v>
                </c:pt>
              </c:numCache>
            </c:numRef>
          </c:yVal>
          <c:smooth val="1"/>
          <c:extLst>
            <c:ext xmlns:c16="http://schemas.microsoft.com/office/drawing/2014/chart" uri="{C3380CC4-5D6E-409C-BE32-E72D297353CC}">
              <c16:uniqueId val="{00000000-E1D7-4134-9308-C754DF6A2DEA}"/>
            </c:ext>
          </c:extLst>
        </c:ser>
        <c:ser>
          <c:idx val="1"/>
          <c:order val="1"/>
          <c:tx>
            <c:v>15%</c:v>
          </c:tx>
          <c:spPr>
            <a:ln>
              <a:noFill/>
            </a:ln>
          </c:spPr>
          <c:marker>
            <c:symbol val="circle"/>
            <c:size val="7"/>
            <c:spPr>
              <a:solidFill>
                <a:schemeClr val="accent2"/>
              </a:solidFill>
              <a:ln cmpd="sng">
                <a:solidFill>
                  <a:schemeClr val="accent2"/>
                </a:solidFill>
              </a:ln>
            </c:spPr>
          </c:marker>
          <c:xVal>
            <c:numRef>
              <c:f>'Interest Rate Comparison'!$B$3:$B$8</c:f>
              <c:numCache>
                <c:formatCode>0.00%</c:formatCode>
                <c:ptCount val="6"/>
                <c:pt idx="0">
                  <c:v>8.2500000000000004E-2</c:v>
                </c:pt>
                <c:pt idx="1">
                  <c:v>0.08</c:v>
                </c:pt>
                <c:pt idx="2">
                  <c:v>7.7499999999999999E-2</c:v>
                </c:pt>
                <c:pt idx="3">
                  <c:v>7.4999999999999997E-2</c:v>
                </c:pt>
                <c:pt idx="4">
                  <c:v>7.2499999999999995E-2</c:v>
                </c:pt>
                <c:pt idx="5">
                  <c:v>7.0000000000000007E-2</c:v>
                </c:pt>
              </c:numCache>
            </c:numRef>
          </c:xVal>
          <c:yVal>
            <c:numRef>
              <c:f>'Interest Rate Comparison'!$D$3:$D$8</c:f>
              <c:numCache>
                <c:formatCode>"$"#,##0.00_);[Red]\("$"#,##0.00\)</c:formatCode>
                <c:ptCount val="6"/>
                <c:pt idx="0">
                  <c:v>-5108.6129075462823</c:v>
                </c:pt>
                <c:pt idx="1">
                  <c:v>-4989.5991023797587</c:v>
                </c:pt>
                <c:pt idx="2">
                  <c:v>-4871.6032698014942</c:v>
                </c:pt>
                <c:pt idx="3">
                  <c:v>-4754.6586581588981</c:v>
                </c:pt>
                <c:pt idx="4">
                  <c:v>-4638.7987043821049</c:v>
                </c:pt>
                <c:pt idx="5">
                  <c:v>-4524.0569672184456</c:v>
                </c:pt>
              </c:numCache>
            </c:numRef>
          </c:yVal>
          <c:smooth val="1"/>
          <c:extLst>
            <c:ext xmlns:c16="http://schemas.microsoft.com/office/drawing/2014/chart" uri="{C3380CC4-5D6E-409C-BE32-E72D297353CC}">
              <c16:uniqueId val="{00000001-E1D7-4134-9308-C754DF6A2DEA}"/>
            </c:ext>
          </c:extLst>
        </c:ser>
        <c:ser>
          <c:idx val="2"/>
          <c:order val="2"/>
          <c:tx>
            <c:v>20%</c:v>
          </c:tx>
          <c:spPr>
            <a:ln>
              <a:noFill/>
            </a:ln>
          </c:spPr>
          <c:marker>
            <c:symbol val="circle"/>
            <c:size val="7"/>
            <c:spPr>
              <a:solidFill>
                <a:schemeClr val="accent3"/>
              </a:solidFill>
              <a:ln cmpd="sng">
                <a:solidFill>
                  <a:schemeClr val="accent3"/>
                </a:solidFill>
              </a:ln>
            </c:spPr>
          </c:marker>
          <c:xVal>
            <c:numRef>
              <c:f>'Interest Rate Comparison'!$B$3:$B$8</c:f>
              <c:numCache>
                <c:formatCode>0.00%</c:formatCode>
                <c:ptCount val="6"/>
                <c:pt idx="0">
                  <c:v>8.2500000000000004E-2</c:v>
                </c:pt>
                <c:pt idx="1">
                  <c:v>0.08</c:v>
                </c:pt>
                <c:pt idx="2">
                  <c:v>7.7499999999999999E-2</c:v>
                </c:pt>
                <c:pt idx="3">
                  <c:v>7.4999999999999997E-2</c:v>
                </c:pt>
                <c:pt idx="4">
                  <c:v>7.2499999999999995E-2</c:v>
                </c:pt>
                <c:pt idx="5">
                  <c:v>7.0000000000000007E-2</c:v>
                </c:pt>
              </c:numCache>
            </c:numRef>
          </c:xVal>
          <c:yVal>
            <c:numRef>
              <c:f>'Interest Rate Comparison'!$E$3:$E$8</c:f>
              <c:numCache>
                <c:formatCode>"$"#,##0.00_);[Red]\("$"#,##0.00\)</c:formatCode>
                <c:ptCount val="6"/>
                <c:pt idx="0">
                  <c:v>-4808.1062659259132</c:v>
                </c:pt>
                <c:pt idx="1">
                  <c:v>-4696.0932728280077</c:v>
                </c:pt>
                <c:pt idx="2">
                  <c:v>-4585.0383715778762</c:v>
                </c:pt>
                <c:pt idx="3">
                  <c:v>-4474.9728547377863</c:v>
                </c:pt>
                <c:pt idx="4">
                  <c:v>-4365.9281923596282</c:v>
                </c:pt>
                <c:pt idx="5">
                  <c:v>-4257.9359691467725</c:v>
                </c:pt>
              </c:numCache>
            </c:numRef>
          </c:yVal>
          <c:smooth val="1"/>
          <c:extLst>
            <c:ext xmlns:c16="http://schemas.microsoft.com/office/drawing/2014/chart" uri="{C3380CC4-5D6E-409C-BE32-E72D297353CC}">
              <c16:uniqueId val="{00000002-E1D7-4134-9308-C754DF6A2DEA}"/>
            </c:ext>
          </c:extLst>
        </c:ser>
        <c:ser>
          <c:idx val="3"/>
          <c:order val="3"/>
          <c:tx>
            <c:v>25%</c:v>
          </c:tx>
          <c:spPr>
            <a:ln>
              <a:noFill/>
            </a:ln>
          </c:spPr>
          <c:marker>
            <c:symbol val="circle"/>
            <c:size val="7"/>
            <c:spPr>
              <a:solidFill>
                <a:schemeClr val="accent4"/>
              </a:solidFill>
              <a:ln cmpd="sng">
                <a:solidFill>
                  <a:schemeClr val="accent4"/>
                </a:solidFill>
              </a:ln>
            </c:spPr>
          </c:marker>
          <c:xVal>
            <c:numRef>
              <c:f>'Interest Rate Comparison'!$B$3:$B$8</c:f>
              <c:numCache>
                <c:formatCode>0.00%</c:formatCode>
                <c:ptCount val="6"/>
                <c:pt idx="0">
                  <c:v>8.2500000000000004E-2</c:v>
                </c:pt>
                <c:pt idx="1">
                  <c:v>0.08</c:v>
                </c:pt>
                <c:pt idx="2">
                  <c:v>7.7499999999999999E-2</c:v>
                </c:pt>
                <c:pt idx="3">
                  <c:v>7.4999999999999997E-2</c:v>
                </c:pt>
                <c:pt idx="4">
                  <c:v>7.2499999999999995E-2</c:v>
                </c:pt>
                <c:pt idx="5">
                  <c:v>7.0000000000000007E-2</c:v>
                </c:pt>
              </c:numCache>
            </c:numRef>
          </c:xVal>
          <c:yVal>
            <c:numRef>
              <c:f>'Interest Rate Comparison'!$F$3:$F$8</c:f>
              <c:numCache>
                <c:formatCode>"$"#,##0.00_);[Red]\("$"#,##0.00\)</c:formatCode>
                <c:ptCount val="6"/>
                <c:pt idx="0">
                  <c:v>-4507.5996243055433</c:v>
                </c:pt>
                <c:pt idx="1">
                  <c:v>-4402.5874432762575</c:v>
                </c:pt>
                <c:pt idx="2">
                  <c:v>-4298.47347335426</c:v>
                </c:pt>
                <c:pt idx="3">
                  <c:v>-4195.2870513166745</c:v>
                </c:pt>
                <c:pt idx="4">
                  <c:v>-4093.0576803371519</c:v>
                </c:pt>
                <c:pt idx="5">
                  <c:v>-3991.8149710750995</c:v>
                </c:pt>
              </c:numCache>
            </c:numRef>
          </c:yVal>
          <c:smooth val="1"/>
          <c:extLst>
            <c:ext xmlns:c16="http://schemas.microsoft.com/office/drawing/2014/chart" uri="{C3380CC4-5D6E-409C-BE32-E72D297353CC}">
              <c16:uniqueId val="{00000003-E1D7-4134-9308-C754DF6A2DEA}"/>
            </c:ext>
          </c:extLst>
        </c:ser>
        <c:dLbls>
          <c:showLegendKey val="0"/>
          <c:showVal val="0"/>
          <c:showCatName val="0"/>
          <c:showSerName val="0"/>
          <c:showPercent val="0"/>
          <c:showBubbleSize val="0"/>
        </c:dLbls>
        <c:axId val="1294266793"/>
        <c:axId val="1652423053"/>
      </c:scatterChart>
      <c:valAx>
        <c:axId val="1294266793"/>
        <c:scaling>
          <c:orientation val="minMax"/>
        </c:scaling>
        <c:delete val="0"/>
        <c:axPos val="t"/>
        <c:majorGridlines>
          <c:spPr>
            <a:ln>
              <a:solidFill>
                <a:srgbClr val="B7B7B7"/>
              </a:solidFill>
            </a:ln>
          </c:spPr>
        </c:majorGridlines>
        <c:title>
          <c:tx>
            <c:rich>
              <a:bodyPr/>
              <a:lstStyle/>
              <a:p>
                <a:pPr lvl="0">
                  <a:defRPr sz="1000" b="0" i="0">
                    <a:solidFill>
                      <a:srgbClr val="000000"/>
                    </a:solidFill>
                    <a:latin typeface="+mn-lt"/>
                  </a:defRPr>
                </a:pPr>
                <a:r>
                  <a:rPr lang="en-US" sz="1000" b="0" i="0">
                    <a:solidFill>
                      <a:srgbClr val="000000"/>
                    </a:solidFill>
                    <a:latin typeface="+mn-lt"/>
                  </a:rPr>
                  <a:t>Interest Rate</a:t>
                </a:r>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1652423053"/>
        <c:crosses val="autoZero"/>
        <c:crossBetween val="midCat"/>
        <c:majorUnit val="2.5000000000000005E-3"/>
      </c:valAx>
      <c:valAx>
        <c:axId val="1652423053"/>
        <c:scaling>
          <c:orientation val="maxMin"/>
        </c:scaling>
        <c:delete val="0"/>
        <c:axPos val="l"/>
        <c:majorGridlines>
          <c:spPr>
            <a:ln>
              <a:solidFill>
                <a:srgbClr val="B7B7B7"/>
              </a:solidFill>
            </a:ln>
          </c:spPr>
        </c:majorGridlines>
        <c:title>
          <c:tx>
            <c:rich>
              <a:bodyPr/>
              <a:lstStyle/>
              <a:p>
                <a:pPr lvl="0">
                  <a:defRPr sz="1000" b="0" i="0">
                    <a:solidFill>
                      <a:srgbClr val="000000"/>
                    </a:solidFill>
                    <a:latin typeface="+mn-lt"/>
                  </a:defRPr>
                </a:pPr>
                <a:r>
                  <a:rPr lang="en-US" sz="1000" b="0" i="0">
                    <a:solidFill>
                      <a:srgbClr val="000000"/>
                    </a:solidFill>
                    <a:latin typeface="+mn-lt"/>
                  </a:rPr>
                  <a:t>Monthly Payment</a:t>
                </a:r>
              </a:p>
            </c:rich>
          </c:tx>
          <c:overlay val="0"/>
        </c:title>
        <c:numFmt formatCode="&quot;$&quot;#,##0.00_);[Red]\(&quot;$&quot;#,##0.00\)" sourceLinked="1"/>
        <c:majorTickMark val="none"/>
        <c:minorTickMark val="none"/>
        <c:tickLblPos val="nextTo"/>
        <c:spPr>
          <a:ln/>
        </c:spPr>
        <c:txPr>
          <a:bodyPr/>
          <a:lstStyle/>
          <a:p>
            <a:pPr lvl="0">
              <a:defRPr sz="900" b="0" i="0">
                <a:solidFill>
                  <a:srgbClr val="000000"/>
                </a:solidFill>
                <a:latin typeface="+mn-lt"/>
              </a:defRPr>
            </a:pPr>
            <a:endParaRPr lang="en-US"/>
          </a:p>
        </c:txPr>
        <c:crossAx val="1294266793"/>
        <c:crosses val="autoZero"/>
        <c:crossBetween val="midCat"/>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scatterChart>
        <c:scatterStyle val="lineMarker"/>
        <c:varyColors val="0"/>
        <c:ser>
          <c:idx val="0"/>
          <c:order val="0"/>
          <c:tx>
            <c:v>Down Payment</c:v>
          </c:tx>
          <c:spPr>
            <a:ln>
              <a:noFill/>
            </a:ln>
          </c:spPr>
          <c:marker>
            <c:symbol val="circle"/>
            <c:size val="7"/>
            <c:spPr>
              <a:solidFill>
                <a:schemeClr val="accent1"/>
              </a:solidFill>
              <a:ln cmpd="sng">
                <a:solidFill>
                  <a:schemeClr val="accent1"/>
                </a:solidFill>
              </a:ln>
            </c:spPr>
          </c:marker>
          <c:xVal>
            <c:numRef>
              <c:f>'Interest Rate Comparison'!$C$1:$F$1</c:f>
              <c:numCache>
                <c:formatCode>0%</c:formatCode>
                <c:ptCount val="4"/>
                <c:pt idx="0">
                  <c:v>0.1</c:v>
                </c:pt>
                <c:pt idx="1">
                  <c:v>0.15</c:v>
                </c:pt>
                <c:pt idx="2">
                  <c:v>0.2</c:v>
                </c:pt>
                <c:pt idx="3">
                  <c:v>0.25</c:v>
                </c:pt>
              </c:numCache>
            </c:numRef>
          </c:xVal>
          <c:yVal>
            <c:numRef>
              <c:f>'Interest Rate Comparison'!$C$2:$F$2</c:f>
              <c:numCache>
                <c:formatCode>_("$"* #,##0.00_);_("$"* \(#,##0.00\);_("$"* "-"??_);_(@_)</c:formatCode>
                <c:ptCount val="4"/>
                <c:pt idx="0">
                  <c:v>80000</c:v>
                </c:pt>
                <c:pt idx="1">
                  <c:v>120000</c:v>
                </c:pt>
                <c:pt idx="2">
                  <c:v>160000</c:v>
                </c:pt>
                <c:pt idx="3">
                  <c:v>200000</c:v>
                </c:pt>
              </c:numCache>
            </c:numRef>
          </c:yVal>
          <c:smooth val="1"/>
          <c:extLst>
            <c:ext xmlns:c16="http://schemas.microsoft.com/office/drawing/2014/chart" uri="{C3380CC4-5D6E-409C-BE32-E72D297353CC}">
              <c16:uniqueId val="{00000000-A0B1-4D76-B66F-86F3DAB9BDCA}"/>
            </c:ext>
          </c:extLst>
        </c:ser>
        <c:dLbls>
          <c:showLegendKey val="0"/>
          <c:showVal val="0"/>
          <c:showCatName val="0"/>
          <c:showSerName val="0"/>
          <c:showPercent val="0"/>
          <c:showBubbleSize val="0"/>
        </c:dLbls>
        <c:axId val="1642091771"/>
        <c:axId val="1366566730"/>
      </c:scatterChart>
      <c:valAx>
        <c:axId val="164209177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366566730"/>
        <c:crosses val="autoZero"/>
        <c:crossBetween val="midCat"/>
      </c:valAx>
      <c:valAx>
        <c:axId val="1366566730"/>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mn-lt"/>
                  </a:defRPr>
                </a:pPr>
                <a:r>
                  <a:rPr lang="en-US" sz="1000" b="0" i="0">
                    <a:solidFill>
                      <a:srgbClr val="000000"/>
                    </a:solidFill>
                    <a:latin typeface="+mn-lt"/>
                  </a:rPr>
                  <a:t>Interest Rate / Down Payment</a:t>
                </a:r>
              </a:p>
            </c:rich>
          </c:tx>
          <c:overlay val="0"/>
        </c:title>
        <c:numFmt formatCode="_(&quot;$&quot;* #,##0.00_);_(&quot;$&quot;* \(#,##0.00\);_(&quot;$&quot;* &quot;-&quot;??_);_(@_)" sourceLinked="1"/>
        <c:majorTickMark val="none"/>
        <c:minorTickMark val="none"/>
        <c:tickLblPos val="nextTo"/>
        <c:spPr>
          <a:ln/>
        </c:spPr>
        <c:txPr>
          <a:bodyPr/>
          <a:lstStyle/>
          <a:p>
            <a:pPr lvl="0">
              <a:defRPr sz="900" b="0" i="0">
                <a:solidFill>
                  <a:srgbClr val="000000"/>
                </a:solidFill>
                <a:latin typeface="+mn-lt"/>
              </a:defRPr>
            </a:pPr>
            <a:endParaRPr lang="en-US"/>
          </a:p>
        </c:txPr>
        <c:crossAx val="1642091771"/>
        <c:crosses val="autoZero"/>
        <c:crossBetween val="midCat"/>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HELOC Amortization Schedule 11/13/2022</a:t>
            </a:r>
          </a:p>
        </c:rich>
      </c:tx>
      <c:overlay val="0"/>
    </c:title>
    <c:autoTitleDeleted val="0"/>
    <c:plotArea>
      <c:layout>
        <c:manualLayout>
          <c:xMode val="edge"/>
          <c:yMode val="edge"/>
          <c:x val="0.11244441271265961"/>
          <c:y val="9.5373973194984876E-2"/>
          <c:w val="0.7702861300368542"/>
          <c:h val="0.71598644203197037"/>
        </c:manualLayout>
      </c:layout>
      <c:scatterChart>
        <c:scatterStyle val="lineMarker"/>
        <c:varyColors val="1"/>
        <c:ser>
          <c:idx val="0"/>
          <c:order val="0"/>
          <c:tx>
            <c:v>startingBalance</c:v>
          </c:tx>
          <c:spPr>
            <a:ln>
              <a:noFill/>
            </a:ln>
          </c:spPr>
          <c:marker>
            <c:symbol val="circle"/>
            <c:size val="7"/>
            <c:spPr>
              <a:solidFill>
                <a:schemeClr val="accent1"/>
              </a:solidFill>
              <a:ln cmpd="sng">
                <a:solidFill>
                  <a:schemeClr val="accent1"/>
                </a:solidFill>
              </a:ln>
            </c:spPr>
          </c:marker>
          <c:xVal>
            <c:numRef>
              <c:f>'Amoritization Scenario 10% DP'!$J$8:$J$367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 DP'!$L$8:$L$367</c:f>
              <c:numCache>
                <c:formatCode>"$"#,##0.00_);[Red]\("$"#,##0.00\)</c:formatCode>
                <c:ptCount val="360"/>
                <c:pt idx="0" formatCode="_(&quot;$&quot;* #,##0_);_(&quot;$&quot;* \(#,##0\);_(&quot;$&quot;* &quot;-&quot;??_);_(@_)">
                  <c:v>720000</c:v>
                </c:pt>
                <c:pt idx="1">
                  <c:v>719540.88045083336</c:v>
                </c:pt>
                <c:pt idx="2">
                  <c:v>719078.60445476614</c:v>
                </c:pt>
                <c:pt idx="3">
                  <c:v>718613.15031122603</c:v>
                </c:pt>
                <c:pt idx="4">
                  <c:v>718144.49617044907</c:v>
                </c:pt>
                <c:pt idx="5">
                  <c:v>717672.62003245426</c:v>
                </c:pt>
                <c:pt idx="6">
                  <c:v>717197.49974601076</c:v>
                </c:pt>
                <c:pt idx="7">
                  <c:v>716719.11300759797</c:v>
                </c:pt>
                <c:pt idx="8">
                  <c:v>716237.43736035854</c:v>
                </c:pt>
                <c:pt idx="9">
                  <c:v>715752.45019304438</c:v>
                </c:pt>
                <c:pt idx="10">
                  <c:v>715264.1287389549</c:v>
                </c:pt>
                <c:pt idx="11">
                  <c:v>714772.45007486851</c:v>
                </c:pt>
                <c:pt idx="12">
                  <c:v>714277.39111996652</c:v>
                </c:pt>
                <c:pt idx="13">
                  <c:v>713778.92863474961</c:v>
                </c:pt>
                <c:pt idx="14">
                  <c:v>713277.03921994683</c:v>
                </c:pt>
                <c:pt idx="15">
                  <c:v>712771.69931541733</c:v>
                </c:pt>
                <c:pt idx="16">
                  <c:v>712262.88519904413</c:v>
                </c:pt>
                <c:pt idx="17">
                  <c:v>711750.57298562094</c:v>
                </c:pt>
                <c:pt idx="18">
                  <c:v>711234.73862573039</c:v>
                </c:pt>
                <c:pt idx="19">
                  <c:v>710715.35790461558</c:v>
                </c:pt>
                <c:pt idx="20">
                  <c:v>710192.40644104313</c:v>
                </c:pt>
                <c:pt idx="21">
                  <c:v>709665.8596861586</c:v>
                </c:pt>
                <c:pt idx="22">
                  <c:v>709135.6929223343</c:v>
                </c:pt>
                <c:pt idx="23">
                  <c:v>708601.88126200868</c:v>
                </c:pt>
                <c:pt idx="24">
                  <c:v>708064.39964651829</c:v>
                </c:pt>
                <c:pt idx="25">
                  <c:v>707523.2228449214</c:v>
                </c:pt>
                <c:pt idx="26">
                  <c:v>706978.32545281353</c:v>
                </c:pt>
                <c:pt idx="27">
                  <c:v>706429.68189113494</c:v>
                </c:pt>
                <c:pt idx="28">
                  <c:v>705877.26640496985</c:v>
                </c:pt>
                <c:pt idx="29">
                  <c:v>705321.05306233733</c:v>
                </c:pt>
                <c:pt idx="30">
                  <c:v>704761.0157529742</c:v>
                </c:pt>
                <c:pt idx="31">
                  <c:v>704197.12818710925</c:v>
                </c:pt>
                <c:pt idx="32">
                  <c:v>703629.36389422894</c:v>
                </c:pt>
                <c:pt idx="33">
                  <c:v>703057.6962218351</c:v>
                </c:pt>
                <c:pt idx="34">
                  <c:v>702482.09833419358</c:v>
                </c:pt>
                <c:pt idx="35">
                  <c:v>701902.54321107455</c:v>
                </c:pt>
                <c:pt idx="36">
                  <c:v>701319.00364648399</c:v>
                </c:pt>
                <c:pt idx="37">
                  <c:v>700731.45224738691</c:v>
                </c:pt>
                <c:pt idx="38">
                  <c:v>700139.86143242102</c:v>
                </c:pt>
                <c:pt idx="39">
                  <c:v>699544.20343060221</c:v>
                </c:pt>
                <c:pt idx="40">
                  <c:v>698944.45028002094</c:v>
                </c:pt>
                <c:pt idx="41">
                  <c:v>698340.57382652943</c:v>
                </c:pt>
                <c:pt idx="42">
                  <c:v>697732.54572242021</c:v>
                </c:pt>
                <c:pt idx="43">
                  <c:v>697120.33742509515</c:v>
                </c:pt>
                <c:pt idx="44">
                  <c:v>696503.92019572598</c:v>
                </c:pt>
                <c:pt idx="45">
                  <c:v>695883.26509790495</c:v>
                </c:pt>
                <c:pt idx="46">
                  <c:v>695258.34299628634</c:v>
                </c:pt>
                <c:pt idx="47">
                  <c:v>694629.1245552192</c:v>
                </c:pt>
                <c:pt idx="48">
                  <c:v>693995.58023736964</c:v>
                </c:pt>
                <c:pt idx="49">
                  <c:v>693357.68030233483</c:v>
                </c:pt>
                <c:pt idx="50">
                  <c:v>692715.39480524673</c:v>
                </c:pt>
                <c:pt idx="51">
                  <c:v>692068.69359536609</c:v>
                </c:pt>
                <c:pt idx="52">
                  <c:v>691417.54631466756</c:v>
                </c:pt>
                <c:pt idx="53">
                  <c:v>690761.92239641421</c:v>
                </c:pt>
                <c:pt idx="54">
                  <c:v>690101.79106372292</c:v>
                </c:pt>
                <c:pt idx="55">
                  <c:v>689437.1213281193</c:v>
                </c:pt>
                <c:pt idx="56">
                  <c:v>688767.88198808348</c:v>
                </c:pt>
                <c:pt idx="57">
                  <c:v>688094.04162758484</c:v>
                </c:pt>
                <c:pt idx="58">
                  <c:v>687415.56861460779</c:v>
                </c:pt>
                <c:pt idx="59">
                  <c:v>686732.43109966652</c:v>
                </c:pt>
                <c:pt idx="60">
                  <c:v>686044.59701431007</c:v>
                </c:pt>
                <c:pt idx="61">
                  <c:v>685352.03406961681</c:v>
                </c:pt>
                <c:pt idx="62">
                  <c:v>684654.70975467877</c:v>
                </c:pt>
                <c:pt idx="63">
                  <c:v>683952.59133507556</c:v>
                </c:pt>
                <c:pt idx="64">
                  <c:v>683245.64585133758</c:v>
                </c:pt>
                <c:pt idx="65">
                  <c:v>682533.84011739888</c:v>
                </c:pt>
                <c:pt idx="66">
                  <c:v>681817.14071903937</c:v>
                </c:pt>
                <c:pt idx="67">
                  <c:v>681095.51401231613</c:v>
                </c:pt>
                <c:pt idx="68">
                  <c:v>680368.92612198414</c:v>
                </c:pt>
                <c:pt idx="69">
                  <c:v>679637.34293990617</c:v>
                </c:pt>
                <c:pt idx="70">
                  <c:v>678900.73012345133</c:v>
                </c:pt>
                <c:pt idx="71">
                  <c:v>678159.05309388344</c:v>
                </c:pt>
                <c:pt idx="72">
                  <c:v>677412.27703473717</c:v>
                </c:pt>
                <c:pt idx="73">
                  <c:v>676660.36689018435</c:v>
                </c:pt>
                <c:pt idx="74">
                  <c:v>675903.28736338776</c:v>
                </c:pt>
                <c:pt idx="75">
                  <c:v>675141.00291484443</c:v>
                </c:pt>
                <c:pt idx="76">
                  <c:v>674373.47776071727</c:v>
                </c:pt>
                <c:pt idx="77">
                  <c:v>673600.67587115557</c:v>
                </c:pt>
                <c:pt idx="78">
                  <c:v>672822.56096860312</c:v>
                </c:pt>
                <c:pt idx="79">
                  <c:v>672039.09652609564</c:v>
                </c:pt>
                <c:pt idx="80">
                  <c:v>671250.24576554587</c:v>
                </c:pt>
                <c:pt idx="81">
                  <c:v>670455.97165601735</c:v>
                </c:pt>
                <c:pt idx="82">
                  <c:v>669656.23691198579</c:v>
                </c:pt>
                <c:pt idx="83">
                  <c:v>668851.00399158907</c:v>
                </c:pt>
                <c:pt idx="84">
                  <c:v>668040.23509486462</c:v>
                </c:pt>
                <c:pt idx="85">
                  <c:v>667223.89216197515</c:v>
                </c:pt>
                <c:pt idx="86">
                  <c:v>666401.93687142211</c:v>
                </c:pt>
                <c:pt idx="87">
                  <c:v>665574.33063824649</c:v>
                </c:pt>
                <c:pt idx="88">
                  <c:v>664741.0346122178</c:v>
                </c:pt>
                <c:pt idx="89">
                  <c:v>663902.00967601012</c:v>
                </c:pt>
                <c:pt idx="90">
                  <c:v>663057.21644336602</c:v>
                </c:pt>
                <c:pt idx="91">
                  <c:v>662206.61525724747</c:v>
                </c:pt>
                <c:pt idx="92">
                  <c:v>661350.16618797439</c:v>
                </c:pt>
                <c:pt idx="93">
                  <c:v>660487.82903135009</c:v>
                </c:pt>
                <c:pt idx="94">
                  <c:v>659619.56330677401</c:v>
                </c:pt>
                <c:pt idx="95">
                  <c:v>658745.32825534139</c:v>
                </c:pt>
                <c:pt idx="96">
                  <c:v>657865.08283793018</c:v>
                </c:pt>
                <c:pt idx="97">
                  <c:v>656978.7857332743</c:v>
                </c:pt>
                <c:pt idx="98">
                  <c:v>656086.39533602388</c:v>
                </c:pt>
                <c:pt idx="99">
                  <c:v>655187.86975479242</c:v>
                </c:pt>
                <c:pt idx="100">
                  <c:v>654283.16681018996</c:v>
                </c:pt>
                <c:pt idx="101">
                  <c:v>653372.24403284339</c:v>
                </c:pt>
                <c:pt idx="102">
                  <c:v>652455.05866140255</c:v>
                </c:pt>
                <c:pt idx="103">
                  <c:v>651531.56764053309</c:v>
                </c:pt>
                <c:pt idx="104">
                  <c:v>650601.72761889512</c:v>
                </c:pt>
                <c:pt idx="105">
                  <c:v>649665.49494710832</c:v>
                </c:pt>
                <c:pt idx="106">
                  <c:v>648722.825675703</c:v>
                </c:pt>
                <c:pt idx="107">
                  <c:v>647773.67555305676</c:v>
                </c:pt>
                <c:pt idx="108">
                  <c:v>646818.00002331741</c:v>
                </c:pt>
                <c:pt idx="109">
                  <c:v>645855.75422431109</c:v>
                </c:pt>
                <c:pt idx="110">
                  <c:v>644886.8929854366</c:v>
                </c:pt>
                <c:pt idx="111">
                  <c:v>643911.37082554481</c:v>
                </c:pt>
                <c:pt idx="112">
                  <c:v>642929.14195080381</c:v>
                </c:pt>
                <c:pt idx="113">
                  <c:v>641940.16025254887</c:v>
                </c:pt>
                <c:pt idx="114">
                  <c:v>640944.37930511846</c:v>
                </c:pt>
                <c:pt idx="115">
                  <c:v>639941.75236367446</c:v>
                </c:pt>
                <c:pt idx="116">
                  <c:v>638932.23236200807</c:v>
                </c:pt>
                <c:pt idx="117">
                  <c:v>637915.77191033016</c:v>
                </c:pt>
                <c:pt idx="118">
                  <c:v>636892.32329304703</c:v>
                </c:pt>
                <c:pt idx="119">
                  <c:v>635861.83846652007</c:v>
                </c:pt>
                <c:pt idx="120">
                  <c:v>634824.26905681076</c:v>
                </c:pt>
                <c:pt idx="121">
                  <c:v>633779.5663574097</c:v>
                </c:pt>
                <c:pt idx="122">
                  <c:v>632727.6813269502</c:v>
                </c:pt>
                <c:pt idx="123">
                  <c:v>631668.56458690634</c:v>
                </c:pt>
                <c:pt idx="124">
                  <c:v>630602.16641927464</c:v>
                </c:pt>
                <c:pt idx="125">
                  <c:v>629528.4367642405</c:v>
                </c:pt>
                <c:pt idx="126">
                  <c:v>628447.32521782804</c:v>
                </c:pt>
                <c:pt idx="127">
                  <c:v>627358.78102953394</c:v>
                </c:pt>
                <c:pt idx="128">
                  <c:v>626262.75309994537</c:v>
                </c:pt>
                <c:pt idx="129">
                  <c:v>625159.18997834087</c:v>
                </c:pt>
                <c:pt idx="130">
                  <c:v>624048.03986027534</c:v>
                </c:pt>
                <c:pt idx="131">
                  <c:v>622929.25058514811</c:v>
                </c:pt>
                <c:pt idx="132">
                  <c:v>621802.76963375439</c:v>
                </c:pt>
                <c:pt idx="133">
                  <c:v>620668.54412581981</c:v>
                </c:pt>
                <c:pt idx="134">
                  <c:v>619526.52081751812</c:v>
                </c:pt>
                <c:pt idx="135">
                  <c:v>618376.64609897195</c:v>
                </c:pt>
                <c:pt idx="136">
                  <c:v>617218.86599173571</c:v>
                </c:pt>
                <c:pt idx="137">
                  <c:v>616053.12614626228</c:v>
                </c:pt>
                <c:pt idx="138">
                  <c:v>614879.37183935114</c:v>
                </c:pt>
                <c:pt idx="139">
                  <c:v>613697.54797158006</c:v>
                </c:pt>
                <c:pt idx="140">
                  <c:v>612507.599064718</c:v>
                </c:pt>
                <c:pt idx="141">
                  <c:v>611309.46925912122</c:v>
                </c:pt>
                <c:pt idx="142">
                  <c:v>610103.10231111106</c:v>
                </c:pt>
                <c:pt idx="143">
                  <c:v>608888.44159033324</c:v>
                </c:pt>
                <c:pt idx="144">
                  <c:v>607665.43007710017</c:v>
                </c:pt>
                <c:pt idx="145">
                  <c:v>606434.01035971357</c:v>
                </c:pt>
                <c:pt idx="146">
                  <c:v>605194.12463176996</c:v>
                </c:pt>
                <c:pt idx="147">
                  <c:v>603945.71468944673</c:v>
                </c:pt>
                <c:pt idx="148">
                  <c:v>602688.72192876996</c:v>
                </c:pt>
                <c:pt idx="149">
                  <c:v>601423.08734286355</c:v>
                </c:pt>
                <c:pt idx="150">
                  <c:v>600148.75151917909</c:v>
                </c:pt>
                <c:pt idx="151">
                  <c:v>598865.65463670681</c:v>
                </c:pt>
                <c:pt idx="152">
                  <c:v>597573.73646316747</c:v>
                </c:pt>
                <c:pt idx="153">
                  <c:v>596272.93635218509</c:v>
                </c:pt>
                <c:pt idx="154">
                  <c:v>594963.19324043975</c:v>
                </c:pt>
                <c:pt idx="155">
                  <c:v>593644.44564480113</c:v>
                </c:pt>
                <c:pt idx="156">
                  <c:v>592316.63165944244</c:v>
                </c:pt>
                <c:pt idx="157">
                  <c:v>590979.68895293446</c:v>
                </c:pt>
                <c:pt idx="158">
                  <c:v>589633.55476531922</c:v>
                </c:pt>
                <c:pt idx="159">
                  <c:v>588278.16590516409</c:v>
                </c:pt>
                <c:pt idx="160">
                  <c:v>586913.45874659542</c:v>
                </c:pt>
                <c:pt idx="161">
                  <c:v>585539.36922631157</c:v>
                </c:pt>
                <c:pt idx="162">
                  <c:v>584155.83284057584</c:v>
                </c:pt>
                <c:pt idx="163">
                  <c:v>582762.78464218811</c:v>
                </c:pt>
                <c:pt idx="164">
                  <c:v>581360.15923743648</c:v>
                </c:pt>
                <c:pt idx="165">
                  <c:v>579947.89078302716</c:v>
                </c:pt>
                <c:pt idx="166">
                  <c:v>578525.91298299376</c:v>
                </c:pt>
                <c:pt idx="167">
                  <c:v>577094.15908558515</c:v>
                </c:pt>
                <c:pt idx="168">
                  <c:v>575652.56188013183</c:v>
                </c:pt>
                <c:pt idx="169">
                  <c:v>574201.05369389104</c:v>
                </c:pt>
                <c:pt idx="170">
                  <c:v>572739.56638886989</c:v>
                </c:pt>
                <c:pt idx="171">
                  <c:v>571268.03135862667</c:v>
                </c:pt>
                <c:pt idx="172">
                  <c:v>569786.37952505052</c:v>
                </c:pt>
                <c:pt idx="173">
                  <c:v>568294.54133511859</c:v>
                </c:pt>
                <c:pt idx="174">
                  <c:v>566792.44675763091</c:v>
                </c:pt>
                <c:pt idx="175">
                  <c:v>565280.02527992299</c:v>
                </c:pt>
                <c:pt idx="176">
                  <c:v>563757.20590455586</c:v>
                </c:pt>
                <c:pt idx="177">
                  <c:v>562223.91714598297</c:v>
                </c:pt>
                <c:pt idx="178">
                  <c:v>560680.08702719491</c:v>
                </c:pt>
                <c:pt idx="179">
                  <c:v>559125.6430763402</c:v>
                </c:pt>
                <c:pt idx="180">
                  <c:v>557560.5123233234</c:v>
                </c:pt>
                <c:pt idx="181">
                  <c:v>555984.6212963796</c:v>
                </c:pt>
                <c:pt idx="182">
                  <c:v>554397.89601862559</c:v>
                </c:pt>
                <c:pt idx="183">
                  <c:v>552800.26200458698</c:v>
                </c:pt>
                <c:pt idx="184">
                  <c:v>551191.64425670181</c:v>
                </c:pt>
                <c:pt idx="185">
                  <c:v>549571.96726179996</c:v>
                </c:pt>
                <c:pt idx="186">
                  <c:v>547941.15498755814</c:v>
                </c:pt>
                <c:pt idx="187">
                  <c:v>546299.13087893091</c:v>
                </c:pt>
                <c:pt idx="188">
                  <c:v>544645.81785455695</c:v>
                </c:pt>
                <c:pt idx="189">
                  <c:v>542981.13830314041</c:v>
                </c:pt>
                <c:pt idx="190">
                  <c:v>541305.01407980779</c:v>
                </c:pt>
                <c:pt idx="191">
                  <c:v>539617.36650243984</c:v>
                </c:pt>
                <c:pt idx="192">
                  <c:v>537918.11634797743</c:v>
                </c:pt>
                <c:pt idx="193">
                  <c:v>536207.18384870316</c:v>
                </c:pt>
                <c:pt idx="194">
                  <c:v>534484.48868849629</c:v>
                </c:pt>
                <c:pt idx="195">
                  <c:v>532749.94999906304</c:v>
                </c:pt>
                <c:pt idx="196">
                  <c:v>531003.48635613988</c:v>
                </c:pt>
                <c:pt idx="197">
                  <c:v>529245.01577567169</c:v>
                </c:pt>
                <c:pt idx="198">
                  <c:v>527474.45570996276</c:v>
                </c:pt>
                <c:pt idx="199">
                  <c:v>525691.72304380208</c:v>
                </c:pt>
                <c:pt idx="200">
                  <c:v>523896.73409056157</c:v>
                </c:pt>
                <c:pt idx="201">
                  <c:v>522089.4045882675</c:v>
                </c:pt>
                <c:pt idx="202">
                  <c:v>520269.6496956452</c:v>
                </c:pt>
                <c:pt idx="203">
                  <c:v>518437.38398813608</c:v>
                </c:pt>
                <c:pt idx="204">
                  <c:v>516592.52145388786</c:v>
                </c:pt>
                <c:pt idx="205">
                  <c:v>514734.97548971669</c:v>
                </c:pt>
                <c:pt idx="206">
                  <c:v>512864.65889704181</c:v>
                </c:pt>
                <c:pt idx="207">
                  <c:v>510981.48387779231</c:v>
                </c:pt>
                <c:pt idx="208">
                  <c:v>509085.36203028547</c:v>
                </c:pt>
                <c:pt idx="209">
                  <c:v>507176.20434507704</c:v>
                </c:pt>
                <c:pt idx="210">
                  <c:v>505253.92120078276</c:v>
                </c:pt>
                <c:pt idx="211">
                  <c:v>503318.4223598715</c:v>
                </c:pt>
                <c:pt idx="212">
                  <c:v>501369.61696442898</c:v>
                </c:pt>
                <c:pt idx="213">
                  <c:v>499407.41353189276</c:v>
                </c:pt>
                <c:pt idx="214">
                  <c:v>497431.71995075786</c:v>
                </c:pt>
                <c:pt idx="215">
                  <c:v>495442.44347625267</c:v>
                </c:pt>
                <c:pt idx="216">
                  <c:v>493439.49072598526</c:v>
                </c:pt>
                <c:pt idx="217">
                  <c:v>491422.76767555973</c:v>
                </c:pt>
                <c:pt idx="218">
                  <c:v>489392.17965416255</c:v>
                </c:pt>
                <c:pt idx="219">
                  <c:v>487347.63134011824</c:v>
                </c:pt>
                <c:pt idx="220">
                  <c:v>485289.02675641491</c:v>
                </c:pt>
                <c:pt idx="221">
                  <c:v>483216.26926619862</c:v>
                </c:pt>
                <c:pt idx="222">
                  <c:v>481129.2615682371</c:v>
                </c:pt>
                <c:pt idx="223">
                  <c:v>479027.90569235204</c:v>
                </c:pt>
                <c:pt idx="224">
                  <c:v>476912.10299482028</c:v>
                </c:pt>
                <c:pt idx="225">
                  <c:v>474781.75415374298</c:v>
                </c:pt>
                <c:pt idx="226">
                  <c:v>472636.75916438329</c:v>
                </c:pt>
                <c:pt idx="227">
                  <c:v>470477.01733447175</c:v>
                </c:pt>
                <c:pt idx="228">
                  <c:v>468302.42727947957</c:v>
                </c:pt>
                <c:pt idx="229">
                  <c:v>466112.88691785932</c:v>
                </c:pt>
                <c:pt idx="230">
                  <c:v>463908.29346625292</c:v>
                </c:pt>
                <c:pt idx="231">
                  <c:v>461688.54343466676</c:v>
                </c:pt>
                <c:pt idx="232">
                  <c:v>459453.53262161341</c:v>
                </c:pt>
                <c:pt idx="233">
                  <c:v>457203.15610922035</c:v>
                </c:pt>
                <c:pt idx="234">
                  <c:v>454937.30825830461</c:v>
                </c:pt>
                <c:pt idx="235">
                  <c:v>452655.88270341378</c:v>
                </c:pt>
                <c:pt idx="236">
                  <c:v>450358.77234783309</c:v>
                </c:pt>
                <c:pt idx="237">
                  <c:v>448045.8693585578</c:v>
                </c:pt>
                <c:pt idx="238">
                  <c:v>445717.06516123121</c:v>
                </c:pt>
                <c:pt idx="239">
                  <c:v>443372.25043504802</c:v>
                </c:pt>
                <c:pt idx="240">
                  <c:v>441011.3151076223</c:v>
                </c:pt>
                <c:pt idx="241">
                  <c:v>438634.14834982052</c:v>
                </c:pt>
                <c:pt idx="242">
                  <c:v>436240.63857055886</c:v>
                </c:pt>
                <c:pt idx="243">
                  <c:v>433830.67341156479</c:v>
                </c:pt>
                <c:pt idx="244">
                  <c:v>431404.13974210265</c:v>
                </c:pt>
                <c:pt idx="245">
                  <c:v>428960.92365366296</c:v>
                </c:pt>
                <c:pt idx="246">
                  <c:v>426500.91045461525</c:v>
                </c:pt>
                <c:pt idx="247">
                  <c:v>424023.98466482409</c:v>
                </c:pt>
                <c:pt idx="248">
                  <c:v>421530.0300102281</c:v>
                </c:pt>
                <c:pt idx="249">
                  <c:v>419018.92941738176</c:v>
                </c:pt>
                <c:pt idx="250">
                  <c:v>416490.56500795961</c:v>
                </c:pt>
                <c:pt idx="251">
                  <c:v>413944.81809322268</c:v>
                </c:pt>
                <c:pt idx="252">
                  <c:v>411381.56916844693</c:v>
                </c:pt>
                <c:pt idx="253">
                  <c:v>408800.69790731336</c:v>
                </c:pt>
                <c:pt idx="254">
                  <c:v>406202.0831562595</c:v>
                </c:pt>
                <c:pt idx="255">
                  <c:v>403585.60292879213</c:v>
                </c:pt>
                <c:pt idx="256">
                  <c:v>400951.13439976092</c:v>
                </c:pt>
                <c:pt idx="257">
                  <c:v>398298.5538995926</c:v>
                </c:pt>
                <c:pt idx="258">
                  <c:v>395627.73690848565</c:v>
                </c:pt>
                <c:pt idx="259">
                  <c:v>392938.55805056484</c:v>
                </c:pt>
                <c:pt idx="260">
                  <c:v>390230.89108799578</c:v>
                </c:pt>
                <c:pt idx="261">
                  <c:v>387504.60891505907</c:v>
                </c:pt>
                <c:pt idx="262">
                  <c:v>384759.58355218347</c:v>
                </c:pt>
                <c:pt idx="263">
                  <c:v>381995.68613993807</c:v>
                </c:pt>
                <c:pt idx="264">
                  <c:v>379212.78693298349</c:v>
                </c:pt>
                <c:pt idx="265">
                  <c:v>376410.75529398111</c:v>
                </c:pt>
                <c:pt idx="266">
                  <c:v>373589.45968746056</c:v>
                </c:pt>
                <c:pt idx="267">
                  <c:v>370748.76767364517</c:v>
                </c:pt>
                <c:pt idx="268">
                  <c:v>367888.54590223479</c:v>
                </c:pt>
                <c:pt idx="269">
                  <c:v>365008.66010614601</c:v>
                </c:pt>
                <c:pt idx="270">
                  <c:v>362108.97509520908</c:v>
                </c:pt>
                <c:pt idx="271">
                  <c:v>359189.354749822</c:v>
                </c:pt>
                <c:pt idx="272">
                  <c:v>356249.66201456037</c:v>
                </c:pt>
                <c:pt idx="273">
                  <c:v>353289.75889174378</c:v>
                </c:pt>
                <c:pt idx="274">
                  <c:v>350309.50643495785</c:v>
                </c:pt>
                <c:pt idx="275">
                  <c:v>347308.76474253152</c:v>
                </c:pt>
                <c:pt idx="276">
                  <c:v>344287.39295096975</c:v>
                </c:pt>
                <c:pt idx="277">
                  <c:v>341245.24922834098</c:v>
                </c:pt>
                <c:pt idx="278">
                  <c:v>338182.19076761918</c:v>
                </c:pt>
                <c:pt idx="279">
                  <c:v>335098.0737799799</c:v>
                </c:pt>
                <c:pt idx="280">
                  <c:v>331992.7534880506</c:v>
                </c:pt>
                <c:pt idx="281">
                  <c:v>328866.08411911427</c:v>
                </c:pt>
                <c:pt idx="282">
                  <c:v>325717.91889826651</c:v>
                </c:pt>
                <c:pt idx="283">
                  <c:v>322548.11004152545</c:v>
                </c:pt>
                <c:pt idx="284">
                  <c:v>319356.50874889427</c:v>
                </c:pt>
                <c:pt idx="285">
                  <c:v>316142.96519737627</c:v>
                </c:pt>
                <c:pt idx="286">
                  <c:v>312907.32853394159</c:v>
                </c:pt>
                <c:pt idx="287">
                  <c:v>309649.44686844578</c:v>
                </c:pt>
                <c:pt idx="288">
                  <c:v>306369.16726649966</c:v>
                </c:pt>
                <c:pt idx="289">
                  <c:v>303066.33574229019</c:v>
                </c:pt>
                <c:pt idx="290">
                  <c:v>299740.79725135176</c:v>
                </c:pt>
                <c:pt idx="291">
                  <c:v>296392.39568328817</c:v>
                </c:pt>
                <c:pt idx="292">
                  <c:v>293020.97385444411</c:v>
                </c:pt>
                <c:pt idx="293">
                  <c:v>289626.37350052677</c:v>
                </c:pt>
                <c:pt idx="294">
                  <c:v>286208.4352691762</c:v>
                </c:pt>
                <c:pt idx="295">
                  <c:v>282766.99871248513</c:v>
                </c:pt>
                <c:pt idx="296">
                  <c:v>279301.9022794668</c:v>
                </c:pt>
                <c:pt idx="297">
                  <c:v>275812.98330847145</c:v>
                </c:pt>
                <c:pt idx="298">
                  <c:v>272300.07801955054</c:v>
                </c:pt>
                <c:pt idx="299">
                  <c:v>268763.0215067683</c:v>
                </c:pt>
                <c:pt idx="300">
                  <c:v>265201.64773046068</c:v>
                </c:pt>
                <c:pt idx="301">
                  <c:v>261615.78950944095</c:v>
                </c:pt>
                <c:pt idx="302">
                  <c:v>258005.27851315169</c:v>
                </c:pt>
                <c:pt idx="303">
                  <c:v>254369.94525376294</c:v>
                </c:pt>
                <c:pt idx="304">
                  <c:v>250709.61907821591</c:v>
                </c:pt>
                <c:pt idx="305">
                  <c:v>247024.12816021199</c:v>
                </c:pt>
                <c:pt idx="306">
                  <c:v>243313.29949214679</c:v>
                </c:pt>
                <c:pt idx="307">
                  <c:v>239576.95887698865</c:v>
                </c:pt>
                <c:pt idx="308">
                  <c:v>235814.93092010129</c:v>
                </c:pt>
                <c:pt idx="309">
                  <c:v>232027.03902101034</c:v>
                </c:pt>
                <c:pt idx="310">
                  <c:v>228213.10536511312</c:v>
                </c:pt>
                <c:pt idx="311">
                  <c:v>224372.9509153316</c:v>
                </c:pt>
                <c:pt idx="312">
                  <c:v>220506.39540370784</c:v>
                </c:pt>
                <c:pt idx="313">
                  <c:v>216613.25732294167</c:v>
                </c:pt>
                <c:pt idx="314">
                  <c:v>212693.35391787023</c:v>
                </c:pt>
                <c:pt idx="315">
                  <c:v>208746.50117688894</c:v>
                </c:pt>
                <c:pt idx="316">
                  <c:v>204772.51382331338</c:v>
                </c:pt>
                <c:pt idx="317">
                  <c:v>200771.20530668201</c:v>
                </c:pt>
                <c:pt idx="318">
                  <c:v>196742.38779399879</c:v>
                </c:pt>
                <c:pt idx="319">
                  <c:v>192685.87216091587</c:v>
                </c:pt>
                <c:pt idx="320">
                  <c:v>188601.46798285551</c:v>
                </c:pt>
                <c:pt idx="321">
                  <c:v>184488.98352607098</c:v>
                </c:pt>
                <c:pt idx="322">
                  <c:v>180348.22573864606</c:v>
                </c:pt>
                <c:pt idx="323">
                  <c:v>176179.00024143257</c:v>
                </c:pt>
                <c:pt idx="324">
                  <c:v>171981.11131892574</c:v>
                </c:pt>
                <c:pt idx="325">
                  <c:v>167754.3619100767</c:v>
                </c:pt>
                <c:pt idx="326">
                  <c:v>163498.5535990418</c:v>
                </c:pt>
                <c:pt idx="327">
                  <c:v>159213.48660586856</c:v>
                </c:pt>
                <c:pt idx="328">
                  <c:v>154898.95977711724</c:v>
                </c:pt>
                <c:pt idx="329">
                  <c:v>150554.77057641826</c:v>
                </c:pt>
                <c:pt idx="330">
                  <c:v>146180.71507496448</c:v>
                </c:pt>
                <c:pt idx="331">
                  <c:v>141776.5879419382</c:v>
                </c:pt>
                <c:pt idx="332">
                  <c:v>137342.18243487235</c:v>
                </c:pt>
                <c:pt idx="333">
                  <c:v>132877.29038994544</c:v>
                </c:pt>
                <c:pt idx="334">
                  <c:v>128381.70221220965</c:v>
                </c:pt>
                <c:pt idx="335">
                  <c:v>123855.20686575193</c:v>
                </c:pt>
                <c:pt idx="336">
                  <c:v>119297.59186378731</c:v>
                </c:pt>
                <c:pt idx="337">
                  <c:v>114708.64325868418</c:v>
                </c:pt>
                <c:pt idx="338">
                  <c:v>110088.14563192098</c:v>
                </c:pt>
                <c:pt idx="339">
                  <c:v>105435.88208397377</c:v>
                </c:pt>
                <c:pt idx="340">
                  <c:v>100751.63422413444</c:v>
                </c:pt>
                <c:pt idx="341">
                  <c:v>96035.182160258701</c:v>
                </c:pt>
                <c:pt idx="342">
                  <c:v>91286.304488443813</c:v>
                </c:pt>
                <c:pt idx="343">
                  <c:v>86504.778282635205</c:v>
                </c:pt>
                <c:pt idx="344">
                  <c:v>81690.379084161657</c:v>
                </c:pt>
                <c:pt idx="345">
                  <c:v>76842.880891198613</c:v>
                </c:pt>
                <c:pt idx="346">
                  <c:v>71962.056148158939</c:v>
                </c:pt>
                <c:pt idx="347">
                  <c:v>67047.675735010867</c:v>
                </c:pt>
                <c:pt idx="348">
                  <c:v>62099.508956522404</c:v>
                </c:pt>
                <c:pt idx="349">
                  <c:v>57117.32353143183</c:v>
                </c:pt>
                <c:pt idx="350">
                  <c:v>52100.885581543764</c:v>
                </c:pt>
                <c:pt idx="351">
                  <c:v>47049.959620750218</c:v>
                </c:pt>
                <c:pt idx="352">
                  <c:v>41964.308543976214</c:v>
                </c:pt>
                <c:pt idx="353">
                  <c:v>36843.693616049386</c:v>
                </c:pt>
                <c:pt idx="354">
                  <c:v>31687.874460493062</c:v>
                </c:pt>
                <c:pt idx="355">
                  <c:v>26496.609048242288</c:v>
                </c:pt>
                <c:pt idx="356">
                  <c:v>21269.65368628229</c:v>
                </c:pt>
                <c:pt idx="357">
                  <c:v>16006.763006208819</c:v>
                </c:pt>
                <c:pt idx="358">
                  <c:v>10707.689952709843</c:v>
                </c:pt>
                <c:pt idx="359">
                  <c:v>5372.1857719680611</c:v>
                </c:pt>
              </c:numCache>
            </c:numRef>
          </c:yVal>
          <c:smooth val="1"/>
          <c:extLst>
            <c:ext xmlns:c16="http://schemas.microsoft.com/office/drawing/2014/chart" uri="{C3380CC4-5D6E-409C-BE32-E72D297353CC}">
              <c16:uniqueId val="{00000000-AA83-453D-915C-BE332B2AA626}"/>
            </c:ext>
          </c:extLst>
        </c:ser>
        <c:ser>
          <c:idx val="1"/>
          <c:order val="1"/>
          <c:tx>
            <c:v>cumulativePrincipal</c:v>
          </c:tx>
          <c:spPr>
            <a:ln>
              <a:noFill/>
            </a:ln>
          </c:spPr>
          <c:marker>
            <c:symbol val="circle"/>
            <c:size val="7"/>
            <c:spPr>
              <a:solidFill>
                <a:schemeClr val="accent2"/>
              </a:solidFill>
              <a:ln cmpd="sng">
                <a:solidFill>
                  <a:schemeClr val="accent2"/>
                </a:solidFill>
              </a:ln>
            </c:spPr>
          </c:marker>
          <c:xVal>
            <c:numRef>
              <c:f>'Amoritization Scenario 10% DP'!$J$8:$J$367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 DP'!$R$8:$R$367</c:f>
              <c:numCache>
                <c:formatCode>"$"#,##0.00_);[Red]\("$"#,##0.00\)</c:formatCode>
                <c:ptCount val="360"/>
                <c:pt idx="0">
                  <c:v>459.11954916666218</c:v>
                </c:pt>
                <c:pt idx="1">
                  <c:v>921.39554523384504</c:v>
                </c:pt>
                <c:pt idx="2">
                  <c:v>1386.8496887739902</c:v>
                </c:pt>
                <c:pt idx="3">
                  <c:v>1855.503829550973</c:v>
                </c:pt>
                <c:pt idx="4">
                  <c:v>2327.3799675457976</c:v>
                </c:pt>
                <c:pt idx="5">
                  <c:v>2802.5002539893367</c:v>
                </c:pt>
                <c:pt idx="6">
                  <c:v>3280.8869924021747</c:v>
                </c:pt>
                <c:pt idx="7">
                  <c:v>3762.562639641601</c:v>
                </c:pt>
                <c:pt idx="8">
                  <c:v>4247.549806955798</c:v>
                </c:pt>
                <c:pt idx="9">
                  <c:v>4735.8712610452803</c:v>
                </c:pt>
                <c:pt idx="10">
                  <c:v>5227.5499251316278</c:v>
                </c:pt>
                <c:pt idx="11">
                  <c:v>5722.6088800335692</c:v>
                </c:pt>
                <c:pt idx="12">
                  <c:v>6221.0713652504619</c:v>
                </c:pt>
                <c:pt idx="13">
                  <c:v>6722.9607800532203</c:v>
                </c:pt>
                <c:pt idx="14">
                  <c:v>7228.3006845827476</c:v>
                </c:pt>
                <c:pt idx="15">
                  <c:v>7737.1148009559156</c:v>
                </c:pt>
                <c:pt idx="16">
                  <c:v>8249.4270143791491</c:v>
                </c:pt>
                <c:pt idx="17">
                  <c:v>8765.2613742696667</c:v>
                </c:pt>
                <c:pt idx="18">
                  <c:v>9284.6420953844317</c:v>
                </c:pt>
                <c:pt idx="19">
                  <c:v>9807.5935589568617</c:v>
                </c:pt>
                <c:pt idx="20">
                  <c:v>10334.140313841352</c:v>
                </c:pt>
                <c:pt idx="21">
                  <c:v>10864.307077665673</c:v>
                </c:pt>
                <c:pt idx="22">
                  <c:v>11398.118737991288</c:v>
                </c:pt>
                <c:pt idx="23">
                  <c:v>11935.600353481641</c:v>
                </c:pt>
                <c:pt idx="24">
                  <c:v>12476.777155078489</c:v>
                </c:pt>
                <c:pt idx="25">
                  <c:v>13021.674547186318</c:v>
                </c:pt>
                <c:pt idx="26">
                  <c:v>13570.318108864887</c:v>
                </c:pt>
                <c:pt idx="27">
                  <c:v>14122.733595029997</c:v>
                </c:pt>
                <c:pt idx="28">
                  <c:v>14678.946937662491</c:v>
                </c:pt>
                <c:pt idx="29">
                  <c:v>15238.984247025584</c:v>
                </c:pt>
                <c:pt idx="30">
                  <c:v>15802.871812890549</c:v>
                </c:pt>
                <c:pt idx="31">
                  <c:v>16370.636105770835</c:v>
                </c:pt>
                <c:pt idx="32">
                  <c:v>16942.303778164671</c:v>
                </c:pt>
                <c:pt idx="33">
                  <c:v>17517.901665806217</c:v>
                </c:pt>
                <c:pt idx="34">
                  <c:v>18097.456788925298</c:v>
                </c:pt>
                <c:pt idx="35">
                  <c:v>18680.996353515824</c:v>
                </c:pt>
                <c:pt idx="36">
                  <c:v>19268.547752612911</c:v>
                </c:pt>
                <c:pt idx="37">
                  <c:v>19860.13856757879</c:v>
                </c:pt>
                <c:pt idx="38">
                  <c:v>20455.796569397557</c:v>
                </c:pt>
                <c:pt idx="39">
                  <c:v>21055.54971997883</c:v>
                </c:pt>
                <c:pt idx="40">
                  <c:v>21659.426173470347</c:v>
                </c:pt>
                <c:pt idx="41">
                  <c:v>22267.454277579618</c:v>
                </c:pt>
                <c:pt idx="42">
                  <c:v>22879.662574904643</c:v>
                </c:pt>
                <c:pt idx="43">
                  <c:v>23496.079804273777</c:v>
                </c:pt>
                <c:pt idx="44">
                  <c:v>24116.734902094824</c:v>
                </c:pt>
                <c:pt idx="45">
                  <c:v>24741.65700371339</c:v>
                </c:pt>
                <c:pt idx="46">
                  <c:v>25370.875444780584</c:v>
                </c:pt>
                <c:pt idx="47">
                  <c:v>26004.419762630114</c:v>
                </c:pt>
                <c:pt idx="48">
                  <c:v>26642.319697664861</c:v>
                </c:pt>
                <c:pt idx="49">
                  <c:v>27284.60519475297</c:v>
                </c:pt>
                <c:pt idx="50">
                  <c:v>27931.30640463356</c:v>
                </c:pt>
                <c:pt idx="51">
                  <c:v>28582.453685332082</c:v>
                </c:pt>
                <c:pt idx="52">
                  <c:v>29238.077603585407</c:v>
                </c:pt>
                <c:pt idx="53">
                  <c:v>29898.208936276722</c:v>
                </c:pt>
                <c:pt idx="54">
                  <c:v>30562.878671880288</c:v>
                </c:pt>
                <c:pt idx="55">
                  <c:v>31232.118011916129</c:v>
                </c:pt>
                <c:pt idx="56">
                  <c:v>31905.958372414716</c:v>
                </c:pt>
                <c:pt idx="57">
                  <c:v>32584.431385391734</c:v>
                </c:pt>
                <c:pt idx="58">
                  <c:v>33267.568900332968</c:v>
                </c:pt>
                <c:pt idx="59">
                  <c:v>33955.402985689419</c:v>
                </c:pt>
                <c:pt idx="60">
                  <c:v>34647.965930382699</c:v>
                </c:pt>
                <c:pt idx="61">
                  <c:v>35345.29024532075</c:v>
                </c:pt>
                <c:pt idx="62">
                  <c:v>36047.408664923998</c:v>
                </c:pt>
                <c:pt idx="63">
                  <c:v>36754.354148662016</c:v>
                </c:pt>
                <c:pt idx="64">
                  <c:v>37466.159882600732</c:v>
                </c:pt>
                <c:pt idx="65">
                  <c:v>38182.859280960278</c:v>
                </c:pt>
                <c:pt idx="66">
                  <c:v>38904.485987683547</c:v>
                </c:pt>
                <c:pt idx="67">
                  <c:v>39631.073878015537</c:v>
                </c:pt>
                <c:pt idx="68">
                  <c:v>40362.657060093559</c:v>
                </c:pt>
                <c:pt idx="69">
                  <c:v>41099.269876548366</c:v>
                </c:pt>
                <c:pt idx="70">
                  <c:v>41840.946906116296</c:v>
                </c:pt>
                <c:pt idx="71">
                  <c:v>42587.72296526251</c:v>
                </c:pt>
                <c:pt idx="72">
                  <c:v>43339.633109815353</c:v>
                </c:pt>
                <c:pt idx="73">
                  <c:v>44096.712636611999</c:v>
                </c:pt>
                <c:pt idx="74">
                  <c:v>44858.997085155373</c:v>
                </c:pt>
                <c:pt idx="75">
                  <c:v>45626.52223928248</c:v>
                </c:pt>
                <c:pt idx="76">
                  <c:v>46399.324128844208</c:v>
                </c:pt>
                <c:pt idx="77">
                  <c:v>47177.439031396672</c:v>
                </c:pt>
                <c:pt idx="78">
                  <c:v>47960.903473904189</c:v>
                </c:pt>
                <c:pt idx="79">
                  <c:v>48749.75423445394</c:v>
                </c:pt>
                <c:pt idx="80">
                  <c:v>49544.028343982471</c:v>
                </c:pt>
                <c:pt idx="81">
                  <c:v>50343.763088014013</c:v>
                </c:pt>
                <c:pt idx="82">
                  <c:v>51148.996008410773</c:v>
                </c:pt>
                <c:pt idx="83">
                  <c:v>51959.764905135264</c:v>
                </c:pt>
                <c:pt idx="84">
                  <c:v>52776.107838024735</c:v>
                </c:pt>
                <c:pt idx="85">
                  <c:v>53598.063128577814</c:v>
                </c:pt>
                <c:pt idx="86">
                  <c:v>54425.669361753447</c:v>
                </c:pt>
                <c:pt idx="87">
                  <c:v>55258.965387782162</c:v>
                </c:pt>
                <c:pt idx="88">
                  <c:v>56097.990323989827</c:v>
                </c:pt>
                <c:pt idx="89">
                  <c:v>56942.78355663392</c:v>
                </c:pt>
                <c:pt idx="90">
                  <c:v>57793.384742752438</c:v>
                </c:pt>
                <c:pt idx="91">
                  <c:v>58649.833812025521</c:v>
                </c:pt>
                <c:pt idx="92">
                  <c:v>59512.170968649858</c:v>
                </c:pt>
                <c:pt idx="93">
                  <c:v>60380.436693225987</c:v>
                </c:pt>
                <c:pt idx="94">
                  <c:v>61254.671744658575</c:v>
                </c:pt>
                <c:pt idx="95">
                  <c:v>62134.917162069767</c:v>
                </c:pt>
                <c:pt idx="96">
                  <c:v>63021.214266725656</c:v>
                </c:pt>
                <c:pt idx="97">
                  <c:v>63913.604663976061</c:v>
                </c:pt>
                <c:pt idx="98">
                  <c:v>64812.130245207562</c:v>
                </c:pt>
                <c:pt idx="99">
                  <c:v>65716.83318981003</c:v>
                </c:pt>
                <c:pt idx="100">
                  <c:v>66627.755967156641</c:v>
                </c:pt>
                <c:pt idx="101">
                  <c:v>67544.941338597506</c:v>
                </c:pt>
                <c:pt idx="102">
                  <c:v>68468.432359467028</c:v>
                </c:pt>
                <c:pt idx="103">
                  <c:v>69398.272381105024</c:v>
                </c:pt>
                <c:pt idx="104">
                  <c:v>70334.505052891778</c:v>
                </c:pt>
                <c:pt idx="105">
                  <c:v>71277.17432429707</c:v>
                </c:pt>
                <c:pt idx="106">
                  <c:v>72226.324446943268</c:v>
                </c:pt>
                <c:pt idx="107">
                  <c:v>73181.999976682666</c:v>
                </c:pt>
                <c:pt idx="108">
                  <c:v>74144.245775689022</c:v>
                </c:pt>
                <c:pt idx="109">
                  <c:v>75113.107014563546</c:v>
                </c:pt>
                <c:pt idx="110">
                  <c:v>76088.629174455331</c:v>
                </c:pt>
                <c:pt idx="111">
                  <c:v>77070.858049196366</c:v>
                </c:pt>
                <c:pt idx="112">
                  <c:v>78059.839747451246</c:v>
                </c:pt>
                <c:pt idx="113">
                  <c:v>79055.62069488164</c:v>
                </c:pt>
                <c:pt idx="114">
                  <c:v>80058.247636325614</c:v>
                </c:pt>
                <c:pt idx="115">
                  <c:v>81067.767637992016</c:v>
                </c:pt>
                <c:pt idx="116">
                  <c:v>82084.228089669865</c:v>
                </c:pt>
                <c:pt idx="117">
                  <c:v>83107.676706953003</c:v>
                </c:pt>
                <c:pt idx="118">
                  <c:v>84138.161533479972</c:v>
                </c:pt>
                <c:pt idx="119">
                  <c:v>85175.730943189308</c:v>
                </c:pt>
                <c:pt idx="120">
                  <c:v>86220.433642590389</c:v>
                </c:pt>
                <c:pt idx="121">
                  <c:v>87272.318673049856</c:v>
                </c:pt>
                <c:pt idx="122">
                  <c:v>88331.435413093743</c:v>
                </c:pt>
                <c:pt idx="123">
                  <c:v>89397.833580725419</c:v>
                </c:pt>
                <c:pt idx="124">
                  <c:v>90471.56323575956</c:v>
                </c:pt>
                <c:pt idx="125">
                  <c:v>91552.674782172064</c:v>
                </c:pt>
                <c:pt idx="126">
                  <c:v>92641.218970466158</c:v>
                </c:pt>
                <c:pt idx="127">
                  <c:v>93737.246900054772</c:v>
                </c:pt>
                <c:pt idx="128">
                  <c:v>94840.810021659316</c:v>
                </c:pt>
                <c:pt idx="129">
                  <c:v>95951.960139724892</c:v>
                </c:pt>
                <c:pt idx="130">
                  <c:v>97070.749414852166</c:v>
                </c:pt>
                <c:pt idx="131">
                  <c:v>98197.230366245931</c:v>
                </c:pt>
                <c:pt idx="132">
                  <c:v>99331.455874180538</c:v>
                </c:pt>
                <c:pt idx="133">
                  <c:v>100473.47918248219</c:v>
                </c:pt>
                <c:pt idx="134">
                  <c:v>101623.35390102841</c:v>
                </c:pt>
                <c:pt idx="135">
                  <c:v>102781.13400826465</c:v>
                </c:pt>
                <c:pt idx="136">
                  <c:v>103946.87385373813</c:v>
                </c:pt>
                <c:pt idx="137">
                  <c:v>105120.62816064924</c:v>
                </c:pt>
                <c:pt idx="138">
                  <c:v>106302.45202842036</c:v>
                </c:pt>
                <c:pt idx="139">
                  <c:v>107492.40093528241</c:v>
                </c:pt>
                <c:pt idx="140">
                  <c:v>108690.53074087913</c:v>
                </c:pt>
                <c:pt idx="141">
                  <c:v>109896.89768888932</c:v>
                </c:pt>
                <c:pt idx="142">
                  <c:v>111111.55840966709</c:v>
                </c:pt>
                <c:pt idx="143">
                  <c:v>112334.56992290022</c:v>
                </c:pt>
                <c:pt idx="144">
                  <c:v>113565.98964028682</c:v>
                </c:pt>
                <c:pt idx="145">
                  <c:v>114805.87536823045</c:v>
                </c:pt>
                <c:pt idx="146">
                  <c:v>116054.28531055369</c:v>
                </c:pt>
                <c:pt idx="147">
                  <c:v>117311.27807123041</c:v>
                </c:pt>
                <c:pt idx="148">
                  <c:v>118576.91265713678</c:v>
                </c:pt>
                <c:pt idx="149">
                  <c:v>119851.24848082126</c:v>
                </c:pt>
                <c:pt idx="150">
                  <c:v>121134.34536329357</c:v>
                </c:pt>
                <c:pt idx="151">
                  <c:v>122426.26353683288</c:v>
                </c:pt>
                <c:pt idx="152">
                  <c:v>123727.06364781526</c:v>
                </c:pt>
                <c:pt idx="153">
                  <c:v>125036.80675956066</c:v>
                </c:pt>
                <c:pt idx="154">
                  <c:v>126355.55435519929</c:v>
                </c:pt>
                <c:pt idx="155">
                  <c:v>127683.36834055794</c:v>
                </c:pt>
                <c:pt idx="156">
                  <c:v>129020.31104706593</c:v>
                </c:pt>
                <c:pt idx="157">
                  <c:v>130366.44523468117</c:v>
                </c:pt>
                <c:pt idx="158">
                  <c:v>131721.83409483626</c:v>
                </c:pt>
                <c:pt idx="159">
                  <c:v>133086.54125340492</c:v>
                </c:pt>
                <c:pt idx="160">
                  <c:v>134460.63077368875</c:v>
                </c:pt>
                <c:pt idx="161">
                  <c:v>135844.16715942451</c:v>
                </c:pt>
                <c:pt idx="162">
                  <c:v>137237.21535781221</c:v>
                </c:pt>
                <c:pt idx="163">
                  <c:v>138639.84076256384</c:v>
                </c:pt>
                <c:pt idx="164">
                  <c:v>140052.10921697313</c:v>
                </c:pt>
                <c:pt idx="165">
                  <c:v>141474.08701700647</c:v>
                </c:pt>
                <c:pt idx="166">
                  <c:v>142905.84091441505</c:v>
                </c:pt>
                <c:pt idx="167">
                  <c:v>144347.43811986831</c:v>
                </c:pt>
                <c:pt idx="168">
                  <c:v>145798.94630610908</c:v>
                </c:pt>
                <c:pt idx="169">
                  <c:v>147260.43361113025</c:v>
                </c:pt>
                <c:pt idx="170">
                  <c:v>148731.96864137345</c:v>
                </c:pt>
                <c:pt idx="171">
                  <c:v>150213.62047494954</c:v>
                </c:pt>
                <c:pt idx="172">
                  <c:v>151705.45866488147</c:v>
                </c:pt>
                <c:pt idx="173">
                  <c:v>153207.55324236921</c:v>
                </c:pt>
                <c:pt idx="174">
                  <c:v>154719.97472007715</c:v>
                </c:pt>
                <c:pt idx="175">
                  <c:v>156242.79409544435</c:v>
                </c:pt>
                <c:pt idx="176">
                  <c:v>157776.08285401718</c:v>
                </c:pt>
                <c:pt idx="177">
                  <c:v>159319.91297280521</c:v>
                </c:pt>
                <c:pt idx="178">
                  <c:v>160874.35692365991</c:v>
                </c:pt>
                <c:pt idx="179">
                  <c:v>162439.48767667674</c:v>
                </c:pt>
                <c:pt idx="180">
                  <c:v>164015.37870362055</c:v>
                </c:pt>
                <c:pt idx="181">
                  <c:v>165602.10398137459</c:v>
                </c:pt>
                <c:pt idx="182">
                  <c:v>167199.73799541319</c:v>
                </c:pt>
                <c:pt idx="183">
                  <c:v>168808.35574329831</c:v>
                </c:pt>
                <c:pt idx="184">
                  <c:v>170428.03273820016</c:v>
                </c:pt>
                <c:pt idx="185">
                  <c:v>172058.84501244195</c:v>
                </c:pt>
                <c:pt idx="186">
                  <c:v>173700.86912106915</c:v>
                </c:pt>
                <c:pt idx="187">
                  <c:v>175354.18214544316</c:v>
                </c:pt>
                <c:pt idx="188">
                  <c:v>177018.86169685973</c:v>
                </c:pt>
                <c:pt idx="189">
                  <c:v>178694.9859201923</c:v>
                </c:pt>
                <c:pt idx="190">
                  <c:v>180382.63349756028</c:v>
                </c:pt>
                <c:pt idx="191">
                  <c:v>182081.88365202266</c:v>
                </c:pt>
                <c:pt idx="192">
                  <c:v>183792.81615129698</c:v>
                </c:pt>
                <c:pt idx="193">
                  <c:v>185515.5113115038</c:v>
                </c:pt>
                <c:pt idx="194">
                  <c:v>187250.05000093704</c:v>
                </c:pt>
                <c:pt idx="195">
                  <c:v>188996.51364386015</c:v>
                </c:pt>
                <c:pt idx="196">
                  <c:v>190754.98422432833</c:v>
                </c:pt>
                <c:pt idx="197">
                  <c:v>192525.54429003724</c:v>
                </c:pt>
                <c:pt idx="198">
                  <c:v>194308.27695619792</c:v>
                </c:pt>
                <c:pt idx="199">
                  <c:v>196103.26590943846</c:v>
                </c:pt>
                <c:pt idx="200">
                  <c:v>197910.5954117325</c:v>
                </c:pt>
                <c:pt idx="201">
                  <c:v>199730.35030435483</c:v>
                </c:pt>
                <c:pt idx="202">
                  <c:v>201562.61601186392</c:v>
                </c:pt>
                <c:pt idx="203">
                  <c:v>203407.47854611214</c:v>
                </c:pt>
                <c:pt idx="204">
                  <c:v>205265.02451028331</c:v>
                </c:pt>
                <c:pt idx="205">
                  <c:v>207135.34110295816</c:v>
                </c:pt>
                <c:pt idx="206">
                  <c:v>209018.51612220766</c:v>
                </c:pt>
                <c:pt idx="207">
                  <c:v>210914.6379697145</c:v>
                </c:pt>
                <c:pt idx="208">
                  <c:v>212823.79565492296</c:v>
                </c:pt>
                <c:pt idx="209">
                  <c:v>214746.07879921721</c:v>
                </c:pt>
                <c:pt idx="210">
                  <c:v>216681.5776401285</c:v>
                </c:pt>
                <c:pt idx="211">
                  <c:v>218630.38303557105</c:v>
                </c:pt>
                <c:pt idx="212">
                  <c:v>220592.58646810727</c:v>
                </c:pt>
                <c:pt idx="213">
                  <c:v>222568.28004924217</c:v>
                </c:pt>
                <c:pt idx="214">
                  <c:v>224557.55652374736</c:v>
                </c:pt>
                <c:pt idx="215">
                  <c:v>226560.5092740148</c:v>
                </c:pt>
                <c:pt idx="216">
                  <c:v>228577.23232444032</c:v>
                </c:pt>
                <c:pt idx="217">
                  <c:v>230607.82034583751</c:v>
                </c:pt>
                <c:pt idx="218">
                  <c:v>232652.36865988179</c:v>
                </c:pt>
                <c:pt idx="219">
                  <c:v>234710.97324358515</c:v>
                </c:pt>
                <c:pt idx="220">
                  <c:v>236783.73073380147</c:v>
                </c:pt>
                <c:pt idx="221">
                  <c:v>238870.73843176302</c:v>
                </c:pt>
                <c:pt idx="222">
                  <c:v>240972.09430764805</c:v>
                </c:pt>
                <c:pt idx="223">
                  <c:v>243087.89700517978</c:v>
                </c:pt>
                <c:pt idx="224">
                  <c:v>245218.24584625705</c:v>
                </c:pt>
                <c:pt idx="225">
                  <c:v>247363.24083561674</c:v>
                </c:pt>
                <c:pt idx="226">
                  <c:v>249522.98266552828</c:v>
                </c:pt>
                <c:pt idx="227">
                  <c:v>251697.57272052046</c:v>
                </c:pt>
                <c:pt idx="228">
                  <c:v>253887.11308214071</c:v>
                </c:pt>
                <c:pt idx="229">
                  <c:v>256091.70653374708</c:v>
                </c:pt>
                <c:pt idx="230">
                  <c:v>258311.45656533327</c:v>
                </c:pt>
                <c:pt idx="231">
                  <c:v>260546.46737838659</c:v>
                </c:pt>
                <c:pt idx="232">
                  <c:v>262796.84389077965</c:v>
                </c:pt>
                <c:pt idx="233">
                  <c:v>265062.69174169539</c:v>
                </c:pt>
                <c:pt idx="234">
                  <c:v>267344.11729658622</c:v>
                </c:pt>
                <c:pt idx="235">
                  <c:v>269641.22765216691</c:v>
                </c:pt>
                <c:pt idx="236">
                  <c:v>271954.1306414422</c:v>
                </c:pt>
                <c:pt idx="237">
                  <c:v>274282.93483876879</c:v>
                </c:pt>
                <c:pt idx="238">
                  <c:v>276627.74956495198</c:v>
                </c:pt>
                <c:pt idx="239">
                  <c:v>278988.6848923777</c:v>
                </c:pt>
                <c:pt idx="240">
                  <c:v>281365.85165017948</c:v>
                </c:pt>
                <c:pt idx="241">
                  <c:v>283759.36142944114</c:v>
                </c:pt>
                <c:pt idx="242">
                  <c:v>286169.32658843521</c:v>
                </c:pt>
                <c:pt idx="243">
                  <c:v>288595.86025789735</c:v>
                </c:pt>
                <c:pt idx="244">
                  <c:v>291039.07634633704</c:v>
                </c:pt>
                <c:pt idx="245">
                  <c:v>293499.08954538475</c:v>
                </c:pt>
                <c:pt idx="246">
                  <c:v>295976.01533517591</c:v>
                </c:pt>
                <c:pt idx="247">
                  <c:v>298469.9699897719</c:v>
                </c:pt>
                <c:pt idx="248">
                  <c:v>300981.07058261824</c:v>
                </c:pt>
                <c:pt idx="249">
                  <c:v>303509.43499204039</c:v>
                </c:pt>
                <c:pt idx="250">
                  <c:v>306055.18190677732</c:v>
                </c:pt>
                <c:pt idx="251">
                  <c:v>308618.43083155307</c:v>
                </c:pt>
                <c:pt idx="252">
                  <c:v>311199.30209268664</c:v>
                </c:pt>
                <c:pt idx="253">
                  <c:v>313797.9168437405</c:v>
                </c:pt>
                <c:pt idx="254">
                  <c:v>316414.39707120787</c:v>
                </c:pt>
                <c:pt idx="255">
                  <c:v>319048.86560023908</c:v>
                </c:pt>
                <c:pt idx="256">
                  <c:v>321701.4461004074</c:v>
                </c:pt>
                <c:pt idx="257">
                  <c:v>324372.26309151435</c:v>
                </c:pt>
                <c:pt idx="258">
                  <c:v>327061.44194943516</c:v>
                </c:pt>
                <c:pt idx="259">
                  <c:v>329769.10891200422</c:v>
                </c:pt>
                <c:pt idx="260">
                  <c:v>332495.39108494093</c:v>
                </c:pt>
                <c:pt idx="261">
                  <c:v>335240.41644781653</c:v>
                </c:pt>
                <c:pt idx="262">
                  <c:v>338004.31386006193</c:v>
                </c:pt>
                <c:pt idx="263">
                  <c:v>340787.21306701651</c:v>
                </c:pt>
                <c:pt idx="264">
                  <c:v>343589.24470601889</c:v>
                </c:pt>
                <c:pt idx="265">
                  <c:v>346410.54031253944</c:v>
                </c:pt>
                <c:pt idx="266">
                  <c:v>349251.23232635483</c:v>
                </c:pt>
                <c:pt idx="267">
                  <c:v>352111.45409776521</c:v>
                </c:pt>
                <c:pt idx="268">
                  <c:v>354991.33989385399</c:v>
                </c:pt>
                <c:pt idx="269">
                  <c:v>357891.02490479092</c:v>
                </c:pt>
                <c:pt idx="270">
                  <c:v>360810.645250178</c:v>
                </c:pt>
                <c:pt idx="271">
                  <c:v>363750.33798543963</c:v>
                </c:pt>
                <c:pt idx="272">
                  <c:v>366710.24110825622</c:v>
                </c:pt>
                <c:pt idx="273">
                  <c:v>369690.49356504215</c:v>
                </c:pt>
                <c:pt idx="274">
                  <c:v>372691.23525746848</c:v>
                </c:pt>
                <c:pt idx="275">
                  <c:v>375712.60704903025</c:v>
                </c:pt>
                <c:pt idx="276">
                  <c:v>378754.75077165902</c:v>
                </c:pt>
                <c:pt idx="277">
                  <c:v>381817.80923238082</c:v>
                </c:pt>
                <c:pt idx="278">
                  <c:v>384901.9262200201</c:v>
                </c:pt>
                <c:pt idx="279">
                  <c:v>388007.2465119494</c:v>
                </c:pt>
                <c:pt idx="280">
                  <c:v>391133.91588088573</c:v>
                </c:pt>
                <c:pt idx="281">
                  <c:v>394282.08110173349</c:v>
                </c:pt>
                <c:pt idx="282">
                  <c:v>397451.88995847455</c:v>
                </c:pt>
                <c:pt idx="283">
                  <c:v>400643.49125110573</c:v>
                </c:pt>
                <c:pt idx="284">
                  <c:v>403857.03480262373</c:v>
                </c:pt>
                <c:pt idx="285">
                  <c:v>407092.67146605841</c:v>
                </c:pt>
                <c:pt idx="286">
                  <c:v>410350.55313155422</c:v>
                </c:pt>
                <c:pt idx="287">
                  <c:v>413630.83273350034</c:v>
                </c:pt>
                <c:pt idx="288">
                  <c:v>416933.66425770981</c:v>
                </c:pt>
                <c:pt idx="289">
                  <c:v>420259.20274864824</c:v>
                </c:pt>
                <c:pt idx="290">
                  <c:v>423607.60431671183</c:v>
                </c:pt>
                <c:pt idx="291">
                  <c:v>426979.02614555589</c:v>
                </c:pt>
                <c:pt idx="292">
                  <c:v>430373.62649947323</c:v>
                </c:pt>
                <c:pt idx="293">
                  <c:v>433791.5647308238</c:v>
                </c:pt>
                <c:pt idx="294">
                  <c:v>437233.00128751487</c:v>
                </c:pt>
                <c:pt idx="295">
                  <c:v>440698.0977205332</c:v>
                </c:pt>
                <c:pt idx="296">
                  <c:v>444187.01669152855</c:v>
                </c:pt>
                <c:pt idx="297">
                  <c:v>447699.92198044946</c:v>
                </c:pt>
                <c:pt idx="298">
                  <c:v>451236.9784932317</c:v>
                </c:pt>
                <c:pt idx="299">
                  <c:v>454798.35226953932</c:v>
                </c:pt>
                <c:pt idx="300">
                  <c:v>458384.21049055905</c:v>
                </c:pt>
                <c:pt idx="301">
                  <c:v>461994.72148684831</c:v>
                </c:pt>
                <c:pt idx="302">
                  <c:v>465630.05474623706</c:v>
                </c:pt>
                <c:pt idx="303">
                  <c:v>469290.38092178409</c:v>
                </c:pt>
                <c:pt idx="304">
                  <c:v>472975.87183978804</c:v>
                </c:pt>
                <c:pt idx="305">
                  <c:v>476686.70050785324</c:v>
                </c:pt>
                <c:pt idx="306">
                  <c:v>480423.04112301138</c:v>
                </c:pt>
                <c:pt idx="307">
                  <c:v>484185.06907989876</c:v>
                </c:pt>
                <c:pt idx="308">
                  <c:v>487972.96097898972</c:v>
                </c:pt>
                <c:pt idx="309">
                  <c:v>491786.89463488694</c:v>
                </c:pt>
                <c:pt idx="310">
                  <c:v>495627.04908466846</c:v>
                </c:pt>
                <c:pt idx="311">
                  <c:v>499493.60459629219</c:v>
                </c:pt>
                <c:pt idx="312">
                  <c:v>503386.74267705838</c:v>
                </c:pt>
                <c:pt idx="313">
                  <c:v>507306.6460821298</c:v>
                </c:pt>
                <c:pt idx="314">
                  <c:v>511253.49882311112</c:v>
                </c:pt>
                <c:pt idx="315">
                  <c:v>515227.48617668665</c:v>
                </c:pt>
                <c:pt idx="316">
                  <c:v>519228.79469331802</c:v>
                </c:pt>
                <c:pt idx="317">
                  <c:v>523257.61220600124</c:v>
                </c:pt>
                <c:pt idx="318">
                  <c:v>527314.12783908413</c:v>
                </c:pt>
                <c:pt idx="319">
                  <c:v>531398.53201714449</c:v>
                </c:pt>
                <c:pt idx="320">
                  <c:v>535511.01647392905</c:v>
                </c:pt>
                <c:pt idx="321">
                  <c:v>539651.774261354</c:v>
                </c:pt>
                <c:pt idx="322">
                  <c:v>543820.99975856743</c:v>
                </c:pt>
                <c:pt idx="323">
                  <c:v>548018.88868107426</c:v>
                </c:pt>
                <c:pt idx="324">
                  <c:v>552245.6380899233</c:v>
                </c:pt>
                <c:pt idx="325">
                  <c:v>556501.44640095823</c:v>
                </c:pt>
                <c:pt idx="326">
                  <c:v>560786.51339413144</c:v>
                </c:pt>
                <c:pt idx="327">
                  <c:v>565101.04022288276</c:v>
                </c:pt>
                <c:pt idx="328">
                  <c:v>569445.22942358174</c:v>
                </c:pt>
                <c:pt idx="329">
                  <c:v>573819.28492503555</c:v>
                </c:pt>
                <c:pt idx="330">
                  <c:v>578223.4120580618</c:v>
                </c:pt>
                <c:pt idx="331">
                  <c:v>582657.81756512763</c:v>
                </c:pt>
                <c:pt idx="332">
                  <c:v>587122.7096100545</c:v>
                </c:pt>
                <c:pt idx="333">
                  <c:v>591618.2977877903</c:v>
                </c:pt>
                <c:pt idx="334">
                  <c:v>596144.793134248</c:v>
                </c:pt>
                <c:pt idx="335">
                  <c:v>600702.40813621262</c:v>
                </c:pt>
                <c:pt idx="336">
                  <c:v>605291.35674131569</c:v>
                </c:pt>
                <c:pt idx="337">
                  <c:v>609911.85436807887</c:v>
                </c:pt>
                <c:pt idx="338">
                  <c:v>614564.11791602604</c:v>
                </c:pt>
                <c:pt idx="339">
                  <c:v>619248.36577586539</c:v>
                </c:pt>
                <c:pt idx="340">
                  <c:v>623964.81783974112</c:v>
                </c:pt>
                <c:pt idx="341">
                  <c:v>628713.695511556</c:v>
                </c:pt>
                <c:pt idx="342">
                  <c:v>633495.22171736462</c:v>
                </c:pt>
                <c:pt idx="343">
                  <c:v>638309.62091583817</c:v>
                </c:pt>
                <c:pt idx="344">
                  <c:v>643157.11910880124</c:v>
                </c:pt>
                <c:pt idx="345">
                  <c:v>648037.94385184092</c:v>
                </c:pt>
                <c:pt idx="346">
                  <c:v>652952.324264989</c:v>
                </c:pt>
                <c:pt idx="347">
                  <c:v>657900.49104347744</c:v>
                </c:pt>
                <c:pt idx="348">
                  <c:v>662882.67646856804</c:v>
                </c:pt>
                <c:pt idx="349">
                  <c:v>667899.1144184561</c:v>
                </c:pt>
                <c:pt idx="350">
                  <c:v>672950.04037924961</c:v>
                </c:pt>
                <c:pt idx="351">
                  <c:v>678035.6914560236</c:v>
                </c:pt>
                <c:pt idx="352">
                  <c:v>683156.3063839504</c:v>
                </c:pt>
                <c:pt idx="353">
                  <c:v>688312.12553950667</c:v>
                </c:pt>
                <c:pt idx="354">
                  <c:v>693503.39095175744</c:v>
                </c:pt>
                <c:pt idx="355">
                  <c:v>698730.34631371743</c:v>
                </c:pt>
                <c:pt idx="356">
                  <c:v>703993.23699379095</c:v>
                </c:pt>
                <c:pt idx="357">
                  <c:v>709292.31004728994</c:v>
                </c:pt>
                <c:pt idx="358">
                  <c:v>714627.81422803167</c:v>
                </c:pt>
                <c:pt idx="359">
                  <c:v>720000.00000001607</c:v>
                </c:pt>
              </c:numCache>
            </c:numRef>
          </c:yVal>
          <c:smooth val="1"/>
          <c:extLst>
            <c:ext xmlns:c16="http://schemas.microsoft.com/office/drawing/2014/chart" uri="{C3380CC4-5D6E-409C-BE32-E72D297353CC}">
              <c16:uniqueId val="{00000001-AA83-453D-915C-BE332B2AA626}"/>
            </c:ext>
          </c:extLst>
        </c:ser>
        <c:ser>
          <c:idx val="2"/>
          <c:order val="2"/>
          <c:tx>
            <c:v>cumulativeInterest</c:v>
          </c:tx>
          <c:spPr>
            <a:ln>
              <a:noFill/>
            </a:ln>
          </c:spPr>
          <c:marker>
            <c:symbol val="circle"/>
            <c:size val="7"/>
            <c:spPr>
              <a:solidFill>
                <a:schemeClr val="accent3"/>
              </a:solidFill>
              <a:ln cmpd="sng">
                <a:solidFill>
                  <a:schemeClr val="accent3"/>
                </a:solidFill>
              </a:ln>
            </c:spPr>
          </c:marker>
          <c:xVal>
            <c:numRef>
              <c:f>'Amoritization Scenario 10% DP'!$J$8:$J$367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 DP'!$S$8:$S$367</c:f>
              <c:numCache>
                <c:formatCode>"$"#,##0.00_);[Red]\("$"#,##0.00\)</c:formatCode>
                <c:ptCount val="360"/>
                <c:pt idx="0">
                  <c:v>4950</c:v>
                </c:pt>
                <c:pt idx="1">
                  <c:v>9896.8435530994793</c:v>
                </c:pt>
                <c:pt idx="2">
                  <c:v>14840.508958725997</c:v>
                </c:pt>
                <c:pt idx="3">
                  <c:v>19780.974367115676</c:v>
                </c:pt>
                <c:pt idx="4">
                  <c:v>24718.217778287515</c:v>
                </c:pt>
                <c:pt idx="5">
                  <c:v>29652.217041010637</c:v>
                </c:pt>
                <c:pt idx="6">
                  <c:v>34582.949851764461</c:v>
                </c:pt>
                <c:pt idx="7">
                  <c:v>39510.393753691693</c:v>
                </c:pt>
                <c:pt idx="8">
                  <c:v>44434.526135544162</c:v>
                </c:pt>
                <c:pt idx="9">
                  <c:v>49355.324230621343</c:v>
                </c:pt>
                <c:pt idx="10">
                  <c:v>54272.765115701659</c:v>
                </c:pt>
                <c:pt idx="11">
                  <c:v>59186.825709966382</c:v>
                </c:pt>
                <c:pt idx="12">
                  <c:v>64097.482773916156</c:v>
                </c:pt>
                <c:pt idx="13">
                  <c:v>69004.712908280053</c:v>
                </c:pt>
                <c:pt idx="14">
                  <c:v>73908.492552917189</c:v>
                </c:pt>
                <c:pt idx="15">
                  <c:v>78808.797985710684</c:v>
                </c:pt>
                <c:pt idx="16">
                  <c:v>83705.605321454117</c:v>
                </c:pt>
                <c:pt idx="17">
                  <c:v>88598.890510730256</c:v>
                </c:pt>
                <c:pt idx="18">
                  <c:v>93488.62933878215</c:v>
                </c:pt>
                <c:pt idx="19">
                  <c:v>98374.797424376389</c:v>
                </c:pt>
                <c:pt idx="20">
                  <c:v>103257.37021865856</c:v>
                </c:pt>
                <c:pt idx="21">
                  <c:v>108136.32300400089</c:v>
                </c:pt>
                <c:pt idx="22">
                  <c:v>113011.63089284195</c:v>
                </c:pt>
                <c:pt idx="23">
                  <c:v>117883.26882651825</c:v>
                </c:pt>
                <c:pt idx="24">
                  <c:v>122751.21157408807</c:v>
                </c:pt>
                <c:pt idx="25">
                  <c:v>127615.4337311469</c:v>
                </c:pt>
                <c:pt idx="26">
                  <c:v>132475.909718635</c:v>
                </c:pt>
                <c:pt idx="27">
                  <c:v>137332.61378163655</c:v>
                </c:pt>
                <c:pt idx="28">
                  <c:v>142185.51998817071</c:v>
                </c:pt>
                <c:pt idx="29">
                  <c:v>147034.60222797428</c:v>
                </c:pt>
                <c:pt idx="30">
                  <c:v>151879.83421127597</c:v>
                </c:pt>
                <c:pt idx="31">
                  <c:v>156721.18946756233</c:v>
                </c:pt>
                <c:pt idx="32">
                  <c:v>161558.64134433516</c:v>
                </c:pt>
                <c:pt idx="33">
                  <c:v>166392.16300586029</c:v>
                </c:pt>
                <c:pt idx="34">
                  <c:v>171221.72743190787</c:v>
                </c:pt>
                <c:pt idx="35">
                  <c:v>176047.30741648402</c:v>
                </c:pt>
                <c:pt idx="36">
                  <c:v>180868.87556655359</c:v>
                </c:pt>
                <c:pt idx="37">
                  <c:v>185686.40430075437</c:v>
                </c:pt>
                <c:pt idx="38">
                  <c:v>190499.86584810226</c:v>
                </c:pt>
                <c:pt idx="39">
                  <c:v>195309.23224668764</c:v>
                </c:pt>
                <c:pt idx="40">
                  <c:v>200114.47534236277</c:v>
                </c:pt>
                <c:pt idx="41">
                  <c:v>204915.56678742016</c:v>
                </c:pt>
                <c:pt idx="42">
                  <c:v>209712.4780392618</c:v>
                </c:pt>
                <c:pt idx="43">
                  <c:v>214505.18035905933</c:v>
                </c:pt>
                <c:pt idx="44">
                  <c:v>219293.64481040495</c:v>
                </c:pt>
                <c:pt idx="45">
                  <c:v>224077.84225795305</c:v>
                </c:pt>
                <c:pt idx="46">
                  <c:v>228857.74336605251</c:v>
                </c:pt>
                <c:pt idx="47">
                  <c:v>233633.31859736965</c:v>
                </c:pt>
                <c:pt idx="48">
                  <c:v>238404.53821150158</c:v>
                </c:pt>
                <c:pt idx="49">
                  <c:v>243171.37226358012</c:v>
                </c:pt>
                <c:pt idx="50">
                  <c:v>247933.79060286618</c:v>
                </c:pt>
                <c:pt idx="51">
                  <c:v>252691.76287133433</c:v>
                </c:pt>
                <c:pt idx="52">
                  <c:v>257445.25850224766</c:v>
                </c:pt>
                <c:pt idx="53">
                  <c:v>262194.24671872298</c:v>
                </c:pt>
                <c:pt idx="54">
                  <c:v>266938.69653228606</c:v>
                </c:pt>
                <c:pt idx="55">
                  <c:v>271678.57674141688</c:v>
                </c:pt>
                <c:pt idx="56">
                  <c:v>276413.85593008494</c:v>
                </c:pt>
                <c:pt idx="57">
                  <c:v>281144.5024662746</c:v>
                </c:pt>
                <c:pt idx="58">
                  <c:v>285870.48450050002</c:v>
                </c:pt>
                <c:pt idx="59">
                  <c:v>290591.76996431022</c:v>
                </c:pt>
                <c:pt idx="60">
                  <c:v>295308.32656878361</c:v>
                </c:pt>
                <c:pt idx="61">
                  <c:v>300020.12180301221</c:v>
                </c:pt>
                <c:pt idx="62">
                  <c:v>304727.12293257564</c:v>
                </c:pt>
                <c:pt idx="63">
                  <c:v>309429.29699800431</c:v>
                </c:pt>
                <c:pt idx="64">
                  <c:v>314126.61081323226</c:v>
                </c:pt>
                <c:pt idx="65">
                  <c:v>318819.03096403938</c:v>
                </c:pt>
                <c:pt idx="66">
                  <c:v>323506.52380648279</c:v>
                </c:pt>
                <c:pt idx="67">
                  <c:v>328189.05546531745</c:v>
                </c:pt>
                <c:pt idx="68">
                  <c:v>332866.59183240606</c:v>
                </c:pt>
                <c:pt idx="69">
                  <c:v>337539.09856511792</c:v>
                </c:pt>
                <c:pt idx="70">
                  <c:v>342206.54108471668</c:v>
                </c:pt>
                <c:pt idx="71">
                  <c:v>346868.88457473711</c:v>
                </c:pt>
                <c:pt idx="72">
                  <c:v>351526.09397935093</c:v>
                </c:pt>
                <c:pt idx="73">
                  <c:v>356178.13400172093</c:v>
                </c:pt>
                <c:pt idx="74">
                  <c:v>360824.96910234424</c:v>
                </c:pt>
                <c:pt idx="75">
                  <c:v>365466.56349738379</c:v>
                </c:pt>
                <c:pt idx="76">
                  <c:v>370102.88115698873</c:v>
                </c:pt>
                <c:pt idx="77">
                  <c:v>374733.88580360293</c:v>
                </c:pt>
                <c:pt idx="78">
                  <c:v>379359.54091026209</c:v>
                </c:pt>
                <c:pt idx="79">
                  <c:v>383979.80969887902</c:v>
                </c:pt>
                <c:pt idx="80">
                  <c:v>388594.65513851715</c:v>
                </c:pt>
                <c:pt idx="81">
                  <c:v>393204.03994365229</c:v>
                </c:pt>
                <c:pt idx="82">
                  <c:v>397807.92657242221</c:v>
                </c:pt>
                <c:pt idx="83">
                  <c:v>402406.2772248644</c:v>
                </c:pt>
                <c:pt idx="84">
                  <c:v>406999.05384114158</c:v>
                </c:pt>
                <c:pt idx="85">
                  <c:v>411586.21809975518</c:v>
                </c:pt>
                <c:pt idx="86">
                  <c:v>416167.73141574621</c:v>
                </c:pt>
                <c:pt idx="87">
                  <c:v>420743.55493888416</c:v>
                </c:pt>
                <c:pt idx="88">
                  <c:v>425313.64955184318</c:v>
                </c:pt>
                <c:pt idx="89">
                  <c:v>429877.97586836573</c:v>
                </c:pt>
                <c:pt idx="90">
                  <c:v>434436.49423141388</c:v>
                </c:pt>
                <c:pt idx="91">
                  <c:v>438989.16471130744</c:v>
                </c:pt>
                <c:pt idx="92">
                  <c:v>443535.94710384979</c:v>
                </c:pt>
                <c:pt idx="93">
                  <c:v>448076.80092844029</c:v>
                </c:pt>
                <c:pt idx="94">
                  <c:v>452611.68542617437</c:v>
                </c:pt>
                <c:pt idx="95">
                  <c:v>457140.55955792987</c:v>
                </c:pt>
                <c:pt idx="96">
                  <c:v>461663.38200244063</c:v>
                </c:pt>
                <c:pt idx="97">
                  <c:v>466180.11115435691</c:v>
                </c:pt>
                <c:pt idx="98">
                  <c:v>470690.7051222921</c:v>
                </c:pt>
                <c:pt idx="99">
                  <c:v>475195.12172685628</c:v>
                </c:pt>
                <c:pt idx="100">
                  <c:v>479693.31849867635</c:v>
                </c:pt>
                <c:pt idx="101">
                  <c:v>484185.25267640216</c:v>
                </c:pt>
                <c:pt idx="102">
                  <c:v>488670.88120469928</c:v>
                </c:pt>
                <c:pt idx="103">
                  <c:v>493150.16073222796</c:v>
                </c:pt>
                <c:pt idx="104">
                  <c:v>497623.04760960786</c:v>
                </c:pt>
                <c:pt idx="105">
                  <c:v>502089.49788736925</c:v>
                </c:pt>
                <c:pt idx="106">
                  <c:v>506549.46731388971</c:v>
                </c:pt>
                <c:pt idx="107">
                  <c:v>511002.911333317</c:v>
                </c:pt>
                <c:pt idx="108">
                  <c:v>515449.78508347733</c:v>
                </c:pt>
                <c:pt idx="109">
                  <c:v>519890.04339376948</c:v>
                </c:pt>
                <c:pt idx="110">
                  <c:v>524323.64078304439</c:v>
                </c:pt>
                <c:pt idx="111">
                  <c:v>528750.53145747003</c:v>
                </c:pt>
                <c:pt idx="112">
                  <c:v>533170.66930838185</c:v>
                </c:pt>
                <c:pt idx="113">
                  <c:v>537584.00791011809</c:v>
                </c:pt>
                <c:pt idx="114">
                  <c:v>541990.50051784073</c:v>
                </c:pt>
                <c:pt idx="115">
                  <c:v>546390.10006534099</c:v>
                </c:pt>
                <c:pt idx="116">
                  <c:v>550782.75916282984</c:v>
                </c:pt>
                <c:pt idx="117">
                  <c:v>555168.43009471335</c:v>
                </c:pt>
                <c:pt idx="118">
                  <c:v>559547.06481735304</c:v>
                </c:pt>
                <c:pt idx="119">
                  <c:v>563918.61495681037</c:v>
                </c:pt>
                <c:pt idx="120">
                  <c:v>568283.03180657595</c:v>
                </c:pt>
                <c:pt idx="121">
                  <c:v>572640.2663252831</c:v>
                </c:pt>
                <c:pt idx="122">
                  <c:v>576990.26913440588</c:v>
                </c:pt>
                <c:pt idx="123">
                  <c:v>581332.99051594082</c:v>
                </c:pt>
                <c:pt idx="124">
                  <c:v>585668.38041007333</c:v>
                </c:pt>
                <c:pt idx="125">
                  <c:v>589996.38841282751</c:v>
                </c:pt>
                <c:pt idx="126">
                  <c:v>594316.96377370006</c:v>
                </c:pt>
                <c:pt idx="127">
                  <c:v>598630.05539327813</c:v>
                </c:pt>
                <c:pt idx="128">
                  <c:v>602935.61182084028</c:v>
                </c:pt>
                <c:pt idx="129">
                  <c:v>607233.58125194139</c:v>
                </c:pt>
                <c:pt idx="130">
                  <c:v>611523.9115259808</c:v>
                </c:pt>
                <c:pt idx="131">
                  <c:v>615806.55012375372</c:v>
                </c:pt>
                <c:pt idx="132">
                  <c:v>620081.44416498579</c:v>
                </c:pt>
                <c:pt idx="133">
                  <c:v>624348.54040585086</c:v>
                </c:pt>
                <c:pt idx="134">
                  <c:v>628607.78523647133</c:v>
                </c:pt>
                <c:pt idx="135">
                  <c:v>632859.12467840174</c:v>
                </c:pt>
                <c:pt idx="136">
                  <c:v>637102.50438209495</c:v>
                </c:pt>
                <c:pt idx="137">
                  <c:v>641337.86962435045</c:v>
                </c:pt>
                <c:pt idx="138">
                  <c:v>645565.16530574602</c:v>
                </c:pt>
                <c:pt idx="139">
                  <c:v>649784.3359480506</c:v>
                </c:pt>
                <c:pt idx="140">
                  <c:v>653995.32569162059</c:v>
                </c:pt>
                <c:pt idx="141">
                  <c:v>658198.07829277706</c:v>
                </c:pt>
                <c:pt idx="142">
                  <c:v>662392.53712116601</c:v>
                </c:pt>
                <c:pt idx="143">
                  <c:v>666578.64515709959</c:v>
                </c:pt>
                <c:pt idx="144">
                  <c:v>670756.34498887963</c:v>
                </c:pt>
                <c:pt idx="145">
                  <c:v>674925.57881010266</c:v>
                </c:pt>
                <c:pt idx="146">
                  <c:v>679086.28841694607</c:v>
                </c:pt>
                <c:pt idx="147">
                  <c:v>683238.41520543606</c:v>
                </c:pt>
                <c:pt idx="148">
                  <c:v>687381.9001686963</c:v>
                </c:pt>
                <c:pt idx="149">
                  <c:v>691516.68389417848</c:v>
                </c:pt>
                <c:pt idx="150">
                  <c:v>695642.70656087284</c:v>
                </c:pt>
                <c:pt idx="151">
                  <c:v>699759.90793650015</c:v>
                </c:pt>
                <c:pt idx="152">
                  <c:v>703868.22737468441</c:v>
                </c:pt>
                <c:pt idx="153">
                  <c:v>707967.60381210572</c:v>
                </c:pt>
                <c:pt idx="154">
                  <c:v>712057.97576563375</c:v>
                </c:pt>
                <c:pt idx="155">
                  <c:v>716139.2813294417</c:v>
                </c:pt>
                <c:pt idx="156">
                  <c:v>720211.45817210036</c:v>
                </c:pt>
                <c:pt idx="157">
                  <c:v>724274.44353365176</c:v>
                </c:pt>
                <c:pt idx="158">
                  <c:v>728328.17422266328</c:v>
                </c:pt>
                <c:pt idx="159">
                  <c:v>732372.58661326126</c:v>
                </c:pt>
                <c:pt idx="160">
                  <c:v>736407.61664214404</c:v>
                </c:pt>
                <c:pt idx="161">
                  <c:v>740433.19980557496</c:v>
                </c:pt>
                <c:pt idx="162">
                  <c:v>744449.27115635388</c:v>
                </c:pt>
                <c:pt idx="163">
                  <c:v>748455.76530076889</c:v>
                </c:pt>
                <c:pt idx="164">
                  <c:v>752452.61639552622</c:v>
                </c:pt>
                <c:pt idx="165">
                  <c:v>756439.75814465957</c:v>
                </c:pt>
                <c:pt idx="166">
                  <c:v>760417.12379641761</c:v>
                </c:pt>
                <c:pt idx="167">
                  <c:v>764384.64614013105</c:v>
                </c:pt>
                <c:pt idx="168">
                  <c:v>768342.25750305702</c:v>
                </c:pt>
                <c:pt idx="169">
                  <c:v>772289.88974720251</c:v>
                </c:pt>
                <c:pt idx="170">
                  <c:v>776227.47426612594</c:v>
                </c:pt>
                <c:pt idx="171">
                  <c:v>780154.94198171655</c:v>
                </c:pt>
                <c:pt idx="172">
                  <c:v>784072.22334095126</c:v>
                </c:pt>
                <c:pt idx="173">
                  <c:v>787979.24831263022</c:v>
                </c:pt>
                <c:pt idx="174">
                  <c:v>791875.94638408895</c:v>
                </c:pt>
                <c:pt idx="175">
                  <c:v>795762.24655788846</c:v>
                </c:pt>
                <c:pt idx="176">
                  <c:v>799638.07734848233</c:v>
                </c:pt>
                <c:pt idx="177">
                  <c:v>803503.36677886092</c:v>
                </c:pt>
                <c:pt idx="178">
                  <c:v>807358.04237717285</c:v>
                </c:pt>
                <c:pt idx="179">
                  <c:v>811202.0311733227</c:v>
                </c:pt>
                <c:pt idx="180">
                  <c:v>815035.25969554554</c:v>
                </c:pt>
                <c:pt idx="181">
                  <c:v>818857.65396695817</c:v>
                </c:pt>
                <c:pt idx="182">
                  <c:v>822669.13950208621</c:v>
                </c:pt>
                <c:pt idx="183">
                  <c:v>826469.6413033678</c:v>
                </c:pt>
                <c:pt idx="184">
                  <c:v>830259.08385763259</c:v>
                </c:pt>
                <c:pt idx="185">
                  <c:v>834037.39113255742</c:v>
                </c:pt>
                <c:pt idx="186">
                  <c:v>837804.48657309683</c:v>
                </c:pt>
                <c:pt idx="187">
                  <c:v>841560.29309788952</c:v>
                </c:pt>
                <c:pt idx="188">
                  <c:v>845304.73309563962</c:v>
                </c:pt>
                <c:pt idx="189">
                  <c:v>849037.72842147376</c:v>
                </c:pt>
                <c:pt idx="190">
                  <c:v>852759.20039327245</c:v>
                </c:pt>
                <c:pt idx="191">
                  <c:v>856469.06978797668</c:v>
                </c:pt>
                <c:pt idx="192">
                  <c:v>860167.25683786906</c:v>
                </c:pt>
                <c:pt idx="193">
                  <c:v>863853.68122682895</c:v>
                </c:pt>
                <c:pt idx="194">
                  <c:v>867528.26208656235</c:v>
                </c:pt>
                <c:pt idx="195">
                  <c:v>871190.91799280595</c:v>
                </c:pt>
                <c:pt idx="196">
                  <c:v>874841.5669615044</c:v>
                </c:pt>
                <c:pt idx="197">
                  <c:v>878480.12644496211</c:v>
                </c:pt>
                <c:pt idx="198">
                  <c:v>882106.51332796807</c:v>
                </c:pt>
                <c:pt idx="199">
                  <c:v>885720.64392389427</c:v>
                </c:pt>
                <c:pt idx="200">
                  <c:v>889322.43397076684</c:v>
                </c:pt>
                <c:pt idx="201">
                  <c:v>892911.79862731113</c:v>
                </c:pt>
                <c:pt idx="202">
                  <c:v>896488.65246896865</c:v>
                </c:pt>
                <c:pt idx="203">
                  <c:v>900052.90948388714</c:v>
                </c:pt>
                <c:pt idx="204">
                  <c:v>903604.4830688826</c:v>
                </c:pt>
                <c:pt idx="205">
                  <c:v>907143.28602537443</c:v>
                </c:pt>
                <c:pt idx="206">
                  <c:v>910669.23055529164</c:v>
                </c:pt>
                <c:pt idx="207">
                  <c:v>914182.22825695144</c:v>
                </c:pt>
                <c:pt idx="208">
                  <c:v>917682.1901209096</c:v>
                </c:pt>
                <c:pt idx="209">
                  <c:v>921169.02652578196</c:v>
                </c:pt>
                <c:pt idx="210">
                  <c:v>924642.64723403729</c:v>
                </c:pt>
                <c:pt idx="211">
                  <c:v>928102.9613877614</c:v>
                </c:pt>
                <c:pt idx="212">
                  <c:v>931549.87750439183</c:v>
                </c:pt>
                <c:pt idx="213">
                  <c:v>934983.30347242358</c:v>
                </c:pt>
                <c:pt idx="214">
                  <c:v>938403.14654708502</c:v>
                </c:pt>
                <c:pt idx="215">
                  <c:v>941809.31334598421</c:v>
                </c:pt>
                <c:pt idx="216">
                  <c:v>945201.70984472532</c:v>
                </c:pt>
                <c:pt idx="217">
                  <c:v>948580.24137249484</c:v>
                </c:pt>
                <c:pt idx="218">
                  <c:v>951944.81260761723</c:v>
                </c:pt>
                <c:pt idx="219">
                  <c:v>955295.32757308055</c:v>
                </c:pt>
                <c:pt idx="220">
                  <c:v>958631.6896320309</c:v>
                </c:pt>
                <c:pt idx="221">
                  <c:v>961953.80148323602</c:v>
                </c:pt>
                <c:pt idx="222">
                  <c:v>965261.56515651767</c:v>
                </c:pt>
                <c:pt idx="223">
                  <c:v>968554.88200815255</c:v>
                </c:pt>
                <c:pt idx="224">
                  <c:v>971833.65271624189</c:v>
                </c:pt>
                <c:pt idx="225">
                  <c:v>975097.7772760489</c:v>
                </c:pt>
                <c:pt idx="226">
                  <c:v>978347.15499530407</c:v>
                </c:pt>
                <c:pt idx="227">
                  <c:v>981581.68448947859</c:v>
                </c:pt>
                <c:pt idx="228">
                  <c:v>984801.26367702498</c:v>
                </c:pt>
                <c:pt idx="229">
                  <c:v>988005.78977458528</c:v>
                </c:pt>
                <c:pt idx="230">
                  <c:v>991195.15929216577</c:v>
                </c:pt>
                <c:pt idx="231">
                  <c:v>994369.26802827907</c:v>
                </c:pt>
                <c:pt idx="232">
                  <c:v>997528.01106505271</c:v>
                </c:pt>
                <c:pt idx="233">
                  <c:v>1000671.2827633036</c:v>
                </c:pt>
                <c:pt idx="234">
                  <c:v>1003798.9767575795</c:v>
                </c:pt>
                <c:pt idx="235">
                  <c:v>1006910.9859511654</c:v>
                </c:pt>
                <c:pt idx="236">
                  <c:v>1010007.2025110568</c:v>
                </c:pt>
                <c:pt idx="237">
                  <c:v>1013087.5178628969</c:v>
                </c:pt>
                <c:pt idx="238">
                  <c:v>1016151.8226858804</c:v>
                </c:pt>
                <c:pt idx="239">
                  <c:v>1019200.0069076213</c:v>
                </c:pt>
                <c:pt idx="240">
                  <c:v>1022231.9596989861</c:v>
                </c:pt>
                <c:pt idx="241">
                  <c:v>1025247.5694688911</c:v>
                </c:pt>
                <c:pt idx="242">
                  <c:v>1028246.7238590637</c:v>
                </c:pt>
                <c:pt idx="243">
                  <c:v>1031229.3097387683</c:v>
                </c:pt>
                <c:pt idx="244">
                  <c:v>1034195.2131994952</c:v>
                </c:pt>
                <c:pt idx="245">
                  <c:v>1037144.3195496141</c:v>
                </c:pt>
                <c:pt idx="246">
                  <c:v>1040076.5133089896</c:v>
                </c:pt>
                <c:pt idx="247">
                  <c:v>1042991.6782035603</c:v>
                </c:pt>
                <c:pt idx="248">
                  <c:v>1045889.6971598807</c:v>
                </c:pt>
                <c:pt idx="249">
                  <c:v>1048770.4522996251</c:v>
                </c:pt>
                <c:pt idx="250">
                  <c:v>1051633.8249340549</c:v>
                </c:pt>
                <c:pt idx="251">
                  <c:v>1054479.6955584458</c:v>
                </c:pt>
                <c:pt idx="252">
                  <c:v>1057307.9438464788</c:v>
                </c:pt>
                <c:pt idx="253">
                  <c:v>1060118.4486445915</c:v>
                </c:pt>
                <c:pt idx="254">
                  <c:v>1062911.0879662908</c:v>
                </c:pt>
                <c:pt idx="255">
                  <c:v>1065685.7389864263</c:v>
                </c:pt>
                <c:pt idx="256">
                  <c:v>1068442.2780354246</c:v>
                </c:pt>
                <c:pt idx="257">
                  <c:v>1071180.5805934845</c:v>
                </c:pt>
                <c:pt idx="258">
                  <c:v>1073900.5212847304</c:v>
                </c:pt>
                <c:pt idx="259">
                  <c:v>1076601.9738713279</c:v>
                </c:pt>
                <c:pt idx="260">
                  <c:v>1079284.8112475579</c:v>
                </c:pt>
                <c:pt idx="261">
                  <c:v>1081948.905433849</c:v>
                </c:pt>
                <c:pt idx="262">
                  <c:v>1084594.1275707702</c:v>
                </c:pt>
                <c:pt idx="263">
                  <c:v>1087220.3479129823</c:v>
                </c:pt>
                <c:pt idx="264">
                  <c:v>1089827.4358231465</c:v>
                </c:pt>
                <c:pt idx="265">
                  <c:v>1092415.2597657926</c:v>
                </c:pt>
                <c:pt idx="266">
                  <c:v>1094983.687301144</c:v>
                </c:pt>
                <c:pt idx="267">
                  <c:v>1097532.5850789002</c:v>
                </c:pt>
                <c:pt idx="268">
                  <c:v>1100061.8188319781</c:v>
                </c:pt>
                <c:pt idx="269">
                  <c:v>1102571.253370208</c:v>
                </c:pt>
                <c:pt idx="270">
                  <c:v>1105060.7525739875</c:v>
                </c:pt>
                <c:pt idx="271">
                  <c:v>1107530.1793878926</c:v>
                </c:pt>
                <c:pt idx="272">
                  <c:v>1109979.3958142428</c:v>
                </c:pt>
                <c:pt idx="273">
                  <c:v>1112408.2629066235</c:v>
                </c:pt>
                <c:pt idx="274">
                  <c:v>1114816.6407633638</c:v>
                </c:pt>
                <c:pt idx="275">
                  <c:v>1117204.3885209686</c:v>
                </c:pt>
                <c:pt idx="276">
                  <c:v>1119571.3643475065</c:v>
                </c:pt>
                <c:pt idx="277">
                  <c:v>1121917.4254359514</c:v>
                </c:pt>
                <c:pt idx="278">
                  <c:v>1124242.4279974787</c:v>
                </c:pt>
                <c:pt idx="279">
                  <c:v>1126546.2272547162</c:v>
                </c:pt>
                <c:pt idx="280">
                  <c:v>1128828.6774349466</c:v>
                </c:pt>
                <c:pt idx="281">
                  <c:v>1131089.6317632655</c:v>
                </c:pt>
                <c:pt idx="282">
                  <c:v>1133328.9424556911</c:v>
                </c:pt>
                <c:pt idx="283">
                  <c:v>1135546.4607122266</c:v>
                </c:pt>
                <c:pt idx="284">
                  <c:v>1137742.0367098753</c:v>
                </c:pt>
                <c:pt idx="285">
                  <c:v>1139915.5195956072</c:v>
                </c:pt>
                <c:pt idx="286">
                  <c:v>1142066.7574792781</c:v>
                </c:pt>
                <c:pt idx="287">
                  <c:v>1144195.5974264988</c:v>
                </c:pt>
                <c:pt idx="288">
                  <c:v>1146301.8854514561</c:v>
                </c:pt>
                <c:pt idx="289">
                  <c:v>1148385.4665096842</c:v>
                </c:pt>
                <c:pt idx="290">
                  <c:v>1150446.1844907873</c:v>
                </c:pt>
                <c:pt idx="291">
                  <c:v>1152483.8822111099</c:v>
                </c:pt>
                <c:pt idx="292">
                  <c:v>1154498.4014063592</c:v>
                </c:pt>
                <c:pt idx="293">
                  <c:v>1156489.5827241752</c:v>
                </c:pt>
                <c:pt idx="294">
                  <c:v>1158457.2657166508</c:v>
                </c:pt>
                <c:pt idx="295">
                  <c:v>1160401.2888327991</c:v>
                </c:pt>
                <c:pt idx="296">
                  <c:v>1162321.4894109704</c:v>
                </c:pt>
                <c:pt idx="297">
                  <c:v>1164217.703671216</c:v>
                </c:pt>
                <c:pt idx="298">
                  <c:v>1166089.7667076003</c:v>
                </c:pt>
                <c:pt idx="299">
                  <c:v>1167937.5124804594</c:v>
                </c:pt>
                <c:pt idx="300">
                  <c:v>1169760.7738086064</c:v>
                </c:pt>
                <c:pt idx="301">
                  <c:v>1171559.3823614838</c:v>
                </c:pt>
                <c:pt idx="302">
                  <c:v>1173333.1686512616</c:v>
                </c:pt>
                <c:pt idx="303">
                  <c:v>1175081.9620248813</c:v>
                </c:pt>
                <c:pt idx="304">
                  <c:v>1176805.590656044</c:v>
                </c:pt>
                <c:pt idx="305">
                  <c:v>1178503.8815371455</c:v>
                </c:pt>
                <c:pt idx="306">
                  <c:v>1180176.6604711539</c:v>
                </c:pt>
                <c:pt idx="307">
                  <c:v>1181823.7520634332</c:v>
                </c:pt>
                <c:pt idx="308">
                  <c:v>1183444.9797135089</c:v>
                </c:pt>
                <c:pt idx="309">
                  <c:v>1185040.1656067783</c:v>
                </c:pt>
                <c:pt idx="310">
                  <c:v>1186609.1307061636</c:v>
                </c:pt>
                <c:pt idx="311">
                  <c:v>1188151.6947437064</c:v>
                </c:pt>
                <c:pt idx="312">
                  <c:v>1189667.6762121068</c:v>
                </c:pt>
                <c:pt idx="313">
                  <c:v>1191156.892356202</c:v>
                </c:pt>
                <c:pt idx="314">
                  <c:v>1192619.1591643873</c:v>
                </c:pt>
                <c:pt idx="315">
                  <c:v>1194054.2913599783</c:v>
                </c:pt>
                <c:pt idx="316">
                  <c:v>1195462.1023925135</c:v>
                </c:pt>
                <c:pt idx="317">
                  <c:v>1196842.4044289971</c:v>
                </c:pt>
                <c:pt idx="318">
                  <c:v>1198195.0083450808</c:v>
                </c:pt>
                <c:pt idx="319">
                  <c:v>1199519.7237161871</c:v>
                </c:pt>
                <c:pt idx="320">
                  <c:v>1200816.3588085691</c:v>
                </c:pt>
                <c:pt idx="321">
                  <c:v>1202084.720570311</c:v>
                </c:pt>
                <c:pt idx="322">
                  <c:v>1203324.6146222642</c:v>
                </c:pt>
                <c:pt idx="323">
                  <c:v>1204535.8452489241</c:v>
                </c:pt>
                <c:pt idx="324">
                  <c:v>1205718.2153892417</c:v>
                </c:pt>
                <c:pt idx="325">
                  <c:v>1206871.5266273734</c:v>
                </c:pt>
                <c:pt idx="326">
                  <c:v>1207995.5791833668</c:v>
                </c:pt>
                <c:pt idx="327">
                  <c:v>1209090.1719037823</c:v>
                </c:pt>
                <c:pt idx="328">
                  <c:v>1210155.1022522501</c:v>
                </c:pt>
                <c:pt idx="329">
                  <c:v>1211190.1662999629</c:v>
                </c:pt>
                <c:pt idx="330">
                  <c:v>1212195.1587161033</c:v>
                </c:pt>
                <c:pt idx="331">
                  <c:v>1213169.8727582041</c:v>
                </c:pt>
                <c:pt idx="332">
                  <c:v>1214114.1002624438</c:v>
                </c:pt>
                <c:pt idx="333">
                  <c:v>1215027.6316338747</c:v>
                </c:pt>
                <c:pt idx="334">
                  <c:v>1215910.2558365837</c:v>
                </c:pt>
                <c:pt idx="335">
                  <c:v>1216761.7603837857</c:v>
                </c:pt>
                <c:pt idx="336">
                  <c:v>1217581.9313278492</c:v>
                </c:pt>
                <c:pt idx="337">
                  <c:v>1218370.5532502525</c:v>
                </c:pt>
                <c:pt idx="338">
                  <c:v>1219127.409251472</c:v>
                </c:pt>
                <c:pt idx="339">
                  <c:v>1219852.2809407993</c:v>
                </c:pt>
                <c:pt idx="340">
                  <c:v>1220544.9484260902</c:v>
                </c:pt>
                <c:pt idx="341">
                  <c:v>1221205.1903034421</c:v>
                </c:pt>
                <c:pt idx="342">
                  <c:v>1221832.7836468001</c:v>
                </c:pt>
                <c:pt idx="343">
                  <c:v>1222427.5039974933</c:v>
                </c:pt>
                <c:pt idx="344">
                  <c:v>1222989.125353697</c:v>
                </c:pt>
                <c:pt idx="345">
                  <c:v>1223517.420159824</c:v>
                </c:pt>
                <c:pt idx="346">
                  <c:v>1224012.1592958425</c:v>
                </c:pt>
                <c:pt idx="347">
                  <c:v>1224473.1120665206</c:v>
                </c:pt>
                <c:pt idx="348">
                  <c:v>1224900.0461905967</c:v>
                </c:pt>
                <c:pt idx="349">
                  <c:v>1225292.7277898754</c:v>
                </c:pt>
                <c:pt idx="350">
                  <c:v>1225650.9213782484</c:v>
                </c:pt>
                <c:pt idx="351">
                  <c:v>1225974.3898506411</c:v>
                </c:pt>
                <c:pt idx="352">
                  <c:v>1226262.894471881</c:v>
                </c:pt>
                <c:pt idx="353">
                  <c:v>1226516.1948654912</c:v>
                </c:pt>
                <c:pt idx="354">
                  <c:v>1226734.0490024071</c:v>
                </c:pt>
                <c:pt idx="355">
                  <c:v>1226916.2131896138</c:v>
                </c:pt>
                <c:pt idx="356">
                  <c:v>1227062.4420587069</c:v>
                </c:pt>
                <c:pt idx="357">
                  <c:v>1227172.4885543745</c:v>
                </c:pt>
                <c:pt idx="358">
                  <c:v>1227246.1039227995</c:v>
                </c:pt>
                <c:pt idx="359">
                  <c:v>1227283.0376999818</c:v>
                </c:pt>
              </c:numCache>
            </c:numRef>
          </c:yVal>
          <c:smooth val="1"/>
          <c:extLst>
            <c:ext xmlns:c16="http://schemas.microsoft.com/office/drawing/2014/chart" uri="{C3380CC4-5D6E-409C-BE32-E72D297353CC}">
              <c16:uniqueId val="{00000002-AA83-453D-915C-BE332B2AA626}"/>
            </c:ext>
          </c:extLst>
        </c:ser>
        <c:ser>
          <c:idx val="3"/>
          <c:order val="3"/>
          <c:tx>
            <c:v>Total Paid End of Loan</c:v>
          </c:tx>
          <c:spPr>
            <a:ln>
              <a:noFill/>
            </a:ln>
          </c:spPr>
          <c:marker>
            <c:symbol val="circle"/>
            <c:size val="7"/>
            <c:spPr>
              <a:solidFill>
                <a:schemeClr val="accent6"/>
              </a:solidFill>
              <a:ln cmpd="sng">
                <a:solidFill>
                  <a:schemeClr val="accent6"/>
                </a:solidFill>
              </a:ln>
            </c:spPr>
          </c:marker>
          <c:xVal>
            <c:numRef>
              <c:f>'Amoritization Scenario 10% DP'!$J$8:$J$367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 DP'!$U$8:$U$367</c:f>
              <c:numCache>
                <c:formatCode>"$"#,##0.00_);[Red]\("$"#,##0.00\)</c:formatCode>
                <c:ptCount val="360"/>
                <c:pt idx="0">
                  <c:v>5409.1195491666622</c:v>
                </c:pt>
                <c:pt idx="1">
                  <c:v>10818.239098333324</c:v>
                </c:pt>
                <c:pt idx="2">
                  <c:v>16227.358647499987</c:v>
                </c:pt>
                <c:pt idx="3">
                  <c:v>21636.478196666649</c:v>
                </c:pt>
                <c:pt idx="4">
                  <c:v>27045.597745833315</c:v>
                </c:pt>
                <c:pt idx="5">
                  <c:v>32454.717294999973</c:v>
                </c:pt>
                <c:pt idx="6">
                  <c:v>37863.836844166639</c:v>
                </c:pt>
                <c:pt idx="7">
                  <c:v>43272.956393333297</c:v>
                </c:pt>
                <c:pt idx="8">
                  <c:v>48682.075942499956</c:v>
                </c:pt>
                <c:pt idx="9">
                  <c:v>54091.195491666622</c:v>
                </c:pt>
                <c:pt idx="10">
                  <c:v>59500.315040833288</c:v>
                </c:pt>
                <c:pt idx="11">
                  <c:v>64909.434589999953</c:v>
                </c:pt>
                <c:pt idx="12">
                  <c:v>70318.554139166619</c:v>
                </c:pt>
                <c:pt idx="13">
                  <c:v>75727.673688333278</c:v>
                </c:pt>
                <c:pt idx="14">
                  <c:v>81136.793237499936</c:v>
                </c:pt>
                <c:pt idx="15">
                  <c:v>86545.912786666595</c:v>
                </c:pt>
                <c:pt idx="16">
                  <c:v>91955.032335833268</c:v>
                </c:pt>
                <c:pt idx="17">
                  <c:v>97364.151884999927</c:v>
                </c:pt>
                <c:pt idx="18">
                  <c:v>102773.27143416659</c:v>
                </c:pt>
                <c:pt idx="19">
                  <c:v>108182.39098333326</c:v>
                </c:pt>
                <c:pt idx="20">
                  <c:v>113591.5105324999</c:v>
                </c:pt>
                <c:pt idx="21">
                  <c:v>119000.63008166656</c:v>
                </c:pt>
                <c:pt idx="22">
                  <c:v>124409.74963083323</c:v>
                </c:pt>
                <c:pt idx="23">
                  <c:v>129818.86917999989</c:v>
                </c:pt>
                <c:pt idx="24">
                  <c:v>135227.98872916657</c:v>
                </c:pt>
                <c:pt idx="25">
                  <c:v>140637.10827833321</c:v>
                </c:pt>
                <c:pt idx="26">
                  <c:v>146046.22782749988</c:v>
                </c:pt>
                <c:pt idx="27">
                  <c:v>151455.34737666656</c:v>
                </c:pt>
                <c:pt idx="28">
                  <c:v>156864.4669258332</c:v>
                </c:pt>
                <c:pt idx="29">
                  <c:v>162273.58647499987</c:v>
                </c:pt>
                <c:pt idx="30">
                  <c:v>167682.70602416652</c:v>
                </c:pt>
                <c:pt idx="31">
                  <c:v>173091.82557333316</c:v>
                </c:pt>
                <c:pt idx="32">
                  <c:v>178500.94512249983</c:v>
                </c:pt>
                <c:pt idx="33">
                  <c:v>183910.06467166651</c:v>
                </c:pt>
                <c:pt idx="34">
                  <c:v>189319.18422083318</c:v>
                </c:pt>
                <c:pt idx="35">
                  <c:v>194728.30376999985</c:v>
                </c:pt>
                <c:pt idx="36">
                  <c:v>200137.4233191665</c:v>
                </c:pt>
                <c:pt idx="37">
                  <c:v>205546.54286833317</c:v>
                </c:pt>
                <c:pt idx="38">
                  <c:v>210955.66241749981</c:v>
                </c:pt>
                <c:pt idx="39">
                  <c:v>216364.78196666646</c:v>
                </c:pt>
                <c:pt idx="40">
                  <c:v>221773.9015158331</c:v>
                </c:pt>
                <c:pt idx="41">
                  <c:v>227183.02106499978</c:v>
                </c:pt>
                <c:pt idx="42">
                  <c:v>232592.14061416645</c:v>
                </c:pt>
                <c:pt idx="43">
                  <c:v>238001.26016333312</c:v>
                </c:pt>
                <c:pt idx="44">
                  <c:v>243410.37971249977</c:v>
                </c:pt>
                <c:pt idx="45">
                  <c:v>248819.49926166644</c:v>
                </c:pt>
                <c:pt idx="46">
                  <c:v>254228.61881083308</c:v>
                </c:pt>
                <c:pt idx="47">
                  <c:v>259637.73835999976</c:v>
                </c:pt>
                <c:pt idx="48">
                  <c:v>265046.85790916643</c:v>
                </c:pt>
                <c:pt idx="49">
                  <c:v>270455.97745833307</c:v>
                </c:pt>
                <c:pt idx="50">
                  <c:v>275865.09700749972</c:v>
                </c:pt>
                <c:pt idx="51">
                  <c:v>281274.21655666642</c:v>
                </c:pt>
                <c:pt idx="52">
                  <c:v>286683.33610583306</c:v>
                </c:pt>
                <c:pt idx="53">
                  <c:v>292092.45565499971</c:v>
                </c:pt>
                <c:pt idx="54">
                  <c:v>297501.57520416635</c:v>
                </c:pt>
                <c:pt idx="55">
                  <c:v>302910.69475333299</c:v>
                </c:pt>
                <c:pt idx="56">
                  <c:v>308319.81430249964</c:v>
                </c:pt>
                <c:pt idx="57">
                  <c:v>313728.93385166634</c:v>
                </c:pt>
                <c:pt idx="58">
                  <c:v>319138.05340083299</c:v>
                </c:pt>
                <c:pt idx="59">
                  <c:v>324547.17294999963</c:v>
                </c:pt>
                <c:pt idx="60">
                  <c:v>329956.29249916633</c:v>
                </c:pt>
                <c:pt idx="61">
                  <c:v>335365.41204833298</c:v>
                </c:pt>
                <c:pt idx="62">
                  <c:v>340774.53159749962</c:v>
                </c:pt>
                <c:pt idx="63">
                  <c:v>346183.65114666632</c:v>
                </c:pt>
                <c:pt idx="64">
                  <c:v>351592.77069583297</c:v>
                </c:pt>
                <c:pt idx="65">
                  <c:v>357001.89024499967</c:v>
                </c:pt>
                <c:pt idx="66">
                  <c:v>362411.00979416631</c:v>
                </c:pt>
                <c:pt idx="67">
                  <c:v>367820.12934333296</c:v>
                </c:pt>
                <c:pt idx="68">
                  <c:v>373229.2488924996</c:v>
                </c:pt>
                <c:pt idx="69">
                  <c:v>378638.3684416663</c:v>
                </c:pt>
                <c:pt idx="70">
                  <c:v>384047.487990833</c:v>
                </c:pt>
                <c:pt idx="71">
                  <c:v>389456.60753999965</c:v>
                </c:pt>
                <c:pt idx="72">
                  <c:v>394865.72708916629</c:v>
                </c:pt>
                <c:pt idx="73">
                  <c:v>400274.84663833294</c:v>
                </c:pt>
                <c:pt idx="74">
                  <c:v>405683.96618749964</c:v>
                </c:pt>
                <c:pt idx="75">
                  <c:v>411093.08573666628</c:v>
                </c:pt>
                <c:pt idx="76">
                  <c:v>416502.20528583293</c:v>
                </c:pt>
                <c:pt idx="77">
                  <c:v>421911.32483499963</c:v>
                </c:pt>
                <c:pt idx="78">
                  <c:v>427320.44438416627</c:v>
                </c:pt>
                <c:pt idx="79">
                  <c:v>432729.56393333297</c:v>
                </c:pt>
                <c:pt idx="80">
                  <c:v>438138.68348249962</c:v>
                </c:pt>
                <c:pt idx="81">
                  <c:v>443547.80303166632</c:v>
                </c:pt>
                <c:pt idx="82">
                  <c:v>448956.92258083296</c:v>
                </c:pt>
                <c:pt idx="83">
                  <c:v>454366.04212999967</c:v>
                </c:pt>
                <c:pt idx="84">
                  <c:v>459775.16167916631</c:v>
                </c:pt>
                <c:pt idx="85">
                  <c:v>465184.28122833301</c:v>
                </c:pt>
                <c:pt idx="86">
                  <c:v>470593.40077749966</c:v>
                </c:pt>
                <c:pt idx="87">
                  <c:v>476002.5203266663</c:v>
                </c:pt>
                <c:pt idx="88">
                  <c:v>481411.639875833</c:v>
                </c:pt>
                <c:pt idx="89">
                  <c:v>486820.75942499965</c:v>
                </c:pt>
                <c:pt idx="90">
                  <c:v>492229.87897416629</c:v>
                </c:pt>
                <c:pt idx="91">
                  <c:v>497638.99852333299</c:v>
                </c:pt>
                <c:pt idx="92">
                  <c:v>503048.11807249964</c:v>
                </c:pt>
                <c:pt idx="93">
                  <c:v>508457.23762166628</c:v>
                </c:pt>
                <c:pt idx="94">
                  <c:v>513866.35717083293</c:v>
                </c:pt>
                <c:pt idx="95">
                  <c:v>519275.47671999963</c:v>
                </c:pt>
                <c:pt idx="96">
                  <c:v>524684.59626916633</c:v>
                </c:pt>
                <c:pt idx="97">
                  <c:v>530093.71581833297</c:v>
                </c:pt>
                <c:pt idx="98">
                  <c:v>535502.83536749962</c:v>
                </c:pt>
                <c:pt idx="99">
                  <c:v>540911.95491666626</c:v>
                </c:pt>
                <c:pt idx="100">
                  <c:v>546321.07446583302</c:v>
                </c:pt>
                <c:pt idx="101">
                  <c:v>551730.19401499967</c:v>
                </c:pt>
                <c:pt idx="102">
                  <c:v>557139.31356416631</c:v>
                </c:pt>
                <c:pt idx="103">
                  <c:v>562548.43311333295</c:v>
                </c:pt>
                <c:pt idx="104">
                  <c:v>567957.5526624996</c:v>
                </c:pt>
                <c:pt idx="105">
                  <c:v>573366.67221166636</c:v>
                </c:pt>
                <c:pt idx="106">
                  <c:v>578775.791760833</c:v>
                </c:pt>
                <c:pt idx="107">
                  <c:v>584184.91130999965</c:v>
                </c:pt>
                <c:pt idx="108">
                  <c:v>589594.03085916629</c:v>
                </c:pt>
                <c:pt idx="109">
                  <c:v>595003.15040833305</c:v>
                </c:pt>
                <c:pt idx="110">
                  <c:v>600412.2699574997</c:v>
                </c:pt>
                <c:pt idx="111">
                  <c:v>605821.38950666646</c:v>
                </c:pt>
                <c:pt idx="112">
                  <c:v>611230.5090558331</c:v>
                </c:pt>
                <c:pt idx="113">
                  <c:v>616639.62860499974</c:v>
                </c:pt>
                <c:pt idx="114">
                  <c:v>622048.74815416639</c:v>
                </c:pt>
                <c:pt idx="115">
                  <c:v>627457.86770333303</c:v>
                </c:pt>
                <c:pt idx="116">
                  <c:v>632866.98725249968</c:v>
                </c:pt>
                <c:pt idx="117">
                  <c:v>638276.10680166632</c:v>
                </c:pt>
                <c:pt idx="118">
                  <c:v>643685.22635083296</c:v>
                </c:pt>
                <c:pt idx="119">
                  <c:v>649094.34589999972</c:v>
                </c:pt>
                <c:pt idx="120">
                  <c:v>654503.46544916637</c:v>
                </c:pt>
                <c:pt idx="121">
                  <c:v>659912.5849983329</c:v>
                </c:pt>
                <c:pt idx="122">
                  <c:v>665321.70454749966</c:v>
                </c:pt>
                <c:pt idx="123">
                  <c:v>670730.82409666618</c:v>
                </c:pt>
                <c:pt idx="124">
                  <c:v>676139.94364583283</c:v>
                </c:pt>
                <c:pt idx="125">
                  <c:v>681549.06319499959</c:v>
                </c:pt>
                <c:pt idx="126">
                  <c:v>686958.18274416623</c:v>
                </c:pt>
                <c:pt idx="127">
                  <c:v>692367.30229333288</c:v>
                </c:pt>
                <c:pt idx="128">
                  <c:v>697776.42184249964</c:v>
                </c:pt>
                <c:pt idx="129">
                  <c:v>703185.54139166628</c:v>
                </c:pt>
                <c:pt idx="130">
                  <c:v>708594.66094083292</c:v>
                </c:pt>
                <c:pt idx="131">
                  <c:v>714003.78048999968</c:v>
                </c:pt>
                <c:pt idx="132">
                  <c:v>719412.90003916633</c:v>
                </c:pt>
                <c:pt idx="133">
                  <c:v>724822.01958833309</c:v>
                </c:pt>
                <c:pt idx="134">
                  <c:v>730231.13913749973</c:v>
                </c:pt>
                <c:pt idx="135">
                  <c:v>735640.25868666638</c:v>
                </c:pt>
                <c:pt idx="136">
                  <c:v>741049.37823583302</c:v>
                </c:pt>
                <c:pt idx="137">
                  <c:v>746458.49778499966</c:v>
                </c:pt>
                <c:pt idx="138">
                  <c:v>751867.61733416643</c:v>
                </c:pt>
                <c:pt idx="139">
                  <c:v>757276.73688333295</c:v>
                </c:pt>
                <c:pt idx="140">
                  <c:v>762685.85643249971</c:v>
                </c:pt>
                <c:pt idx="141">
                  <c:v>768094.97598166636</c:v>
                </c:pt>
                <c:pt idx="142">
                  <c:v>773504.09553083312</c:v>
                </c:pt>
                <c:pt idx="143">
                  <c:v>778913.21507999976</c:v>
                </c:pt>
                <c:pt idx="144">
                  <c:v>784322.33462916641</c:v>
                </c:pt>
                <c:pt idx="145">
                  <c:v>789731.45417833305</c:v>
                </c:pt>
                <c:pt idx="146">
                  <c:v>795140.57372749981</c:v>
                </c:pt>
                <c:pt idx="147">
                  <c:v>800549.69327666645</c:v>
                </c:pt>
                <c:pt idx="148">
                  <c:v>805958.8128258331</c:v>
                </c:pt>
                <c:pt idx="149">
                  <c:v>811367.93237499974</c:v>
                </c:pt>
                <c:pt idx="150">
                  <c:v>816777.05192416639</c:v>
                </c:pt>
                <c:pt idx="151">
                  <c:v>822186.17147333303</c:v>
                </c:pt>
                <c:pt idx="152">
                  <c:v>827595.29102249967</c:v>
                </c:pt>
                <c:pt idx="153">
                  <c:v>833004.41057166643</c:v>
                </c:pt>
                <c:pt idx="154">
                  <c:v>838413.53012083308</c:v>
                </c:pt>
                <c:pt idx="155">
                  <c:v>843822.64966999961</c:v>
                </c:pt>
                <c:pt idx="156">
                  <c:v>849231.76921916625</c:v>
                </c:pt>
                <c:pt idx="157">
                  <c:v>854640.88876833289</c:v>
                </c:pt>
                <c:pt idx="158">
                  <c:v>860050.00831749954</c:v>
                </c:pt>
                <c:pt idx="159">
                  <c:v>865459.12786666618</c:v>
                </c:pt>
                <c:pt idx="160">
                  <c:v>870868.24741583283</c:v>
                </c:pt>
                <c:pt idx="161">
                  <c:v>876277.36696499947</c:v>
                </c:pt>
                <c:pt idx="162">
                  <c:v>881686.48651416611</c:v>
                </c:pt>
                <c:pt idx="163">
                  <c:v>887095.60606333276</c:v>
                </c:pt>
                <c:pt idx="164">
                  <c:v>892504.72561249929</c:v>
                </c:pt>
                <c:pt idx="165">
                  <c:v>897913.84516166605</c:v>
                </c:pt>
                <c:pt idx="166">
                  <c:v>903322.96471083269</c:v>
                </c:pt>
                <c:pt idx="167">
                  <c:v>908732.08425999933</c:v>
                </c:pt>
                <c:pt idx="168">
                  <c:v>914141.20380916609</c:v>
                </c:pt>
                <c:pt idx="169">
                  <c:v>919550.32335833274</c:v>
                </c:pt>
                <c:pt idx="170">
                  <c:v>924959.44290749938</c:v>
                </c:pt>
                <c:pt idx="171">
                  <c:v>930368.56245666603</c:v>
                </c:pt>
                <c:pt idx="172">
                  <c:v>935777.68200583267</c:v>
                </c:pt>
                <c:pt idx="173">
                  <c:v>941186.80155499943</c:v>
                </c:pt>
                <c:pt idx="174">
                  <c:v>946595.92110416607</c:v>
                </c:pt>
                <c:pt idx="175">
                  <c:v>952005.04065333284</c:v>
                </c:pt>
                <c:pt idx="176">
                  <c:v>957414.16020249948</c:v>
                </c:pt>
                <c:pt idx="177">
                  <c:v>962823.27975166612</c:v>
                </c:pt>
                <c:pt idx="178">
                  <c:v>968232.39930083277</c:v>
                </c:pt>
                <c:pt idx="179">
                  <c:v>973641.51884999941</c:v>
                </c:pt>
                <c:pt idx="180">
                  <c:v>979050.63839916606</c:v>
                </c:pt>
                <c:pt idx="181">
                  <c:v>984459.7579483327</c:v>
                </c:pt>
                <c:pt idx="182">
                  <c:v>989868.87749749934</c:v>
                </c:pt>
                <c:pt idx="183">
                  <c:v>995277.9970466661</c:v>
                </c:pt>
                <c:pt idx="184">
                  <c:v>1000687.1165958327</c:v>
                </c:pt>
                <c:pt idx="185">
                  <c:v>1006096.2361449994</c:v>
                </c:pt>
                <c:pt idx="186">
                  <c:v>1011505.3556941659</c:v>
                </c:pt>
                <c:pt idx="187">
                  <c:v>1016914.4752433327</c:v>
                </c:pt>
                <c:pt idx="188">
                  <c:v>1022323.5947924993</c:v>
                </c:pt>
                <c:pt idx="189">
                  <c:v>1027732.7143416661</c:v>
                </c:pt>
                <c:pt idx="190">
                  <c:v>1033141.8338908327</c:v>
                </c:pt>
                <c:pt idx="191">
                  <c:v>1038550.9534399994</c:v>
                </c:pt>
                <c:pt idx="192">
                  <c:v>1043960.072989166</c:v>
                </c:pt>
                <c:pt idx="193">
                  <c:v>1049369.1925383327</c:v>
                </c:pt>
                <c:pt idx="194">
                  <c:v>1054778.3120874993</c:v>
                </c:pt>
                <c:pt idx="195">
                  <c:v>1060187.4316366662</c:v>
                </c:pt>
                <c:pt idx="196">
                  <c:v>1065596.5511858328</c:v>
                </c:pt>
                <c:pt idx="197">
                  <c:v>1071005.6707349992</c:v>
                </c:pt>
                <c:pt idx="198">
                  <c:v>1076414.7902841661</c:v>
                </c:pt>
                <c:pt idx="199">
                  <c:v>1081823.9098333328</c:v>
                </c:pt>
                <c:pt idx="200">
                  <c:v>1087233.0293824994</c:v>
                </c:pt>
                <c:pt idx="201">
                  <c:v>1092642.148931666</c:v>
                </c:pt>
                <c:pt idx="202">
                  <c:v>1098051.2684808327</c:v>
                </c:pt>
                <c:pt idx="203">
                  <c:v>1103460.3880299993</c:v>
                </c:pt>
                <c:pt idx="204">
                  <c:v>1108869.507579166</c:v>
                </c:pt>
                <c:pt idx="205">
                  <c:v>1114278.6271283326</c:v>
                </c:pt>
                <c:pt idx="206">
                  <c:v>1119687.7466774993</c:v>
                </c:pt>
                <c:pt idx="207">
                  <c:v>1125096.8662266659</c:v>
                </c:pt>
                <c:pt idx="208">
                  <c:v>1130505.9857758326</c:v>
                </c:pt>
                <c:pt idx="209">
                  <c:v>1135915.1053249992</c:v>
                </c:pt>
                <c:pt idx="210">
                  <c:v>1141324.2248741658</c:v>
                </c:pt>
                <c:pt idx="211">
                  <c:v>1146733.3444233325</c:v>
                </c:pt>
                <c:pt idx="212">
                  <c:v>1152142.4639724991</c:v>
                </c:pt>
                <c:pt idx="213">
                  <c:v>1157551.5835216658</c:v>
                </c:pt>
                <c:pt idx="214">
                  <c:v>1162960.7030708324</c:v>
                </c:pt>
                <c:pt idx="215">
                  <c:v>1168369.8226199991</c:v>
                </c:pt>
                <c:pt idx="216">
                  <c:v>1173778.9421691657</c:v>
                </c:pt>
                <c:pt idx="217">
                  <c:v>1179188.0617183323</c:v>
                </c:pt>
                <c:pt idx="218">
                  <c:v>1184597.181267499</c:v>
                </c:pt>
                <c:pt idx="219">
                  <c:v>1190006.3008166656</c:v>
                </c:pt>
                <c:pt idx="220">
                  <c:v>1195415.4203658323</c:v>
                </c:pt>
                <c:pt idx="221">
                  <c:v>1200824.5399149992</c:v>
                </c:pt>
                <c:pt idx="222">
                  <c:v>1206233.6594641658</c:v>
                </c:pt>
                <c:pt idx="223">
                  <c:v>1211642.7790133324</c:v>
                </c:pt>
                <c:pt idx="224">
                  <c:v>1217051.8985624989</c:v>
                </c:pt>
                <c:pt idx="225">
                  <c:v>1222461.0181116657</c:v>
                </c:pt>
                <c:pt idx="226">
                  <c:v>1227870.1376608324</c:v>
                </c:pt>
                <c:pt idx="227">
                  <c:v>1233279.257209999</c:v>
                </c:pt>
                <c:pt idx="228">
                  <c:v>1238688.3767591657</c:v>
                </c:pt>
                <c:pt idx="229">
                  <c:v>1244097.4963083323</c:v>
                </c:pt>
                <c:pt idx="230">
                  <c:v>1249506.615857499</c:v>
                </c:pt>
                <c:pt idx="231">
                  <c:v>1254915.7354066656</c:v>
                </c:pt>
                <c:pt idx="232">
                  <c:v>1260324.8549558325</c:v>
                </c:pt>
                <c:pt idx="233">
                  <c:v>1265733.9745049989</c:v>
                </c:pt>
                <c:pt idx="234">
                  <c:v>1271143.0940541658</c:v>
                </c:pt>
                <c:pt idx="235">
                  <c:v>1276552.2136033324</c:v>
                </c:pt>
                <c:pt idx="236">
                  <c:v>1281961.333152499</c:v>
                </c:pt>
                <c:pt idx="237">
                  <c:v>1287370.4527016657</c:v>
                </c:pt>
                <c:pt idx="238">
                  <c:v>1292779.5722508323</c:v>
                </c:pt>
                <c:pt idx="239">
                  <c:v>1298188.691799999</c:v>
                </c:pt>
                <c:pt idx="240">
                  <c:v>1303597.8113491656</c:v>
                </c:pt>
                <c:pt idx="241">
                  <c:v>1309006.9308983323</c:v>
                </c:pt>
                <c:pt idx="242">
                  <c:v>1314416.0504474989</c:v>
                </c:pt>
                <c:pt idx="243">
                  <c:v>1319825.1699966656</c:v>
                </c:pt>
                <c:pt idx="244">
                  <c:v>1325234.2895458322</c:v>
                </c:pt>
                <c:pt idx="245">
                  <c:v>1330643.4090949988</c:v>
                </c:pt>
                <c:pt idx="246">
                  <c:v>1336052.5286441655</c:v>
                </c:pt>
                <c:pt idx="247">
                  <c:v>1341461.6481933321</c:v>
                </c:pt>
                <c:pt idx="248">
                  <c:v>1346870.7677424988</c:v>
                </c:pt>
                <c:pt idx="249">
                  <c:v>1352279.8872916657</c:v>
                </c:pt>
                <c:pt idx="250">
                  <c:v>1357689.0068408321</c:v>
                </c:pt>
                <c:pt idx="251">
                  <c:v>1363098.1263899989</c:v>
                </c:pt>
                <c:pt idx="252">
                  <c:v>1368507.2459391654</c:v>
                </c:pt>
                <c:pt idx="253">
                  <c:v>1373916.365488332</c:v>
                </c:pt>
                <c:pt idx="254">
                  <c:v>1379325.4850374986</c:v>
                </c:pt>
                <c:pt idx="255">
                  <c:v>1384734.6045866653</c:v>
                </c:pt>
                <c:pt idx="256">
                  <c:v>1390143.7241358319</c:v>
                </c:pt>
                <c:pt idx="257">
                  <c:v>1395552.8436849988</c:v>
                </c:pt>
                <c:pt idx="258">
                  <c:v>1400961.9632341657</c:v>
                </c:pt>
                <c:pt idx="259">
                  <c:v>1406371.0827833321</c:v>
                </c:pt>
                <c:pt idx="260">
                  <c:v>1411780.2023324987</c:v>
                </c:pt>
                <c:pt idx="261">
                  <c:v>1417189.3218816654</c:v>
                </c:pt>
                <c:pt idx="262">
                  <c:v>1422598.4414308323</c:v>
                </c:pt>
                <c:pt idx="263">
                  <c:v>1428007.5609799989</c:v>
                </c:pt>
                <c:pt idx="264">
                  <c:v>1433416.6805291653</c:v>
                </c:pt>
                <c:pt idx="265">
                  <c:v>1438825.800078332</c:v>
                </c:pt>
                <c:pt idx="266">
                  <c:v>1444234.9196274988</c:v>
                </c:pt>
                <c:pt idx="267">
                  <c:v>1449644.0391766655</c:v>
                </c:pt>
                <c:pt idx="268">
                  <c:v>1455053.1587258321</c:v>
                </c:pt>
                <c:pt idx="269">
                  <c:v>1460462.278274999</c:v>
                </c:pt>
                <c:pt idx="270">
                  <c:v>1465871.3978241654</c:v>
                </c:pt>
                <c:pt idx="271">
                  <c:v>1471280.5173733323</c:v>
                </c:pt>
                <c:pt idx="272">
                  <c:v>1476689.6369224989</c:v>
                </c:pt>
                <c:pt idx="273">
                  <c:v>1482098.7564716656</c:v>
                </c:pt>
                <c:pt idx="274">
                  <c:v>1487507.8760208322</c:v>
                </c:pt>
                <c:pt idx="275">
                  <c:v>1492916.9955699989</c:v>
                </c:pt>
                <c:pt idx="276">
                  <c:v>1498326.1151191655</c:v>
                </c:pt>
                <c:pt idx="277">
                  <c:v>1503735.2346683322</c:v>
                </c:pt>
                <c:pt idx="278">
                  <c:v>1509144.3542174988</c:v>
                </c:pt>
                <c:pt idx="279">
                  <c:v>1514553.4737666657</c:v>
                </c:pt>
                <c:pt idx="280">
                  <c:v>1519962.5933158323</c:v>
                </c:pt>
                <c:pt idx="281">
                  <c:v>1525371.712864999</c:v>
                </c:pt>
                <c:pt idx="282">
                  <c:v>1530780.8324141656</c:v>
                </c:pt>
                <c:pt idx="283">
                  <c:v>1536189.9519633322</c:v>
                </c:pt>
                <c:pt idx="284">
                  <c:v>1541599.0715124991</c:v>
                </c:pt>
                <c:pt idx="285">
                  <c:v>1547008.1910616655</c:v>
                </c:pt>
                <c:pt idx="286">
                  <c:v>1552417.3106108324</c:v>
                </c:pt>
                <c:pt idx="287">
                  <c:v>1557826.4301599991</c:v>
                </c:pt>
                <c:pt idx="288">
                  <c:v>1563235.5497091659</c:v>
                </c:pt>
                <c:pt idx="289">
                  <c:v>1568644.6692583323</c:v>
                </c:pt>
                <c:pt idx="290">
                  <c:v>1574053.7888074992</c:v>
                </c:pt>
                <c:pt idx="291">
                  <c:v>1579462.9083566656</c:v>
                </c:pt>
                <c:pt idx="292">
                  <c:v>1584872.0279058325</c:v>
                </c:pt>
                <c:pt idx="293">
                  <c:v>1590281.1474549989</c:v>
                </c:pt>
                <c:pt idx="294">
                  <c:v>1595690.2670041656</c:v>
                </c:pt>
                <c:pt idx="295">
                  <c:v>1601099.3865533322</c:v>
                </c:pt>
                <c:pt idx="296">
                  <c:v>1606508.5061024989</c:v>
                </c:pt>
                <c:pt idx="297">
                  <c:v>1611917.6256516655</c:v>
                </c:pt>
                <c:pt idx="298">
                  <c:v>1617326.7452008319</c:v>
                </c:pt>
                <c:pt idx="299">
                  <c:v>1622735.8647499988</c:v>
                </c:pt>
                <c:pt idx="300">
                  <c:v>1628144.9842991654</c:v>
                </c:pt>
                <c:pt idx="301">
                  <c:v>1633554.1038483321</c:v>
                </c:pt>
                <c:pt idx="302">
                  <c:v>1638963.2233974987</c:v>
                </c:pt>
                <c:pt idx="303">
                  <c:v>1644372.3429466654</c:v>
                </c:pt>
                <c:pt idx="304">
                  <c:v>1649781.462495832</c:v>
                </c:pt>
                <c:pt idx="305">
                  <c:v>1655190.5820449986</c:v>
                </c:pt>
                <c:pt idx="306">
                  <c:v>1660599.7015941653</c:v>
                </c:pt>
                <c:pt idx="307">
                  <c:v>1666008.8211433319</c:v>
                </c:pt>
                <c:pt idx="308">
                  <c:v>1671417.9406924986</c:v>
                </c:pt>
                <c:pt idx="309">
                  <c:v>1676827.0602416652</c:v>
                </c:pt>
                <c:pt idx="310">
                  <c:v>1682236.1797908321</c:v>
                </c:pt>
                <c:pt idx="311">
                  <c:v>1687645.2993399985</c:v>
                </c:pt>
                <c:pt idx="312">
                  <c:v>1693054.4188891652</c:v>
                </c:pt>
                <c:pt idx="313">
                  <c:v>1698463.5384383318</c:v>
                </c:pt>
                <c:pt idx="314">
                  <c:v>1703872.6579874984</c:v>
                </c:pt>
                <c:pt idx="315">
                  <c:v>1709281.7775366649</c:v>
                </c:pt>
                <c:pt idx="316">
                  <c:v>1714690.8970858315</c:v>
                </c:pt>
                <c:pt idx="317">
                  <c:v>1720100.0166349984</c:v>
                </c:pt>
                <c:pt idx="318">
                  <c:v>1725509.1361841648</c:v>
                </c:pt>
                <c:pt idx="319">
                  <c:v>1730918.2557333317</c:v>
                </c:pt>
                <c:pt idx="320">
                  <c:v>1736327.3752824981</c:v>
                </c:pt>
                <c:pt idx="321">
                  <c:v>1741736.494831665</c:v>
                </c:pt>
                <c:pt idx="322">
                  <c:v>1747145.6143808316</c:v>
                </c:pt>
                <c:pt idx="323">
                  <c:v>1752554.7339299982</c:v>
                </c:pt>
                <c:pt idx="324">
                  <c:v>1757963.8534791651</c:v>
                </c:pt>
                <c:pt idx="325">
                  <c:v>1763372.9730283315</c:v>
                </c:pt>
                <c:pt idx="326">
                  <c:v>1768782.0925774984</c:v>
                </c:pt>
                <c:pt idx="327">
                  <c:v>1774191.2121266651</c:v>
                </c:pt>
                <c:pt idx="328">
                  <c:v>1779600.3316758317</c:v>
                </c:pt>
                <c:pt idx="329">
                  <c:v>1785009.4512249986</c:v>
                </c:pt>
                <c:pt idx="330">
                  <c:v>1790418.570774165</c:v>
                </c:pt>
                <c:pt idx="331">
                  <c:v>1795827.6903233319</c:v>
                </c:pt>
                <c:pt idx="332">
                  <c:v>1801236.8098724983</c:v>
                </c:pt>
                <c:pt idx="333">
                  <c:v>1806645.9294216651</c:v>
                </c:pt>
                <c:pt idx="334">
                  <c:v>1812055.0489708316</c:v>
                </c:pt>
                <c:pt idx="335">
                  <c:v>1817464.1685199984</c:v>
                </c:pt>
                <c:pt idx="336">
                  <c:v>1822873.2880691648</c:v>
                </c:pt>
                <c:pt idx="337">
                  <c:v>1828282.4076183313</c:v>
                </c:pt>
                <c:pt idx="338">
                  <c:v>1833691.5271674981</c:v>
                </c:pt>
                <c:pt idx="339">
                  <c:v>1839100.6467166645</c:v>
                </c:pt>
                <c:pt idx="340">
                  <c:v>1844509.7662658314</c:v>
                </c:pt>
                <c:pt idx="341">
                  <c:v>1849918.8858149981</c:v>
                </c:pt>
                <c:pt idx="342">
                  <c:v>1855328.0053641647</c:v>
                </c:pt>
                <c:pt idx="343">
                  <c:v>1860737.1249133316</c:v>
                </c:pt>
                <c:pt idx="344">
                  <c:v>1866146.2444624982</c:v>
                </c:pt>
                <c:pt idx="345">
                  <c:v>1871555.3640116649</c:v>
                </c:pt>
                <c:pt idx="346">
                  <c:v>1876964.4835608315</c:v>
                </c:pt>
                <c:pt idx="347">
                  <c:v>1882373.6031099982</c:v>
                </c:pt>
                <c:pt idx="348">
                  <c:v>1887782.7226591646</c:v>
                </c:pt>
                <c:pt idx="349">
                  <c:v>1893191.8422083315</c:v>
                </c:pt>
                <c:pt idx="350">
                  <c:v>1898600.9617574979</c:v>
                </c:pt>
                <c:pt idx="351">
                  <c:v>1904010.0813066647</c:v>
                </c:pt>
                <c:pt idx="352">
                  <c:v>1909419.2008558314</c:v>
                </c:pt>
                <c:pt idx="353">
                  <c:v>1914828.320404998</c:v>
                </c:pt>
                <c:pt idx="354">
                  <c:v>1920237.4399541644</c:v>
                </c:pt>
                <c:pt idx="355">
                  <c:v>1925646.5595033313</c:v>
                </c:pt>
                <c:pt idx="356">
                  <c:v>1931055.6790524977</c:v>
                </c:pt>
                <c:pt idx="357">
                  <c:v>1936464.7986016646</c:v>
                </c:pt>
                <c:pt idx="358">
                  <c:v>1941873.918150831</c:v>
                </c:pt>
                <c:pt idx="359">
                  <c:v>1947283.0376999979</c:v>
                </c:pt>
              </c:numCache>
            </c:numRef>
          </c:yVal>
          <c:smooth val="1"/>
          <c:extLst>
            <c:ext xmlns:c16="http://schemas.microsoft.com/office/drawing/2014/chart" uri="{C3380CC4-5D6E-409C-BE32-E72D297353CC}">
              <c16:uniqueId val="{00000003-AA83-453D-915C-BE332B2AA626}"/>
            </c:ext>
          </c:extLst>
        </c:ser>
        <c:dLbls>
          <c:showLegendKey val="0"/>
          <c:showVal val="0"/>
          <c:showCatName val="0"/>
          <c:showSerName val="0"/>
          <c:showPercent val="0"/>
          <c:showBubbleSize val="0"/>
        </c:dLbls>
        <c:axId val="1715402465"/>
        <c:axId val="1229032980"/>
      </c:scatterChart>
      <c:valAx>
        <c:axId val="171540246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229032980"/>
        <c:crosses val="autoZero"/>
        <c:crossBetween val="midCat"/>
      </c:valAx>
      <c:valAx>
        <c:axId val="122903298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_(&quot;$&quot;* #,##0_);_(&quot;$&quot;* \(#,##0\);_(&quot;$&quot;* &quot;-&quot;??_);_(@_)" sourceLinked="1"/>
        <c:majorTickMark val="none"/>
        <c:minorTickMark val="none"/>
        <c:tickLblPos val="nextTo"/>
        <c:spPr>
          <a:ln/>
        </c:spPr>
        <c:txPr>
          <a:bodyPr/>
          <a:lstStyle/>
          <a:p>
            <a:pPr lvl="0">
              <a:defRPr sz="900" b="0" i="0">
                <a:solidFill>
                  <a:srgbClr val="000000"/>
                </a:solidFill>
                <a:latin typeface="+mn-lt"/>
              </a:defRPr>
            </a:pPr>
            <a:endParaRPr lang="en-US"/>
          </a:p>
        </c:txPr>
        <c:crossAx val="1715402465"/>
        <c:crosses val="autoZero"/>
        <c:crossBetween val="midCat"/>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HELOC Amortization Schedule 11/13/2022</a:t>
            </a:r>
          </a:p>
        </c:rich>
      </c:tx>
      <c:overlay val="0"/>
    </c:title>
    <c:autoTitleDeleted val="0"/>
    <c:plotArea>
      <c:layout>
        <c:manualLayout>
          <c:xMode val="edge"/>
          <c:yMode val="edge"/>
          <c:x val="0.11244441271265961"/>
          <c:y val="9.5373973194984876E-2"/>
          <c:w val="0.7702861300368542"/>
          <c:h val="0.71598644203197037"/>
        </c:manualLayout>
      </c:layout>
      <c:scatterChart>
        <c:scatterStyle val="lineMarker"/>
        <c:varyColors val="1"/>
        <c:ser>
          <c:idx val="0"/>
          <c:order val="0"/>
          <c:tx>
            <c:v>startingBalance</c:v>
          </c:tx>
          <c:spPr>
            <a:ln>
              <a:noFill/>
            </a:ln>
          </c:spPr>
          <c:marker>
            <c:symbol val="circle"/>
            <c:size val="7"/>
            <c:spPr>
              <a:solidFill>
                <a:schemeClr val="accent1"/>
              </a:solidFill>
              <a:ln cmpd="sng">
                <a:solidFill>
                  <a:schemeClr val="accent1"/>
                </a:solidFill>
              </a:ln>
            </c:spPr>
          </c:marker>
          <c:xVal>
            <c:numRef>
              <c:f>'Amoritization Scenario 15%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 DP'!$L$6:$L$365</c:f>
              <c:numCache>
                <c:formatCode>"$"#,##0.00_);[Red]\("$"#,##0.00\)</c:formatCode>
                <c:ptCount val="360"/>
                <c:pt idx="0" formatCode="_(&quot;$&quot;* #,##0_);_(&quot;$&quot;* \(#,##0\);_(&quot;$&quot;* &quot;-&quot;??_);_(@_)">
                  <c:v>680000</c:v>
                </c:pt>
                <c:pt idx="1">
                  <c:v>679566.38709245366</c:v>
                </c:pt>
                <c:pt idx="2">
                  <c:v>679129.79309616797</c:v>
                </c:pt>
                <c:pt idx="3">
                  <c:v>678690.19751615787</c:v>
                </c:pt>
                <c:pt idx="4">
                  <c:v>678247.57971653517</c:v>
                </c:pt>
                <c:pt idx="5">
                  <c:v>677801.91891954001</c:v>
                </c:pt>
                <c:pt idx="6">
                  <c:v>677353.1942045656</c:v>
                </c:pt>
                <c:pt idx="7">
                  <c:v>676901.38450717565</c:v>
                </c:pt>
                <c:pt idx="8">
                  <c:v>676446.46861811623</c:v>
                </c:pt>
                <c:pt idx="9">
                  <c:v>675988.42518231948</c:v>
                </c:pt>
                <c:pt idx="10">
                  <c:v>675527.23269790167</c:v>
                </c:pt>
                <c:pt idx="11">
                  <c:v>675062.86951515346</c:v>
                </c:pt>
                <c:pt idx="12">
                  <c:v>674595.31383552391</c:v>
                </c:pt>
                <c:pt idx="13">
                  <c:v>674124.54371059686</c:v>
                </c:pt>
                <c:pt idx="14">
                  <c:v>673650.53704106098</c:v>
                </c:pt>
                <c:pt idx="15">
                  <c:v>673173.27157567197</c:v>
                </c:pt>
                <c:pt idx="16">
                  <c:v>672692.72491020837</c:v>
                </c:pt>
                <c:pt idx="17">
                  <c:v>672208.87448641972</c:v>
                </c:pt>
                <c:pt idx="18">
                  <c:v>671721.69759096752</c:v>
                </c:pt>
                <c:pt idx="19">
                  <c:v>671231.17135435913</c:v>
                </c:pt>
                <c:pt idx="20">
                  <c:v>670737.27274987404</c:v>
                </c:pt>
                <c:pt idx="21">
                  <c:v>670239.97859248309</c:v>
                </c:pt>
                <c:pt idx="22">
                  <c:v>669739.2655377601</c:v>
                </c:pt>
                <c:pt idx="23">
                  <c:v>669235.11008078593</c:v>
                </c:pt>
                <c:pt idx="24">
                  <c:v>668727.4885550451</c:v>
                </c:pt>
                <c:pt idx="25">
                  <c:v>668216.37713131472</c:v>
                </c:pt>
                <c:pt idx="26">
                  <c:v>667701.7518165462</c:v>
                </c:pt>
                <c:pt idx="27">
                  <c:v>667183.58845273871</c:v>
                </c:pt>
                <c:pt idx="28">
                  <c:v>666661.86271580495</c:v>
                </c:pt>
                <c:pt idx="29">
                  <c:v>666136.55011442979</c:v>
                </c:pt>
                <c:pt idx="30">
                  <c:v>665607.62598892022</c:v>
                </c:pt>
                <c:pt idx="31">
                  <c:v>665075.06551004772</c:v>
                </c:pt>
                <c:pt idx="32">
                  <c:v>664538.84367788304</c:v>
                </c:pt>
                <c:pt idx="33">
                  <c:v>663998.93532062217</c:v>
                </c:pt>
                <c:pt idx="34">
                  <c:v>663455.3150934052</c:v>
                </c:pt>
                <c:pt idx="35">
                  <c:v>662907.95747712604</c:v>
                </c:pt>
                <c:pt idx="36">
                  <c:v>662356.83677723503</c:v>
                </c:pt>
                <c:pt idx="37">
                  <c:v>661801.92712253227</c:v>
                </c:pt>
                <c:pt idx="38">
                  <c:v>661243.20246395341</c:v>
                </c:pt>
                <c:pt idx="39">
                  <c:v>660680.6365733468</c:v>
                </c:pt>
                <c:pt idx="40">
                  <c:v>660114.20304224221</c:v>
                </c:pt>
                <c:pt idx="41">
                  <c:v>659543.87528061133</c:v>
                </c:pt>
                <c:pt idx="42">
                  <c:v>658969.62651561922</c:v>
                </c:pt>
                <c:pt idx="43">
                  <c:v>658391.42979036784</c:v>
                </c:pt>
                <c:pt idx="44">
                  <c:v>657809.25796263036</c:v>
                </c:pt>
                <c:pt idx="45">
                  <c:v>657223.08370357717</c:v>
                </c:pt>
                <c:pt idx="46">
                  <c:v>656632.87949649303</c:v>
                </c:pt>
                <c:pt idx="47">
                  <c:v>656038.61763548513</c:v>
                </c:pt>
                <c:pt idx="48">
                  <c:v>655440.27022418275</c:v>
                </c:pt>
                <c:pt idx="49">
                  <c:v>654837.80917442776</c:v>
                </c:pt>
                <c:pt idx="50">
                  <c:v>654231.2062049557</c:v>
                </c:pt>
                <c:pt idx="51">
                  <c:v>653620.43284006848</c:v>
                </c:pt>
                <c:pt idx="52">
                  <c:v>653005.4604082976</c:v>
                </c:pt>
                <c:pt idx="53">
                  <c:v>652386.2600410583</c:v>
                </c:pt>
                <c:pt idx="54">
                  <c:v>651762.80267129431</c:v>
                </c:pt>
                <c:pt idx="55">
                  <c:v>651135.05903211317</c:v>
                </c:pt>
                <c:pt idx="56">
                  <c:v>650502.99965541263</c:v>
                </c:pt>
                <c:pt idx="57">
                  <c:v>649866.59487049724</c:v>
                </c:pt>
                <c:pt idx="58">
                  <c:v>649225.81480268564</c:v>
                </c:pt>
                <c:pt idx="59">
                  <c:v>648580.62937190779</c:v>
                </c:pt>
                <c:pt idx="60">
                  <c:v>647931.0082912934</c:v>
                </c:pt>
                <c:pt idx="61">
                  <c:v>647276.92106574972</c:v>
                </c:pt>
                <c:pt idx="62">
                  <c:v>646618.33699053049</c:v>
                </c:pt>
                <c:pt idx="63">
                  <c:v>645955.22514979413</c:v>
                </c:pt>
                <c:pt idx="64">
                  <c:v>645287.55441515264</c:v>
                </c:pt>
                <c:pt idx="65">
                  <c:v>644615.29344421055</c:v>
                </c:pt>
                <c:pt idx="66">
                  <c:v>643938.41067909321</c:v>
                </c:pt>
                <c:pt idx="67">
                  <c:v>643256.87434496568</c:v>
                </c:pt>
                <c:pt idx="68">
                  <c:v>642570.65244854102</c:v>
                </c:pt>
                <c:pt idx="69">
                  <c:v>641879.7127765785</c:v>
                </c:pt>
                <c:pt idx="70">
                  <c:v>641184.02289437118</c:v>
                </c:pt>
                <c:pt idx="71">
                  <c:v>640483.55014422373</c:v>
                </c:pt>
                <c:pt idx="72">
                  <c:v>639778.26164391893</c:v>
                </c:pt>
                <c:pt idx="73">
                  <c:v>639068.12428517453</c:v>
                </c:pt>
                <c:pt idx="74">
                  <c:v>638353.10473208886</c:v>
                </c:pt>
                <c:pt idx="75">
                  <c:v>637633.16941957572</c:v>
                </c:pt>
                <c:pt idx="76">
                  <c:v>636908.28455178905</c:v>
                </c:pt>
                <c:pt idx="77">
                  <c:v>636178.41610053636</c:v>
                </c:pt>
                <c:pt idx="78">
                  <c:v>635443.5298036813</c:v>
                </c:pt>
                <c:pt idx="79">
                  <c:v>634703.59116353537</c:v>
                </c:pt>
                <c:pt idx="80">
                  <c:v>633958.56544523838</c:v>
                </c:pt>
                <c:pt idx="81">
                  <c:v>633208.41767512809</c:v>
                </c:pt>
                <c:pt idx="82">
                  <c:v>632453.11263909831</c:v>
                </c:pt>
                <c:pt idx="83">
                  <c:v>631692.61488094577</c:v>
                </c:pt>
                <c:pt idx="84">
                  <c:v>630926.88870070595</c:v>
                </c:pt>
                <c:pt idx="85">
                  <c:v>630155.898152977</c:v>
                </c:pt>
                <c:pt idx="86">
                  <c:v>629379.60704523243</c:v>
                </c:pt>
                <c:pt idx="87">
                  <c:v>628597.97893612215</c:v>
                </c:pt>
                <c:pt idx="88">
                  <c:v>627810.97713376174</c:v>
                </c:pt>
                <c:pt idx="89">
                  <c:v>627018.56469401007</c:v>
                </c:pt>
                <c:pt idx="90">
                  <c:v>626220.70441873511</c:v>
                </c:pt>
                <c:pt idx="91">
                  <c:v>625417.35885406763</c:v>
                </c:pt>
                <c:pt idx="92">
                  <c:v>624608.49028864305</c:v>
                </c:pt>
                <c:pt idx="93">
                  <c:v>623794.06075183116</c:v>
                </c:pt>
                <c:pt idx="94">
                  <c:v>622974.03201195365</c:v>
                </c:pt>
                <c:pt idx="95">
                  <c:v>622148.36557448958</c:v>
                </c:pt>
                <c:pt idx="96">
                  <c:v>621317.02268026792</c:v>
                </c:pt>
                <c:pt idx="97">
                  <c:v>620479.96430364845</c:v>
                </c:pt>
                <c:pt idx="98">
                  <c:v>619637.15115068969</c:v>
                </c:pt>
                <c:pt idx="99">
                  <c:v>618788.54365730437</c:v>
                </c:pt>
                <c:pt idx="100">
                  <c:v>617934.10198740207</c:v>
                </c:pt>
                <c:pt idx="101">
                  <c:v>617073.78603101918</c:v>
                </c:pt>
                <c:pt idx="102">
                  <c:v>616207.55540243618</c:v>
                </c:pt>
                <c:pt idx="103">
                  <c:v>615335.36943828163</c:v>
                </c:pt>
                <c:pt idx="104">
                  <c:v>614457.18719562353</c:v>
                </c:pt>
                <c:pt idx="105">
                  <c:v>613572.96745004714</c:v>
                </c:pt>
                <c:pt idx="106">
                  <c:v>612682.6686937199</c:v>
                </c:pt>
                <c:pt idx="107">
                  <c:v>611786.24913344288</c:v>
                </c:pt>
                <c:pt idx="108">
                  <c:v>610883.66668868903</c:v>
                </c:pt>
                <c:pt idx="109">
                  <c:v>609974.87898962747</c:v>
                </c:pt>
                <c:pt idx="110">
                  <c:v>609059.84337513486</c:v>
                </c:pt>
                <c:pt idx="111">
                  <c:v>608138.51689079264</c:v>
                </c:pt>
                <c:pt idx="112">
                  <c:v>607210.85628687055</c:v>
                </c:pt>
                <c:pt idx="113">
                  <c:v>606276.81801629649</c:v>
                </c:pt>
                <c:pt idx="114">
                  <c:v>605336.35823261226</c:v>
                </c:pt>
                <c:pt idx="115">
                  <c:v>604389.43278791523</c:v>
                </c:pt>
                <c:pt idx="116">
                  <c:v>603435.9972307859</c:v>
                </c:pt>
                <c:pt idx="117">
                  <c:v>602476.00680420129</c:v>
                </c:pt>
                <c:pt idx="118">
                  <c:v>601509.41644343385</c:v>
                </c:pt>
                <c:pt idx="119">
                  <c:v>600536.18077393621</c:v>
                </c:pt>
                <c:pt idx="120">
                  <c:v>599556.25410921068</c:v>
                </c:pt>
                <c:pt idx="121">
                  <c:v>598569.5904486652</c:v>
                </c:pt>
                <c:pt idx="122">
                  <c:v>597576.14347545349</c:v>
                </c:pt>
                <c:pt idx="123">
                  <c:v>596575.86655430088</c:v>
                </c:pt>
                <c:pt idx="124">
                  <c:v>595568.71272931539</c:v>
                </c:pt>
                <c:pt idx="125">
                  <c:v>594554.63472178311</c:v>
                </c:pt>
                <c:pt idx="126">
                  <c:v>593533.58492794912</c:v>
                </c:pt>
                <c:pt idx="127">
                  <c:v>592505.51541678247</c:v>
                </c:pt>
                <c:pt idx="128">
                  <c:v>591470.3779277266</c:v>
                </c:pt>
                <c:pt idx="129">
                  <c:v>590428.12386843341</c:v>
                </c:pt>
                <c:pt idx="130">
                  <c:v>589378.70431248262</c:v>
                </c:pt>
                <c:pt idx="131">
                  <c:v>588322.06999708468</c:v>
                </c:pt>
                <c:pt idx="132">
                  <c:v>587258.17132076831</c:v>
                </c:pt>
                <c:pt idx="133">
                  <c:v>586186.95834105229</c:v>
                </c:pt>
                <c:pt idx="134">
                  <c:v>585108.38077210076</c:v>
                </c:pt>
                <c:pt idx="135">
                  <c:v>584022.38798236265</c:v>
                </c:pt>
                <c:pt idx="136">
                  <c:v>582928.92899219505</c:v>
                </c:pt>
                <c:pt idx="137">
                  <c:v>581827.95247147011</c:v>
                </c:pt>
                <c:pt idx="138">
                  <c:v>580719.40673716518</c:v>
                </c:pt>
                <c:pt idx="139">
                  <c:v>579603.23975093686</c:v>
                </c:pt>
                <c:pt idx="140">
                  <c:v>578479.39911667828</c:v>
                </c:pt>
                <c:pt idx="141">
                  <c:v>577347.8320780592</c:v>
                </c:pt>
                <c:pt idx="142">
                  <c:v>576208.48551604955</c:v>
                </c:pt>
                <c:pt idx="143">
                  <c:v>575061.30594642612</c:v>
                </c:pt>
                <c:pt idx="144">
                  <c:v>573906.23951726151</c:v>
                </c:pt>
                <c:pt idx="145">
                  <c:v>572743.2320063964</c:v>
                </c:pt>
                <c:pt idx="146">
                  <c:v>571572.22881889413</c:v>
                </c:pt>
                <c:pt idx="147">
                  <c:v>570393.17498447769</c:v>
                </c:pt>
                <c:pt idx="148">
                  <c:v>569206.01515494974</c:v>
                </c:pt>
                <c:pt idx="149">
                  <c:v>568010.69360159372</c:v>
                </c:pt>
                <c:pt idx="150">
                  <c:v>566807.15421255841</c:v>
                </c:pt>
                <c:pt idx="151">
                  <c:v>565595.34049022349</c:v>
                </c:pt>
                <c:pt idx="152">
                  <c:v>564375.19554854743</c:v>
                </c:pt>
                <c:pt idx="153">
                  <c:v>563146.66211039736</c:v>
                </c:pt>
                <c:pt idx="154">
                  <c:v>561909.6825048601</c:v>
                </c:pt>
                <c:pt idx="155">
                  <c:v>560664.19866453472</c:v>
                </c:pt>
                <c:pt idx="156">
                  <c:v>559410.15212280711</c:v>
                </c:pt>
                <c:pt idx="157">
                  <c:v>558147.48401110515</c:v>
                </c:pt>
                <c:pt idx="158">
                  <c:v>556876.13505613524</c:v>
                </c:pt>
                <c:pt idx="159">
                  <c:v>555596.0455770999</c:v>
                </c:pt>
                <c:pt idx="160">
                  <c:v>554307.15548289614</c:v>
                </c:pt>
                <c:pt idx="161">
                  <c:v>553009.40426929481</c:v>
                </c:pt>
                <c:pt idx="162">
                  <c:v>551702.73101609992</c:v>
                </c:pt>
                <c:pt idx="163">
                  <c:v>550387.07438428933</c:v>
                </c:pt>
                <c:pt idx="164">
                  <c:v>549062.37261313503</c:v>
                </c:pt>
                <c:pt idx="165">
                  <c:v>547728.56351730402</c:v>
                </c:pt>
                <c:pt idx="166">
                  <c:v>546385.58448393922</c:v>
                </c:pt>
                <c:pt idx="167">
                  <c:v>545033.37246971997</c:v>
                </c:pt>
                <c:pt idx="168">
                  <c:v>543671.86399790295</c:v>
                </c:pt>
                <c:pt idx="169">
                  <c:v>542300.99515534227</c:v>
                </c:pt>
                <c:pt idx="170">
                  <c:v>540920.70158948901</c:v>
                </c:pt>
                <c:pt idx="171">
                  <c:v>539530.9185053705</c:v>
                </c:pt>
                <c:pt idx="172">
                  <c:v>538131.58066254866</c:v>
                </c:pt>
                <c:pt idx="173">
                  <c:v>536722.62237205741</c:v>
                </c:pt>
                <c:pt idx="174">
                  <c:v>535303.97749331896</c:v>
                </c:pt>
                <c:pt idx="175">
                  <c:v>533875.57943103928</c:v>
                </c:pt>
                <c:pt idx="176">
                  <c:v>532437.36113208137</c:v>
                </c:pt>
                <c:pt idx="177">
                  <c:v>530989.25508231809</c:v>
                </c:pt>
                <c:pt idx="178">
                  <c:v>529531.1933034627</c:v>
                </c:pt>
                <c:pt idx="179">
                  <c:v>528063.10734987771</c:v>
                </c:pt>
                <c:pt idx="180">
                  <c:v>526584.92830536189</c:v>
                </c:pt>
                <c:pt idx="181">
                  <c:v>525096.58677991491</c:v>
                </c:pt>
                <c:pt idx="182">
                  <c:v>523598.01290648052</c:v>
                </c:pt>
                <c:pt idx="183">
                  <c:v>522089.13633766631</c:v>
                </c:pt>
                <c:pt idx="184">
                  <c:v>520569.88624244148</c:v>
                </c:pt>
                <c:pt idx="185">
                  <c:v>519040.19130281196</c:v>
                </c:pt>
                <c:pt idx="186">
                  <c:v>517499.97971047251</c:v>
                </c:pt>
                <c:pt idx="187">
                  <c:v>515949.17916343571</c:v>
                </c:pt>
                <c:pt idx="188">
                  <c:v>514387.71686263802</c:v>
                </c:pt>
                <c:pt idx="189">
                  <c:v>512815.51950852235</c:v>
                </c:pt>
                <c:pt idx="190">
                  <c:v>511232.51329759718</c:v>
                </c:pt>
                <c:pt idx="191">
                  <c:v>509638.62391897186</c:v>
                </c:pt>
                <c:pt idx="192">
                  <c:v>508033.77655086853</c:v>
                </c:pt>
                <c:pt idx="193">
                  <c:v>506417.89585710946</c:v>
                </c:pt>
                <c:pt idx="194">
                  <c:v>504790.9059835808</c:v>
                </c:pt>
                <c:pt idx="195">
                  <c:v>503152.73055467161</c:v>
                </c:pt>
                <c:pt idx="196">
                  <c:v>501503.2926696887</c:v>
                </c:pt>
                <c:pt idx="197">
                  <c:v>499842.51489924651</c:v>
                </c:pt>
                <c:pt idx="198">
                  <c:v>498170.31928163255</c:v>
                </c:pt>
                <c:pt idx="199">
                  <c:v>496486.62731914746</c:v>
                </c:pt>
                <c:pt idx="200">
                  <c:v>494791.35997442028</c:v>
                </c:pt>
                <c:pt idx="201">
                  <c:v>493084.43766669813</c:v>
                </c:pt>
                <c:pt idx="202">
                  <c:v>491365.78026811039</c:v>
                </c:pt>
                <c:pt idx="203">
                  <c:v>489635.30709990737</c:v>
                </c:pt>
                <c:pt idx="204">
                  <c:v>487892.93692867295</c:v>
                </c:pt>
                <c:pt idx="205">
                  <c:v>486138.58796251129</c:v>
                </c:pt>
                <c:pt idx="206">
                  <c:v>484372.17784720723</c:v>
                </c:pt>
                <c:pt idx="207">
                  <c:v>482593.62366236048</c:v>
                </c:pt>
                <c:pt idx="208">
                  <c:v>480802.84191749291</c:v>
                </c:pt>
                <c:pt idx="209">
                  <c:v>478999.7485481294</c:v>
                </c:pt>
                <c:pt idx="210">
                  <c:v>477184.2589118515</c:v>
                </c:pt>
                <c:pt idx="211">
                  <c:v>475356.2877843242</c:v>
                </c:pt>
                <c:pt idx="212">
                  <c:v>473515.74935529515</c:v>
                </c:pt>
                <c:pt idx="213">
                  <c:v>471662.55722456652</c:v>
                </c:pt>
                <c:pt idx="214">
                  <c:v>469796.62439793913</c:v>
                </c:pt>
                <c:pt idx="215">
                  <c:v>467917.86328312865</c:v>
                </c:pt>
                <c:pt idx="216">
                  <c:v>466026.18568565388</c:v>
                </c:pt>
                <c:pt idx="217">
                  <c:v>464121.50280469644</c:v>
                </c:pt>
                <c:pt idx="218">
                  <c:v>462203.72522893245</c:v>
                </c:pt>
                <c:pt idx="219">
                  <c:v>460272.76293233508</c:v>
                </c:pt>
                <c:pt idx="220">
                  <c:v>458328.52526994859</c:v>
                </c:pt>
                <c:pt idx="221">
                  <c:v>456370.92097363318</c:v>
                </c:pt>
                <c:pt idx="222">
                  <c:v>454399.85814778064</c:v>
                </c:pt>
                <c:pt idx="223">
                  <c:v>452415.24426500034</c:v>
                </c:pt>
                <c:pt idx="224">
                  <c:v>450416.98616177595</c:v>
                </c:pt>
                <c:pt idx="225">
                  <c:v>448404.99003409187</c:v>
                </c:pt>
                <c:pt idx="226">
                  <c:v>446379.16143302998</c:v>
                </c:pt>
                <c:pt idx="227">
                  <c:v>444339.40526033577</c:v>
                </c:pt>
                <c:pt idx="228">
                  <c:v>442285.6257639543</c:v>
                </c:pt>
                <c:pt idx="229">
                  <c:v>440217.72653353517</c:v>
                </c:pt>
                <c:pt idx="230">
                  <c:v>438135.61049590691</c:v>
                </c:pt>
                <c:pt idx="231">
                  <c:v>436039.17991051998</c:v>
                </c:pt>
                <c:pt idx="232">
                  <c:v>433928.33636485849</c:v>
                </c:pt>
                <c:pt idx="233">
                  <c:v>431802.98076982063</c:v>
                </c:pt>
                <c:pt idx="234">
                  <c:v>429663.01335506683</c:v>
                </c:pt>
                <c:pt idx="235">
                  <c:v>427508.33366433659</c:v>
                </c:pt>
                <c:pt idx="236">
                  <c:v>425338.84055073262</c:v>
                </c:pt>
                <c:pt idx="237">
                  <c:v>423154.43217197264</c:v>
                </c:pt>
                <c:pt idx="238">
                  <c:v>420955.00598560867</c:v>
                </c:pt>
                <c:pt idx="239">
                  <c:v>418740.45874421345</c:v>
                </c:pt>
                <c:pt idx="240">
                  <c:v>416510.68649053364</c:v>
                </c:pt>
                <c:pt idx="241">
                  <c:v>414265.58455260977</c:v>
                </c:pt>
                <c:pt idx="242">
                  <c:v>412005.04753886268</c:v>
                </c:pt>
                <c:pt idx="243">
                  <c:v>409728.96933314606</c:v>
                </c:pt>
                <c:pt idx="244">
                  <c:v>407437.24308976514</c:v>
                </c:pt>
                <c:pt idx="245">
                  <c:v>405129.76122846099</c:v>
                </c:pt>
                <c:pt idx="246">
                  <c:v>402806.41542936035</c:v>
                </c:pt>
                <c:pt idx="247">
                  <c:v>400467.09662789089</c:v>
                </c:pt>
                <c:pt idx="248">
                  <c:v>398111.69500966137</c:v>
                </c:pt>
                <c:pt idx="249">
                  <c:v>395740.10000530648</c:v>
                </c:pt>
                <c:pt idx="250">
                  <c:v>393352.20028529665</c:v>
                </c:pt>
                <c:pt idx="251">
                  <c:v>390947.88375471177</c:v>
                </c:pt>
                <c:pt idx="252">
                  <c:v>388527.0375479791</c:v>
                </c:pt>
                <c:pt idx="253">
                  <c:v>386089.54802357516</c:v>
                </c:pt>
                <c:pt idx="254">
                  <c:v>383635.30075869092</c:v>
                </c:pt>
                <c:pt idx="255">
                  <c:v>381164.18054386065</c:v>
                </c:pt>
                <c:pt idx="256">
                  <c:v>378676.07137755339</c:v>
                </c:pt>
                <c:pt idx="257">
                  <c:v>376170.85646072781</c:v>
                </c:pt>
                <c:pt idx="258">
                  <c:v>373648.41819134902</c:v>
                </c:pt>
                <c:pt idx="259">
                  <c:v>371108.63815886824</c:v>
                </c:pt>
                <c:pt idx="260">
                  <c:v>368551.39713866415</c:v>
                </c:pt>
                <c:pt idx="261">
                  <c:v>365976.57508644619</c:v>
                </c:pt>
                <c:pt idx="262">
                  <c:v>363384.05113261921</c:v>
                </c:pt>
                <c:pt idx="263">
                  <c:v>360773.70357660967</c:v>
                </c:pt>
                <c:pt idx="264">
                  <c:v>358145.40988115256</c:v>
                </c:pt>
                <c:pt idx="265">
                  <c:v>355499.04666653922</c:v>
                </c:pt>
                <c:pt idx="266">
                  <c:v>352834.48970482539</c:v>
                </c:pt>
                <c:pt idx="267">
                  <c:v>350151.61391399975</c:v>
                </c:pt>
                <c:pt idx="268">
                  <c:v>347450.29335211223</c:v>
                </c:pt>
                <c:pt idx="269">
                  <c:v>344730.40121136169</c:v>
                </c:pt>
                <c:pt idx="270">
                  <c:v>341991.8098121435</c:v>
                </c:pt>
                <c:pt idx="271">
                  <c:v>339234.39059705572</c:v>
                </c:pt>
                <c:pt idx="272">
                  <c:v>336458.01412486419</c:v>
                </c:pt>
                <c:pt idx="273">
                  <c:v>333662.55006442632</c:v>
                </c:pt>
                <c:pt idx="274">
                  <c:v>330847.86718857294</c:v>
                </c:pt>
                <c:pt idx="275">
                  <c:v>328013.83336794807</c:v>
                </c:pt>
                <c:pt idx="276">
                  <c:v>325160.3155648064</c:v>
                </c:pt>
                <c:pt idx="277">
                  <c:v>322287.17982676817</c:v>
                </c:pt>
                <c:pt idx="278">
                  <c:v>319394.29128053092</c:v>
                </c:pt>
                <c:pt idx="279">
                  <c:v>316481.51412553829</c:v>
                </c:pt>
                <c:pt idx="280">
                  <c:v>313548.71162760508</c:v>
                </c:pt>
                <c:pt idx="281">
                  <c:v>310595.74611249857</c:v>
                </c:pt>
                <c:pt idx="282">
                  <c:v>307622.4789594757</c:v>
                </c:pt>
                <c:pt idx="283">
                  <c:v>304628.77059477579</c:v>
                </c:pt>
                <c:pt idx="284">
                  <c:v>301614.48048506858</c:v>
                </c:pt>
                <c:pt idx="285">
                  <c:v>298579.46713085711</c:v>
                </c:pt>
                <c:pt idx="286">
                  <c:v>295523.58805983549</c:v>
                </c:pt>
                <c:pt idx="287">
                  <c:v>292446.69982020056</c:v>
                </c:pt>
                <c:pt idx="288">
                  <c:v>289348.65797391813</c:v>
                </c:pt>
                <c:pt idx="289">
                  <c:v>286229.31708994252</c:v>
                </c:pt>
                <c:pt idx="290">
                  <c:v>283088.53073738958</c:v>
                </c:pt>
                <c:pt idx="291">
                  <c:v>279926.15147866285</c:v>
                </c:pt>
                <c:pt idx="292">
                  <c:v>276742.03086253238</c:v>
                </c:pt>
                <c:pt idx="293">
                  <c:v>273536.01941716601</c:v>
                </c:pt>
                <c:pt idx="294">
                  <c:v>270307.96664311271</c:v>
                </c:pt>
                <c:pt idx="295">
                  <c:v>267057.72100623784</c:v>
                </c:pt>
                <c:pt idx="296">
                  <c:v>263785.12993060943</c:v>
                </c:pt>
                <c:pt idx="297">
                  <c:v>260490.03979133608</c:v>
                </c:pt>
                <c:pt idx="298">
                  <c:v>257172.29590735523</c:v>
                </c:pt>
                <c:pt idx="299">
                  <c:v>253831.74253417202</c:v>
                </c:pt>
                <c:pt idx="300">
                  <c:v>250468.22285654815</c:v>
                </c:pt>
                <c:pt idx="301">
                  <c:v>247081.57898114063</c:v>
                </c:pt>
                <c:pt idx="302">
                  <c:v>243671.65192908968</c:v>
                </c:pt>
                <c:pt idx="303">
                  <c:v>240238.28162855588</c:v>
                </c:pt>
                <c:pt idx="304">
                  <c:v>236781.3069072059</c:v>
                </c:pt>
                <c:pt idx="305">
                  <c:v>233300.56548464665</c:v>
                </c:pt>
                <c:pt idx="306">
                  <c:v>229795.8939648073</c:v>
                </c:pt>
                <c:pt idx="307">
                  <c:v>226267.12782826906</c:v>
                </c:pt>
                <c:pt idx="308">
                  <c:v>222714.10142454211</c:v>
                </c:pt>
                <c:pt idx="309">
                  <c:v>219136.64796428956</c:v>
                </c:pt>
                <c:pt idx="310">
                  <c:v>215534.59951149777</c:v>
                </c:pt>
                <c:pt idx="311">
                  <c:v>211907.78697559302</c:v>
                </c:pt>
                <c:pt idx="312">
                  <c:v>208256.04010350391</c:v>
                </c:pt>
                <c:pt idx="313">
                  <c:v>204579.1874716692</c:v>
                </c:pt>
                <c:pt idx="314">
                  <c:v>200877.05647799064</c:v>
                </c:pt>
                <c:pt idx="315">
                  <c:v>197149.47333373054</c:v>
                </c:pt>
                <c:pt idx="316">
                  <c:v>193396.26305535363</c:v>
                </c:pt>
                <c:pt idx="317">
                  <c:v>189617.24945631289</c:v>
                </c:pt>
                <c:pt idx="318">
                  <c:v>185812.25513877874</c:v>
                </c:pt>
                <c:pt idx="319">
                  <c:v>181981.10148531155</c:v>
                </c:pt>
                <c:pt idx="320">
                  <c:v>178123.60865047676</c:v>
                </c:pt>
                <c:pt idx="321">
                  <c:v>174239.59555240249</c:v>
                </c:pt>
                <c:pt idx="322">
                  <c:v>170328.87986427898</c:v>
                </c:pt>
                <c:pt idx="323">
                  <c:v>166391.2780057996</c:v>
                </c:pt>
                <c:pt idx="324">
                  <c:v>162426.60513454318</c:v>
                </c:pt>
                <c:pt idx="325">
                  <c:v>158434.67513729687</c:v>
                </c:pt>
                <c:pt idx="326">
                  <c:v>154415.3006213195</c:v>
                </c:pt>
                <c:pt idx="327">
                  <c:v>150368.29290554477</c:v>
                </c:pt>
                <c:pt idx="328">
                  <c:v>146293.4620117241</c:v>
                </c:pt>
                <c:pt idx="329">
                  <c:v>142190.61665550841</c:v>
                </c:pt>
                <c:pt idx="330">
                  <c:v>138059.56423746873</c:v>
                </c:pt>
                <c:pt idx="331">
                  <c:v>133900.11083405503</c:v>
                </c:pt>
                <c:pt idx="332">
                  <c:v>129712.06118849287</c:v>
                </c:pt>
                <c:pt idx="333">
                  <c:v>125495.21870161746</c:v>
                </c:pt>
                <c:pt idx="334">
                  <c:v>121249.38542264479</c:v>
                </c:pt>
                <c:pt idx="335">
                  <c:v>116974.36203987918</c:v>
                </c:pt>
                <c:pt idx="336">
                  <c:v>112669.94787135706</c:v>
                </c:pt>
                <c:pt idx="337">
                  <c:v>108335.94085542635</c:v>
                </c:pt>
                <c:pt idx="338">
                  <c:v>103972.13754126111</c:v>
                </c:pt>
                <c:pt idx="339">
                  <c:v>99578.333079310993</c:v>
                </c:pt>
                <c:pt idx="340">
                  <c:v>95154.321211684961</c:v>
                </c:pt>
                <c:pt idx="341">
                  <c:v>90699.894262468995</c:v>
                </c:pt>
                <c:pt idx="342">
                  <c:v>86214.843127977176</c:v>
                </c:pt>
                <c:pt idx="343">
                  <c:v>81698.957266935729</c:v>
                </c:pt>
                <c:pt idx="344">
                  <c:v>77152.024690599617</c:v>
                </c:pt>
                <c:pt idx="345">
                  <c:v>72573.831952801193</c:v>
                </c:pt>
                <c:pt idx="346">
                  <c:v>67964.164139930406</c:v>
                </c:pt>
                <c:pt idx="347">
                  <c:v>63322.804860846139</c:v>
                </c:pt>
                <c:pt idx="348">
                  <c:v>58649.536236718166</c:v>
                </c:pt>
                <c:pt idx="349">
                  <c:v>53944.13889079931</c:v>
                </c:pt>
                <c:pt idx="350">
                  <c:v>49206.391938127264</c:v>
                </c:pt>
                <c:pt idx="351">
                  <c:v>44436.072975155599</c:v>
                </c:pt>
                <c:pt idx="352">
                  <c:v>39632.958069313499</c:v>
                </c:pt>
                <c:pt idx="353">
                  <c:v>34796.821748493734</c:v>
                </c:pt>
                <c:pt idx="354">
                  <c:v>29927.436990468337</c:v>
                </c:pt>
                <c:pt idx="355">
                  <c:v>25024.575212231513</c:v>
                </c:pt>
                <c:pt idx="356">
                  <c:v>20088.006259269314</c:v>
                </c:pt>
                <c:pt idx="357">
                  <c:v>15117.498394755497</c:v>
                </c:pt>
                <c:pt idx="358">
                  <c:v>10112.818288673148</c:v>
                </c:pt>
                <c:pt idx="359">
                  <c:v>5073.7310068614843</c:v>
                </c:pt>
              </c:numCache>
            </c:numRef>
          </c:yVal>
          <c:smooth val="1"/>
          <c:extLst>
            <c:ext xmlns:c16="http://schemas.microsoft.com/office/drawing/2014/chart" uri="{C3380CC4-5D6E-409C-BE32-E72D297353CC}">
              <c16:uniqueId val="{00000000-6114-482C-8B26-95A17C0FB29E}"/>
            </c:ext>
          </c:extLst>
        </c:ser>
        <c:ser>
          <c:idx val="1"/>
          <c:order val="1"/>
          <c:tx>
            <c:v>cumulativePrincipal</c:v>
          </c:tx>
          <c:spPr>
            <a:ln>
              <a:noFill/>
            </a:ln>
          </c:spPr>
          <c:marker>
            <c:symbol val="circle"/>
            <c:size val="7"/>
            <c:spPr>
              <a:solidFill>
                <a:schemeClr val="accent2"/>
              </a:solidFill>
              <a:ln cmpd="sng">
                <a:solidFill>
                  <a:schemeClr val="accent2"/>
                </a:solidFill>
              </a:ln>
            </c:spPr>
          </c:marker>
          <c:xVal>
            <c:numRef>
              <c:f>'Amoritization Scenario 15%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 DP'!$R$6:$R$365</c:f>
              <c:numCache>
                <c:formatCode>"$"#,##0.00_);[Red]\("$"#,##0.00\)</c:formatCode>
                <c:ptCount val="360"/>
                <c:pt idx="0">
                  <c:v>433.61290754629226</c:v>
                </c:pt>
                <c:pt idx="1">
                  <c:v>870.20690383196597</c:v>
                </c:pt>
                <c:pt idx="2">
                  <c:v>1309.8024838421034</c:v>
                </c:pt>
                <c:pt idx="3">
                  <c:v>1752.4202834648104</c:v>
                </c:pt>
                <c:pt idx="4">
                  <c:v>2198.0810804599232</c:v>
                </c:pt>
                <c:pt idx="5">
                  <c:v>2646.8057954343776</c:v>
                </c:pt>
                <c:pt idx="6">
                  <c:v>3098.6154928242813</c:v>
                </c:pt>
                <c:pt idx="7">
                  <c:v>3553.5313818837412</c:v>
                </c:pt>
                <c:pt idx="8">
                  <c:v>4011.5748176804846</c:v>
                </c:pt>
                <c:pt idx="9">
                  <c:v>4472.7673020983302</c:v>
                </c:pt>
                <c:pt idx="10">
                  <c:v>4937.1304848465488</c:v>
                </c:pt>
                <c:pt idx="11">
                  <c:v>5404.6861644761611</c:v>
                </c:pt>
                <c:pt idx="12">
                  <c:v>5875.4562894032269</c:v>
                </c:pt>
                <c:pt idx="13">
                  <c:v>6349.4629589391661</c:v>
                </c:pt>
                <c:pt idx="14">
                  <c:v>6826.7284243281638</c:v>
                </c:pt>
                <c:pt idx="15">
                  <c:v>7307.2750897917113</c:v>
                </c:pt>
                <c:pt idx="16">
                  <c:v>7791.1255135803212</c:v>
                </c:pt>
                <c:pt idx="17">
                  <c:v>8278.302409032478</c:v>
                </c:pt>
                <c:pt idx="18">
                  <c:v>8768.8286456408678</c:v>
                </c:pt>
                <c:pt idx="19">
                  <c:v>9262.7272501259413</c:v>
                </c:pt>
                <c:pt idx="20">
                  <c:v>9760.0214075168496</c:v>
                </c:pt>
                <c:pt idx="21">
                  <c:v>10260.73446223982</c:v>
                </c:pt>
                <c:pt idx="22">
                  <c:v>10764.889919214011</c:v>
                </c:pt>
                <c:pt idx="23">
                  <c:v>11272.5114449549</c:v>
                </c:pt>
                <c:pt idx="24">
                  <c:v>11783.622868685257</c:v>
                </c:pt>
                <c:pt idx="25">
                  <c:v>12298.248183453761</c:v>
                </c:pt>
                <c:pt idx="26">
                  <c:v>12816.411547261298</c:v>
                </c:pt>
                <c:pt idx="27">
                  <c:v>13338.137284195011</c:v>
                </c:pt>
                <c:pt idx="28">
                  <c:v>13863.449885570144</c:v>
                </c:pt>
                <c:pt idx="29">
                  <c:v>14392.374011079732</c:v>
                </c:pt>
                <c:pt idx="30">
                  <c:v>14924.934489952197</c:v>
                </c:pt>
                <c:pt idx="31">
                  <c:v>15461.156322116911</c:v>
                </c:pt>
                <c:pt idx="32">
                  <c:v>16001.064679377756</c:v>
                </c:pt>
                <c:pt idx="33">
                  <c:v>16544.684906594772</c:v>
                </c:pt>
                <c:pt idx="34">
                  <c:v>17092.042522873904</c:v>
                </c:pt>
                <c:pt idx="35">
                  <c:v>17643.163222764953</c:v>
                </c:pt>
                <c:pt idx="36">
                  <c:v>18198.072877467755</c:v>
                </c:pt>
                <c:pt idx="37">
                  <c:v>18756.797536046637</c:v>
                </c:pt>
                <c:pt idx="38">
                  <c:v>19319.36342665325</c:v>
                </c:pt>
                <c:pt idx="39">
                  <c:v>19885.796957757782</c:v>
                </c:pt>
                <c:pt idx="40">
                  <c:v>20456.124719388659</c:v>
                </c:pt>
                <c:pt idx="41">
                  <c:v>21030.373484380747</c:v>
                </c:pt>
                <c:pt idx="42">
                  <c:v>21608.570209632158</c:v>
                </c:pt>
                <c:pt idx="43">
                  <c:v>22190.742037369673</c:v>
                </c:pt>
                <c:pt idx="44">
                  <c:v>22776.916296422882</c:v>
                </c:pt>
                <c:pt idx="45">
                  <c:v>23367.120503507082</c:v>
                </c:pt>
                <c:pt idx="46">
                  <c:v>23961.382364514982</c:v>
                </c:pt>
                <c:pt idx="47">
                  <c:v>24559.729775817315</c:v>
                </c:pt>
                <c:pt idx="48">
                  <c:v>25162.19082557235</c:v>
                </c:pt>
                <c:pt idx="49">
                  <c:v>25768.79379504445</c:v>
                </c:pt>
                <c:pt idx="50">
                  <c:v>26379.56715993167</c:v>
                </c:pt>
                <c:pt idx="51">
                  <c:v>26994.539591702491</c:v>
                </c:pt>
                <c:pt idx="52">
                  <c:v>27613.739958941736</c:v>
                </c:pt>
                <c:pt idx="53">
                  <c:v>28237.197328705752</c:v>
                </c:pt>
                <c:pt idx="54">
                  <c:v>28864.940967886894</c:v>
                </c:pt>
                <c:pt idx="55">
                  <c:v>29497.00034458741</c:v>
                </c:pt>
                <c:pt idx="56">
                  <c:v>30133.405129502738</c:v>
                </c:pt>
                <c:pt idx="57">
                  <c:v>30774.185197314364</c:v>
                </c:pt>
                <c:pt idx="58">
                  <c:v>31419.370628092191</c:v>
                </c:pt>
                <c:pt idx="59">
                  <c:v>32068.991708706617</c:v>
                </c:pt>
                <c:pt idx="60">
                  <c:v>32723.078934250269</c:v>
                </c:pt>
                <c:pt idx="61">
                  <c:v>33381.663009469528</c:v>
                </c:pt>
                <c:pt idx="62">
                  <c:v>34044.774850205926</c:v>
                </c:pt>
                <c:pt idx="63">
                  <c:v>34712.445584847381</c:v>
                </c:pt>
                <c:pt idx="64">
                  <c:v>35384.706555789497</c:v>
                </c:pt>
                <c:pt idx="65">
                  <c:v>36061.589320906845</c:v>
                </c:pt>
                <c:pt idx="66">
                  <c:v>36743.125655034368</c:v>
                </c:pt>
                <c:pt idx="67">
                  <c:v>37429.347551459025</c:v>
                </c:pt>
                <c:pt idx="68">
                  <c:v>38120.287223421597</c:v>
                </c:pt>
                <c:pt idx="69">
                  <c:v>38815.97710562891</c:v>
                </c:pt>
                <c:pt idx="70">
                  <c:v>39516.449855776402</c:v>
                </c:pt>
                <c:pt idx="71">
                  <c:v>40221.738356081158</c:v>
                </c:pt>
                <c:pt idx="72">
                  <c:v>40931.87571482551</c:v>
                </c:pt>
                <c:pt idx="73">
                  <c:v>41646.895267911226</c:v>
                </c:pt>
                <c:pt idx="74">
                  <c:v>42366.830580424408</c:v>
                </c:pt>
                <c:pt idx="75">
                  <c:v>43091.715448211115</c:v>
                </c:pt>
                <c:pt idx="76">
                  <c:v>43821.583899463854</c:v>
                </c:pt>
                <c:pt idx="77">
                  <c:v>44556.470196318958</c:v>
                </c:pt>
                <c:pt idx="78">
                  <c:v>45296.408836464943</c:v>
                </c:pt>
                <c:pt idx="79">
                  <c:v>46041.43455476193</c:v>
                </c:pt>
                <c:pt idx="80">
                  <c:v>46791.582324872208</c:v>
                </c:pt>
                <c:pt idx="81">
                  <c:v>47546.887360901994</c:v>
                </c:pt>
                <c:pt idx="82">
                  <c:v>48307.385119054488</c:v>
                </c:pt>
                <c:pt idx="83">
                  <c:v>49073.11129929428</c:v>
                </c:pt>
                <c:pt idx="84">
                  <c:v>49844.101847023216</c:v>
                </c:pt>
                <c:pt idx="85">
                  <c:v>50620.392954767791</c:v>
                </c:pt>
                <c:pt idx="86">
                  <c:v>51402.021063878114</c:v>
                </c:pt>
                <c:pt idx="87">
                  <c:v>52189.022866238563</c:v>
                </c:pt>
                <c:pt idx="88">
                  <c:v>52981.435305990242</c:v>
                </c:pt>
                <c:pt idx="89">
                  <c:v>53779.295581265214</c:v>
                </c:pt>
                <c:pt idx="90">
                  <c:v>54582.641145932706</c:v>
                </c:pt>
                <c:pt idx="91">
                  <c:v>55391.509711357285</c:v>
                </c:pt>
                <c:pt idx="92">
                  <c:v>56205.939248169154</c:v>
                </c:pt>
                <c:pt idx="93">
                  <c:v>57025.967988046606</c:v>
                </c:pt>
                <c:pt idx="94">
                  <c:v>57851.634425510718</c:v>
                </c:pt>
                <c:pt idx="95">
                  <c:v>58682.977319732396</c:v>
                </c:pt>
                <c:pt idx="96">
                  <c:v>59520.035696351842</c:v>
                </c:pt>
                <c:pt idx="97">
                  <c:v>60362.848849310554</c:v>
                </c:pt>
                <c:pt idx="98">
                  <c:v>61211.456342695856</c:v>
                </c:pt>
                <c:pt idx="99">
                  <c:v>62065.898012598183</c:v>
                </c:pt>
                <c:pt idx="100">
                  <c:v>62926.213968981087</c:v>
                </c:pt>
                <c:pt idx="101">
                  <c:v>63792.444597564121</c:v>
                </c:pt>
                <c:pt idx="102">
                  <c:v>64664.630561718666</c:v>
                </c:pt>
                <c:pt idx="103">
                  <c:v>65542.812804376765</c:v>
                </c:pt>
                <c:pt idx="104">
                  <c:v>66427.032549953146</c:v>
                </c:pt>
                <c:pt idx="105">
                  <c:v>67317.331306280365</c:v>
                </c:pt>
                <c:pt idx="106">
                  <c:v>68213.750866557326</c:v>
                </c:pt>
                <c:pt idx="107">
                  <c:v>69116.333311311202</c:v>
                </c:pt>
                <c:pt idx="108">
                  <c:v>70025.121010372764</c:v>
                </c:pt>
                <c:pt idx="109">
                  <c:v>70940.156624865369</c:v>
                </c:pt>
                <c:pt idx="110">
                  <c:v>71861.483109207606</c:v>
                </c:pt>
                <c:pt idx="111">
                  <c:v>72789.143713129699</c:v>
                </c:pt>
                <c:pt idx="112">
                  <c:v>73723.181983703762</c:v>
                </c:pt>
                <c:pt idx="113">
                  <c:v>74663.641767388021</c:v>
                </c:pt>
                <c:pt idx="114">
                  <c:v>75610.567212085109</c:v>
                </c:pt>
                <c:pt idx="115">
                  <c:v>76564.002769214479</c:v>
                </c:pt>
                <c:pt idx="116">
                  <c:v>77523.993195799121</c:v>
                </c:pt>
                <c:pt idx="117">
                  <c:v>78490.583556566533</c:v>
                </c:pt>
                <c:pt idx="118">
                  <c:v>79463.819226064224</c:v>
                </c:pt>
                <c:pt idx="119">
                  <c:v>80443.745890789709</c:v>
                </c:pt>
                <c:pt idx="120">
                  <c:v>81430.409551335179</c:v>
                </c:pt>
                <c:pt idx="121">
                  <c:v>82423.856524546893</c:v>
                </c:pt>
                <c:pt idx="122">
                  <c:v>83424.133445699437</c:v>
                </c:pt>
                <c:pt idx="123">
                  <c:v>84431.287270684916</c:v>
                </c:pt>
                <c:pt idx="124">
                  <c:v>85445.36527821717</c:v>
                </c:pt>
                <c:pt idx="125">
                  <c:v>86466.415072051197</c:v>
                </c:pt>
                <c:pt idx="126">
                  <c:v>87494.48458321784</c:v>
                </c:pt>
                <c:pt idx="127">
                  <c:v>88529.622072273749</c:v>
                </c:pt>
                <c:pt idx="128">
                  <c:v>89571.876131566925</c:v>
                </c:pt>
                <c:pt idx="129">
                  <c:v>90621.295687517733</c:v>
                </c:pt>
                <c:pt idx="130">
                  <c:v>91677.930002915702</c:v>
                </c:pt>
                <c:pt idx="131">
                  <c:v>92741.828679232043</c:v>
                </c:pt>
                <c:pt idx="132">
                  <c:v>93813.041658948059</c:v>
                </c:pt>
                <c:pt idx="133">
                  <c:v>94891.619227899617</c:v>
                </c:pt>
                <c:pt idx="134">
                  <c:v>95977.612017637715</c:v>
                </c:pt>
                <c:pt idx="135">
                  <c:v>97071.071007805265</c:v>
                </c:pt>
                <c:pt idx="136">
                  <c:v>98172.047528530209</c:v>
                </c:pt>
                <c:pt idx="137">
                  <c:v>99280.593262835144</c:v>
                </c:pt>
                <c:pt idx="138">
                  <c:v>100396.76024906343</c:v>
                </c:pt>
                <c:pt idx="139">
                  <c:v>101520.60088332203</c:v>
                </c:pt>
                <c:pt idx="140">
                  <c:v>102652.16792194116</c:v>
                </c:pt>
                <c:pt idx="141">
                  <c:v>103791.5144839508</c:v>
                </c:pt>
                <c:pt idx="142">
                  <c:v>104938.69405357425</c:v>
                </c:pt>
                <c:pt idx="143">
                  <c:v>106093.76048273886</c:v>
                </c:pt>
                <c:pt idx="144">
                  <c:v>107256.76799360398</c:v>
                </c:pt>
                <c:pt idx="145">
                  <c:v>108427.77118110629</c:v>
                </c:pt>
                <c:pt idx="146">
                  <c:v>109606.82501552269</c:v>
                </c:pt>
                <c:pt idx="147">
                  <c:v>110793.9848450507</c:v>
                </c:pt>
                <c:pt idx="148">
                  <c:v>111989.30639840671</c:v>
                </c:pt>
                <c:pt idx="149">
                  <c:v>113192.84578744204</c:v>
                </c:pt>
                <c:pt idx="150">
                  <c:v>114404.65950977699</c:v>
                </c:pt>
                <c:pt idx="151">
                  <c:v>115624.80445145299</c:v>
                </c:pt>
                <c:pt idx="152">
                  <c:v>116853.33788960302</c:v>
                </c:pt>
                <c:pt idx="153">
                  <c:v>118090.31749514033</c:v>
                </c:pt>
                <c:pt idx="154">
                  <c:v>119335.80133546572</c:v>
                </c:pt>
                <c:pt idx="155">
                  <c:v>120589.84787719333</c:v>
                </c:pt>
                <c:pt idx="156">
                  <c:v>121852.51598889532</c:v>
                </c:pt>
                <c:pt idx="157">
                  <c:v>123123.86494386526</c:v>
                </c:pt>
                <c:pt idx="158">
                  <c:v>124403.95442290063</c:v>
                </c:pt>
                <c:pt idx="159">
                  <c:v>125692.84451710436</c:v>
                </c:pt>
                <c:pt idx="160">
                  <c:v>126990.59573070574</c:v>
                </c:pt>
                <c:pt idx="161">
                  <c:v>128297.26898390063</c:v>
                </c:pt>
                <c:pt idx="162">
                  <c:v>129612.92561571124</c:v>
                </c:pt>
                <c:pt idx="163">
                  <c:v>130937.62738686554</c:v>
                </c:pt>
                <c:pt idx="164">
                  <c:v>132271.43648269653</c:v>
                </c:pt>
                <c:pt idx="165">
                  <c:v>133614.41551606136</c:v>
                </c:pt>
                <c:pt idx="166">
                  <c:v>134966.62753028056</c:v>
                </c:pt>
                <c:pt idx="167">
                  <c:v>136328.13600209751</c:v>
                </c:pt>
                <c:pt idx="168">
                  <c:v>137699.00484465822</c:v>
                </c:pt>
                <c:pt idx="169">
                  <c:v>139079.29841051155</c:v>
                </c:pt>
                <c:pt idx="170">
                  <c:v>140469.08149463011</c:v>
                </c:pt>
                <c:pt idx="171">
                  <c:v>141868.41933745198</c:v>
                </c:pt>
                <c:pt idx="172">
                  <c:v>143277.37762794326</c:v>
                </c:pt>
                <c:pt idx="173">
                  <c:v>144696.02250668165</c:v>
                </c:pt>
                <c:pt idx="174">
                  <c:v>146124.42056896136</c:v>
                </c:pt>
                <c:pt idx="175">
                  <c:v>147562.63886791925</c:v>
                </c:pt>
                <c:pt idx="176">
                  <c:v>149010.74491768249</c:v>
                </c:pt>
                <c:pt idx="177">
                  <c:v>150468.80669653785</c:v>
                </c:pt>
                <c:pt idx="178">
                  <c:v>151936.89265012284</c:v>
                </c:pt>
                <c:pt idx="179">
                  <c:v>153415.07169463873</c:v>
                </c:pt>
                <c:pt idx="180">
                  <c:v>154903.41322008567</c:v>
                </c:pt>
                <c:pt idx="181">
                  <c:v>156401.98709352006</c:v>
                </c:pt>
                <c:pt idx="182">
                  <c:v>157910.8636623343</c:v>
                </c:pt>
                <c:pt idx="183">
                  <c:v>159430.11375755913</c:v>
                </c:pt>
                <c:pt idx="184">
                  <c:v>160959.80869718862</c:v>
                </c:pt>
                <c:pt idx="185">
                  <c:v>162500.0202895281</c:v>
                </c:pt>
                <c:pt idx="186">
                  <c:v>164050.8208365649</c:v>
                </c:pt>
                <c:pt idx="187">
                  <c:v>165612.28313736257</c:v>
                </c:pt>
                <c:pt idx="188">
                  <c:v>167184.48049147823</c:v>
                </c:pt>
                <c:pt idx="189">
                  <c:v>168767.48670240343</c:v>
                </c:pt>
                <c:pt idx="190">
                  <c:v>170361.37608102875</c:v>
                </c:pt>
                <c:pt idx="191">
                  <c:v>171966.22344913211</c:v>
                </c:pt>
                <c:pt idx="192">
                  <c:v>173582.10414289118</c:v>
                </c:pt>
                <c:pt idx="193">
                  <c:v>175209.09401641984</c:v>
                </c:pt>
                <c:pt idx="194">
                  <c:v>176847.269445329</c:v>
                </c:pt>
                <c:pt idx="195">
                  <c:v>178496.70733031194</c:v>
                </c:pt>
                <c:pt idx="196">
                  <c:v>180157.48510075413</c:v>
                </c:pt>
                <c:pt idx="197">
                  <c:v>181829.68071836809</c:v>
                </c:pt>
                <c:pt idx="198">
                  <c:v>183513.37268085315</c:v>
                </c:pt>
                <c:pt idx="199">
                  <c:v>185208.6400255803</c:v>
                </c:pt>
                <c:pt idx="200">
                  <c:v>186915.56233330246</c:v>
                </c:pt>
                <c:pt idx="201">
                  <c:v>188634.21973189019</c:v>
                </c:pt>
                <c:pt idx="202">
                  <c:v>190364.69290009321</c:v>
                </c:pt>
                <c:pt idx="203">
                  <c:v>192107.06307132763</c:v>
                </c:pt>
                <c:pt idx="204">
                  <c:v>193861.4120374893</c:v>
                </c:pt>
                <c:pt idx="205">
                  <c:v>195627.82215279332</c:v>
                </c:pt>
                <c:pt idx="206">
                  <c:v>197406.37633764007</c:v>
                </c:pt>
                <c:pt idx="207">
                  <c:v>199197.15808250764</c:v>
                </c:pt>
                <c:pt idx="208">
                  <c:v>201000.25145187115</c:v>
                </c:pt>
                <c:pt idx="209">
                  <c:v>202815.74108814905</c:v>
                </c:pt>
                <c:pt idx="210">
                  <c:v>204643.71221567635</c:v>
                </c:pt>
                <c:pt idx="211">
                  <c:v>206484.2506447054</c:v>
                </c:pt>
                <c:pt idx="212">
                  <c:v>208337.44277543403</c:v>
                </c:pt>
                <c:pt idx="213">
                  <c:v>210203.37560206142</c:v>
                </c:pt>
                <c:pt idx="214">
                  <c:v>212082.13671687187</c:v>
                </c:pt>
                <c:pt idx="215">
                  <c:v>213973.81431434664</c:v>
                </c:pt>
                <c:pt idx="216">
                  <c:v>215878.49719530408</c:v>
                </c:pt>
                <c:pt idx="217">
                  <c:v>217796.27477106807</c:v>
                </c:pt>
                <c:pt idx="218">
                  <c:v>219727.23706766544</c:v>
                </c:pt>
                <c:pt idx="219">
                  <c:v>221671.47473005194</c:v>
                </c:pt>
                <c:pt idx="220">
                  <c:v>223629.07902636734</c:v>
                </c:pt>
                <c:pt idx="221">
                  <c:v>225600.14185221991</c:v>
                </c:pt>
                <c:pt idx="222">
                  <c:v>227584.75573500022</c:v>
                </c:pt>
                <c:pt idx="223">
                  <c:v>229583.01383822464</c:v>
                </c:pt>
                <c:pt idx="224">
                  <c:v>231595.00996590871</c:v>
                </c:pt>
                <c:pt idx="225">
                  <c:v>233620.83856697063</c:v>
                </c:pt>
                <c:pt idx="226">
                  <c:v>235660.59473966484</c:v>
                </c:pt>
                <c:pt idx="227">
                  <c:v>237714.37423604634</c:v>
                </c:pt>
                <c:pt idx="228">
                  <c:v>239782.27346646544</c:v>
                </c:pt>
                <c:pt idx="229">
                  <c:v>241864.38950409368</c:v>
                </c:pt>
                <c:pt idx="230">
                  <c:v>243960.82008948061</c:v>
                </c:pt>
                <c:pt idx="231">
                  <c:v>246071.66363514206</c:v>
                </c:pt>
                <c:pt idx="232">
                  <c:v>248197.01923017995</c:v>
                </c:pt>
                <c:pt idx="233">
                  <c:v>250336.98664493373</c:v>
                </c:pt>
                <c:pt idx="234">
                  <c:v>252491.66633566393</c:v>
                </c:pt>
                <c:pt idx="235">
                  <c:v>254661.1594492679</c:v>
                </c:pt>
                <c:pt idx="236">
                  <c:v>256845.56782802791</c:v>
                </c:pt>
                <c:pt idx="237">
                  <c:v>259044.99401439188</c:v>
                </c:pt>
                <c:pt idx="238">
                  <c:v>261259.5412557871</c:v>
                </c:pt>
                <c:pt idx="239">
                  <c:v>263489.31350946694</c:v>
                </c:pt>
                <c:pt idx="240">
                  <c:v>265734.41544739081</c:v>
                </c:pt>
                <c:pt idx="241">
                  <c:v>267994.9524611379</c:v>
                </c:pt>
                <c:pt idx="242">
                  <c:v>270271.03066685452</c:v>
                </c:pt>
                <c:pt idx="243">
                  <c:v>272562.75691023545</c:v>
                </c:pt>
                <c:pt idx="244">
                  <c:v>274870.23877153959</c:v>
                </c:pt>
                <c:pt idx="245">
                  <c:v>277193.58457064023</c:v>
                </c:pt>
                <c:pt idx="246">
                  <c:v>279532.90337210969</c:v>
                </c:pt>
                <c:pt idx="247">
                  <c:v>281888.30499033921</c:v>
                </c:pt>
                <c:pt idx="248">
                  <c:v>284259.8999946941</c:v>
                </c:pt>
                <c:pt idx="249">
                  <c:v>286647.79971470393</c:v>
                </c:pt>
                <c:pt idx="250">
                  <c:v>289052.11624528881</c:v>
                </c:pt>
                <c:pt idx="251">
                  <c:v>291472.96245202149</c:v>
                </c:pt>
                <c:pt idx="252">
                  <c:v>293910.45197642542</c:v>
                </c:pt>
                <c:pt idx="253">
                  <c:v>296364.69924130966</c:v>
                </c:pt>
                <c:pt idx="254">
                  <c:v>298835.81945613993</c:v>
                </c:pt>
                <c:pt idx="255">
                  <c:v>301323.92862244719</c:v>
                </c:pt>
                <c:pt idx="256">
                  <c:v>303829.14353927277</c:v>
                </c:pt>
                <c:pt idx="257">
                  <c:v>306351.58180865156</c:v>
                </c:pt>
                <c:pt idx="258">
                  <c:v>308891.36184113234</c:v>
                </c:pt>
                <c:pt idx="259">
                  <c:v>311448.60286133643</c:v>
                </c:pt>
                <c:pt idx="260">
                  <c:v>314023.42491355439</c:v>
                </c:pt>
                <c:pt idx="261">
                  <c:v>316615.94886738138</c:v>
                </c:pt>
                <c:pt idx="262">
                  <c:v>319226.29642339092</c:v>
                </c:pt>
                <c:pt idx="263">
                  <c:v>321854.59011884802</c:v>
                </c:pt>
                <c:pt idx="264">
                  <c:v>324500.95333346137</c:v>
                </c:pt>
                <c:pt idx="265">
                  <c:v>327165.51029517519</c:v>
                </c:pt>
                <c:pt idx="266">
                  <c:v>329848.38608600083</c:v>
                </c:pt>
                <c:pt idx="267">
                  <c:v>332549.70664788835</c:v>
                </c:pt>
                <c:pt idx="268">
                  <c:v>335269.59878863889</c:v>
                </c:pt>
                <c:pt idx="269">
                  <c:v>338008.19018785708</c:v>
                </c:pt>
                <c:pt idx="270">
                  <c:v>340765.60940294486</c:v>
                </c:pt>
                <c:pt idx="271">
                  <c:v>343541.98587513639</c:v>
                </c:pt>
                <c:pt idx="272">
                  <c:v>346337.44993557426</c:v>
                </c:pt>
                <c:pt idx="273">
                  <c:v>349152.13281142764</c:v>
                </c:pt>
                <c:pt idx="274">
                  <c:v>351986.16663205251</c:v>
                </c:pt>
                <c:pt idx="275">
                  <c:v>354839.68443519418</c:v>
                </c:pt>
                <c:pt idx="276">
                  <c:v>357712.82017323241</c:v>
                </c:pt>
                <c:pt idx="277">
                  <c:v>360605.70871946967</c:v>
                </c:pt>
                <c:pt idx="278">
                  <c:v>363518.48587446229</c:v>
                </c:pt>
                <c:pt idx="279">
                  <c:v>366451.2883723955</c:v>
                </c:pt>
                <c:pt idx="280">
                  <c:v>369404.25388750201</c:v>
                </c:pt>
                <c:pt idx="281">
                  <c:v>372377.52104052488</c:v>
                </c:pt>
                <c:pt idx="282">
                  <c:v>375371.22940522479</c:v>
                </c:pt>
                <c:pt idx="283">
                  <c:v>378385.51951493201</c:v>
                </c:pt>
                <c:pt idx="284">
                  <c:v>381420.53286914347</c:v>
                </c:pt>
                <c:pt idx="285">
                  <c:v>384476.4119401651</c:v>
                </c:pt>
                <c:pt idx="286">
                  <c:v>387553.30017980002</c:v>
                </c:pt>
                <c:pt idx="287">
                  <c:v>390651.34202608245</c:v>
                </c:pt>
                <c:pt idx="288">
                  <c:v>393770.68291005807</c:v>
                </c:pt>
                <c:pt idx="289">
                  <c:v>396911.469262611</c:v>
                </c:pt>
                <c:pt idx="290">
                  <c:v>400073.84852133773</c:v>
                </c:pt>
                <c:pt idx="291">
                  <c:v>403257.9691374682</c:v>
                </c:pt>
                <c:pt idx="292">
                  <c:v>406463.98058283457</c:v>
                </c:pt>
                <c:pt idx="293">
                  <c:v>409692.03335688787</c:v>
                </c:pt>
                <c:pt idx="294">
                  <c:v>412942.27899376274</c:v>
                </c:pt>
                <c:pt idx="295">
                  <c:v>416214.87006939115</c:v>
                </c:pt>
                <c:pt idx="296">
                  <c:v>419509.96020866453</c:v>
                </c:pt>
                <c:pt idx="297">
                  <c:v>422827.70409264538</c:v>
                </c:pt>
                <c:pt idx="298">
                  <c:v>426168.25746582862</c:v>
                </c:pt>
                <c:pt idx="299">
                  <c:v>429531.77714345249</c:v>
                </c:pt>
                <c:pt idx="300">
                  <c:v>432918.42101886001</c:v>
                </c:pt>
                <c:pt idx="301">
                  <c:v>436328.34807091096</c:v>
                </c:pt>
                <c:pt idx="302">
                  <c:v>439761.71837144473</c:v>
                </c:pt>
                <c:pt idx="303">
                  <c:v>443218.69309279468</c:v>
                </c:pt>
                <c:pt idx="304">
                  <c:v>446699.43451535393</c:v>
                </c:pt>
                <c:pt idx="305">
                  <c:v>450204.10603519325</c:v>
                </c:pt>
                <c:pt idx="306">
                  <c:v>453732.87217173149</c:v>
                </c:pt>
                <c:pt idx="307">
                  <c:v>457285.89857545844</c:v>
                </c:pt>
                <c:pt idx="308">
                  <c:v>460863.352035711</c:v>
                </c:pt>
                <c:pt idx="309">
                  <c:v>464465.40048850281</c:v>
                </c:pt>
                <c:pt idx="310">
                  <c:v>468092.21302440757</c:v>
                </c:pt>
                <c:pt idx="311">
                  <c:v>471743.95989649667</c:v>
                </c:pt>
                <c:pt idx="312">
                  <c:v>475420.81252833136</c:v>
                </c:pt>
                <c:pt idx="313">
                  <c:v>479122.94352200994</c:v>
                </c:pt>
                <c:pt idx="314">
                  <c:v>482850.52666627005</c:v>
                </c:pt>
                <c:pt idx="315">
                  <c:v>486603.73694464692</c:v>
                </c:pt>
                <c:pt idx="316">
                  <c:v>490382.75054368767</c:v>
                </c:pt>
                <c:pt idx="317">
                  <c:v>494187.74486122181</c:v>
                </c:pt>
                <c:pt idx="318">
                  <c:v>498018.898514689</c:v>
                </c:pt>
                <c:pt idx="319">
                  <c:v>501876.39134952379</c:v>
                </c:pt>
                <c:pt idx="320">
                  <c:v>505760.40444759803</c:v>
                </c:pt>
                <c:pt idx="321">
                  <c:v>509671.12013572158</c:v>
                </c:pt>
                <c:pt idx="322">
                  <c:v>513608.72199420095</c:v>
                </c:pt>
                <c:pt idx="323">
                  <c:v>517573.39486545738</c:v>
                </c:pt>
                <c:pt idx="324">
                  <c:v>521565.32486270368</c:v>
                </c:pt>
                <c:pt idx="325">
                  <c:v>525584.69937868102</c:v>
                </c:pt>
                <c:pt idx="326">
                  <c:v>529631.70709445572</c:v>
                </c:pt>
                <c:pt idx="327">
                  <c:v>533706.53798827634</c:v>
                </c:pt>
                <c:pt idx="328">
                  <c:v>537809.38334449206</c:v>
                </c:pt>
                <c:pt idx="329">
                  <c:v>541940.43576253171</c:v>
                </c:pt>
                <c:pt idx="330">
                  <c:v>546099.88916594535</c:v>
                </c:pt>
                <c:pt idx="331">
                  <c:v>550287.93881150754</c:v>
                </c:pt>
                <c:pt idx="332">
                  <c:v>554504.78129838291</c:v>
                </c:pt>
                <c:pt idx="333">
                  <c:v>558750.61457735556</c:v>
                </c:pt>
                <c:pt idx="334">
                  <c:v>563025.63796012115</c:v>
                </c:pt>
                <c:pt idx="335">
                  <c:v>567330.05212864326</c:v>
                </c:pt>
                <c:pt idx="336">
                  <c:v>571664.05914457398</c:v>
                </c:pt>
                <c:pt idx="337">
                  <c:v>576027.8624587392</c:v>
                </c:pt>
                <c:pt idx="338">
                  <c:v>580421.66692068928</c:v>
                </c:pt>
                <c:pt idx="339">
                  <c:v>584845.67878831527</c:v>
                </c:pt>
                <c:pt idx="340">
                  <c:v>589300.10573753121</c:v>
                </c:pt>
                <c:pt idx="341">
                  <c:v>593785.15687202301</c:v>
                </c:pt>
                <c:pt idx="342">
                  <c:v>598301.0427330645</c:v>
                </c:pt>
                <c:pt idx="343">
                  <c:v>602847.97530940059</c:v>
                </c:pt>
                <c:pt idx="344">
                  <c:v>607426.16804719903</c:v>
                </c:pt>
                <c:pt idx="345">
                  <c:v>612035.83586006984</c:v>
                </c:pt>
                <c:pt idx="346">
                  <c:v>616677.19513915409</c:v>
                </c:pt>
                <c:pt idx="347">
                  <c:v>621350.46376328205</c:v>
                </c:pt>
                <c:pt idx="348">
                  <c:v>626055.86110920087</c:v>
                </c:pt>
                <c:pt idx="349">
                  <c:v>630793.60806187289</c:v>
                </c:pt>
                <c:pt idx="350">
                  <c:v>635563.92702484457</c:v>
                </c:pt>
                <c:pt idx="351">
                  <c:v>640367.04193068668</c:v>
                </c:pt>
                <c:pt idx="352">
                  <c:v>645203.17825150641</c:v>
                </c:pt>
                <c:pt idx="353">
                  <c:v>650072.56300953182</c:v>
                </c:pt>
                <c:pt idx="354">
                  <c:v>654975.42478776863</c:v>
                </c:pt>
                <c:pt idx="355">
                  <c:v>659911.9937407308</c:v>
                </c:pt>
                <c:pt idx="356">
                  <c:v>664882.50160524459</c:v>
                </c:pt>
                <c:pt idx="357">
                  <c:v>669887.18171132694</c:v>
                </c:pt>
                <c:pt idx="358">
                  <c:v>674926.26899313857</c:v>
                </c:pt>
                <c:pt idx="359">
                  <c:v>680000.00000001269</c:v>
                </c:pt>
              </c:numCache>
            </c:numRef>
          </c:yVal>
          <c:smooth val="1"/>
          <c:extLst>
            <c:ext xmlns:c16="http://schemas.microsoft.com/office/drawing/2014/chart" uri="{C3380CC4-5D6E-409C-BE32-E72D297353CC}">
              <c16:uniqueId val="{00000001-6114-482C-8B26-95A17C0FB29E}"/>
            </c:ext>
          </c:extLst>
        </c:ser>
        <c:ser>
          <c:idx val="2"/>
          <c:order val="2"/>
          <c:tx>
            <c:v>cumulativeInterest</c:v>
          </c:tx>
          <c:spPr>
            <a:ln>
              <a:noFill/>
            </a:ln>
          </c:spPr>
          <c:marker>
            <c:symbol val="circle"/>
            <c:size val="7"/>
            <c:spPr>
              <a:solidFill>
                <a:schemeClr val="accent3"/>
              </a:solidFill>
              <a:ln cmpd="sng">
                <a:solidFill>
                  <a:schemeClr val="accent3"/>
                </a:solidFill>
              </a:ln>
            </c:spPr>
          </c:marker>
          <c:xVal>
            <c:numRef>
              <c:f>'Amoritization Scenario 15%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 DP'!$S$6:$S$365</c:f>
              <c:numCache>
                <c:formatCode>"$"#,##0.00_);[Red]\("$"#,##0.00\)</c:formatCode>
                <c:ptCount val="360"/>
                <c:pt idx="0">
                  <c:v>4675</c:v>
                </c:pt>
                <c:pt idx="1">
                  <c:v>9347.0189112606186</c:v>
                </c:pt>
                <c:pt idx="2">
                  <c:v>14016.036238796773</c:v>
                </c:pt>
                <c:pt idx="3">
                  <c:v>18682.03134672036</c:v>
                </c:pt>
                <c:pt idx="4">
                  <c:v>23344.983457271541</c:v>
                </c:pt>
                <c:pt idx="5">
                  <c:v>28004.871649843379</c:v>
                </c:pt>
                <c:pt idx="6">
                  <c:v>32661.674859999766</c:v>
                </c:pt>
                <c:pt idx="7">
                  <c:v>37315.3718784866</c:v>
                </c:pt>
                <c:pt idx="8">
                  <c:v>41965.941350236149</c:v>
                </c:pt>
                <c:pt idx="9">
                  <c:v>46613.361773364595</c:v>
                </c:pt>
                <c:pt idx="10">
                  <c:v>51257.611498162667</c:v>
                </c:pt>
                <c:pt idx="11">
                  <c:v>55898.668726079348</c:v>
                </c:pt>
                <c:pt idx="12">
                  <c:v>60536.511508698575</c:v>
                </c:pt>
                <c:pt idx="13">
                  <c:v>65171.117746708929</c:v>
                </c:pt>
                <c:pt idx="14">
                  <c:v>69802.465188866219</c:v>
                </c:pt>
                <c:pt idx="15">
                  <c:v>74430.531430948962</c:v>
                </c:pt>
                <c:pt idx="16">
                  <c:v>79055.29391470665</c:v>
                </c:pt>
                <c:pt idx="17">
                  <c:v>83676.729926800792</c:v>
                </c:pt>
                <c:pt idx="18">
                  <c:v>88294.816597738696</c:v>
                </c:pt>
                <c:pt idx="19">
                  <c:v>92909.530900799917</c:v>
                </c:pt>
                <c:pt idx="20">
                  <c:v>97520.849650955293</c:v>
                </c:pt>
                <c:pt idx="21">
                  <c:v>102128.74950377861</c:v>
                </c:pt>
                <c:pt idx="22">
                  <c:v>106733.20695435071</c:v>
                </c:pt>
                <c:pt idx="23">
                  <c:v>111334.19833615611</c:v>
                </c:pt>
                <c:pt idx="24">
                  <c:v>115931.69981997205</c:v>
                </c:pt>
                <c:pt idx="25">
                  <c:v>120525.68741274984</c:v>
                </c:pt>
                <c:pt idx="26">
                  <c:v>125116.1369564886</c:v>
                </c:pt>
                <c:pt idx="27">
                  <c:v>129703.02412710118</c:v>
                </c:pt>
                <c:pt idx="28">
                  <c:v>134286.32443327233</c:v>
                </c:pt>
                <c:pt idx="29">
                  <c:v>138866.01321530904</c:v>
                </c:pt>
                <c:pt idx="30">
                  <c:v>143442.06564398287</c:v>
                </c:pt>
                <c:pt idx="31">
                  <c:v>148014.45671936445</c:v>
                </c:pt>
                <c:pt idx="32">
                  <c:v>152583.16126964989</c:v>
                </c:pt>
                <c:pt idx="33">
                  <c:v>157148.15394997917</c:v>
                </c:pt>
                <c:pt idx="34">
                  <c:v>161709.40924124632</c:v>
                </c:pt>
                <c:pt idx="35">
                  <c:v>166266.90144890157</c:v>
                </c:pt>
                <c:pt idx="36">
                  <c:v>170820.60470174506</c:v>
                </c:pt>
                <c:pt idx="37">
                  <c:v>175370.49295071248</c:v>
                </c:pt>
                <c:pt idx="38">
                  <c:v>179916.53996765215</c:v>
                </c:pt>
                <c:pt idx="39">
                  <c:v>184458.7193440939</c:v>
                </c:pt>
                <c:pt idx="40">
                  <c:v>188997.00449000931</c:v>
                </c:pt>
                <c:pt idx="41">
                  <c:v>193531.36863256351</c:v>
                </c:pt>
                <c:pt idx="42">
                  <c:v>198061.7848148584</c:v>
                </c:pt>
                <c:pt idx="43">
                  <c:v>202588.22589466718</c:v>
                </c:pt>
                <c:pt idx="44">
                  <c:v>207110.66454316027</c:v>
                </c:pt>
                <c:pt idx="45">
                  <c:v>211629.07324362235</c:v>
                </c:pt>
                <c:pt idx="46">
                  <c:v>216143.42429016074</c:v>
                </c:pt>
                <c:pt idx="47">
                  <c:v>220653.68978640469</c:v>
                </c:pt>
                <c:pt idx="48">
                  <c:v>225159.84164419596</c:v>
                </c:pt>
                <c:pt idx="49">
                  <c:v>229661.85158227014</c:v>
                </c:pt>
                <c:pt idx="50">
                  <c:v>234159.6911249292</c:v>
                </c:pt>
                <c:pt idx="51">
                  <c:v>238653.33160070467</c:v>
                </c:pt>
                <c:pt idx="52">
                  <c:v>243142.7441410117</c:v>
                </c:pt>
                <c:pt idx="53">
                  <c:v>247627.89967879397</c:v>
                </c:pt>
                <c:pt idx="54">
                  <c:v>252108.76894715911</c:v>
                </c:pt>
                <c:pt idx="55">
                  <c:v>256585.32247800491</c:v>
                </c:pt>
                <c:pt idx="56">
                  <c:v>261057.53060063586</c:v>
                </c:pt>
                <c:pt idx="57">
                  <c:v>265525.36344037054</c:v>
                </c:pt>
                <c:pt idx="58">
                  <c:v>269988.79091713898</c:v>
                </c:pt>
                <c:pt idx="59">
                  <c:v>274447.78274407086</c:v>
                </c:pt>
                <c:pt idx="60">
                  <c:v>278902.30842607352</c:v>
                </c:pt>
                <c:pt idx="61">
                  <c:v>283352.33725840057</c:v>
                </c:pt>
                <c:pt idx="62">
                  <c:v>287797.83832521044</c:v>
                </c:pt>
                <c:pt idx="63">
                  <c:v>292238.78049811529</c:v>
                </c:pt>
                <c:pt idx="64">
                  <c:v>296675.13243471947</c:v>
                </c:pt>
                <c:pt idx="65">
                  <c:v>301106.86257714842</c:v>
                </c:pt>
                <c:pt idx="66">
                  <c:v>305533.93915056717</c:v>
                </c:pt>
                <c:pt idx="67">
                  <c:v>309956.33016168879</c:v>
                </c:pt>
                <c:pt idx="68">
                  <c:v>314374.00339727249</c:v>
                </c:pt>
                <c:pt idx="69">
                  <c:v>318786.92642261146</c:v>
                </c:pt>
                <c:pt idx="70">
                  <c:v>323195.06658001029</c:v>
                </c:pt>
                <c:pt idx="71">
                  <c:v>327598.39098725183</c:v>
                </c:pt>
                <c:pt idx="72">
                  <c:v>331996.86653605377</c:v>
                </c:pt>
                <c:pt idx="73">
                  <c:v>336390.45989051432</c:v>
                </c:pt>
                <c:pt idx="74">
                  <c:v>340779.13748554746</c:v>
                </c:pt>
                <c:pt idx="75">
                  <c:v>345162.86552530702</c:v>
                </c:pt>
                <c:pt idx="76">
                  <c:v>349541.60998160054</c:v>
                </c:pt>
                <c:pt idx="77">
                  <c:v>353915.33659229171</c:v>
                </c:pt>
                <c:pt idx="78">
                  <c:v>358284.010859692</c:v>
                </c:pt>
                <c:pt idx="79">
                  <c:v>362647.59804894129</c:v>
                </c:pt>
                <c:pt idx="80">
                  <c:v>367006.06318637729</c:v>
                </c:pt>
                <c:pt idx="81">
                  <c:v>371359.37105789379</c:v>
                </c:pt>
                <c:pt idx="82">
                  <c:v>375707.48620728758</c:v>
                </c:pt>
                <c:pt idx="83">
                  <c:v>380050.37293459411</c:v>
                </c:pt>
                <c:pt idx="84">
                  <c:v>384387.99529441149</c:v>
                </c:pt>
                <c:pt idx="85">
                  <c:v>388720.31709421321</c:v>
                </c:pt>
                <c:pt idx="86">
                  <c:v>393047.30189264921</c:v>
                </c:pt>
                <c:pt idx="87">
                  <c:v>397368.91299783502</c:v>
                </c:pt>
                <c:pt idx="88">
                  <c:v>401685.11346562963</c:v>
                </c:pt>
                <c:pt idx="89">
                  <c:v>405995.86609790096</c:v>
                </c:pt>
                <c:pt idx="90">
                  <c:v>410301.13344077975</c:v>
                </c:pt>
                <c:pt idx="91">
                  <c:v>414600.87778290146</c:v>
                </c:pt>
                <c:pt idx="92">
                  <c:v>418895.06115363591</c:v>
                </c:pt>
                <c:pt idx="93">
                  <c:v>423183.64532130474</c:v>
                </c:pt>
                <c:pt idx="94">
                  <c:v>427466.59179138689</c:v>
                </c:pt>
                <c:pt idx="95">
                  <c:v>431743.86180471152</c:v>
                </c:pt>
                <c:pt idx="96">
                  <c:v>436015.41633563838</c:v>
                </c:pt>
                <c:pt idx="97">
                  <c:v>440281.21609022596</c:v>
                </c:pt>
                <c:pt idx="98">
                  <c:v>444541.22150438698</c:v>
                </c:pt>
                <c:pt idx="99">
                  <c:v>448795.39274203096</c:v>
                </c:pt>
                <c:pt idx="100">
                  <c:v>453043.68969319435</c:v>
                </c:pt>
                <c:pt idx="101">
                  <c:v>457286.07197215763</c:v>
                </c:pt>
                <c:pt idx="102">
                  <c:v>461522.49891554937</c:v>
                </c:pt>
                <c:pt idx="103">
                  <c:v>465752.92958043754</c:v>
                </c:pt>
                <c:pt idx="104">
                  <c:v>469977.32274240744</c:v>
                </c:pt>
                <c:pt idx="105">
                  <c:v>474195.63689362654</c:v>
                </c:pt>
                <c:pt idx="106">
                  <c:v>478407.83024089586</c:v>
                </c:pt>
                <c:pt idx="107">
                  <c:v>482613.86070368829</c:v>
                </c:pt>
                <c:pt idx="108">
                  <c:v>486813.68591217301</c:v>
                </c:pt>
                <c:pt idx="109">
                  <c:v>491007.26320522669</c:v>
                </c:pt>
                <c:pt idx="110">
                  <c:v>495194.54962843074</c:v>
                </c:pt>
                <c:pt idx="111">
                  <c:v>499375.50193205493</c:v>
                </c:pt>
                <c:pt idx="112">
                  <c:v>503550.07656902715</c:v>
                </c:pt>
                <c:pt idx="113">
                  <c:v>507718.2296928892</c:v>
                </c:pt>
                <c:pt idx="114">
                  <c:v>511879.9171557384</c:v>
                </c:pt>
                <c:pt idx="115">
                  <c:v>516035.09450615529</c:v>
                </c:pt>
                <c:pt idx="116">
                  <c:v>520183.71698711696</c:v>
                </c:pt>
                <c:pt idx="117">
                  <c:v>524325.73953389586</c:v>
                </c:pt>
                <c:pt idx="118">
                  <c:v>528461.11677194445</c:v>
                </c:pt>
                <c:pt idx="119">
                  <c:v>532589.80301476526</c:v>
                </c:pt>
                <c:pt idx="120">
                  <c:v>536711.75226176612</c:v>
                </c:pt>
                <c:pt idx="121">
                  <c:v>540826.91819610074</c:v>
                </c:pt>
                <c:pt idx="122">
                  <c:v>544935.25418249448</c:v>
                </c:pt>
                <c:pt idx="123">
                  <c:v>549036.71326505532</c:v>
                </c:pt>
                <c:pt idx="124">
                  <c:v>553131.24816506938</c:v>
                </c:pt>
                <c:pt idx="125">
                  <c:v>557218.81127878162</c:v>
                </c:pt>
                <c:pt idx="126">
                  <c:v>561299.3546751613</c:v>
                </c:pt>
                <c:pt idx="127">
                  <c:v>565372.83009365166</c:v>
                </c:pt>
                <c:pt idx="128">
                  <c:v>569439.18894190481</c:v>
                </c:pt>
                <c:pt idx="129">
                  <c:v>573498.38229350024</c:v>
                </c:pt>
                <c:pt idx="130">
                  <c:v>577550.36088564852</c:v>
                </c:pt>
                <c:pt idx="131">
                  <c:v>581595.07511687849</c:v>
                </c:pt>
                <c:pt idx="132">
                  <c:v>585632.47504470882</c:v>
                </c:pt>
                <c:pt idx="133">
                  <c:v>589662.51038330351</c:v>
                </c:pt>
                <c:pt idx="134">
                  <c:v>593685.13050111174</c:v>
                </c:pt>
                <c:pt idx="135">
                  <c:v>597700.28441849048</c:v>
                </c:pt>
                <c:pt idx="136">
                  <c:v>601707.92080531188</c:v>
                </c:pt>
                <c:pt idx="137">
                  <c:v>605707.98797855328</c:v>
                </c:pt>
                <c:pt idx="138">
                  <c:v>609700.43389987131</c:v>
                </c:pt>
                <c:pt idx="139">
                  <c:v>613685.20617315895</c:v>
                </c:pt>
                <c:pt idx="140">
                  <c:v>617662.2520420861</c:v>
                </c:pt>
                <c:pt idx="141">
                  <c:v>621631.51838762278</c:v>
                </c:pt>
                <c:pt idx="142">
                  <c:v>625592.95172554557</c:v>
                </c:pt>
                <c:pt idx="143">
                  <c:v>629546.4982039273</c:v>
                </c:pt>
                <c:pt idx="144">
                  <c:v>633492.10360060842</c:v>
                </c:pt>
                <c:pt idx="145">
                  <c:v>637429.71332065237</c:v>
                </c:pt>
                <c:pt idx="146">
                  <c:v>641359.27239378227</c:v>
                </c:pt>
                <c:pt idx="147">
                  <c:v>645280.72547180054</c:v>
                </c:pt>
                <c:pt idx="148">
                  <c:v>649194.01682599087</c:v>
                </c:pt>
                <c:pt idx="149">
                  <c:v>653099.09034450178</c:v>
                </c:pt>
                <c:pt idx="150">
                  <c:v>656995.88952971308</c:v>
                </c:pt>
                <c:pt idx="151">
                  <c:v>660884.35749558336</c:v>
                </c:pt>
                <c:pt idx="152">
                  <c:v>664764.43696497963</c:v>
                </c:pt>
                <c:pt idx="153">
                  <c:v>668636.07026698859</c:v>
                </c:pt>
                <c:pt idx="154">
                  <c:v>672499.19933420955</c:v>
                </c:pt>
                <c:pt idx="155">
                  <c:v>676353.76570002828</c:v>
                </c:pt>
                <c:pt idx="156">
                  <c:v>680199.71049587254</c:v>
                </c:pt>
                <c:pt idx="157">
                  <c:v>684036.97444844886</c:v>
                </c:pt>
                <c:pt idx="158">
                  <c:v>687865.49787695974</c:v>
                </c:pt>
                <c:pt idx="159">
                  <c:v>691685.22069030232</c:v>
                </c:pt>
                <c:pt idx="160">
                  <c:v>695496.08238424722</c:v>
                </c:pt>
                <c:pt idx="161">
                  <c:v>699298.02203859866</c:v>
                </c:pt>
                <c:pt idx="162">
                  <c:v>703090.97831433429</c:v>
                </c:pt>
                <c:pt idx="163">
                  <c:v>706874.88945072633</c:v>
                </c:pt>
                <c:pt idx="164">
                  <c:v>710649.69326244167</c:v>
                </c:pt>
                <c:pt idx="165">
                  <c:v>714415.32713662309</c:v>
                </c:pt>
                <c:pt idx="166">
                  <c:v>718171.72802995017</c:v>
                </c:pt>
                <c:pt idx="167">
                  <c:v>721918.8324656795</c:v>
                </c:pt>
                <c:pt idx="168">
                  <c:v>725656.57653066504</c:v>
                </c:pt>
                <c:pt idx="169">
                  <c:v>729384.895872358</c:v>
                </c:pt>
                <c:pt idx="170">
                  <c:v>733103.72569578572</c:v>
                </c:pt>
                <c:pt idx="171">
                  <c:v>736813.0007605101</c:v>
                </c:pt>
                <c:pt idx="172">
                  <c:v>740512.65537756507</c:v>
                </c:pt>
                <c:pt idx="173">
                  <c:v>744202.62340637296</c:v>
                </c:pt>
                <c:pt idx="174">
                  <c:v>747882.83825163951</c:v>
                </c:pt>
                <c:pt idx="175">
                  <c:v>751553.23286022793</c:v>
                </c:pt>
                <c:pt idx="176">
                  <c:v>755213.739718011</c:v>
                </c:pt>
                <c:pt idx="177">
                  <c:v>758864.29084670194</c:v>
                </c:pt>
                <c:pt idx="178">
                  <c:v>762504.8178006633</c:v>
                </c:pt>
                <c:pt idx="179">
                  <c:v>766135.25166369369</c:v>
                </c:pt>
                <c:pt idx="180">
                  <c:v>769755.52304579306</c:v>
                </c:pt>
                <c:pt idx="181">
                  <c:v>773365.56207990495</c:v>
                </c:pt>
                <c:pt idx="182">
                  <c:v>776965.29841863702</c:v>
                </c:pt>
                <c:pt idx="183">
                  <c:v>780554.66123095842</c:v>
                </c:pt>
                <c:pt idx="184">
                  <c:v>784133.57919887523</c:v>
                </c:pt>
                <c:pt idx="185">
                  <c:v>787701.98051408201</c:v>
                </c:pt>
                <c:pt idx="186">
                  <c:v>791259.79287459154</c:v>
                </c:pt>
                <c:pt idx="187">
                  <c:v>794806.94348134019</c:v>
                </c:pt>
                <c:pt idx="188">
                  <c:v>798343.35903477087</c:v>
                </c:pt>
                <c:pt idx="189">
                  <c:v>801868.96573139192</c:v>
                </c:pt>
                <c:pt idx="190">
                  <c:v>805383.68926031294</c:v>
                </c:pt>
                <c:pt idx="191">
                  <c:v>808887.45479975583</c:v>
                </c:pt>
                <c:pt idx="192">
                  <c:v>812380.18701354309</c:v>
                </c:pt>
                <c:pt idx="193">
                  <c:v>815861.81004756072</c:v>
                </c:pt>
                <c:pt idx="194">
                  <c:v>819332.24752619781</c:v>
                </c:pt>
                <c:pt idx="195">
                  <c:v>822791.42254876113</c:v>
                </c:pt>
                <c:pt idx="196">
                  <c:v>826239.25768586528</c:v>
                </c:pt>
                <c:pt idx="197">
                  <c:v>829675.67497579765</c:v>
                </c:pt>
                <c:pt idx="198">
                  <c:v>833100.5959208589</c:v>
                </c:pt>
                <c:pt idx="199">
                  <c:v>836513.94148367806</c:v>
                </c:pt>
                <c:pt idx="200">
                  <c:v>839915.63208350225</c:v>
                </c:pt>
                <c:pt idx="201">
                  <c:v>843305.5875924608</c:v>
                </c:pt>
                <c:pt idx="202">
                  <c:v>846683.72733180411</c:v>
                </c:pt>
                <c:pt idx="203">
                  <c:v>850049.97006811597</c:v>
                </c:pt>
                <c:pt idx="204">
                  <c:v>853404.23400950059</c:v>
                </c:pt>
                <c:pt idx="205">
                  <c:v>856746.43680174288</c:v>
                </c:pt>
                <c:pt idx="206">
                  <c:v>860076.49552444241</c:v>
                </c:pt>
                <c:pt idx="207">
                  <c:v>863394.32668712118</c:v>
                </c:pt>
                <c:pt idx="208">
                  <c:v>866699.84622530395</c:v>
                </c:pt>
                <c:pt idx="209">
                  <c:v>869992.96949657239</c:v>
                </c:pt>
                <c:pt idx="210">
                  <c:v>873273.61127659131</c:v>
                </c:pt>
                <c:pt idx="211">
                  <c:v>876541.6857551086</c:v>
                </c:pt>
                <c:pt idx="212">
                  <c:v>879797.1065319262</c:v>
                </c:pt>
                <c:pt idx="213">
                  <c:v>883039.78661284514</c:v>
                </c:pt>
                <c:pt idx="214">
                  <c:v>886269.638405581</c:v>
                </c:pt>
                <c:pt idx="215">
                  <c:v>889486.57371565257</c:v>
                </c:pt>
                <c:pt idx="216">
                  <c:v>892690.50374224142</c:v>
                </c:pt>
                <c:pt idx="217">
                  <c:v>895881.33907402365</c:v>
                </c:pt>
                <c:pt idx="218">
                  <c:v>899058.98968497256</c:v>
                </c:pt>
                <c:pt idx="219">
                  <c:v>902223.3649301324</c:v>
                </c:pt>
                <c:pt idx="220">
                  <c:v>905374.37354136328</c:v>
                </c:pt>
                <c:pt idx="221">
                  <c:v>908511.92362305697</c:v>
                </c:pt>
                <c:pt idx="222">
                  <c:v>911635.922647823</c:v>
                </c:pt>
                <c:pt idx="223">
                  <c:v>914746.27745214489</c:v>
                </c:pt>
                <c:pt idx="224">
                  <c:v>917842.89423200709</c:v>
                </c:pt>
                <c:pt idx="225">
                  <c:v>920925.67853849148</c:v>
                </c:pt>
                <c:pt idx="226">
                  <c:v>923994.53527334356</c:v>
                </c:pt>
                <c:pt idx="227">
                  <c:v>927049.36868450837</c:v>
                </c:pt>
                <c:pt idx="228">
                  <c:v>930090.08236163552</c:v>
                </c:pt>
                <c:pt idx="229">
                  <c:v>933116.57923155359</c:v>
                </c:pt>
                <c:pt idx="230">
                  <c:v>936128.761553713</c:v>
                </c:pt>
                <c:pt idx="231">
                  <c:v>939126.5309155978</c:v>
                </c:pt>
                <c:pt idx="232">
                  <c:v>942109.78822810622</c:v>
                </c:pt>
                <c:pt idx="233">
                  <c:v>945078.4337208987</c:v>
                </c:pt>
                <c:pt idx="234">
                  <c:v>948032.36693771475</c:v>
                </c:pt>
                <c:pt idx="235">
                  <c:v>950971.48673165706</c:v>
                </c:pt>
                <c:pt idx="236">
                  <c:v>953895.6912604433</c:v>
                </c:pt>
                <c:pt idx="237">
                  <c:v>956804.87798162561</c:v>
                </c:pt>
                <c:pt idx="238">
                  <c:v>959698.94364777673</c:v>
                </c:pt>
                <c:pt idx="239">
                  <c:v>962577.78430164314</c:v>
                </c:pt>
                <c:pt idx="240">
                  <c:v>965441.29527126555</c:v>
                </c:pt>
                <c:pt idx="241">
                  <c:v>968289.37116506475</c:v>
                </c:pt>
                <c:pt idx="242">
                  <c:v>971121.90586689441</c:v>
                </c:pt>
                <c:pt idx="243">
                  <c:v>973938.79253105982</c:v>
                </c:pt>
                <c:pt idx="244">
                  <c:v>976739.9235773019</c:v>
                </c:pt>
                <c:pt idx="245">
                  <c:v>979525.19068574754</c:v>
                </c:pt>
                <c:pt idx="246">
                  <c:v>982294.48479182436</c:v>
                </c:pt>
                <c:pt idx="247">
                  <c:v>985047.69608114113</c:v>
                </c:pt>
                <c:pt idx="248">
                  <c:v>987784.71398433251</c:v>
                </c:pt>
                <c:pt idx="249">
                  <c:v>990505.42717186897</c:v>
                </c:pt>
                <c:pt idx="250">
                  <c:v>993209.72354883037</c:v>
                </c:pt>
                <c:pt idx="251">
                  <c:v>995897.49024964403</c:v>
                </c:pt>
                <c:pt idx="252">
                  <c:v>998568.61363278644</c:v>
                </c:pt>
                <c:pt idx="253">
                  <c:v>1001222.9792754485</c:v>
                </c:pt>
                <c:pt idx="254">
                  <c:v>1003860.4719681644</c:v>
                </c:pt>
                <c:pt idx="255">
                  <c:v>1006480.9757094035</c:v>
                </c:pt>
                <c:pt idx="256">
                  <c:v>1009084.3737001242</c:v>
                </c:pt>
                <c:pt idx="257">
                  <c:v>1011670.5483382917</c:v>
                </c:pt>
                <c:pt idx="258">
                  <c:v>1014239.3812133572</c:v>
                </c:pt>
                <c:pt idx="259">
                  <c:v>1016790.7531006994</c:v>
                </c:pt>
                <c:pt idx="260">
                  <c:v>1019324.5439560277</c:v>
                </c:pt>
                <c:pt idx="261">
                  <c:v>1021840.6329097471</c:v>
                </c:pt>
                <c:pt idx="262">
                  <c:v>1024338.8982612839</c:v>
                </c:pt>
                <c:pt idx="263">
                  <c:v>1026819.217473373</c:v>
                </c:pt>
                <c:pt idx="264">
                  <c:v>1029281.467166306</c:v>
                </c:pt>
                <c:pt idx="265">
                  <c:v>1031725.5231121385</c:v>
                </c:pt>
                <c:pt idx="266">
                  <c:v>1034151.2602288591</c:v>
                </c:pt>
                <c:pt idx="267">
                  <c:v>1036558.5525745179</c:v>
                </c:pt>
                <c:pt idx="268">
                  <c:v>1038947.2733413137</c:v>
                </c:pt>
                <c:pt idx="269">
                  <c:v>1041317.2948496419</c:v>
                </c:pt>
                <c:pt idx="270">
                  <c:v>1043668.4885421003</c:v>
                </c:pt>
                <c:pt idx="271">
                  <c:v>1046000.7249774551</c:v>
                </c:pt>
                <c:pt idx="272">
                  <c:v>1048313.8738245636</c:v>
                </c:pt>
                <c:pt idx="273">
                  <c:v>1050607.8038562564</c:v>
                </c:pt>
                <c:pt idx="274">
                  <c:v>1052882.3829431778</c:v>
                </c:pt>
                <c:pt idx="275">
                  <c:v>1055137.4780475826</c:v>
                </c:pt>
                <c:pt idx="276">
                  <c:v>1057372.9552170907</c:v>
                </c:pt>
                <c:pt idx="277">
                  <c:v>1059588.6795783998</c:v>
                </c:pt>
                <c:pt idx="278">
                  <c:v>1061784.5153309533</c:v>
                </c:pt>
                <c:pt idx="279">
                  <c:v>1063960.3257405665</c:v>
                </c:pt>
                <c:pt idx="280">
                  <c:v>1066115.9731330064</c:v>
                </c:pt>
                <c:pt idx="281">
                  <c:v>1068251.3188875299</c:v>
                </c:pt>
                <c:pt idx="282">
                  <c:v>1070366.2234303763</c:v>
                </c:pt>
                <c:pt idx="283">
                  <c:v>1072460.5462282153</c:v>
                </c:pt>
                <c:pt idx="284">
                  <c:v>1074534.1457815501</c:v>
                </c:pt>
                <c:pt idx="285">
                  <c:v>1076586.8796180747</c:v>
                </c:pt>
                <c:pt idx="286">
                  <c:v>1078618.6042859862</c:v>
                </c:pt>
                <c:pt idx="287">
                  <c:v>1080629.17534725</c:v>
                </c:pt>
                <c:pt idx="288">
                  <c:v>1082618.4473708207</c:v>
                </c:pt>
                <c:pt idx="289">
                  <c:v>1084586.2739258141</c:v>
                </c:pt>
                <c:pt idx="290">
                  <c:v>1086532.5075746337</c:v>
                </c:pt>
                <c:pt idx="291">
                  <c:v>1088456.9998660495</c:v>
                </c:pt>
                <c:pt idx="292">
                  <c:v>1090359.6013282293</c:v>
                </c:pt>
                <c:pt idx="293">
                  <c:v>1092240.1614617223</c:v>
                </c:pt>
                <c:pt idx="294">
                  <c:v>1094098.5287323936</c:v>
                </c:pt>
                <c:pt idx="295">
                  <c:v>1095934.5505643114</c:v>
                </c:pt>
                <c:pt idx="296">
                  <c:v>1097748.0733325845</c:v>
                </c:pt>
                <c:pt idx="297">
                  <c:v>1099538.9423561499</c:v>
                </c:pt>
                <c:pt idx="298">
                  <c:v>1101307.0018905129</c:v>
                </c:pt>
                <c:pt idx="299">
                  <c:v>1103052.0951204353</c:v>
                </c:pt>
                <c:pt idx="300">
                  <c:v>1104774.0641525742</c:v>
                </c:pt>
                <c:pt idx="301">
                  <c:v>1106472.7500080694</c:v>
                </c:pt>
                <c:pt idx="302">
                  <c:v>1108147.9926150818</c:v>
                </c:pt>
                <c:pt idx="303">
                  <c:v>1109799.6308012782</c:v>
                </c:pt>
                <c:pt idx="304">
                  <c:v>1111427.5022862651</c:v>
                </c:pt>
                <c:pt idx="305">
                  <c:v>1113031.443673972</c:v>
                </c:pt>
                <c:pt idx="306">
                  <c:v>1114611.2904449801</c:v>
                </c:pt>
                <c:pt idx="307">
                  <c:v>1116166.8769487995</c:v>
                </c:pt>
                <c:pt idx="308">
                  <c:v>1117698.0363960932</c:v>
                </c:pt>
                <c:pt idx="309">
                  <c:v>1119204.6008508478</c:v>
                </c:pt>
                <c:pt idx="310">
                  <c:v>1120686.4012224893</c:v>
                </c:pt>
                <c:pt idx="311">
                  <c:v>1122143.2672579465</c:v>
                </c:pt>
                <c:pt idx="312">
                  <c:v>1123575.0275336581</c:v>
                </c:pt>
                <c:pt idx="313">
                  <c:v>1124981.5094475257</c:v>
                </c:pt>
                <c:pt idx="314">
                  <c:v>1126362.539210812</c:v>
                </c:pt>
                <c:pt idx="315">
                  <c:v>1127717.9418399814</c:v>
                </c:pt>
                <c:pt idx="316">
                  <c:v>1129047.541148487</c:v>
                </c:pt>
                <c:pt idx="317">
                  <c:v>1130351.1597384992</c:v>
                </c:pt>
                <c:pt idx="318">
                  <c:v>1131628.6189925782</c:v>
                </c:pt>
                <c:pt idx="319">
                  <c:v>1132879.7390652897</c:v>
                </c:pt>
                <c:pt idx="320">
                  <c:v>1134104.3388747617</c:v>
                </c:pt>
                <c:pt idx="321">
                  <c:v>1135302.2360941845</c:v>
                </c:pt>
                <c:pt idx="322">
                  <c:v>1136473.2471432514</c:v>
                </c:pt>
                <c:pt idx="323">
                  <c:v>1137617.1871795412</c:v>
                </c:pt>
                <c:pt idx="324">
                  <c:v>1138733.8700898413</c:v>
                </c:pt>
                <c:pt idx="325">
                  <c:v>1139823.1084814102</c:v>
                </c:pt>
                <c:pt idx="326">
                  <c:v>1140884.7136731818</c:v>
                </c:pt>
                <c:pt idx="327">
                  <c:v>1141918.4956869076</c:v>
                </c:pt>
                <c:pt idx="328">
                  <c:v>1142924.2632382382</c:v>
                </c:pt>
                <c:pt idx="329">
                  <c:v>1143901.8237277449</c:v>
                </c:pt>
                <c:pt idx="330">
                  <c:v>1144850.9832318774</c:v>
                </c:pt>
                <c:pt idx="331">
                  <c:v>1145771.5464938616</c:v>
                </c:pt>
                <c:pt idx="332">
                  <c:v>1146663.3169145326</c:v>
                </c:pt>
                <c:pt idx="333">
                  <c:v>1147526.0965431063</c:v>
                </c:pt>
                <c:pt idx="334">
                  <c:v>1148359.6860678869</c:v>
                </c:pt>
                <c:pt idx="335">
                  <c:v>1149163.884806911</c:v>
                </c:pt>
                <c:pt idx="336">
                  <c:v>1149938.4906985266</c:v>
                </c:pt>
                <c:pt idx="337">
                  <c:v>1150683.3002919077</c:v>
                </c:pt>
                <c:pt idx="338">
                  <c:v>1151398.1087375039</c:v>
                </c:pt>
                <c:pt idx="339">
                  <c:v>1152082.7097774241</c:v>
                </c:pt>
                <c:pt idx="340">
                  <c:v>1152736.8957357544</c:v>
                </c:pt>
                <c:pt idx="341">
                  <c:v>1153360.4575088089</c:v>
                </c:pt>
                <c:pt idx="342">
                  <c:v>1153953.1845553138</c:v>
                </c:pt>
                <c:pt idx="343">
                  <c:v>1154514.8648865239</c:v>
                </c:pt>
                <c:pt idx="344">
                  <c:v>1155045.2850562718</c:v>
                </c:pt>
                <c:pt idx="345">
                  <c:v>1155544.2301509473</c:v>
                </c:pt>
                <c:pt idx="346">
                  <c:v>1156011.4837794094</c:v>
                </c:pt>
                <c:pt idx="347">
                  <c:v>1156446.8280628277</c:v>
                </c:pt>
                <c:pt idx="348">
                  <c:v>1156850.0436244551</c:v>
                </c:pt>
                <c:pt idx="349">
                  <c:v>1157220.9095793294</c:v>
                </c:pt>
                <c:pt idx="350">
                  <c:v>1157559.2035239041</c:v>
                </c:pt>
                <c:pt idx="351">
                  <c:v>1157864.7015256083</c:v>
                </c:pt>
                <c:pt idx="352">
                  <c:v>1158137.1781123348</c:v>
                </c:pt>
                <c:pt idx="353">
                  <c:v>1158376.4062618557</c:v>
                </c:pt>
                <c:pt idx="354">
                  <c:v>1158582.1573911652</c:v>
                </c:pt>
                <c:pt idx="355">
                  <c:v>1158754.2013457492</c:v>
                </c:pt>
                <c:pt idx="356">
                  <c:v>1158892.3063887816</c:v>
                </c:pt>
                <c:pt idx="357">
                  <c:v>1158996.2391902455</c:v>
                </c:pt>
                <c:pt idx="358">
                  <c:v>1159065.7648159801</c:v>
                </c:pt>
                <c:pt idx="359">
                  <c:v>1159100.6467166522</c:v>
                </c:pt>
              </c:numCache>
            </c:numRef>
          </c:yVal>
          <c:smooth val="1"/>
          <c:extLst>
            <c:ext xmlns:c16="http://schemas.microsoft.com/office/drawing/2014/chart" uri="{C3380CC4-5D6E-409C-BE32-E72D297353CC}">
              <c16:uniqueId val="{00000002-6114-482C-8B26-95A17C0FB29E}"/>
            </c:ext>
          </c:extLst>
        </c:ser>
        <c:ser>
          <c:idx val="3"/>
          <c:order val="3"/>
          <c:tx>
            <c:v>Total Paid End of Loan</c:v>
          </c:tx>
          <c:spPr>
            <a:ln>
              <a:noFill/>
            </a:ln>
          </c:spPr>
          <c:marker>
            <c:symbol val="circle"/>
            <c:size val="7"/>
            <c:spPr>
              <a:solidFill>
                <a:schemeClr val="accent6"/>
              </a:solidFill>
              <a:ln cmpd="sng">
                <a:solidFill>
                  <a:schemeClr val="accent6"/>
                </a:solidFill>
              </a:ln>
            </c:spPr>
          </c:marker>
          <c:xVal>
            <c:numRef>
              <c:f>'Amoritization Scenario 15%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 DP'!$U$6:$U$365</c:f>
              <c:numCache>
                <c:formatCode>"$"#,##0.00_);[Red]\("$"#,##0.00\)</c:formatCode>
                <c:ptCount val="360"/>
                <c:pt idx="0">
                  <c:v>5108.6129075462923</c:v>
                </c:pt>
                <c:pt idx="1">
                  <c:v>10217.225815092585</c:v>
                </c:pt>
                <c:pt idx="2">
                  <c:v>15325.838722638877</c:v>
                </c:pt>
                <c:pt idx="3">
                  <c:v>20434.451630185169</c:v>
                </c:pt>
                <c:pt idx="4">
                  <c:v>25543.064537731465</c:v>
                </c:pt>
                <c:pt idx="5">
                  <c:v>30651.677445277757</c:v>
                </c:pt>
                <c:pt idx="6">
                  <c:v>35760.290352824049</c:v>
                </c:pt>
                <c:pt idx="7">
                  <c:v>40868.903260370338</c:v>
                </c:pt>
                <c:pt idx="8">
                  <c:v>45977.516167916634</c:v>
                </c:pt>
                <c:pt idx="9">
                  <c:v>51086.129075462923</c:v>
                </c:pt>
                <c:pt idx="10">
                  <c:v>56194.741983009219</c:v>
                </c:pt>
                <c:pt idx="11">
                  <c:v>61303.354890555507</c:v>
                </c:pt>
                <c:pt idx="12">
                  <c:v>66411.967798101803</c:v>
                </c:pt>
                <c:pt idx="13">
                  <c:v>71520.580705648099</c:v>
                </c:pt>
                <c:pt idx="14">
                  <c:v>76629.19361319438</c:v>
                </c:pt>
                <c:pt idx="15">
                  <c:v>81737.806520740676</c:v>
                </c:pt>
                <c:pt idx="16">
                  <c:v>86846.419428286972</c:v>
                </c:pt>
                <c:pt idx="17">
                  <c:v>91955.032335833268</c:v>
                </c:pt>
                <c:pt idx="18">
                  <c:v>97063.645243379564</c:v>
                </c:pt>
                <c:pt idx="19">
                  <c:v>102172.25815092586</c:v>
                </c:pt>
                <c:pt idx="20">
                  <c:v>107280.87105847214</c:v>
                </c:pt>
                <c:pt idx="21">
                  <c:v>112389.48396601844</c:v>
                </c:pt>
                <c:pt idx="22">
                  <c:v>117498.09687356472</c:v>
                </c:pt>
                <c:pt idx="23">
                  <c:v>122606.70978111101</c:v>
                </c:pt>
                <c:pt idx="24">
                  <c:v>127715.32268865731</c:v>
                </c:pt>
                <c:pt idx="25">
                  <c:v>132823.93559620361</c:v>
                </c:pt>
                <c:pt idx="26">
                  <c:v>137932.54850374989</c:v>
                </c:pt>
                <c:pt idx="27">
                  <c:v>143041.1614112962</c:v>
                </c:pt>
                <c:pt idx="28">
                  <c:v>148149.77431884248</c:v>
                </c:pt>
                <c:pt idx="29">
                  <c:v>153258.38722638876</c:v>
                </c:pt>
                <c:pt idx="30">
                  <c:v>158367.00013393507</c:v>
                </c:pt>
                <c:pt idx="31">
                  <c:v>163475.61304148135</c:v>
                </c:pt>
                <c:pt idx="32">
                  <c:v>168584.22594902763</c:v>
                </c:pt>
                <c:pt idx="33">
                  <c:v>173692.83885657394</c:v>
                </c:pt>
                <c:pt idx="34">
                  <c:v>178801.45176412023</c:v>
                </c:pt>
                <c:pt idx="35">
                  <c:v>183910.06467166654</c:v>
                </c:pt>
                <c:pt idx="36">
                  <c:v>189018.67757921282</c:v>
                </c:pt>
                <c:pt idx="37">
                  <c:v>194127.2904867591</c:v>
                </c:pt>
                <c:pt idx="38">
                  <c:v>199235.90339430541</c:v>
                </c:pt>
                <c:pt idx="39">
                  <c:v>204344.51630185169</c:v>
                </c:pt>
                <c:pt idx="40">
                  <c:v>209453.12920939797</c:v>
                </c:pt>
                <c:pt idx="41">
                  <c:v>214561.74211694425</c:v>
                </c:pt>
                <c:pt idx="42">
                  <c:v>219670.35502449056</c:v>
                </c:pt>
                <c:pt idx="43">
                  <c:v>224778.96793203685</c:v>
                </c:pt>
                <c:pt idx="44">
                  <c:v>229887.58083958316</c:v>
                </c:pt>
                <c:pt idx="45">
                  <c:v>234996.19374712944</c:v>
                </c:pt>
                <c:pt idx="46">
                  <c:v>240104.80665467572</c:v>
                </c:pt>
                <c:pt idx="47">
                  <c:v>245213.419562222</c:v>
                </c:pt>
                <c:pt idx="48">
                  <c:v>250322.03246976831</c:v>
                </c:pt>
                <c:pt idx="49">
                  <c:v>255430.64537731459</c:v>
                </c:pt>
                <c:pt idx="50">
                  <c:v>260539.25828486087</c:v>
                </c:pt>
                <c:pt idx="51">
                  <c:v>265647.87119240715</c:v>
                </c:pt>
                <c:pt idx="52">
                  <c:v>270756.48409995344</c:v>
                </c:pt>
                <c:pt idx="53">
                  <c:v>275865.09700749972</c:v>
                </c:pt>
                <c:pt idx="54">
                  <c:v>280973.709915046</c:v>
                </c:pt>
                <c:pt idx="55">
                  <c:v>286082.32282259234</c:v>
                </c:pt>
                <c:pt idx="56">
                  <c:v>291190.93573013862</c:v>
                </c:pt>
                <c:pt idx="57">
                  <c:v>296299.5486376849</c:v>
                </c:pt>
                <c:pt idx="58">
                  <c:v>301408.16154523118</c:v>
                </c:pt>
                <c:pt idx="59">
                  <c:v>306516.77445277746</c:v>
                </c:pt>
                <c:pt idx="60">
                  <c:v>311625.3873603238</c:v>
                </c:pt>
                <c:pt idx="61">
                  <c:v>316734.00026787008</c:v>
                </c:pt>
                <c:pt idx="62">
                  <c:v>321842.61317541637</c:v>
                </c:pt>
                <c:pt idx="63">
                  <c:v>326951.22608296265</c:v>
                </c:pt>
                <c:pt idx="64">
                  <c:v>332059.83899050899</c:v>
                </c:pt>
                <c:pt idx="65">
                  <c:v>337168.45189805527</c:v>
                </c:pt>
                <c:pt idx="66">
                  <c:v>342277.06480560155</c:v>
                </c:pt>
                <c:pt idx="67">
                  <c:v>347385.67771314783</c:v>
                </c:pt>
                <c:pt idx="68">
                  <c:v>352494.29062069411</c:v>
                </c:pt>
                <c:pt idx="69">
                  <c:v>357602.90352824039</c:v>
                </c:pt>
                <c:pt idx="70">
                  <c:v>362711.51643578667</c:v>
                </c:pt>
                <c:pt idx="71">
                  <c:v>367820.12934333296</c:v>
                </c:pt>
                <c:pt idx="72">
                  <c:v>372928.7422508793</c:v>
                </c:pt>
                <c:pt idx="73">
                  <c:v>378037.35515842552</c:v>
                </c:pt>
                <c:pt idx="74">
                  <c:v>383145.96806597186</c:v>
                </c:pt>
                <c:pt idx="75">
                  <c:v>388254.58097351814</c:v>
                </c:pt>
                <c:pt idx="76">
                  <c:v>393363.19388106442</c:v>
                </c:pt>
                <c:pt idx="77">
                  <c:v>398471.80678861064</c:v>
                </c:pt>
                <c:pt idx="78">
                  <c:v>403580.41969615693</c:v>
                </c:pt>
                <c:pt idx="79">
                  <c:v>408689.03260370321</c:v>
                </c:pt>
                <c:pt idx="80">
                  <c:v>413797.64551124949</c:v>
                </c:pt>
                <c:pt idx="81">
                  <c:v>418906.25841879577</c:v>
                </c:pt>
                <c:pt idx="82">
                  <c:v>424014.87132634205</c:v>
                </c:pt>
                <c:pt idx="83">
                  <c:v>429123.48423388839</c:v>
                </c:pt>
                <c:pt idx="84">
                  <c:v>434232.09714143473</c:v>
                </c:pt>
                <c:pt idx="85">
                  <c:v>439340.71004898101</c:v>
                </c:pt>
                <c:pt idx="86">
                  <c:v>444449.32295652735</c:v>
                </c:pt>
                <c:pt idx="87">
                  <c:v>449557.93586407357</c:v>
                </c:pt>
                <c:pt idx="88">
                  <c:v>454666.54877161985</c:v>
                </c:pt>
                <c:pt idx="89">
                  <c:v>459775.16167916619</c:v>
                </c:pt>
                <c:pt idx="90">
                  <c:v>464883.77458671248</c:v>
                </c:pt>
                <c:pt idx="91">
                  <c:v>469992.38749425876</c:v>
                </c:pt>
                <c:pt idx="92">
                  <c:v>475101.00040180504</c:v>
                </c:pt>
                <c:pt idx="93">
                  <c:v>480209.61330935132</c:v>
                </c:pt>
                <c:pt idx="94">
                  <c:v>485318.2262168976</c:v>
                </c:pt>
                <c:pt idx="95">
                  <c:v>490426.83912444394</c:v>
                </c:pt>
                <c:pt idx="96">
                  <c:v>495535.45203199022</c:v>
                </c:pt>
                <c:pt idx="97">
                  <c:v>500644.0649395365</c:v>
                </c:pt>
                <c:pt idx="98">
                  <c:v>505752.67784708284</c:v>
                </c:pt>
                <c:pt idx="99">
                  <c:v>510861.29075462912</c:v>
                </c:pt>
                <c:pt idx="100">
                  <c:v>515969.90366217541</c:v>
                </c:pt>
                <c:pt idx="101">
                  <c:v>521078.51656972175</c:v>
                </c:pt>
                <c:pt idx="102">
                  <c:v>526187.12947726808</c:v>
                </c:pt>
                <c:pt idx="103">
                  <c:v>531295.74238481431</c:v>
                </c:pt>
                <c:pt idx="104">
                  <c:v>536404.35529236053</c:v>
                </c:pt>
                <c:pt idx="105">
                  <c:v>541512.96819990687</c:v>
                </c:pt>
                <c:pt idx="106">
                  <c:v>546621.58110745321</c:v>
                </c:pt>
                <c:pt idx="107">
                  <c:v>551730.19401499955</c:v>
                </c:pt>
                <c:pt idx="108">
                  <c:v>556838.80692254577</c:v>
                </c:pt>
                <c:pt idx="109">
                  <c:v>561947.419830092</c:v>
                </c:pt>
                <c:pt idx="110">
                  <c:v>567056.03273763834</c:v>
                </c:pt>
                <c:pt idx="111">
                  <c:v>572164.64564518468</c:v>
                </c:pt>
                <c:pt idx="112">
                  <c:v>577273.2585527309</c:v>
                </c:pt>
                <c:pt idx="113">
                  <c:v>582381.87146027724</c:v>
                </c:pt>
                <c:pt idx="114">
                  <c:v>587490.48436782346</c:v>
                </c:pt>
                <c:pt idx="115">
                  <c:v>592599.0972753698</c:v>
                </c:pt>
                <c:pt idx="116">
                  <c:v>597707.71018291614</c:v>
                </c:pt>
                <c:pt idx="117">
                  <c:v>602816.32309046236</c:v>
                </c:pt>
                <c:pt idx="118">
                  <c:v>607924.9359980087</c:v>
                </c:pt>
                <c:pt idx="119">
                  <c:v>613033.54890555493</c:v>
                </c:pt>
                <c:pt idx="120">
                  <c:v>618142.16181310127</c:v>
                </c:pt>
                <c:pt idx="121">
                  <c:v>623250.77472064761</c:v>
                </c:pt>
                <c:pt idx="122">
                  <c:v>628359.38762819394</c:v>
                </c:pt>
                <c:pt idx="123">
                  <c:v>633468.00053574028</c:v>
                </c:pt>
                <c:pt idx="124">
                  <c:v>638576.61344328651</c:v>
                </c:pt>
                <c:pt idx="125">
                  <c:v>643685.22635083285</c:v>
                </c:pt>
                <c:pt idx="126">
                  <c:v>648793.83925837919</c:v>
                </c:pt>
                <c:pt idx="127">
                  <c:v>653902.45216592541</c:v>
                </c:pt>
                <c:pt idx="128">
                  <c:v>659011.06507347175</c:v>
                </c:pt>
                <c:pt idx="129">
                  <c:v>664119.67798101797</c:v>
                </c:pt>
                <c:pt idx="130">
                  <c:v>669228.2908885642</c:v>
                </c:pt>
                <c:pt idx="131">
                  <c:v>674336.90379611054</c:v>
                </c:pt>
                <c:pt idx="132">
                  <c:v>679445.51670365687</c:v>
                </c:pt>
                <c:pt idx="133">
                  <c:v>684554.1296112031</c:v>
                </c:pt>
                <c:pt idx="134">
                  <c:v>689662.74251874944</c:v>
                </c:pt>
                <c:pt idx="135">
                  <c:v>694771.35542629578</c:v>
                </c:pt>
                <c:pt idx="136">
                  <c:v>699879.96833384212</c:v>
                </c:pt>
                <c:pt idx="137">
                  <c:v>704988.58124138846</c:v>
                </c:pt>
                <c:pt idx="138">
                  <c:v>710097.19414893468</c:v>
                </c:pt>
                <c:pt idx="139">
                  <c:v>715205.80705648102</c:v>
                </c:pt>
                <c:pt idx="140">
                  <c:v>720314.41996402724</c:v>
                </c:pt>
                <c:pt idx="141">
                  <c:v>725423.03287157358</c:v>
                </c:pt>
                <c:pt idx="142">
                  <c:v>730531.6457791198</c:v>
                </c:pt>
                <c:pt idx="143">
                  <c:v>735640.25868666614</c:v>
                </c:pt>
                <c:pt idx="144">
                  <c:v>740748.87159421237</c:v>
                </c:pt>
                <c:pt idx="145">
                  <c:v>745857.48450175871</c:v>
                </c:pt>
                <c:pt idx="146">
                  <c:v>750966.09740930493</c:v>
                </c:pt>
                <c:pt idx="147">
                  <c:v>756074.71031685127</c:v>
                </c:pt>
                <c:pt idx="148">
                  <c:v>761183.32322439761</c:v>
                </c:pt>
                <c:pt idx="149">
                  <c:v>766291.93613194383</c:v>
                </c:pt>
                <c:pt idx="150">
                  <c:v>771400.54903949006</c:v>
                </c:pt>
                <c:pt idx="151">
                  <c:v>776509.16194703639</c:v>
                </c:pt>
                <c:pt idx="152">
                  <c:v>781617.77485458262</c:v>
                </c:pt>
                <c:pt idx="153">
                  <c:v>786726.38776212896</c:v>
                </c:pt>
                <c:pt idx="154">
                  <c:v>791835.0006696753</c:v>
                </c:pt>
                <c:pt idx="155">
                  <c:v>796943.61357722164</c:v>
                </c:pt>
                <c:pt idx="156">
                  <c:v>802052.22648476786</c:v>
                </c:pt>
                <c:pt idx="157">
                  <c:v>807160.83939231408</c:v>
                </c:pt>
                <c:pt idx="158">
                  <c:v>812269.45229986031</c:v>
                </c:pt>
                <c:pt idx="159">
                  <c:v>817378.06520740665</c:v>
                </c:pt>
                <c:pt idx="160">
                  <c:v>822486.67811495299</c:v>
                </c:pt>
                <c:pt idx="161">
                  <c:v>827595.29102249932</c:v>
                </c:pt>
                <c:pt idx="162">
                  <c:v>832703.90393004555</c:v>
                </c:pt>
                <c:pt idx="163">
                  <c:v>837812.51683759189</c:v>
                </c:pt>
                <c:pt idx="164">
                  <c:v>842921.12974513823</c:v>
                </c:pt>
                <c:pt idx="165">
                  <c:v>848029.74265268445</c:v>
                </c:pt>
                <c:pt idx="166">
                  <c:v>853138.35556023079</c:v>
                </c:pt>
                <c:pt idx="167">
                  <c:v>858246.96846777701</c:v>
                </c:pt>
                <c:pt idx="168">
                  <c:v>863355.58137532324</c:v>
                </c:pt>
                <c:pt idx="169">
                  <c:v>868464.19428286958</c:v>
                </c:pt>
                <c:pt idx="170">
                  <c:v>873572.8071904158</c:v>
                </c:pt>
                <c:pt idx="171">
                  <c:v>878681.42009796202</c:v>
                </c:pt>
                <c:pt idx="172">
                  <c:v>883790.03300550836</c:v>
                </c:pt>
                <c:pt idx="173">
                  <c:v>888898.64591305458</c:v>
                </c:pt>
                <c:pt idx="174">
                  <c:v>894007.25882060081</c:v>
                </c:pt>
                <c:pt idx="175">
                  <c:v>899115.87172814715</c:v>
                </c:pt>
                <c:pt idx="176">
                  <c:v>904224.48463569349</c:v>
                </c:pt>
                <c:pt idx="177">
                  <c:v>909333.09754323983</c:v>
                </c:pt>
                <c:pt idx="178">
                  <c:v>914441.71045078617</c:v>
                </c:pt>
                <c:pt idx="179">
                  <c:v>919550.32335833239</c:v>
                </c:pt>
                <c:pt idx="180">
                  <c:v>924658.93626587873</c:v>
                </c:pt>
                <c:pt idx="181">
                  <c:v>929767.54917342495</c:v>
                </c:pt>
                <c:pt idx="182">
                  <c:v>934876.16208097129</c:v>
                </c:pt>
                <c:pt idx="183">
                  <c:v>939984.77498851751</c:v>
                </c:pt>
                <c:pt idx="184">
                  <c:v>945093.38789606385</c:v>
                </c:pt>
                <c:pt idx="185">
                  <c:v>950202.00080361008</c:v>
                </c:pt>
                <c:pt idx="186">
                  <c:v>955310.61371115642</c:v>
                </c:pt>
                <c:pt idx="187">
                  <c:v>960419.22661870276</c:v>
                </c:pt>
                <c:pt idx="188">
                  <c:v>965527.8395262491</c:v>
                </c:pt>
                <c:pt idx="189">
                  <c:v>970636.45243379532</c:v>
                </c:pt>
                <c:pt idx="190">
                  <c:v>975745.06534134166</c:v>
                </c:pt>
                <c:pt idx="191">
                  <c:v>980853.67824888788</c:v>
                </c:pt>
                <c:pt idx="192">
                  <c:v>985962.29115643422</c:v>
                </c:pt>
                <c:pt idx="193">
                  <c:v>991070.90406398056</c:v>
                </c:pt>
                <c:pt idx="194">
                  <c:v>996179.51697152678</c:v>
                </c:pt>
                <c:pt idx="195">
                  <c:v>1001288.129879073</c:v>
                </c:pt>
                <c:pt idx="196">
                  <c:v>1006396.7427866193</c:v>
                </c:pt>
                <c:pt idx="197">
                  <c:v>1011505.3556941657</c:v>
                </c:pt>
                <c:pt idx="198">
                  <c:v>1016613.968601712</c:v>
                </c:pt>
                <c:pt idx="199">
                  <c:v>1021722.5815092584</c:v>
                </c:pt>
                <c:pt idx="200">
                  <c:v>1026831.1944168047</c:v>
                </c:pt>
                <c:pt idx="201">
                  <c:v>1031939.807324351</c:v>
                </c:pt>
                <c:pt idx="202">
                  <c:v>1037048.4202318974</c:v>
                </c:pt>
                <c:pt idx="203">
                  <c:v>1042157.0331394436</c:v>
                </c:pt>
                <c:pt idx="204">
                  <c:v>1047265.6460469898</c:v>
                </c:pt>
                <c:pt idx="205">
                  <c:v>1052374.2589545362</c:v>
                </c:pt>
                <c:pt idx="206">
                  <c:v>1057482.8718620825</c:v>
                </c:pt>
                <c:pt idx="207">
                  <c:v>1062591.4847696288</c:v>
                </c:pt>
                <c:pt idx="208">
                  <c:v>1067700.0976771752</c:v>
                </c:pt>
                <c:pt idx="209">
                  <c:v>1072808.7105847215</c:v>
                </c:pt>
                <c:pt idx="210">
                  <c:v>1077917.3234922676</c:v>
                </c:pt>
                <c:pt idx="211">
                  <c:v>1083025.936399814</c:v>
                </c:pt>
                <c:pt idx="212">
                  <c:v>1088134.5493073603</c:v>
                </c:pt>
                <c:pt idx="213">
                  <c:v>1093243.1622149067</c:v>
                </c:pt>
                <c:pt idx="214">
                  <c:v>1098351.775122453</c:v>
                </c:pt>
                <c:pt idx="215">
                  <c:v>1103460.3880299991</c:v>
                </c:pt>
                <c:pt idx="216">
                  <c:v>1108569.0009375454</c:v>
                </c:pt>
                <c:pt idx="217">
                  <c:v>1113677.6138450918</c:v>
                </c:pt>
                <c:pt idx="218">
                  <c:v>1118786.2267526379</c:v>
                </c:pt>
                <c:pt idx="219">
                  <c:v>1123894.8396601845</c:v>
                </c:pt>
                <c:pt idx="220">
                  <c:v>1129003.4525677306</c:v>
                </c:pt>
                <c:pt idx="221">
                  <c:v>1134112.0654752769</c:v>
                </c:pt>
                <c:pt idx="222">
                  <c:v>1139220.6783828232</c:v>
                </c:pt>
                <c:pt idx="223">
                  <c:v>1144329.2912903696</c:v>
                </c:pt>
                <c:pt idx="224">
                  <c:v>1149437.9041979159</c:v>
                </c:pt>
                <c:pt idx="225">
                  <c:v>1154546.517105462</c:v>
                </c:pt>
                <c:pt idx="226">
                  <c:v>1159655.1300130084</c:v>
                </c:pt>
                <c:pt idx="227">
                  <c:v>1164763.7429205547</c:v>
                </c:pt>
                <c:pt idx="228">
                  <c:v>1169872.355828101</c:v>
                </c:pt>
                <c:pt idx="229">
                  <c:v>1174980.9687356474</c:v>
                </c:pt>
                <c:pt idx="230">
                  <c:v>1180089.5816431935</c:v>
                </c:pt>
                <c:pt idx="231">
                  <c:v>1185198.1945507398</c:v>
                </c:pt>
                <c:pt idx="232">
                  <c:v>1190306.8074582862</c:v>
                </c:pt>
                <c:pt idx="233">
                  <c:v>1195415.4203658325</c:v>
                </c:pt>
                <c:pt idx="234">
                  <c:v>1200524.0332733786</c:v>
                </c:pt>
                <c:pt idx="235">
                  <c:v>1205632.646180925</c:v>
                </c:pt>
                <c:pt idx="236">
                  <c:v>1210741.2590884713</c:v>
                </c:pt>
                <c:pt idx="237">
                  <c:v>1215849.8719960174</c:v>
                </c:pt>
                <c:pt idx="238">
                  <c:v>1220958.4849035637</c:v>
                </c:pt>
                <c:pt idx="239">
                  <c:v>1226067.0978111101</c:v>
                </c:pt>
                <c:pt idx="240">
                  <c:v>1231175.7107186564</c:v>
                </c:pt>
                <c:pt idx="241">
                  <c:v>1236284.3236262025</c:v>
                </c:pt>
                <c:pt idx="242">
                  <c:v>1241392.9365337489</c:v>
                </c:pt>
                <c:pt idx="243">
                  <c:v>1246501.5494412952</c:v>
                </c:pt>
                <c:pt idx="244">
                  <c:v>1251610.1623488415</c:v>
                </c:pt>
                <c:pt idx="245">
                  <c:v>1256718.7752563879</c:v>
                </c:pt>
                <c:pt idx="246">
                  <c:v>1261827.388163934</c:v>
                </c:pt>
                <c:pt idx="247">
                  <c:v>1266936.0010714803</c:v>
                </c:pt>
                <c:pt idx="248">
                  <c:v>1272044.6139790267</c:v>
                </c:pt>
                <c:pt idx="249">
                  <c:v>1277153.2268865728</c:v>
                </c:pt>
                <c:pt idx="250">
                  <c:v>1282261.8397941191</c:v>
                </c:pt>
                <c:pt idx="251">
                  <c:v>1287370.4527016655</c:v>
                </c:pt>
                <c:pt idx="252">
                  <c:v>1292479.0656092118</c:v>
                </c:pt>
                <c:pt idx="253">
                  <c:v>1297587.6785167581</c:v>
                </c:pt>
                <c:pt idx="254">
                  <c:v>1302696.2914243042</c:v>
                </c:pt>
                <c:pt idx="255">
                  <c:v>1307804.9043318508</c:v>
                </c:pt>
                <c:pt idx="256">
                  <c:v>1312913.5172393969</c:v>
                </c:pt>
                <c:pt idx="257">
                  <c:v>1318022.1301469433</c:v>
                </c:pt>
                <c:pt idx="258">
                  <c:v>1323130.7430544896</c:v>
                </c:pt>
                <c:pt idx="259">
                  <c:v>1328239.3559620357</c:v>
                </c:pt>
                <c:pt idx="260">
                  <c:v>1333347.9688695821</c:v>
                </c:pt>
                <c:pt idx="261">
                  <c:v>1338456.5817771284</c:v>
                </c:pt>
                <c:pt idx="262">
                  <c:v>1343565.1946846747</c:v>
                </c:pt>
                <c:pt idx="263">
                  <c:v>1348673.8075922211</c:v>
                </c:pt>
                <c:pt idx="264">
                  <c:v>1353782.4204997674</c:v>
                </c:pt>
                <c:pt idx="265">
                  <c:v>1358891.0334073137</c:v>
                </c:pt>
                <c:pt idx="266">
                  <c:v>1363999.6463148599</c:v>
                </c:pt>
                <c:pt idx="267">
                  <c:v>1369108.2592224062</c:v>
                </c:pt>
                <c:pt idx="268">
                  <c:v>1374216.8721299525</c:v>
                </c:pt>
                <c:pt idx="269">
                  <c:v>1379325.4850374989</c:v>
                </c:pt>
                <c:pt idx="270">
                  <c:v>1384434.0979450452</c:v>
                </c:pt>
                <c:pt idx="271">
                  <c:v>1389542.7108525916</c:v>
                </c:pt>
                <c:pt idx="272">
                  <c:v>1394651.3237601379</c:v>
                </c:pt>
                <c:pt idx="273">
                  <c:v>1399759.936667684</c:v>
                </c:pt>
                <c:pt idx="274">
                  <c:v>1404868.5495752303</c:v>
                </c:pt>
                <c:pt idx="275">
                  <c:v>1409977.1624827767</c:v>
                </c:pt>
                <c:pt idx="276">
                  <c:v>1415085.775390323</c:v>
                </c:pt>
                <c:pt idx="277">
                  <c:v>1420194.3882978694</c:v>
                </c:pt>
                <c:pt idx="278">
                  <c:v>1425303.0012054155</c:v>
                </c:pt>
                <c:pt idx="279">
                  <c:v>1430411.614112962</c:v>
                </c:pt>
                <c:pt idx="280">
                  <c:v>1435520.2270205084</c:v>
                </c:pt>
                <c:pt idx="281">
                  <c:v>1440628.8399280547</c:v>
                </c:pt>
                <c:pt idx="282">
                  <c:v>1445737.4528356011</c:v>
                </c:pt>
                <c:pt idx="283">
                  <c:v>1450846.0657431474</c:v>
                </c:pt>
                <c:pt idx="284">
                  <c:v>1455954.6786506935</c:v>
                </c:pt>
                <c:pt idx="285">
                  <c:v>1461063.2915582398</c:v>
                </c:pt>
                <c:pt idx="286">
                  <c:v>1466171.9044657862</c:v>
                </c:pt>
                <c:pt idx="287">
                  <c:v>1471280.5173733323</c:v>
                </c:pt>
                <c:pt idx="288">
                  <c:v>1476389.1302808789</c:v>
                </c:pt>
                <c:pt idx="289">
                  <c:v>1481497.743188425</c:v>
                </c:pt>
                <c:pt idx="290">
                  <c:v>1486606.3560959715</c:v>
                </c:pt>
                <c:pt idx="291">
                  <c:v>1491714.9690035176</c:v>
                </c:pt>
                <c:pt idx="292">
                  <c:v>1496823.5819110638</c:v>
                </c:pt>
                <c:pt idx="293">
                  <c:v>1501932.1948186103</c:v>
                </c:pt>
                <c:pt idx="294">
                  <c:v>1507040.8077261564</c:v>
                </c:pt>
                <c:pt idx="295">
                  <c:v>1512149.4206337025</c:v>
                </c:pt>
                <c:pt idx="296">
                  <c:v>1517258.0335412491</c:v>
                </c:pt>
                <c:pt idx="297">
                  <c:v>1522366.6464487952</c:v>
                </c:pt>
                <c:pt idx="298">
                  <c:v>1527475.2593563416</c:v>
                </c:pt>
                <c:pt idx="299">
                  <c:v>1532583.8722638879</c:v>
                </c:pt>
                <c:pt idx="300">
                  <c:v>1537692.4851714342</c:v>
                </c:pt>
                <c:pt idx="301">
                  <c:v>1542801.0980789803</c:v>
                </c:pt>
                <c:pt idx="302">
                  <c:v>1547909.7109865267</c:v>
                </c:pt>
                <c:pt idx="303">
                  <c:v>1553018.3238940728</c:v>
                </c:pt>
                <c:pt idx="304">
                  <c:v>1558126.9368016191</c:v>
                </c:pt>
                <c:pt idx="305">
                  <c:v>1563235.5497091652</c:v>
                </c:pt>
                <c:pt idx="306">
                  <c:v>1568344.1626167116</c:v>
                </c:pt>
                <c:pt idx="307">
                  <c:v>1573452.7755242579</c:v>
                </c:pt>
                <c:pt idx="308">
                  <c:v>1578561.3884318043</c:v>
                </c:pt>
                <c:pt idx="309">
                  <c:v>1583670.0013393506</c:v>
                </c:pt>
                <c:pt idx="310">
                  <c:v>1588778.6142468969</c:v>
                </c:pt>
                <c:pt idx="311">
                  <c:v>1593887.2271544433</c:v>
                </c:pt>
                <c:pt idx="312">
                  <c:v>1598995.8400619894</c:v>
                </c:pt>
                <c:pt idx="313">
                  <c:v>1604104.4529695357</c:v>
                </c:pt>
                <c:pt idx="314">
                  <c:v>1609213.0658770821</c:v>
                </c:pt>
                <c:pt idx="315">
                  <c:v>1614321.6787846284</c:v>
                </c:pt>
                <c:pt idx="316">
                  <c:v>1619430.2916921747</c:v>
                </c:pt>
                <c:pt idx="317">
                  <c:v>1624538.9045997211</c:v>
                </c:pt>
                <c:pt idx="318">
                  <c:v>1629647.5175072672</c:v>
                </c:pt>
                <c:pt idx="319">
                  <c:v>1634756.1304148135</c:v>
                </c:pt>
                <c:pt idx="320">
                  <c:v>1639864.7433223599</c:v>
                </c:pt>
                <c:pt idx="321">
                  <c:v>1644973.356229906</c:v>
                </c:pt>
                <c:pt idx="322">
                  <c:v>1650081.9691374523</c:v>
                </c:pt>
                <c:pt idx="323">
                  <c:v>1655190.5820449986</c:v>
                </c:pt>
                <c:pt idx="324">
                  <c:v>1660299.194952545</c:v>
                </c:pt>
                <c:pt idx="325">
                  <c:v>1665407.8078600913</c:v>
                </c:pt>
                <c:pt idx="326">
                  <c:v>1670516.4207676374</c:v>
                </c:pt>
                <c:pt idx="327">
                  <c:v>1675625.033675184</c:v>
                </c:pt>
                <c:pt idx="328">
                  <c:v>1680733.6465827301</c:v>
                </c:pt>
                <c:pt idx="329">
                  <c:v>1685842.2594902767</c:v>
                </c:pt>
                <c:pt idx="330">
                  <c:v>1690950.8723978228</c:v>
                </c:pt>
                <c:pt idx="331">
                  <c:v>1696059.4853053691</c:v>
                </c:pt>
                <c:pt idx="332">
                  <c:v>1701168.0982129155</c:v>
                </c:pt>
                <c:pt idx="333">
                  <c:v>1706276.7111204618</c:v>
                </c:pt>
                <c:pt idx="334">
                  <c:v>1711385.3240280082</c:v>
                </c:pt>
                <c:pt idx="335">
                  <c:v>1716493.9369355543</c:v>
                </c:pt>
                <c:pt idx="336">
                  <c:v>1721602.5498431006</c:v>
                </c:pt>
                <c:pt idx="337">
                  <c:v>1726711.1627506469</c:v>
                </c:pt>
                <c:pt idx="338">
                  <c:v>1731819.775658193</c:v>
                </c:pt>
                <c:pt idx="339">
                  <c:v>1736928.3885657394</c:v>
                </c:pt>
                <c:pt idx="340">
                  <c:v>1742037.0014732857</c:v>
                </c:pt>
                <c:pt idx="341">
                  <c:v>1747145.6143808318</c:v>
                </c:pt>
                <c:pt idx="342">
                  <c:v>1752254.2272883784</c:v>
                </c:pt>
                <c:pt idx="343">
                  <c:v>1757362.8401959245</c:v>
                </c:pt>
                <c:pt idx="344">
                  <c:v>1762471.4531034708</c:v>
                </c:pt>
                <c:pt idx="345">
                  <c:v>1767580.0660110172</c:v>
                </c:pt>
                <c:pt idx="346">
                  <c:v>1772688.6789185635</c:v>
                </c:pt>
                <c:pt idx="347">
                  <c:v>1777797.2918261099</c:v>
                </c:pt>
                <c:pt idx="348">
                  <c:v>1782905.904733656</c:v>
                </c:pt>
                <c:pt idx="349">
                  <c:v>1788014.5176412023</c:v>
                </c:pt>
                <c:pt idx="350">
                  <c:v>1793123.1305487487</c:v>
                </c:pt>
                <c:pt idx="351">
                  <c:v>1798231.743456295</c:v>
                </c:pt>
                <c:pt idx="352">
                  <c:v>1803340.3563638413</c:v>
                </c:pt>
                <c:pt idx="353">
                  <c:v>1808448.9692713874</c:v>
                </c:pt>
                <c:pt idx="354">
                  <c:v>1813557.5821789338</c:v>
                </c:pt>
                <c:pt idx="355">
                  <c:v>1818666.1950864801</c:v>
                </c:pt>
                <c:pt idx="356">
                  <c:v>1823774.8079940262</c:v>
                </c:pt>
                <c:pt idx="357">
                  <c:v>1828883.4209015723</c:v>
                </c:pt>
                <c:pt idx="358">
                  <c:v>1833992.0338091187</c:v>
                </c:pt>
                <c:pt idx="359">
                  <c:v>1839100.646716665</c:v>
                </c:pt>
              </c:numCache>
            </c:numRef>
          </c:yVal>
          <c:smooth val="1"/>
          <c:extLst>
            <c:ext xmlns:c16="http://schemas.microsoft.com/office/drawing/2014/chart" uri="{C3380CC4-5D6E-409C-BE32-E72D297353CC}">
              <c16:uniqueId val="{00000003-6114-482C-8B26-95A17C0FB29E}"/>
            </c:ext>
          </c:extLst>
        </c:ser>
        <c:dLbls>
          <c:showLegendKey val="0"/>
          <c:showVal val="0"/>
          <c:showCatName val="0"/>
          <c:showSerName val="0"/>
          <c:showPercent val="0"/>
          <c:showBubbleSize val="0"/>
        </c:dLbls>
        <c:axId val="1417452202"/>
        <c:axId val="469460115"/>
      </c:scatterChart>
      <c:valAx>
        <c:axId val="141745220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469460115"/>
        <c:crosses val="autoZero"/>
        <c:crossBetween val="midCat"/>
      </c:valAx>
      <c:valAx>
        <c:axId val="46946011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_(&quot;$&quot;* #,##0_);_(&quot;$&quot;* \(#,##0\);_(&quot;$&quot;* &quot;-&quot;??_);_(@_)" sourceLinked="1"/>
        <c:majorTickMark val="none"/>
        <c:minorTickMark val="none"/>
        <c:tickLblPos val="nextTo"/>
        <c:spPr>
          <a:ln/>
        </c:spPr>
        <c:txPr>
          <a:bodyPr/>
          <a:lstStyle/>
          <a:p>
            <a:pPr lvl="0">
              <a:defRPr sz="900" b="0" i="0">
                <a:solidFill>
                  <a:srgbClr val="000000"/>
                </a:solidFill>
                <a:latin typeface="+mn-lt"/>
              </a:defRPr>
            </a:pPr>
            <a:endParaRPr lang="en-US"/>
          </a:p>
        </c:txPr>
        <c:crossAx val="1417452202"/>
        <c:crosses val="autoZero"/>
        <c:crossBetween val="midCat"/>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HELOC Amortization Schedule 11/13/2022</a:t>
            </a:r>
          </a:p>
        </c:rich>
      </c:tx>
      <c:overlay val="0"/>
    </c:title>
    <c:autoTitleDeleted val="0"/>
    <c:plotArea>
      <c:layout>
        <c:manualLayout>
          <c:xMode val="edge"/>
          <c:yMode val="edge"/>
          <c:x val="0.11244441271265961"/>
          <c:y val="9.5373973194984876E-2"/>
          <c:w val="0.7702861300368542"/>
          <c:h val="0.71598644203197037"/>
        </c:manualLayout>
      </c:layout>
      <c:scatterChart>
        <c:scatterStyle val="lineMarker"/>
        <c:varyColors val="1"/>
        <c:ser>
          <c:idx val="0"/>
          <c:order val="0"/>
          <c:tx>
            <c:v>startingBalance</c:v>
          </c:tx>
          <c:spPr>
            <a:ln>
              <a:noFill/>
            </a:ln>
          </c:spPr>
          <c:marker>
            <c:symbol val="circle"/>
            <c:size val="7"/>
            <c:spPr>
              <a:solidFill>
                <a:schemeClr val="accent1"/>
              </a:solidFill>
              <a:ln cmpd="sng">
                <a:solidFill>
                  <a:schemeClr val="accent1"/>
                </a:solidFill>
              </a:ln>
            </c:spPr>
          </c:marker>
          <c:xVal>
            <c:numRef>
              <c:f>'Amoritization Scenario 20%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 DP'!$L$6:$L$365</c:f>
              <c:numCache>
                <c:formatCode>"$"#,##0.00_);[Red]\("$"#,##0.00\)</c:formatCode>
                <c:ptCount val="360"/>
                <c:pt idx="0" formatCode="_(&quot;$&quot;* #,##0_);_(&quot;$&quot;* \(#,##0\);_(&quot;$&quot;* &quot;-&quot;??_);_(@_)">
                  <c:v>640000</c:v>
                </c:pt>
                <c:pt idx="1">
                  <c:v>639591.89373407408</c:v>
                </c:pt>
                <c:pt idx="2">
                  <c:v>639180.98173756991</c:v>
                </c:pt>
                <c:pt idx="3">
                  <c:v>638767.24472108972</c:v>
                </c:pt>
                <c:pt idx="4">
                  <c:v>638350.66326262127</c:v>
                </c:pt>
                <c:pt idx="5">
                  <c:v>637931.21780662588</c:v>
                </c:pt>
                <c:pt idx="6">
                  <c:v>637508.88866312045</c:v>
                </c:pt>
                <c:pt idx="7">
                  <c:v>637083.65600675344</c:v>
                </c:pt>
                <c:pt idx="8">
                  <c:v>636655.49987587391</c:v>
                </c:pt>
                <c:pt idx="9">
                  <c:v>636224.40017159458</c:v>
                </c:pt>
                <c:pt idx="10">
                  <c:v>635790.33665684832</c:v>
                </c:pt>
                <c:pt idx="11">
                  <c:v>635353.28895543818</c:v>
                </c:pt>
                <c:pt idx="12">
                  <c:v>634913.23655108095</c:v>
                </c:pt>
                <c:pt idx="13">
                  <c:v>634470.15878644376</c:v>
                </c:pt>
                <c:pt idx="14">
                  <c:v>634024.03486217465</c:v>
                </c:pt>
                <c:pt idx="15">
                  <c:v>633574.84383592615</c:v>
                </c:pt>
                <c:pt idx="16">
                  <c:v>633122.56462137226</c:v>
                </c:pt>
                <c:pt idx="17">
                  <c:v>632667.17598721827</c:v>
                </c:pt>
                <c:pt idx="18">
                  <c:v>632208.65655620443</c:v>
                </c:pt>
                <c:pt idx="19">
                  <c:v>631746.98480410245</c:v>
                </c:pt>
                <c:pt idx="20">
                  <c:v>631282.13905870472</c:v>
                </c:pt>
                <c:pt idx="21">
                  <c:v>630814.09749880736</c:v>
                </c:pt>
                <c:pt idx="22">
                  <c:v>630342.83815318579</c:v>
                </c:pt>
                <c:pt idx="23">
                  <c:v>629868.33889956307</c:v>
                </c:pt>
                <c:pt idx="24">
                  <c:v>629390.57746357168</c:v>
                </c:pt>
                <c:pt idx="25">
                  <c:v>628909.5314177078</c:v>
                </c:pt>
                <c:pt idx="26">
                  <c:v>628425.17818027863</c:v>
                </c:pt>
                <c:pt idx="27">
                  <c:v>627937.49501434213</c:v>
                </c:pt>
                <c:pt idx="28">
                  <c:v>627446.45902663982</c:v>
                </c:pt>
                <c:pt idx="29">
                  <c:v>626952.04716652201</c:v>
                </c:pt>
                <c:pt idx="30">
                  <c:v>626454.23622486589</c:v>
                </c:pt>
                <c:pt idx="31">
                  <c:v>625953.00283298595</c:v>
                </c:pt>
                <c:pt idx="32">
                  <c:v>625448.32346153678</c:v>
                </c:pt>
                <c:pt idx="33">
                  <c:v>624940.1744194089</c:v>
                </c:pt>
                <c:pt idx="34">
                  <c:v>624428.53185261646</c:v>
                </c:pt>
                <c:pt idx="35">
                  <c:v>623913.3717431773</c:v>
                </c:pt>
                <c:pt idx="36">
                  <c:v>623394.66990798572</c:v>
                </c:pt>
                <c:pt idx="37">
                  <c:v>622872.40199767717</c:v>
                </c:pt>
                <c:pt idx="38">
                  <c:v>622346.54349548533</c:v>
                </c:pt>
                <c:pt idx="39">
                  <c:v>621817.06971609092</c:v>
                </c:pt>
                <c:pt idx="40">
                  <c:v>621283.95580446313</c:v>
                </c:pt>
                <c:pt idx="41">
                  <c:v>620747.17673469288</c:v>
                </c:pt>
                <c:pt idx="42">
                  <c:v>620206.707308818</c:v>
                </c:pt>
                <c:pt idx="43">
                  <c:v>619662.52215564018</c:v>
                </c:pt>
                <c:pt idx="44">
                  <c:v>619114.59572953428</c:v>
                </c:pt>
                <c:pt idx="45">
                  <c:v>618562.90230924892</c:v>
                </c:pt>
                <c:pt idx="46">
                  <c:v>618007.41599669913</c:v>
                </c:pt>
                <c:pt idx="47">
                  <c:v>617448.11071575049</c:v>
                </c:pt>
                <c:pt idx="48">
                  <c:v>616884.9602109954</c:v>
                </c:pt>
                <c:pt idx="49">
                  <c:v>616317.93804652011</c:v>
                </c:pt>
                <c:pt idx="50">
                  <c:v>615747.01760466397</c:v>
                </c:pt>
                <c:pt idx="51">
                  <c:v>615172.17208477017</c:v>
                </c:pt>
                <c:pt idx="52">
                  <c:v>614593.37450192706</c:v>
                </c:pt>
                <c:pt idx="53">
                  <c:v>614010.59768570191</c:v>
                </c:pt>
                <c:pt idx="54">
                  <c:v>613423.81427886523</c:v>
                </c:pt>
                <c:pt idx="55">
                  <c:v>612832.99673610646</c:v>
                </c:pt>
                <c:pt idx="56">
                  <c:v>612238.11732274131</c:v>
                </c:pt>
                <c:pt idx="57">
                  <c:v>611639.14811340929</c:v>
                </c:pt>
                <c:pt idx="58">
                  <c:v>611036.06099076301</c:v>
                </c:pt>
                <c:pt idx="59">
                  <c:v>610428.82764414861</c:v>
                </c:pt>
                <c:pt idx="60">
                  <c:v>609817.41956827627</c:v>
                </c:pt>
                <c:pt idx="61">
                  <c:v>609201.80806188227</c:v>
                </c:pt>
                <c:pt idx="62">
                  <c:v>608581.96422638174</c:v>
                </c:pt>
                <c:pt idx="63">
                  <c:v>607957.85896451224</c:v>
                </c:pt>
                <c:pt idx="64">
                  <c:v>607329.46297896735</c:v>
                </c:pt>
                <c:pt idx="65">
                  <c:v>606696.74677102186</c:v>
                </c:pt>
                <c:pt idx="66">
                  <c:v>606059.68063914671</c:v>
                </c:pt>
                <c:pt idx="67">
                  <c:v>605418.23467761488</c:v>
                </c:pt>
                <c:pt idx="68">
                  <c:v>604772.37877509755</c:v>
                </c:pt>
                <c:pt idx="69">
                  <c:v>604122.08261325047</c:v>
                </c:pt>
                <c:pt idx="70">
                  <c:v>603467.31566529069</c:v>
                </c:pt>
                <c:pt idx="71">
                  <c:v>602808.04719456367</c:v>
                </c:pt>
                <c:pt idx="72">
                  <c:v>602144.24625310034</c:v>
                </c:pt>
                <c:pt idx="73">
                  <c:v>601475.88168016449</c:v>
                </c:pt>
                <c:pt idx="74">
                  <c:v>600802.92210078973</c:v>
                </c:pt>
                <c:pt idx="75">
                  <c:v>600125.33592430677</c:v>
                </c:pt>
                <c:pt idx="76">
                  <c:v>599443.09134286048</c:v>
                </c:pt>
                <c:pt idx="77">
                  <c:v>598756.15632991667</c:v>
                </c:pt>
                <c:pt idx="78">
                  <c:v>598064.4986387589</c:v>
                </c:pt>
                <c:pt idx="79">
                  <c:v>597368.0858009744</c:v>
                </c:pt>
                <c:pt idx="80">
                  <c:v>596666.88512493018</c:v>
                </c:pt>
                <c:pt idx="81">
                  <c:v>595960.86369423813</c:v>
                </c:pt>
                <c:pt idx="82">
                  <c:v>595249.98836621013</c:v>
                </c:pt>
                <c:pt idx="83">
                  <c:v>594534.22577030188</c:v>
                </c:pt>
                <c:pt idx="84">
                  <c:v>593813.54230654682</c:v>
                </c:pt>
                <c:pt idx="85">
                  <c:v>593087.90414397838</c:v>
                </c:pt>
                <c:pt idx="86">
                  <c:v>592357.2772190423</c:v>
                </c:pt>
                <c:pt idx="87">
                  <c:v>591621.62723399734</c:v>
                </c:pt>
                <c:pt idx="88">
                  <c:v>590880.9196553051</c:v>
                </c:pt>
                <c:pt idx="89">
                  <c:v>590135.11971200944</c:v>
                </c:pt>
                <c:pt idx="90">
                  <c:v>589384.19239410362</c:v>
                </c:pt>
                <c:pt idx="91">
                  <c:v>588628.10245088721</c:v>
                </c:pt>
                <c:pt idx="92">
                  <c:v>587866.81438931113</c:v>
                </c:pt>
                <c:pt idx="93">
                  <c:v>587100.29247231176</c:v>
                </c:pt>
                <c:pt idx="94">
                  <c:v>586328.50071713293</c:v>
                </c:pt>
                <c:pt idx="95">
                  <c:v>585551.40289363731</c:v>
                </c:pt>
                <c:pt idx="96">
                  <c:v>584768.96252260508</c:v>
                </c:pt>
                <c:pt idx="97">
                  <c:v>583981.14287402201</c:v>
                </c:pt>
                <c:pt idx="98">
                  <c:v>583187.90696535504</c:v>
                </c:pt>
                <c:pt idx="99">
                  <c:v>582389.21755981597</c:v>
                </c:pt>
                <c:pt idx="100">
                  <c:v>581585.03716461384</c:v>
                </c:pt>
                <c:pt idx="101">
                  <c:v>580775.32802919461</c:v>
                </c:pt>
                <c:pt idx="102">
                  <c:v>579960.05214346945</c:v>
                </c:pt>
                <c:pt idx="103">
                  <c:v>579139.17123602983</c:v>
                </c:pt>
                <c:pt idx="104">
                  <c:v>578312.64677235158</c:v>
                </c:pt>
                <c:pt idx="105">
                  <c:v>577480.43995298562</c:v>
                </c:pt>
                <c:pt idx="106">
                  <c:v>576642.51171173644</c:v>
                </c:pt>
                <c:pt idx="107">
                  <c:v>575798.82271382876</c:v>
                </c:pt>
                <c:pt idx="108">
                  <c:v>574949.33335406042</c:v>
                </c:pt>
                <c:pt idx="109">
                  <c:v>574094.00375494361</c:v>
                </c:pt>
                <c:pt idx="110">
                  <c:v>573232.7937648329</c:v>
                </c:pt>
                <c:pt idx="111">
                  <c:v>572365.66295604024</c:v>
                </c:pt>
                <c:pt idx="112">
                  <c:v>571492.57062293706</c:v>
                </c:pt>
                <c:pt idx="113">
                  <c:v>570613.47578004387</c:v>
                </c:pt>
                <c:pt idx="114">
                  <c:v>569728.3371601057</c:v>
                </c:pt>
                <c:pt idx="115">
                  <c:v>568837.11321215553</c:v>
                </c:pt>
                <c:pt idx="116">
                  <c:v>567939.76209956314</c:v>
                </c:pt>
                <c:pt idx="117">
                  <c:v>567036.24169807171</c:v>
                </c:pt>
                <c:pt idx="118">
                  <c:v>566126.50959382008</c:v>
                </c:pt>
                <c:pt idx="119">
                  <c:v>565210.52308135165</c:v>
                </c:pt>
                <c:pt idx="120">
                  <c:v>564288.23916161002</c:v>
                </c:pt>
                <c:pt idx="121">
                  <c:v>563359.61453992012</c:v>
                </c:pt>
                <c:pt idx="122">
                  <c:v>562424.60562395619</c:v>
                </c:pt>
                <c:pt idx="123">
                  <c:v>561483.16852169496</c:v>
                </c:pt>
                <c:pt idx="124">
                  <c:v>560535.25903935567</c:v>
                </c:pt>
                <c:pt idx="125">
                  <c:v>559580.83267932537</c:v>
                </c:pt>
                <c:pt idx="126">
                  <c:v>558619.84463806986</c:v>
                </c:pt>
                <c:pt idx="127">
                  <c:v>557652.24980403064</c:v>
                </c:pt>
                <c:pt idx="128">
                  <c:v>556678.00275550748</c:v>
                </c:pt>
                <c:pt idx="129">
                  <c:v>555697.05775852571</c:v>
                </c:pt>
                <c:pt idx="130">
                  <c:v>554709.36876468966</c:v>
                </c:pt>
                <c:pt idx="131">
                  <c:v>553714.88940902101</c:v>
                </c:pt>
                <c:pt idx="132">
                  <c:v>552713.57300778211</c:v>
                </c:pt>
                <c:pt idx="133">
                  <c:v>551705.37255628465</c:v>
                </c:pt>
                <c:pt idx="134">
                  <c:v>550690.24072668317</c:v>
                </c:pt>
                <c:pt idx="135">
                  <c:v>549668.12986575323</c:v>
                </c:pt>
                <c:pt idx="136">
                  <c:v>548638.9919926544</c:v>
                </c:pt>
                <c:pt idx="137">
                  <c:v>547602.77879667794</c:v>
                </c:pt>
                <c:pt idx="138">
                  <c:v>546559.44163497922</c:v>
                </c:pt>
                <c:pt idx="139">
                  <c:v>545508.93153029378</c:v>
                </c:pt>
                <c:pt idx="140">
                  <c:v>544451.19916863868</c:v>
                </c:pt>
                <c:pt idx="141">
                  <c:v>543386.19489699719</c:v>
                </c:pt>
                <c:pt idx="142">
                  <c:v>542313.86872098816</c:v>
                </c:pt>
                <c:pt idx="143">
                  <c:v>541234.17030251899</c:v>
                </c:pt>
                <c:pt idx="144">
                  <c:v>540147.04895742284</c:v>
                </c:pt>
                <c:pt idx="145">
                  <c:v>539052.45365307922</c:v>
                </c:pt>
                <c:pt idx="146">
                  <c:v>537950.33300601819</c:v>
                </c:pt>
                <c:pt idx="147">
                  <c:v>536840.63527950866</c:v>
                </c:pt>
                <c:pt idx="148">
                  <c:v>535723.30838112941</c:v>
                </c:pt>
                <c:pt idx="149">
                  <c:v>534598.29986032378</c:v>
                </c:pt>
                <c:pt idx="150">
                  <c:v>533465.55690593761</c:v>
                </c:pt>
                <c:pt idx="151">
                  <c:v>532325.02634374006</c:v>
                </c:pt>
                <c:pt idx="152">
                  <c:v>531176.65463392739</c:v>
                </c:pt>
                <c:pt idx="153">
                  <c:v>530020.38786860975</c:v>
                </c:pt>
                <c:pt idx="154">
                  <c:v>528856.17176928057</c:v>
                </c:pt>
                <c:pt idx="155">
                  <c:v>527683.95168426842</c:v>
                </c:pt>
                <c:pt idx="156">
                  <c:v>526503.67258617189</c:v>
                </c:pt>
                <c:pt idx="157">
                  <c:v>525315.27906927594</c:v>
                </c:pt>
                <c:pt idx="158">
                  <c:v>524118.71534695127</c:v>
                </c:pt>
                <c:pt idx="159">
                  <c:v>522913.92524903564</c:v>
                </c:pt>
                <c:pt idx="160">
                  <c:v>521700.85221919685</c:v>
                </c:pt>
                <c:pt idx="161">
                  <c:v>520479.43931227789</c:v>
                </c:pt>
                <c:pt idx="162">
                  <c:v>519249.62919162388</c:v>
                </c:pt>
                <c:pt idx="163">
                  <c:v>518011.36412639037</c:v>
                </c:pt>
                <c:pt idx="164">
                  <c:v>516764.58598883339</c:v>
                </c:pt>
                <c:pt idx="165">
                  <c:v>515509.2362515807</c:v>
                </c:pt>
                <c:pt idx="166">
                  <c:v>514245.2559848844</c:v>
                </c:pt>
                <c:pt idx="167">
                  <c:v>512972.58585385454</c:v>
                </c:pt>
                <c:pt idx="168">
                  <c:v>511691.1661156739</c:v>
                </c:pt>
                <c:pt idx="169">
                  <c:v>510400.93661679322</c:v>
                </c:pt>
                <c:pt idx="170">
                  <c:v>509101.83679010777</c:v>
                </c:pt>
                <c:pt idx="171">
                  <c:v>507793.80565211386</c:v>
                </c:pt>
                <c:pt idx="172">
                  <c:v>506476.78180004621</c:v>
                </c:pt>
                <c:pt idx="173">
                  <c:v>505150.70340899559</c:v>
                </c:pt>
                <c:pt idx="174">
                  <c:v>503815.50822900649</c:v>
                </c:pt>
                <c:pt idx="175">
                  <c:v>502471.13358215499</c:v>
                </c:pt>
                <c:pt idx="176">
                  <c:v>501117.51635960641</c:v>
                </c:pt>
                <c:pt idx="177">
                  <c:v>499754.59301865275</c:v>
                </c:pt>
                <c:pt idx="178">
                  <c:v>498382.29957973008</c:v>
                </c:pt>
                <c:pt idx="179">
                  <c:v>497000.57162341481</c:v>
                </c:pt>
                <c:pt idx="180">
                  <c:v>495609.34428739984</c:v>
                </c:pt>
                <c:pt idx="181">
                  <c:v>494208.55226344982</c:v>
                </c:pt>
                <c:pt idx="182">
                  <c:v>492798.12979433511</c:v>
                </c:pt>
                <c:pt idx="183">
                  <c:v>491378.01067074522</c:v>
                </c:pt>
                <c:pt idx="184">
                  <c:v>489948.12822818069</c:v>
                </c:pt>
                <c:pt idx="185">
                  <c:v>488508.41534382349</c:v>
                </c:pt>
                <c:pt idx="186">
                  <c:v>487058.80443338637</c:v>
                </c:pt>
                <c:pt idx="187">
                  <c:v>485599.22744793998</c:v>
                </c:pt>
                <c:pt idx="188">
                  <c:v>484129.61587071867</c:v>
                </c:pt>
                <c:pt idx="189">
                  <c:v>482649.90071390395</c:v>
                </c:pt>
                <c:pt idx="190">
                  <c:v>481160.0125153861</c:v>
                </c:pt>
                <c:pt idx="191">
                  <c:v>479659.88133550348</c:v>
                </c:pt>
                <c:pt idx="192">
                  <c:v>478149.43675375916</c:v>
                </c:pt>
                <c:pt idx="193">
                  <c:v>476628.60786551534</c:v>
                </c:pt>
                <c:pt idx="194">
                  <c:v>475097.32327866484</c:v>
                </c:pt>
                <c:pt idx="195">
                  <c:v>473555.51111027977</c:v>
                </c:pt>
                <c:pt idx="196">
                  <c:v>472003.098983237</c:v>
                </c:pt>
                <c:pt idx="197">
                  <c:v>470440.0140228208</c:v>
                </c:pt>
                <c:pt idx="198">
                  <c:v>468866.18285330175</c:v>
                </c:pt>
                <c:pt idx="199">
                  <c:v>467281.53159449226</c:v>
                </c:pt>
                <c:pt idx="200">
                  <c:v>465685.98585827847</c:v>
                </c:pt>
                <c:pt idx="201">
                  <c:v>464079.47074512823</c:v>
                </c:pt>
                <c:pt idx="202">
                  <c:v>462461.91084057506</c:v>
                </c:pt>
                <c:pt idx="203">
                  <c:v>460833.23021167808</c:v>
                </c:pt>
                <c:pt idx="204">
                  <c:v>459193.35240345745</c:v>
                </c:pt>
                <c:pt idx="205">
                  <c:v>457542.20043530531</c:v>
                </c:pt>
                <c:pt idx="206">
                  <c:v>455879.69679737213</c:v>
                </c:pt>
                <c:pt idx="207">
                  <c:v>454205.76344692812</c:v>
                </c:pt>
                <c:pt idx="208">
                  <c:v>452520.32180469984</c:v>
                </c:pt>
                <c:pt idx="209">
                  <c:v>450823.29275118123</c:v>
                </c:pt>
                <c:pt idx="210">
                  <c:v>449114.59662291966</c:v>
                </c:pt>
                <c:pt idx="211">
                  <c:v>447394.15320877632</c:v>
                </c:pt>
                <c:pt idx="212">
                  <c:v>445661.88174616074</c:v>
                </c:pt>
                <c:pt idx="213">
                  <c:v>443917.70091723965</c:v>
                </c:pt>
                <c:pt idx="214">
                  <c:v>442161.52884511976</c:v>
                </c:pt>
                <c:pt idx="215">
                  <c:v>440393.28309000406</c:v>
                </c:pt>
                <c:pt idx="216">
                  <c:v>438612.88064532191</c:v>
                </c:pt>
                <c:pt idx="217">
                  <c:v>436820.23793383257</c:v>
                </c:pt>
                <c:pt idx="218">
                  <c:v>435015.27080370177</c:v>
                </c:pt>
                <c:pt idx="219">
                  <c:v>433197.89452455129</c:v>
                </c:pt>
                <c:pt idx="220">
                  <c:v>431368.02378348168</c:v>
                </c:pt>
                <c:pt idx="221">
                  <c:v>429525.57268106722</c:v>
                </c:pt>
                <c:pt idx="222">
                  <c:v>427670.45472732361</c:v>
                </c:pt>
                <c:pt idx="223">
                  <c:v>425802.58283764805</c:v>
                </c:pt>
                <c:pt idx="224">
                  <c:v>423921.86932873097</c:v>
                </c:pt>
                <c:pt idx="225">
                  <c:v>422028.22591444006</c:v>
                </c:pt>
                <c:pt idx="226">
                  <c:v>420121.56370167591</c:v>
                </c:pt>
                <c:pt idx="227">
                  <c:v>418201.79318619904</c:v>
                </c:pt>
                <c:pt idx="228">
                  <c:v>416268.82424842822</c:v>
                </c:pt>
                <c:pt idx="229">
                  <c:v>414322.56614921027</c:v>
                </c:pt>
                <c:pt idx="230">
                  <c:v>412362.92752556014</c:v>
                </c:pt>
                <c:pt idx="231">
                  <c:v>410389.81638637243</c:v>
                </c:pt>
                <c:pt idx="232">
                  <c:v>408403.14010810282</c:v>
                </c:pt>
                <c:pt idx="233">
                  <c:v>406402.80543042009</c:v>
                </c:pt>
                <c:pt idx="234">
                  <c:v>404388.71845182829</c:v>
                </c:pt>
                <c:pt idx="235">
                  <c:v>402360.7846252587</c:v>
                </c:pt>
                <c:pt idx="236">
                  <c:v>400318.90875363146</c:v>
                </c:pt>
                <c:pt idx="237">
                  <c:v>398262.99498538673</c:v>
                </c:pt>
                <c:pt idx="238">
                  <c:v>396192.94680998533</c:v>
                </c:pt>
                <c:pt idx="239">
                  <c:v>394108.66705337807</c:v>
                </c:pt>
                <c:pt idx="240">
                  <c:v>392010.05787344411</c:v>
                </c:pt>
                <c:pt idx="241">
                  <c:v>389897.02075539809</c:v>
                </c:pt>
                <c:pt idx="242">
                  <c:v>387769.45650716551</c:v>
                </c:pt>
                <c:pt idx="243">
                  <c:v>385627.26525472634</c:v>
                </c:pt>
                <c:pt idx="244">
                  <c:v>383470.34643742669</c:v>
                </c:pt>
                <c:pt idx="245">
                  <c:v>381298.59880325809</c:v>
                </c:pt>
                <c:pt idx="246">
                  <c:v>379111.92040410457</c:v>
                </c:pt>
                <c:pt idx="247">
                  <c:v>376910.20859095687</c:v>
                </c:pt>
                <c:pt idx="248">
                  <c:v>374693.36000909377</c:v>
                </c:pt>
                <c:pt idx="249">
                  <c:v>372461.27059323038</c:v>
                </c:pt>
                <c:pt idx="250">
                  <c:v>370213.83556263294</c:v>
                </c:pt>
                <c:pt idx="251">
                  <c:v>367950.94941620011</c:v>
                </c:pt>
                <c:pt idx="252">
                  <c:v>365672.50592751056</c:v>
                </c:pt>
                <c:pt idx="253">
                  <c:v>363378.39813983627</c:v>
                </c:pt>
                <c:pt idx="254">
                  <c:v>361068.51836112171</c:v>
                </c:pt>
                <c:pt idx="255">
                  <c:v>358742.75815892848</c:v>
                </c:pt>
                <c:pt idx="256">
                  <c:v>356401.00835534517</c:v>
                </c:pt>
                <c:pt idx="257">
                  <c:v>354043.15902186226</c:v>
                </c:pt>
                <c:pt idx="258">
                  <c:v>351669.09947421163</c:v>
                </c:pt>
                <c:pt idx="259">
                  <c:v>349278.71826717089</c:v>
                </c:pt>
                <c:pt idx="260">
                  <c:v>346871.90318933176</c:v>
                </c:pt>
                <c:pt idx="261">
                  <c:v>344448.54125783249</c:v>
                </c:pt>
                <c:pt idx="262">
                  <c:v>342008.51871305419</c:v>
                </c:pt>
                <c:pt idx="263">
                  <c:v>339551.7210132805</c:v>
                </c:pt>
                <c:pt idx="264">
                  <c:v>337078.03282932087</c:v>
                </c:pt>
                <c:pt idx="265">
                  <c:v>334587.3380390965</c:v>
                </c:pt>
                <c:pt idx="266">
                  <c:v>332079.51972218935</c:v>
                </c:pt>
                <c:pt idx="267">
                  <c:v>329554.46015435347</c:v>
                </c:pt>
                <c:pt idx="268">
                  <c:v>327012.04080198874</c:v>
                </c:pt>
                <c:pt idx="269">
                  <c:v>324452.1423165765</c:v>
                </c:pt>
                <c:pt idx="270">
                  <c:v>321874.64452907705</c:v>
                </c:pt>
                <c:pt idx="271">
                  <c:v>319279.42644428852</c:v>
                </c:pt>
                <c:pt idx="272">
                  <c:v>316666.36623516708</c:v>
                </c:pt>
                <c:pt idx="273">
                  <c:v>314035.34123710793</c:v>
                </c:pt>
                <c:pt idx="274">
                  <c:v>311386.22794218711</c:v>
                </c:pt>
                <c:pt idx="275">
                  <c:v>308718.90199336375</c:v>
                </c:pt>
                <c:pt idx="276">
                  <c:v>306033.23817864218</c:v>
                </c:pt>
                <c:pt idx="277">
                  <c:v>303329.11042519443</c:v>
                </c:pt>
                <c:pt idx="278">
                  <c:v>300606.39179344173</c:v>
                </c:pt>
                <c:pt idx="279">
                  <c:v>297864.9544710957</c:v>
                </c:pt>
                <c:pt idx="280">
                  <c:v>295104.66976715857</c:v>
                </c:pt>
                <c:pt idx="281">
                  <c:v>292325.40810588188</c:v>
                </c:pt>
                <c:pt idx="282">
                  <c:v>289527.03902068391</c:v>
                </c:pt>
                <c:pt idx="283">
                  <c:v>286709.43114802521</c:v>
                </c:pt>
                <c:pt idx="284">
                  <c:v>283872.45222124195</c:v>
                </c:pt>
                <c:pt idx="285">
                  <c:v>281015.96906433709</c:v>
                </c:pt>
                <c:pt idx="286">
                  <c:v>278139.84758572851</c:v>
                </c:pt>
                <c:pt idx="287">
                  <c:v>275243.95277195447</c:v>
                </c:pt>
                <c:pt idx="288">
                  <c:v>272328.14868133573</c:v>
                </c:pt>
                <c:pt idx="289">
                  <c:v>269392.29843759397</c:v>
                </c:pt>
                <c:pt idx="290">
                  <c:v>266436.26422342652</c:v>
                </c:pt>
                <c:pt idx="291">
                  <c:v>263459.90727403667</c:v>
                </c:pt>
                <c:pt idx="292">
                  <c:v>260463.08787061975</c:v>
                </c:pt>
                <c:pt idx="293">
                  <c:v>257445.66533380435</c:v>
                </c:pt>
                <c:pt idx="294">
                  <c:v>254407.49801704835</c:v>
                </c:pt>
                <c:pt idx="295">
                  <c:v>251348.44329998962</c:v>
                </c:pt>
                <c:pt idx="296">
                  <c:v>248268.35758175113</c:v>
                </c:pt>
                <c:pt idx="297">
                  <c:v>245167.09627419975</c:v>
                </c:pt>
                <c:pt idx="298">
                  <c:v>242044.51379515894</c:v>
                </c:pt>
                <c:pt idx="299">
                  <c:v>238900.46356157472</c:v>
                </c:pt>
                <c:pt idx="300">
                  <c:v>235734.79798263463</c:v>
                </c:pt>
                <c:pt idx="301">
                  <c:v>232547.36845283932</c:v>
                </c:pt>
                <c:pt idx="302">
                  <c:v>229338.02534502666</c:v>
                </c:pt>
                <c:pt idx="303">
                  <c:v>226106.6180033478</c:v>
                </c:pt>
                <c:pt idx="304">
                  <c:v>222852.9947361949</c:v>
                </c:pt>
                <c:pt idx="305">
                  <c:v>219577.00280908032</c:v>
                </c:pt>
                <c:pt idx="306">
                  <c:v>216278.48843746682</c:v>
                </c:pt>
                <c:pt idx="307">
                  <c:v>212957.29677954849</c:v>
                </c:pt>
                <c:pt idx="308">
                  <c:v>209613.27192898197</c:v>
                </c:pt>
                <c:pt idx="309">
                  <c:v>206246.25690756779</c:v>
                </c:pt>
                <c:pt idx="310">
                  <c:v>202856.0936578814</c:v>
                </c:pt>
                <c:pt idx="311">
                  <c:v>199442.62303585341</c:v>
                </c:pt>
                <c:pt idx="312">
                  <c:v>196005.68480329897</c:v>
                </c:pt>
                <c:pt idx="313">
                  <c:v>192545.11762039573</c:v>
                </c:pt>
                <c:pt idx="314">
                  <c:v>189060.75903811003</c:v>
                </c:pt>
                <c:pt idx="315">
                  <c:v>185552.44549057112</c:v>
                </c:pt>
                <c:pt idx="316">
                  <c:v>182020.01228739286</c:v>
                </c:pt>
                <c:pt idx="317">
                  <c:v>178463.29360594277</c:v>
                </c:pt>
                <c:pt idx="318">
                  <c:v>174882.1224835577</c:v>
                </c:pt>
                <c:pt idx="319">
                  <c:v>171276.33080970624</c:v>
                </c:pt>
                <c:pt idx="320">
                  <c:v>167645.74931809705</c:v>
                </c:pt>
                <c:pt idx="321">
                  <c:v>163990.20757873304</c:v>
                </c:pt>
                <c:pt idx="322">
                  <c:v>160309.53398991091</c:v>
                </c:pt>
                <c:pt idx="323">
                  <c:v>156603.55577016564</c:v>
                </c:pt>
                <c:pt idx="324">
                  <c:v>152872.09895015959</c:v>
                </c:pt>
                <c:pt idx="325">
                  <c:v>149114.988364516</c:v>
                </c:pt>
                <c:pt idx="326">
                  <c:v>145332.04764359613</c:v>
                </c:pt>
                <c:pt idx="327">
                  <c:v>141523.09920521994</c:v>
                </c:pt>
                <c:pt idx="328">
                  <c:v>137687.96424632991</c:v>
                </c:pt>
                <c:pt idx="329">
                  <c:v>133826.4627345975</c:v>
                </c:pt>
                <c:pt idx="330">
                  <c:v>129938.41339997193</c:v>
                </c:pt>
                <c:pt idx="331">
                  <c:v>126023.63372617082</c:v>
                </c:pt>
                <c:pt idx="332">
                  <c:v>122081.93994211232</c:v>
                </c:pt>
                <c:pt idx="333">
                  <c:v>118113.14701328843</c:v>
                </c:pt>
                <c:pt idx="334">
                  <c:v>114117.06863307886</c:v>
                </c:pt>
                <c:pt idx="335">
                  <c:v>110093.51721400535</c:v>
                </c:pt>
                <c:pt idx="336">
                  <c:v>106042.30387892571</c:v>
                </c:pt>
                <c:pt idx="337">
                  <c:v>101963.23845216741</c:v>
                </c:pt>
                <c:pt idx="338">
                  <c:v>97856.129450600143</c:v>
                </c:pt>
                <c:pt idx="339">
                  <c:v>93720.78407464709</c:v>
                </c:pt>
                <c:pt idx="340">
                  <c:v>89557.008199234362</c:v>
                </c:pt>
                <c:pt idx="341">
                  <c:v>85364.606364678169</c:v>
                </c:pt>
                <c:pt idx="342">
                  <c:v>81143.381767509403</c:v>
                </c:pt>
                <c:pt idx="343">
                  <c:v>76893.136251235104</c:v>
                </c:pt>
                <c:pt idx="344">
                  <c:v>72613.670297036428</c:v>
                </c:pt>
                <c:pt idx="345">
                  <c:v>68304.783014402637</c:v>
                </c:pt>
                <c:pt idx="346">
                  <c:v>63966.272131700731</c:v>
                </c:pt>
                <c:pt idx="347">
                  <c:v>59597.933986680247</c:v>
                </c:pt>
                <c:pt idx="348">
                  <c:v>55199.563516912749</c:v>
                </c:pt>
                <c:pt idx="349">
                  <c:v>50770.954250165603</c:v>
                </c:pt>
                <c:pt idx="350">
                  <c:v>46311.898294709572</c:v>
                </c:pt>
                <c:pt idx="351">
                  <c:v>41822.18632955978</c:v>
                </c:pt>
                <c:pt idx="352">
                  <c:v>37301.607594649584</c:v>
                </c:pt>
                <c:pt idx="353">
                  <c:v>32749.949880936878</c:v>
                </c:pt>
                <c:pt idx="354">
                  <c:v>28166.999520442398</c:v>
                </c:pt>
                <c:pt idx="355">
                  <c:v>23552.541376219517</c:v>
                </c:pt>
                <c:pt idx="356">
                  <c:v>18906.358832255104</c:v>
                </c:pt>
                <c:pt idx="357">
                  <c:v>14228.233783300935</c:v>
                </c:pt>
                <c:pt idx="358">
                  <c:v>9517.9466246352058</c:v>
                </c:pt>
                <c:pt idx="359">
                  <c:v>4775.2762417536505</c:v>
                </c:pt>
              </c:numCache>
            </c:numRef>
          </c:yVal>
          <c:smooth val="1"/>
          <c:extLst>
            <c:ext xmlns:c16="http://schemas.microsoft.com/office/drawing/2014/chart" uri="{C3380CC4-5D6E-409C-BE32-E72D297353CC}">
              <c16:uniqueId val="{00000000-D6AD-4CC5-8C82-855FE24171A6}"/>
            </c:ext>
          </c:extLst>
        </c:ser>
        <c:ser>
          <c:idx val="1"/>
          <c:order val="1"/>
          <c:tx>
            <c:v>cumulativePrincipal</c:v>
          </c:tx>
          <c:spPr>
            <a:ln>
              <a:noFill/>
            </a:ln>
          </c:spPr>
          <c:marker>
            <c:symbol val="circle"/>
            <c:size val="7"/>
            <c:spPr>
              <a:solidFill>
                <a:schemeClr val="accent2"/>
              </a:solidFill>
              <a:ln cmpd="sng">
                <a:solidFill>
                  <a:schemeClr val="accent2"/>
                </a:solidFill>
              </a:ln>
            </c:spPr>
          </c:marker>
          <c:xVal>
            <c:numRef>
              <c:f>'Amoritization Scenario 20%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 DP'!$R$6:$R$365</c:f>
              <c:numCache>
                <c:formatCode>"$"#,##0.00_);[Red]\("$"#,##0.00\)</c:formatCode>
                <c:ptCount val="360"/>
                <c:pt idx="0">
                  <c:v>408.10626592592234</c:v>
                </c:pt>
                <c:pt idx="1">
                  <c:v>819.01826243008509</c:v>
                </c:pt>
                <c:pt idx="2">
                  <c:v>1232.7552789102147</c:v>
                </c:pt>
                <c:pt idx="3">
                  <c:v>1649.336737378645</c:v>
                </c:pt>
                <c:pt idx="4">
                  <c:v>2068.7821933740461</c:v>
                </c:pt>
                <c:pt idx="5">
                  <c:v>2491.1113368794158</c:v>
                </c:pt>
                <c:pt idx="6">
                  <c:v>2916.3439932463853</c:v>
                </c:pt>
                <c:pt idx="7">
                  <c:v>3344.5001241258778</c:v>
                </c:pt>
                <c:pt idx="8">
                  <c:v>3775.5998284051666</c:v>
                </c:pt>
                <c:pt idx="9">
                  <c:v>4209.6633431513765</c:v>
                </c:pt>
                <c:pt idx="10">
                  <c:v>4646.7110445614662</c:v>
                </c:pt>
                <c:pt idx="11">
                  <c:v>5086.7634489187512</c:v>
                </c:pt>
                <c:pt idx="12">
                  <c:v>5529.841213555992</c:v>
                </c:pt>
                <c:pt idx="13">
                  <c:v>5975.9651378251137</c:v>
                </c:pt>
                <c:pt idx="14">
                  <c:v>6425.1561640735854</c:v>
                </c:pt>
                <c:pt idx="15">
                  <c:v>6877.4353786275151</c:v>
                </c:pt>
                <c:pt idx="16">
                  <c:v>7332.8240127815034</c:v>
                </c:pt>
                <c:pt idx="17">
                  <c:v>7791.3434437953001</c:v>
                </c:pt>
                <c:pt idx="18">
                  <c:v>8253.0151958973183</c:v>
                </c:pt>
                <c:pt idx="19">
                  <c:v>8717.8609412950354</c:v>
                </c:pt>
                <c:pt idx="20">
                  <c:v>9185.9025011923623</c:v>
                </c:pt>
                <c:pt idx="21">
                  <c:v>9657.1618468139841</c:v>
                </c:pt>
                <c:pt idx="22">
                  <c:v>10131.661100436755</c:v>
                </c:pt>
                <c:pt idx="23">
                  <c:v>10609.422536428181</c:v>
                </c:pt>
                <c:pt idx="24">
                  <c:v>11090.468582292047</c:v>
                </c:pt>
                <c:pt idx="25">
                  <c:v>11574.821819721228</c:v>
                </c:pt>
                <c:pt idx="26">
                  <c:v>12062.504985657735</c:v>
                </c:pt>
                <c:pt idx="27">
                  <c:v>12553.540973360055</c:v>
                </c:pt>
                <c:pt idx="28">
                  <c:v>13047.95283347783</c:v>
                </c:pt>
                <c:pt idx="29">
                  <c:v>13545.763775133913</c:v>
                </c:pt>
                <c:pt idx="30">
                  <c:v>14046.997167013884</c:v>
                </c:pt>
                <c:pt idx="31">
                  <c:v>14551.676538463027</c:v>
                </c:pt>
                <c:pt idx="32">
                  <c:v>15059.825580590885</c:v>
                </c:pt>
                <c:pt idx="33">
                  <c:v>15571.46814738337</c:v>
                </c:pt>
                <c:pt idx="34">
                  <c:v>16086.628256822554</c:v>
                </c:pt>
                <c:pt idx="35">
                  <c:v>16605.330092014134</c:v>
                </c:pt>
                <c:pt idx="36">
                  <c:v>17127.598002322655</c:v>
                </c:pt>
                <c:pt idx="37">
                  <c:v>17653.456504514546</c:v>
                </c:pt>
                <c:pt idx="38">
                  <c:v>18182.930283909009</c:v>
                </c:pt>
                <c:pt idx="39">
                  <c:v>18716.044195536808</c:v>
                </c:pt>
                <c:pt idx="40">
                  <c:v>19252.823265307044</c:v>
                </c:pt>
                <c:pt idx="41">
                  <c:v>19793.292691181952</c:v>
                </c:pt>
                <c:pt idx="42">
                  <c:v>20337.47784435975</c:v>
                </c:pt>
                <c:pt idx="43">
                  <c:v>20885.404270465646</c:v>
                </c:pt>
                <c:pt idx="44">
                  <c:v>21437.097690751019</c:v>
                </c:pt>
                <c:pt idx="45">
                  <c:v>21992.584003300857</c:v>
                </c:pt>
                <c:pt idx="46">
                  <c:v>22551.889284249475</c:v>
                </c:pt>
                <c:pt idx="47">
                  <c:v>23115.039789004612</c:v>
                </c:pt>
                <c:pt idx="48">
                  <c:v>23682.061953479941</c:v>
                </c:pt>
                <c:pt idx="49">
                  <c:v>24252.982395336039</c:v>
                </c:pt>
                <c:pt idx="50">
                  <c:v>24827.827915229896</c:v>
                </c:pt>
                <c:pt idx="51">
                  <c:v>25406.625498073023</c:v>
                </c:pt>
                <c:pt idx="52">
                  <c:v>25989.402314298197</c:v>
                </c:pt>
                <c:pt idx="53">
                  <c:v>26576.18572113492</c:v>
                </c:pt>
                <c:pt idx="54">
                  <c:v>27167.003263893643</c:v>
                </c:pt>
                <c:pt idx="55">
                  <c:v>27761.882677258833</c:v>
                </c:pt>
                <c:pt idx="56">
                  <c:v>28360.851886590906</c:v>
                </c:pt>
                <c:pt idx="57">
                  <c:v>28963.93900923714</c:v>
                </c:pt>
                <c:pt idx="58">
                  <c:v>29571.172355851566</c:v>
                </c:pt>
                <c:pt idx="59">
                  <c:v>30182.580431723967</c:v>
                </c:pt>
                <c:pt idx="60">
                  <c:v>30798.191938117991</c:v>
                </c:pt>
                <c:pt idx="61">
                  <c:v>31418.035773618474</c:v>
                </c:pt>
                <c:pt idx="62">
                  <c:v>32042.141035488021</c:v>
                </c:pt>
                <c:pt idx="63">
                  <c:v>32670.53702103292</c:v>
                </c:pt>
                <c:pt idx="64">
                  <c:v>33303.253228978443</c:v>
                </c:pt>
                <c:pt idx="65">
                  <c:v>33940.319360853588</c:v>
                </c:pt>
                <c:pt idx="66">
                  <c:v>34581.765322385378</c:v>
                </c:pt>
                <c:pt idx="67">
                  <c:v>35227.621224902701</c:v>
                </c:pt>
                <c:pt idx="68">
                  <c:v>35877.917386749825</c:v>
                </c:pt>
                <c:pt idx="69">
                  <c:v>36532.684334709651</c:v>
                </c:pt>
                <c:pt idx="70">
                  <c:v>37191.952805436697</c:v>
                </c:pt>
                <c:pt idx="71">
                  <c:v>37855.753746899994</c:v>
                </c:pt>
                <c:pt idx="72">
                  <c:v>38524.118319835849</c:v>
                </c:pt>
                <c:pt idx="73">
                  <c:v>39197.077899210642</c:v>
                </c:pt>
                <c:pt idx="74">
                  <c:v>39874.664075693639</c:v>
                </c:pt>
                <c:pt idx="75">
                  <c:v>40556.908657139953</c:v>
                </c:pt>
                <c:pt idx="76">
                  <c:v>41243.843670083712</c:v>
                </c:pt>
                <c:pt idx="77">
                  <c:v>41935.501361241455</c:v>
                </c:pt>
                <c:pt idx="78">
                  <c:v>42631.914199025909</c:v>
                </c:pt>
                <c:pt idx="79">
                  <c:v>43333.114875070132</c:v>
                </c:pt>
                <c:pt idx="80">
                  <c:v>44039.136305762157</c:v>
                </c:pt>
                <c:pt idx="81">
                  <c:v>44750.011633790193</c:v>
                </c:pt>
                <c:pt idx="82">
                  <c:v>45465.774229698422</c:v>
                </c:pt>
                <c:pt idx="83">
                  <c:v>46186.457693453522</c:v>
                </c:pt>
                <c:pt idx="84">
                  <c:v>46912.095856021937</c:v>
                </c:pt>
                <c:pt idx="85">
                  <c:v>47642.722780958007</c:v>
                </c:pt>
                <c:pt idx="86">
                  <c:v>48378.372766003013</c:v>
                </c:pt>
                <c:pt idx="87">
                  <c:v>49119.080344695205</c:v>
                </c:pt>
                <c:pt idx="88">
                  <c:v>49864.880287990905</c:v>
                </c:pt>
                <c:pt idx="89">
                  <c:v>50615.807605896764</c:v>
                </c:pt>
                <c:pt idx="90">
                  <c:v>51371.897549113222</c:v>
                </c:pt>
                <c:pt idx="91">
                  <c:v>52133.185610689296</c:v>
                </c:pt>
                <c:pt idx="92">
                  <c:v>52899.707527688704</c:v>
                </c:pt>
                <c:pt idx="93">
                  <c:v>53671.49928286748</c:v>
                </c:pt>
                <c:pt idx="94">
                  <c:v>54448.597106363115</c:v>
                </c:pt>
                <c:pt idx="95">
                  <c:v>55231.037477395279</c:v>
                </c:pt>
                <c:pt idx="96">
                  <c:v>56018.857125978291</c:v>
                </c:pt>
                <c:pt idx="97">
                  <c:v>56812.09303464531</c:v>
                </c:pt>
                <c:pt idx="98">
                  <c:v>57610.782440184419</c:v>
                </c:pt>
                <c:pt idx="99">
                  <c:v>58414.962835386606</c:v>
                </c:pt>
                <c:pt idx="100">
                  <c:v>59224.671970805808</c:v>
                </c:pt>
                <c:pt idx="101">
                  <c:v>60039.94785653102</c:v>
                </c:pt>
                <c:pt idx="102">
                  <c:v>60860.828763970589</c:v>
                </c:pt>
                <c:pt idx="103">
                  <c:v>61687.353227648804</c:v>
                </c:pt>
                <c:pt idx="104">
                  <c:v>62519.560047014806</c:v>
                </c:pt>
                <c:pt idx="105">
                  <c:v>63357.48828826395</c:v>
                </c:pt>
                <c:pt idx="106">
                  <c:v>64201.177286171682</c:v>
                </c:pt>
                <c:pt idx="107">
                  <c:v>65050.666645940029</c:v>
                </c:pt>
                <c:pt idx="108">
                  <c:v>65905.996245056784</c:v>
                </c:pt>
                <c:pt idx="109">
                  <c:v>66767.206235167469</c:v>
                </c:pt>
                <c:pt idx="110">
                  <c:v>67634.337043960171</c:v>
                </c:pt>
                <c:pt idx="111">
                  <c:v>68507.429377063323</c:v>
                </c:pt>
                <c:pt idx="112">
                  <c:v>69386.524219956555</c:v>
                </c:pt>
                <c:pt idx="113">
                  <c:v>70271.662839894678</c:v>
                </c:pt>
                <c:pt idx="114">
                  <c:v>71162.88678784488</c:v>
                </c:pt>
                <c:pt idx="115">
                  <c:v>72060.237900437234</c:v>
                </c:pt>
                <c:pt idx="116">
                  <c:v>72963.758301928654</c:v>
                </c:pt>
                <c:pt idx="117">
                  <c:v>73873.490406180339</c:v>
                </c:pt>
                <c:pt idx="118">
                  <c:v>74789.476918648754</c:v>
                </c:pt>
                <c:pt idx="119">
                  <c:v>75711.760838390386</c:v>
                </c:pt>
                <c:pt idx="120">
                  <c:v>76640.385460080244</c:v>
                </c:pt>
                <c:pt idx="121">
                  <c:v>77575.39437604422</c:v>
                </c:pt>
                <c:pt idx="122">
                  <c:v>78516.831478305437</c:v>
                </c:pt>
                <c:pt idx="123">
                  <c:v>79464.740960644704</c:v>
                </c:pt>
                <c:pt idx="124">
                  <c:v>80419.167320675057</c:v>
                </c:pt>
                <c:pt idx="125">
                  <c:v>81380.155361930621</c:v>
                </c:pt>
                <c:pt idx="126">
                  <c:v>82347.750195969813</c:v>
                </c:pt>
                <c:pt idx="127">
                  <c:v>83321.997244493017</c:v>
                </c:pt>
                <c:pt idx="128">
                  <c:v>84302.942241474826</c:v>
                </c:pt>
                <c:pt idx="129">
                  <c:v>85290.631235310881</c:v>
                </c:pt>
                <c:pt idx="130">
                  <c:v>86285.110590979559</c:v>
                </c:pt>
                <c:pt idx="131">
                  <c:v>87286.426992218461</c:v>
                </c:pt>
                <c:pt idx="132">
                  <c:v>88294.627443715886</c:v>
                </c:pt>
                <c:pt idx="133">
                  <c:v>89309.759273317351</c:v>
                </c:pt>
                <c:pt idx="134">
                  <c:v>90331.870134247321</c:v>
                </c:pt>
                <c:pt idx="135">
                  <c:v>91361.008007346187</c:v>
                </c:pt>
                <c:pt idx="136">
                  <c:v>92397.22120332261</c:v>
                </c:pt>
                <c:pt idx="137">
                  <c:v>93440.558365021367</c:v>
                </c:pt>
                <c:pt idx="138">
                  <c:v>94491.068469706806</c:v>
                </c:pt>
                <c:pt idx="139">
                  <c:v>95548.800831361965</c:v>
                </c:pt>
                <c:pt idx="140">
                  <c:v>96613.805103003499</c:v>
                </c:pt>
                <c:pt idx="141">
                  <c:v>97686.131279012567</c:v>
                </c:pt>
                <c:pt idx="142">
                  <c:v>98765.829697481691</c:v>
                </c:pt>
                <c:pt idx="143">
                  <c:v>99852.951042577799</c:v>
                </c:pt>
                <c:pt idx="144">
                  <c:v>100947.54634692144</c:v>
                </c:pt>
                <c:pt idx="145">
                  <c:v>102049.66699398245</c:v>
                </c:pt>
                <c:pt idx="146">
                  <c:v>103159.364720492</c:v>
                </c:pt>
                <c:pt idx="147">
                  <c:v>104276.69161887129</c:v>
                </c:pt>
                <c:pt idx="148">
                  <c:v>105401.70013967695</c:v>
                </c:pt>
                <c:pt idx="149">
                  <c:v>106534.44309406314</c:v>
                </c:pt>
                <c:pt idx="150">
                  <c:v>107674.97365626074</c:v>
                </c:pt>
                <c:pt idx="151">
                  <c:v>108823.34536607345</c:v>
                </c:pt>
                <c:pt idx="152">
                  <c:v>109979.61213139113</c:v>
                </c:pt>
                <c:pt idx="153">
                  <c:v>111143.82823072036</c:v>
                </c:pt>
                <c:pt idx="154">
                  <c:v>112316.04831573248</c:v>
                </c:pt>
                <c:pt idx="155">
                  <c:v>113496.32741382906</c:v>
                </c:pt>
                <c:pt idx="156">
                  <c:v>114684.72093072505</c:v>
                </c:pt>
                <c:pt idx="157">
                  <c:v>115881.28465304969</c:v>
                </c:pt>
                <c:pt idx="158">
                  <c:v>117086.07475096532</c:v>
                </c:pt>
                <c:pt idx="159">
                  <c:v>118299.14778080412</c:v>
                </c:pt>
                <c:pt idx="160">
                  <c:v>119520.56068772307</c:v>
                </c:pt>
                <c:pt idx="161">
                  <c:v>120750.37080837709</c:v>
                </c:pt>
                <c:pt idx="162">
                  <c:v>121988.6358736106</c:v>
                </c:pt>
                <c:pt idx="163">
                  <c:v>123235.4140111676</c:v>
                </c:pt>
                <c:pt idx="164">
                  <c:v>124490.76374842029</c:v>
                </c:pt>
                <c:pt idx="165">
                  <c:v>125754.74401511659</c:v>
                </c:pt>
                <c:pt idx="166">
                  <c:v>127027.41414614643</c:v>
                </c:pt>
                <c:pt idx="167">
                  <c:v>128308.8338843271</c:v>
                </c:pt>
                <c:pt idx="168">
                  <c:v>129599.06338320777</c:v>
                </c:pt>
                <c:pt idx="169">
                  <c:v>130898.16320989325</c:v>
                </c:pt>
                <c:pt idx="170">
                  <c:v>132206.19434788718</c:v>
                </c:pt>
                <c:pt idx="171">
                  <c:v>133523.21819995483</c:v>
                </c:pt>
                <c:pt idx="172">
                  <c:v>134849.29659100543</c:v>
                </c:pt>
                <c:pt idx="173">
                  <c:v>136184.4917709945</c:v>
                </c:pt>
                <c:pt idx="174">
                  <c:v>137528.866417846</c:v>
                </c:pt>
                <c:pt idx="175">
                  <c:v>138882.48364039461</c:v>
                </c:pt>
                <c:pt idx="176">
                  <c:v>140245.40698134823</c:v>
                </c:pt>
                <c:pt idx="177">
                  <c:v>141617.70042027091</c:v>
                </c:pt>
                <c:pt idx="178">
                  <c:v>142999.42837658618</c:v>
                </c:pt>
                <c:pt idx="179">
                  <c:v>144390.65571260112</c:v>
                </c:pt>
                <c:pt idx="180">
                  <c:v>145791.44773655117</c:v>
                </c:pt>
                <c:pt idx="181">
                  <c:v>147201.87020566588</c:v>
                </c:pt>
                <c:pt idx="182">
                  <c:v>148621.98932925574</c:v>
                </c:pt>
                <c:pt idx="183">
                  <c:v>150051.8717718203</c:v>
                </c:pt>
                <c:pt idx="184">
                  <c:v>151491.58465617747</c:v>
                </c:pt>
                <c:pt idx="185">
                  <c:v>152941.1955666146</c:v>
                </c:pt>
                <c:pt idx="186">
                  <c:v>154400.77255206098</c:v>
                </c:pt>
                <c:pt idx="187">
                  <c:v>155870.38412928232</c:v>
                </c:pt>
                <c:pt idx="188">
                  <c:v>157350.09928609704</c:v>
                </c:pt>
                <c:pt idx="189">
                  <c:v>158839.98748461489</c:v>
                </c:pt>
                <c:pt idx="190">
                  <c:v>160340.11866449754</c:v>
                </c:pt>
                <c:pt idx="191">
                  <c:v>161850.56324624189</c:v>
                </c:pt>
                <c:pt idx="192">
                  <c:v>163371.39213448571</c:v>
                </c:pt>
                <c:pt idx="193">
                  <c:v>164902.6767213362</c:v>
                </c:pt>
                <c:pt idx="194">
                  <c:v>166444.48888972131</c:v>
                </c:pt>
                <c:pt idx="195">
                  <c:v>167996.90101676405</c:v>
                </c:pt>
                <c:pt idx="196">
                  <c:v>169559.98597718021</c:v>
                </c:pt>
                <c:pt idx="197">
                  <c:v>171133.81714669924</c:v>
                </c:pt>
                <c:pt idx="198">
                  <c:v>172718.4684055087</c:v>
                </c:pt>
                <c:pt idx="199">
                  <c:v>174314.01414172249</c:v>
                </c:pt>
                <c:pt idx="200">
                  <c:v>175920.52925487276</c:v>
                </c:pt>
                <c:pt idx="201">
                  <c:v>177538.08915942593</c:v>
                </c:pt>
                <c:pt idx="202">
                  <c:v>179166.76978832291</c:v>
                </c:pt>
                <c:pt idx="203">
                  <c:v>180806.64759654354</c:v>
                </c:pt>
                <c:pt idx="204">
                  <c:v>182457.79956469568</c:v>
                </c:pt>
                <c:pt idx="205">
                  <c:v>184120.30320262889</c:v>
                </c:pt>
                <c:pt idx="206">
                  <c:v>185794.23655307287</c:v>
                </c:pt>
                <c:pt idx="207">
                  <c:v>187479.67819530115</c:v>
                </c:pt>
                <c:pt idx="208">
                  <c:v>189176.70724881976</c:v>
                </c:pt>
                <c:pt idx="209">
                  <c:v>190885.4033770813</c:v>
                </c:pt>
                <c:pt idx="210">
                  <c:v>192605.84679122464</c:v>
                </c:pt>
                <c:pt idx="211">
                  <c:v>194338.11825384022</c:v>
                </c:pt>
                <c:pt idx="212">
                  <c:v>196082.29908276128</c:v>
                </c:pt>
                <c:pt idx="213">
                  <c:v>197838.47115488118</c:v>
                </c:pt>
                <c:pt idx="214">
                  <c:v>199606.7169099969</c:v>
                </c:pt>
                <c:pt idx="215">
                  <c:v>201387.11935467905</c:v>
                </c:pt>
                <c:pt idx="216">
                  <c:v>203179.76206616839</c:v>
                </c:pt>
                <c:pt idx="217">
                  <c:v>204984.72919629922</c:v>
                </c:pt>
                <c:pt idx="218">
                  <c:v>206802.1054754497</c:v>
                </c:pt>
                <c:pt idx="219">
                  <c:v>208631.97621651934</c:v>
                </c:pt>
                <c:pt idx="220">
                  <c:v>210474.42731893383</c:v>
                </c:pt>
                <c:pt idx="221">
                  <c:v>212329.54527267741</c:v>
                </c:pt>
                <c:pt idx="222">
                  <c:v>214197.41716235297</c:v>
                </c:pt>
                <c:pt idx="223">
                  <c:v>216078.13067127008</c:v>
                </c:pt>
                <c:pt idx="224">
                  <c:v>217971.77408556096</c:v>
                </c:pt>
                <c:pt idx="225">
                  <c:v>219878.4362983251</c:v>
                </c:pt>
                <c:pt idx="226">
                  <c:v>221798.20681380201</c:v>
                </c:pt>
                <c:pt idx="227">
                  <c:v>223731.17575157282</c:v>
                </c:pt>
                <c:pt idx="228">
                  <c:v>225677.43385079081</c:v>
                </c:pt>
                <c:pt idx="229">
                  <c:v>227637.07247444091</c:v>
                </c:pt>
                <c:pt idx="230">
                  <c:v>229610.18361362861</c:v>
                </c:pt>
                <c:pt idx="231">
                  <c:v>231596.85989189823</c:v>
                </c:pt>
                <c:pt idx="232">
                  <c:v>233597.19456958096</c:v>
                </c:pt>
                <c:pt idx="233">
                  <c:v>235611.28154817273</c:v>
                </c:pt>
                <c:pt idx="234">
                  <c:v>237639.21537474234</c:v>
                </c:pt>
                <c:pt idx="235">
                  <c:v>239681.09124636961</c:v>
                </c:pt>
                <c:pt idx="236">
                  <c:v>241737.00501461432</c:v>
                </c:pt>
                <c:pt idx="237">
                  <c:v>243807.05319001569</c:v>
                </c:pt>
                <c:pt idx="238">
                  <c:v>245891.33294662298</c:v>
                </c:pt>
                <c:pt idx="239">
                  <c:v>247989.94212655691</c:v>
                </c:pt>
                <c:pt idx="240">
                  <c:v>250102.9792446029</c:v>
                </c:pt>
                <c:pt idx="241">
                  <c:v>252230.54349283545</c:v>
                </c:pt>
                <c:pt idx="242">
                  <c:v>254372.73474527462</c:v>
                </c:pt>
                <c:pt idx="243">
                  <c:v>256529.6535625743</c:v>
                </c:pt>
                <c:pt idx="244">
                  <c:v>258701.40119674293</c:v>
                </c:pt>
                <c:pt idx="245">
                  <c:v>260888.07959589644</c:v>
                </c:pt>
                <c:pt idx="246">
                  <c:v>263089.79140904412</c:v>
                </c:pt>
                <c:pt idx="247">
                  <c:v>265306.63999090722</c:v>
                </c:pt>
                <c:pt idx="248">
                  <c:v>267538.72940677061</c:v>
                </c:pt>
                <c:pt idx="249">
                  <c:v>269786.16443736805</c:v>
                </c:pt>
                <c:pt idx="250">
                  <c:v>272049.05058380088</c:v>
                </c:pt>
                <c:pt idx="251">
                  <c:v>274327.49407249043</c:v>
                </c:pt>
                <c:pt idx="252">
                  <c:v>276621.60186016472</c:v>
                </c:pt>
                <c:pt idx="253">
                  <c:v>278931.48163887928</c:v>
                </c:pt>
                <c:pt idx="254">
                  <c:v>281257.24184107251</c:v>
                </c:pt>
                <c:pt idx="255">
                  <c:v>283598.99164465582</c:v>
                </c:pt>
                <c:pt idx="256">
                  <c:v>285956.84097813873</c:v>
                </c:pt>
                <c:pt idx="257">
                  <c:v>288330.90052578936</c:v>
                </c:pt>
                <c:pt idx="258">
                  <c:v>290721.2817328301</c:v>
                </c:pt>
                <c:pt idx="259">
                  <c:v>293128.09681066923</c:v>
                </c:pt>
                <c:pt idx="260">
                  <c:v>295551.4587421685</c:v>
                </c:pt>
                <c:pt idx="261">
                  <c:v>297991.4812869468</c:v>
                </c:pt>
                <c:pt idx="262">
                  <c:v>300448.27898672048</c:v>
                </c:pt>
                <c:pt idx="263">
                  <c:v>302921.96717068012</c:v>
                </c:pt>
                <c:pt idx="264">
                  <c:v>305412.66196090449</c:v>
                </c:pt>
                <c:pt idx="265">
                  <c:v>307920.48027781164</c:v>
                </c:pt>
                <c:pt idx="266">
                  <c:v>310445.53984564752</c:v>
                </c:pt>
                <c:pt idx="267">
                  <c:v>312987.95919801225</c:v>
                </c:pt>
                <c:pt idx="268">
                  <c:v>315547.85768342449</c:v>
                </c:pt>
                <c:pt idx="269">
                  <c:v>318125.35547092394</c:v>
                </c:pt>
                <c:pt idx="270">
                  <c:v>320720.57355571247</c:v>
                </c:pt>
                <c:pt idx="271">
                  <c:v>323333.63376483391</c:v>
                </c:pt>
                <c:pt idx="272">
                  <c:v>325964.65876289306</c:v>
                </c:pt>
                <c:pt idx="273">
                  <c:v>328613.77205781388</c:v>
                </c:pt>
                <c:pt idx="274">
                  <c:v>331281.09800663724</c:v>
                </c:pt>
                <c:pt idx="275">
                  <c:v>333966.76182135881</c:v>
                </c:pt>
                <c:pt idx="276">
                  <c:v>336670.88957480656</c:v>
                </c:pt>
                <c:pt idx="277">
                  <c:v>339393.60820655926</c:v>
                </c:pt>
                <c:pt idx="278">
                  <c:v>342135.04552890529</c:v>
                </c:pt>
                <c:pt idx="279">
                  <c:v>344895.33023284242</c:v>
                </c:pt>
                <c:pt idx="280">
                  <c:v>347674.5918941191</c:v>
                </c:pt>
                <c:pt idx="281">
                  <c:v>350472.96097931708</c:v>
                </c:pt>
                <c:pt idx="282">
                  <c:v>353290.56885197578</c:v>
                </c:pt>
                <c:pt idx="283">
                  <c:v>356127.54777875904</c:v>
                </c:pt>
                <c:pt idx="284">
                  <c:v>358984.0309356639</c:v>
                </c:pt>
                <c:pt idx="285">
                  <c:v>361860.15241427248</c:v>
                </c:pt>
                <c:pt idx="286">
                  <c:v>364756.04722804652</c:v>
                </c:pt>
                <c:pt idx="287">
                  <c:v>367671.85131866526</c:v>
                </c:pt>
                <c:pt idx="288">
                  <c:v>370607.70156240702</c:v>
                </c:pt>
                <c:pt idx="289">
                  <c:v>373563.73577657447</c:v>
                </c:pt>
                <c:pt idx="290">
                  <c:v>376540.09272596432</c:v>
                </c:pt>
                <c:pt idx="291">
                  <c:v>379536.91212938126</c:v>
                </c:pt>
                <c:pt idx="292">
                  <c:v>382554.33466619666</c:v>
                </c:pt>
                <c:pt idx="293">
                  <c:v>385592.5019829527</c:v>
                </c:pt>
                <c:pt idx="294">
                  <c:v>388651.55670001142</c:v>
                </c:pt>
                <c:pt idx="295">
                  <c:v>391731.64241824992</c:v>
                </c:pt>
                <c:pt idx="296">
                  <c:v>394832.90372580133</c:v>
                </c:pt>
                <c:pt idx="297">
                  <c:v>397955.48620484211</c:v>
                </c:pt>
                <c:pt idx="298">
                  <c:v>401099.53643842629</c:v>
                </c:pt>
                <c:pt idx="299">
                  <c:v>404265.20201736636</c:v>
                </c:pt>
                <c:pt idx="300">
                  <c:v>407452.63154716167</c:v>
                </c:pt>
                <c:pt idx="301">
                  <c:v>410661.9746549743</c:v>
                </c:pt>
                <c:pt idx="302">
                  <c:v>413893.38199665316</c:v>
                </c:pt>
                <c:pt idx="303">
                  <c:v>417147.00526380609</c:v>
                </c:pt>
                <c:pt idx="304">
                  <c:v>420422.99719092069</c:v>
                </c:pt>
                <c:pt idx="305">
                  <c:v>423721.5115625342</c:v>
                </c:pt>
                <c:pt idx="306">
                  <c:v>427042.70322045253</c:v>
                </c:pt>
                <c:pt idx="307">
                  <c:v>430386.72807101905</c:v>
                </c:pt>
                <c:pt idx="308">
                  <c:v>433753.7430924332</c:v>
                </c:pt>
                <c:pt idx="309">
                  <c:v>437143.90634211962</c:v>
                </c:pt>
                <c:pt idx="310">
                  <c:v>440557.37696414761</c:v>
                </c:pt>
                <c:pt idx="311">
                  <c:v>443994.31519670202</c:v>
                </c:pt>
                <c:pt idx="312">
                  <c:v>447454.88237960526</c:v>
                </c:pt>
                <c:pt idx="313">
                  <c:v>450939.24096189096</c:v>
                </c:pt>
                <c:pt idx="314">
                  <c:v>454447.5545094299</c:v>
                </c:pt>
                <c:pt idx="315">
                  <c:v>457979.98771260813</c:v>
                </c:pt>
                <c:pt idx="316">
                  <c:v>461536.70639405824</c:v>
                </c:pt>
                <c:pt idx="317">
                  <c:v>465117.87751644332</c:v>
                </c:pt>
                <c:pt idx="318">
                  <c:v>468723.66919029481</c:v>
                </c:pt>
                <c:pt idx="319">
                  <c:v>472354.25068190403</c:v>
                </c:pt>
                <c:pt idx="320">
                  <c:v>476009.79242126801</c:v>
                </c:pt>
                <c:pt idx="321">
                  <c:v>479690.46601009014</c:v>
                </c:pt>
                <c:pt idx="322">
                  <c:v>483396.44422983541</c:v>
                </c:pt>
                <c:pt idx="323">
                  <c:v>487127.90104984143</c:v>
                </c:pt>
                <c:pt idx="324">
                  <c:v>490885.01163548499</c:v>
                </c:pt>
                <c:pt idx="325">
                  <c:v>494667.95235640486</c:v>
                </c:pt>
                <c:pt idx="326">
                  <c:v>498476.90079478105</c:v>
                </c:pt>
                <c:pt idx="327">
                  <c:v>502312.03575367108</c:v>
                </c:pt>
                <c:pt idx="328">
                  <c:v>506173.53726540349</c:v>
                </c:pt>
                <c:pt idx="329">
                  <c:v>510061.58660002903</c:v>
                </c:pt>
                <c:pt idx="330">
                  <c:v>513976.36627383012</c:v>
                </c:pt>
                <c:pt idx="331">
                  <c:v>517918.06005788862</c:v>
                </c:pt>
                <c:pt idx="332">
                  <c:v>521886.85298671253</c:v>
                </c:pt>
                <c:pt idx="333">
                  <c:v>525882.9313669221</c:v>
                </c:pt>
                <c:pt idx="334">
                  <c:v>529906.48278599558</c:v>
                </c:pt>
                <c:pt idx="335">
                  <c:v>533957.69612107519</c:v>
                </c:pt>
                <c:pt idx="336">
                  <c:v>538036.76154783345</c:v>
                </c:pt>
                <c:pt idx="337">
                  <c:v>542143.87054940069</c:v>
                </c:pt>
                <c:pt idx="338">
                  <c:v>546279.2159253537</c:v>
                </c:pt>
                <c:pt idx="339">
                  <c:v>550442.99180076644</c:v>
                </c:pt>
                <c:pt idx="340">
                  <c:v>554635.39363532257</c:v>
                </c:pt>
                <c:pt idx="341">
                  <c:v>558856.61823249131</c:v>
                </c:pt>
                <c:pt idx="342">
                  <c:v>563106.86374876555</c:v>
                </c:pt>
                <c:pt idx="343">
                  <c:v>567386.32970296429</c:v>
                </c:pt>
                <c:pt idx="344">
                  <c:v>571695.21698559809</c:v>
                </c:pt>
                <c:pt idx="345">
                  <c:v>576033.72786830005</c:v>
                </c:pt>
                <c:pt idx="346">
                  <c:v>580402.06601332058</c:v>
                </c:pt>
                <c:pt idx="347">
                  <c:v>584800.43648308807</c:v>
                </c:pt>
                <c:pt idx="348">
                  <c:v>589229.0457498352</c:v>
                </c:pt>
                <c:pt idx="349">
                  <c:v>593688.10170529119</c:v>
                </c:pt>
                <c:pt idx="350">
                  <c:v>598177.81367044104</c:v>
                </c:pt>
                <c:pt idx="351">
                  <c:v>602698.39240535127</c:v>
                </c:pt>
                <c:pt idx="352">
                  <c:v>607250.05011906393</c:v>
                </c:pt>
                <c:pt idx="353">
                  <c:v>611833.00047955837</c:v>
                </c:pt>
                <c:pt idx="354">
                  <c:v>616447.45862378122</c:v>
                </c:pt>
                <c:pt idx="355">
                  <c:v>621093.64116774558</c:v>
                </c:pt>
                <c:pt idx="356">
                  <c:v>625771.76621669973</c:v>
                </c:pt>
                <c:pt idx="357">
                  <c:v>630482.05337536545</c:v>
                </c:pt>
                <c:pt idx="358">
                  <c:v>635224.72375824698</c:v>
                </c:pt>
                <c:pt idx="359">
                  <c:v>640000.00000001083</c:v>
                </c:pt>
              </c:numCache>
            </c:numRef>
          </c:yVal>
          <c:smooth val="1"/>
          <c:extLst>
            <c:ext xmlns:c16="http://schemas.microsoft.com/office/drawing/2014/chart" uri="{C3380CC4-5D6E-409C-BE32-E72D297353CC}">
              <c16:uniqueId val="{00000001-D6AD-4CC5-8C82-855FE24171A6}"/>
            </c:ext>
          </c:extLst>
        </c:ser>
        <c:ser>
          <c:idx val="2"/>
          <c:order val="2"/>
          <c:tx>
            <c:v>cumulativeInterest</c:v>
          </c:tx>
          <c:spPr>
            <a:ln>
              <a:noFill/>
            </a:ln>
          </c:spPr>
          <c:marker>
            <c:symbol val="circle"/>
            <c:size val="7"/>
            <c:spPr>
              <a:solidFill>
                <a:schemeClr val="accent3"/>
              </a:solidFill>
              <a:ln cmpd="sng">
                <a:solidFill>
                  <a:schemeClr val="accent3"/>
                </a:solidFill>
              </a:ln>
            </c:spPr>
          </c:marker>
          <c:xVal>
            <c:numRef>
              <c:f>'Amoritization Scenario 20%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 DP'!$S$6:$S$365</c:f>
              <c:numCache>
                <c:formatCode>"$"#,##0.00_);[Red]\("$"#,##0.00\)</c:formatCode>
                <c:ptCount val="360"/>
                <c:pt idx="0">
                  <c:v>4400</c:v>
                </c:pt>
                <c:pt idx="1">
                  <c:v>8797.1942694217596</c:v>
                </c:pt>
                <c:pt idx="2">
                  <c:v>13191.563518867551</c:v>
                </c:pt>
                <c:pt idx="3">
                  <c:v>17583.088326325043</c:v>
                </c:pt>
                <c:pt idx="4">
                  <c:v>21971.749136255567</c:v>
                </c:pt>
                <c:pt idx="5">
                  <c:v>26357.52625867612</c:v>
                </c:pt>
                <c:pt idx="6">
                  <c:v>30740.399868235072</c:v>
                </c:pt>
                <c:pt idx="7">
                  <c:v>35120.350003281499</c:v>
                </c:pt>
                <c:pt idx="8">
                  <c:v>39497.35656492813</c:v>
                </c:pt>
                <c:pt idx="9">
                  <c:v>43871.39931610784</c:v>
                </c:pt>
                <c:pt idx="10">
                  <c:v>48242.457880623675</c:v>
                </c:pt>
                <c:pt idx="11">
                  <c:v>52610.511742192313</c:v>
                </c:pt>
                <c:pt idx="12">
                  <c:v>56975.540243480995</c:v>
                </c:pt>
                <c:pt idx="13">
                  <c:v>61337.522585137798</c:v>
                </c:pt>
                <c:pt idx="14">
                  <c:v>65696.43782481525</c:v>
                </c:pt>
                <c:pt idx="15">
                  <c:v>70052.264876187241</c:v>
                </c:pt>
                <c:pt idx="16">
                  <c:v>74404.982507959168</c:v>
                </c:pt>
                <c:pt idx="17">
                  <c:v>78754.569342871298</c:v>
                </c:pt>
                <c:pt idx="18">
                  <c:v>83101.003856695199</c:v>
                </c:pt>
                <c:pt idx="19">
                  <c:v>87444.264377223401</c:v>
                </c:pt>
                <c:pt idx="20">
                  <c:v>91784.329083252</c:v>
                </c:pt>
                <c:pt idx="21">
                  <c:v>96121.176003556306</c:v>
                </c:pt>
                <c:pt idx="22">
                  <c:v>100454.78301585946</c:v>
                </c:pt>
                <c:pt idx="23">
                  <c:v>104785.12784579396</c:v>
                </c:pt>
                <c:pt idx="24">
                  <c:v>109112.18806585601</c:v>
                </c:pt>
                <c:pt idx="25">
                  <c:v>113435.94109435275</c:v>
                </c:pt>
                <c:pt idx="26">
                  <c:v>117756.36419434217</c:v>
                </c:pt>
                <c:pt idx="27">
                  <c:v>122073.43447256577</c:v>
                </c:pt>
                <c:pt idx="28">
                  <c:v>126387.12887837391</c:v>
                </c:pt>
                <c:pt idx="29">
                  <c:v>130697.42420264376</c:v>
                </c:pt>
                <c:pt idx="30">
                  <c:v>135004.29707668972</c:v>
                </c:pt>
                <c:pt idx="31">
                  <c:v>139307.7239711665</c:v>
                </c:pt>
                <c:pt idx="32">
                  <c:v>143607.68119496456</c:v>
                </c:pt>
                <c:pt idx="33">
                  <c:v>147904.14489409799</c:v>
                </c:pt>
                <c:pt idx="34">
                  <c:v>152197.09105058474</c:v>
                </c:pt>
                <c:pt idx="35">
                  <c:v>156486.49548131909</c:v>
                </c:pt>
                <c:pt idx="36">
                  <c:v>160772.33383693648</c:v>
                </c:pt>
                <c:pt idx="37">
                  <c:v>165054.5816006705</c:v>
                </c:pt>
                <c:pt idx="38">
                  <c:v>169333.21408720195</c:v>
                </c:pt>
                <c:pt idx="39">
                  <c:v>173608.20644150008</c:v>
                </c:pt>
                <c:pt idx="40">
                  <c:v>177879.53363765575</c:v>
                </c:pt>
                <c:pt idx="41">
                  <c:v>182147.17047770676</c:v>
                </c:pt>
                <c:pt idx="42">
                  <c:v>186411.09159045489</c:v>
                </c:pt>
                <c:pt idx="43">
                  <c:v>190671.27143027491</c:v>
                </c:pt>
                <c:pt idx="44">
                  <c:v>194927.68427591547</c:v>
                </c:pt>
                <c:pt idx="45">
                  <c:v>199180.30422929156</c:v>
                </c:pt>
                <c:pt idx="46">
                  <c:v>203429.10521426887</c:v>
                </c:pt>
                <c:pt idx="47">
                  <c:v>207674.06097543964</c:v>
                </c:pt>
                <c:pt idx="48">
                  <c:v>211915.14507689024</c:v>
                </c:pt>
                <c:pt idx="49">
                  <c:v>216152.33090096008</c:v>
                </c:pt>
                <c:pt idx="50">
                  <c:v>220385.59164699214</c:v>
                </c:pt>
                <c:pt idx="51">
                  <c:v>224614.90033007492</c:v>
                </c:pt>
                <c:pt idx="52">
                  <c:v>228840.22977977566</c:v>
                </c:pt>
                <c:pt idx="53">
                  <c:v>233061.55263886487</c:v>
                </c:pt>
                <c:pt idx="54">
                  <c:v>237278.84136203208</c:v>
                </c:pt>
                <c:pt idx="55">
                  <c:v>241492.06821459281</c:v>
                </c:pt>
                <c:pt idx="56">
                  <c:v>245701.20527118666</c:v>
                </c:pt>
                <c:pt idx="57">
                  <c:v>249906.22441446636</c:v>
                </c:pt>
                <c:pt idx="58">
                  <c:v>254107.09733377784</c:v>
                </c:pt>
                <c:pt idx="59">
                  <c:v>258303.79552383136</c:v>
                </c:pt>
                <c:pt idx="60">
                  <c:v>262496.29028336325</c:v>
                </c:pt>
                <c:pt idx="61">
                  <c:v>266684.5527137887</c:v>
                </c:pt>
                <c:pt idx="62">
                  <c:v>270868.55371784506</c:v>
                </c:pt>
                <c:pt idx="63">
                  <c:v>275048.26399822609</c:v>
                </c:pt>
                <c:pt idx="64">
                  <c:v>279223.65405620646</c:v>
                </c:pt>
                <c:pt idx="65">
                  <c:v>283394.69419025723</c:v>
                </c:pt>
                <c:pt idx="66">
                  <c:v>287561.35449465137</c:v>
                </c:pt>
                <c:pt idx="67">
                  <c:v>291723.60485805996</c:v>
                </c:pt>
                <c:pt idx="68">
                  <c:v>295881.41496213875</c:v>
                </c:pt>
                <c:pt idx="69">
                  <c:v>300034.75428010483</c:v>
                </c:pt>
                <c:pt idx="70">
                  <c:v>304183.59207530372</c:v>
                </c:pt>
                <c:pt idx="71">
                  <c:v>308327.89739976637</c:v>
                </c:pt>
                <c:pt idx="72">
                  <c:v>312467.63909275644</c:v>
                </c:pt>
                <c:pt idx="73">
                  <c:v>316602.78577930754</c:v>
                </c:pt>
                <c:pt idx="74">
                  <c:v>320733.30586875044</c:v>
                </c:pt>
                <c:pt idx="75">
                  <c:v>324859.16755323007</c:v>
                </c:pt>
                <c:pt idx="76">
                  <c:v>328980.33880621224</c:v>
                </c:pt>
                <c:pt idx="77">
                  <c:v>333096.78738098044</c:v>
                </c:pt>
                <c:pt idx="78">
                  <c:v>337208.48080912192</c:v>
                </c:pt>
                <c:pt idx="79">
                  <c:v>341315.38639900362</c:v>
                </c:pt>
                <c:pt idx="80">
                  <c:v>345417.47123423754</c:v>
                </c:pt>
                <c:pt idx="81">
                  <c:v>349514.70217213541</c:v>
                </c:pt>
                <c:pt idx="82">
                  <c:v>353607.04584215308</c:v>
                </c:pt>
                <c:pt idx="83">
                  <c:v>357694.46864432388</c:v>
                </c:pt>
                <c:pt idx="84">
                  <c:v>361776.93674768141</c:v>
                </c:pt>
                <c:pt idx="85">
                  <c:v>365854.41608867125</c:v>
                </c:pt>
                <c:pt idx="86">
                  <c:v>369926.87236955215</c:v>
                </c:pt>
                <c:pt idx="87">
                  <c:v>373994.27105678589</c:v>
                </c:pt>
                <c:pt idx="88">
                  <c:v>378056.57737941609</c:v>
                </c:pt>
                <c:pt idx="89">
                  <c:v>382113.75632743613</c:v>
                </c:pt>
                <c:pt idx="90">
                  <c:v>386165.77265014558</c:v>
                </c:pt>
                <c:pt idx="91">
                  <c:v>390212.59085449541</c:v>
                </c:pt>
                <c:pt idx="92">
                  <c:v>394254.17520342191</c:v>
                </c:pt>
                <c:pt idx="93">
                  <c:v>398290.48971416906</c:v>
                </c:pt>
                <c:pt idx="94">
                  <c:v>402321.49815659935</c:v>
                </c:pt>
                <c:pt idx="95">
                  <c:v>406347.16405149311</c:v>
                </c:pt>
                <c:pt idx="96">
                  <c:v>410367.45066883601</c:v>
                </c:pt>
                <c:pt idx="97">
                  <c:v>414382.3210260949</c:v>
                </c:pt>
                <c:pt idx="98">
                  <c:v>418391.73788648169</c:v>
                </c:pt>
                <c:pt idx="99">
                  <c:v>422395.66375720542</c:v>
                </c:pt>
                <c:pt idx="100">
                  <c:v>426394.06088771211</c:v>
                </c:pt>
                <c:pt idx="101">
                  <c:v>430386.89126791281</c:v>
                </c:pt>
                <c:pt idx="102">
                  <c:v>434374.11662639916</c:v>
                </c:pt>
                <c:pt idx="103">
                  <c:v>438355.69842864689</c:v>
                </c:pt>
                <c:pt idx="104">
                  <c:v>442331.59787520679</c:v>
                </c:pt>
                <c:pt idx="105">
                  <c:v>446301.77589988359</c:v>
                </c:pt>
                <c:pt idx="106">
                  <c:v>450266.19316790177</c:v>
                </c:pt>
                <c:pt idx="107">
                  <c:v>454224.81007405935</c:v>
                </c:pt>
                <c:pt idx="108">
                  <c:v>458177.58674086852</c:v>
                </c:pt>
                <c:pt idx="109">
                  <c:v>462124.48301668378</c:v>
                </c:pt>
                <c:pt idx="110">
                  <c:v>466065.45847381698</c:v>
                </c:pt>
                <c:pt idx="111">
                  <c:v>470000.47240663978</c:v>
                </c:pt>
                <c:pt idx="112">
                  <c:v>473929.48382967245</c:v>
                </c:pt>
                <c:pt idx="113">
                  <c:v>477852.45147566026</c:v>
                </c:pt>
                <c:pt idx="114">
                  <c:v>481769.333793636</c:v>
                </c:pt>
                <c:pt idx="115">
                  <c:v>485680.0889469696</c:v>
                </c:pt>
                <c:pt idx="116">
                  <c:v>489584.67481140408</c:v>
                </c:pt>
                <c:pt idx="117">
                  <c:v>493483.04897307832</c:v>
                </c:pt>
                <c:pt idx="118">
                  <c:v>497375.16872653581</c:v>
                </c:pt>
                <c:pt idx="119">
                  <c:v>501260.99107272009</c:v>
                </c:pt>
                <c:pt idx="120">
                  <c:v>505140.47271695617</c:v>
                </c:pt>
                <c:pt idx="121">
                  <c:v>509013.5700669181</c:v>
                </c:pt>
                <c:pt idx="122">
                  <c:v>512880.23923058278</c:v>
                </c:pt>
                <c:pt idx="123">
                  <c:v>516740.43601416942</c:v>
                </c:pt>
                <c:pt idx="124">
                  <c:v>520594.11592006497</c:v>
                </c:pt>
                <c:pt idx="125">
                  <c:v>524441.23414473538</c:v>
                </c:pt>
                <c:pt idx="126">
                  <c:v>528281.74557662208</c:v>
                </c:pt>
                <c:pt idx="127">
                  <c:v>532115.60479402484</c:v>
                </c:pt>
                <c:pt idx="128">
                  <c:v>535942.76606296899</c:v>
                </c:pt>
                <c:pt idx="129">
                  <c:v>539763.18333505886</c:v>
                </c:pt>
                <c:pt idx="130">
                  <c:v>543576.81024531613</c:v>
                </c:pt>
                <c:pt idx="131">
                  <c:v>547383.60011000314</c:v>
                </c:pt>
                <c:pt idx="132">
                  <c:v>551183.50592443161</c:v>
                </c:pt>
                <c:pt idx="133">
                  <c:v>554976.48036075605</c:v>
                </c:pt>
                <c:pt idx="134">
                  <c:v>558762.47576575202</c:v>
                </c:pt>
                <c:pt idx="135">
                  <c:v>562541.44415857911</c:v>
                </c:pt>
                <c:pt idx="136">
                  <c:v>566313.33722852857</c:v>
                </c:pt>
                <c:pt idx="137">
                  <c:v>570078.10633275576</c:v>
                </c:pt>
                <c:pt idx="138">
                  <c:v>573835.70249399624</c:v>
                </c:pt>
                <c:pt idx="139">
                  <c:v>577586.07639826706</c:v>
                </c:pt>
                <c:pt idx="140">
                  <c:v>581329.17839255149</c:v>
                </c:pt>
                <c:pt idx="141">
                  <c:v>585064.95848246838</c:v>
                </c:pt>
                <c:pt idx="142">
                  <c:v>588793.36632992513</c:v>
                </c:pt>
                <c:pt idx="143">
                  <c:v>592514.3512507549</c:v>
                </c:pt>
                <c:pt idx="144">
                  <c:v>596227.8622123372</c:v>
                </c:pt>
                <c:pt idx="145">
                  <c:v>599933.84783120209</c:v>
                </c:pt>
                <c:pt idx="146">
                  <c:v>603632.25637061847</c:v>
                </c:pt>
                <c:pt idx="147">
                  <c:v>607323.03573816514</c:v>
                </c:pt>
                <c:pt idx="148">
                  <c:v>611006.13348328543</c:v>
                </c:pt>
                <c:pt idx="149">
                  <c:v>614681.49679482519</c:v>
                </c:pt>
                <c:pt idx="150">
                  <c:v>618349.07249855355</c:v>
                </c:pt>
                <c:pt idx="151">
                  <c:v>622008.8070546668</c:v>
                </c:pt>
                <c:pt idx="152">
                  <c:v>625660.64655527507</c:v>
                </c:pt>
                <c:pt idx="153">
                  <c:v>629304.53672187182</c:v>
                </c:pt>
                <c:pt idx="154">
                  <c:v>632940.42290278559</c:v>
                </c:pt>
                <c:pt idx="155">
                  <c:v>636568.25007061497</c:v>
                </c:pt>
                <c:pt idx="156">
                  <c:v>640187.96281964495</c:v>
                </c:pt>
                <c:pt idx="157">
                  <c:v>643799.50536324619</c:v>
                </c:pt>
                <c:pt idx="158">
                  <c:v>647402.82153125643</c:v>
                </c:pt>
                <c:pt idx="159">
                  <c:v>650997.8547673435</c:v>
                </c:pt>
                <c:pt idx="160">
                  <c:v>654584.54812635051</c:v>
                </c:pt>
                <c:pt idx="161">
                  <c:v>658162.84427162237</c:v>
                </c:pt>
                <c:pt idx="162">
                  <c:v>661732.68547231483</c:v>
                </c:pt>
                <c:pt idx="163">
                  <c:v>665294.01360068377</c:v>
                </c:pt>
                <c:pt idx="164">
                  <c:v>668846.770129357</c:v>
                </c:pt>
                <c:pt idx="165">
                  <c:v>672390.89612858661</c:v>
                </c:pt>
                <c:pt idx="166">
                  <c:v>675926.33226348273</c:v>
                </c:pt>
                <c:pt idx="167">
                  <c:v>679453.01879122795</c:v>
                </c:pt>
                <c:pt idx="168">
                  <c:v>682970.89555827319</c:v>
                </c:pt>
                <c:pt idx="169">
                  <c:v>686479.9019975136</c:v>
                </c:pt>
                <c:pt idx="170">
                  <c:v>689979.97712544561</c:v>
                </c:pt>
                <c:pt idx="171">
                  <c:v>693471.05953930388</c:v>
                </c:pt>
                <c:pt idx="172">
                  <c:v>696953.08741417923</c:v>
                </c:pt>
                <c:pt idx="173">
                  <c:v>700425.99850011605</c:v>
                </c:pt>
                <c:pt idx="174">
                  <c:v>703889.73011919053</c:v>
                </c:pt>
                <c:pt idx="175">
                  <c:v>707344.21916256787</c:v>
                </c:pt>
                <c:pt idx="176">
                  <c:v>710789.40208754013</c:v>
                </c:pt>
                <c:pt idx="177">
                  <c:v>714225.21491454332</c:v>
                </c:pt>
                <c:pt idx="178">
                  <c:v>717651.59322415397</c:v>
                </c:pt>
                <c:pt idx="179">
                  <c:v>721068.47215406492</c:v>
                </c:pt>
                <c:pt idx="180">
                  <c:v>724475.78639604081</c:v>
                </c:pt>
                <c:pt idx="181">
                  <c:v>727873.47019285208</c:v>
                </c:pt>
                <c:pt idx="182">
                  <c:v>731261.45733518817</c:v>
                </c:pt>
                <c:pt idx="183">
                  <c:v>734639.6811585495</c:v>
                </c:pt>
                <c:pt idx="184">
                  <c:v>738008.07454011822</c:v>
                </c:pt>
                <c:pt idx="185">
                  <c:v>741366.56989560695</c:v>
                </c:pt>
                <c:pt idx="186">
                  <c:v>744715.09917608649</c:v>
                </c:pt>
                <c:pt idx="187">
                  <c:v>748053.5938647911</c:v>
                </c:pt>
                <c:pt idx="188">
                  <c:v>751381.98497390223</c:v>
                </c:pt>
                <c:pt idx="189">
                  <c:v>754700.20304131031</c:v>
                </c:pt>
                <c:pt idx="190">
                  <c:v>758008.17812735355</c:v>
                </c:pt>
                <c:pt idx="191">
                  <c:v>761305.83981153509</c:v>
                </c:pt>
                <c:pt idx="192">
                  <c:v>764593.11718921713</c:v>
                </c:pt>
                <c:pt idx="193">
                  <c:v>767869.93886829249</c:v>
                </c:pt>
                <c:pt idx="194">
                  <c:v>771136.23296583327</c:v>
                </c:pt>
                <c:pt idx="195">
                  <c:v>774391.92710471642</c:v>
                </c:pt>
                <c:pt idx="196">
                  <c:v>777636.94841022615</c:v>
                </c:pt>
                <c:pt idx="197">
                  <c:v>780871.22350663308</c:v>
                </c:pt>
                <c:pt idx="198">
                  <c:v>784094.6785137495</c:v>
                </c:pt>
                <c:pt idx="199">
                  <c:v>787307.23904346162</c:v>
                </c:pt>
                <c:pt idx="200">
                  <c:v>790508.83019623731</c:v>
                </c:pt>
                <c:pt idx="201">
                  <c:v>793699.37655761011</c:v>
                </c:pt>
                <c:pt idx="202">
                  <c:v>796878.80219463911</c:v>
                </c:pt>
                <c:pt idx="203">
                  <c:v>800047.03065234434</c:v>
                </c:pt>
                <c:pt idx="204">
                  <c:v>803203.98495011812</c:v>
                </c:pt>
                <c:pt idx="205">
                  <c:v>806349.58757811086</c:v>
                </c:pt>
                <c:pt idx="206">
                  <c:v>809483.76049359282</c:v>
                </c:pt>
                <c:pt idx="207">
                  <c:v>812606.42511729046</c:v>
                </c:pt>
                <c:pt idx="208">
                  <c:v>815717.50232969772</c:v>
                </c:pt>
                <c:pt idx="209">
                  <c:v>818816.91246736213</c:v>
                </c:pt>
                <c:pt idx="210">
                  <c:v>821904.57531914464</c:v>
                </c:pt>
                <c:pt idx="211">
                  <c:v>824980.41012245498</c:v>
                </c:pt>
                <c:pt idx="212">
                  <c:v>828044.33555945987</c:v>
                </c:pt>
                <c:pt idx="213">
                  <c:v>831096.26975326589</c:v>
                </c:pt>
                <c:pt idx="214">
                  <c:v>834136.13026407606</c:v>
                </c:pt>
                <c:pt idx="215">
                  <c:v>837163.83408531989</c:v>
                </c:pt>
                <c:pt idx="216">
                  <c:v>840179.29763975646</c:v>
                </c:pt>
                <c:pt idx="217">
                  <c:v>843182.43677555153</c:v>
                </c:pt>
                <c:pt idx="218">
                  <c:v>846173.16676232696</c:v>
                </c:pt>
                <c:pt idx="219">
                  <c:v>849151.40228718321</c:v>
                </c:pt>
                <c:pt idx="220">
                  <c:v>852117.05745069461</c:v>
                </c:pt>
                <c:pt idx="221">
                  <c:v>855070.04576287698</c:v>
                </c:pt>
                <c:pt idx="222">
                  <c:v>858010.28013912728</c:v>
                </c:pt>
                <c:pt idx="223">
                  <c:v>860937.67289613606</c:v>
                </c:pt>
                <c:pt idx="224">
                  <c:v>863852.13574777113</c:v>
                </c:pt>
                <c:pt idx="225">
                  <c:v>866753.5798009329</c:v>
                </c:pt>
                <c:pt idx="226">
                  <c:v>869641.91555138188</c:v>
                </c:pt>
                <c:pt idx="227">
                  <c:v>872517.05287953699</c:v>
                </c:pt>
                <c:pt idx="228">
                  <c:v>875378.90104624489</c:v>
                </c:pt>
                <c:pt idx="229">
                  <c:v>878227.36868852074</c:v>
                </c:pt>
                <c:pt idx="230">
                  <c:v>881062.36381525896</c:v>
                </c:pt>
                <c:pt idx="231">
                  <c:v>883883.79380291526</c:v>
                </c:pt>
                <c:pt idx="232">
                  <c:v>886691.56539115845</c:v>
                </c:pt>
                <c:pt idx="233">
                  <c:v>889485.58467849263</c:v>
                </c:pt>
                <c:pt idx="234">
                  <c:v>892265.75711784896</c:v>
                </c:pt>
                <c:pt idx="235">
                  <c:v>895031.98751214764</c:v>
                </c:pt>
                <c:pt idx="236">
                  <c:v>897784.18000982888</c:v>
                </c:pt>
                <c:pt idx="237">
                  <c:v>900522.2381003534</c:v>
                </c:pt>
                <c:pt idx="238">
                  <c:v>903246.06460967206</c:v>
                </c:pt>
                <c:pt idx="239">
                  <c:v>905955.56169566407</c:v>
                </c:pt>
                <c:pt idx="240">
                  <c:v>908650.63084354403</c:v>
                </c:pt>
                <c:pt idx="241">
                  <c:v>911331.17286123743</c:v>
                </c:pt>
                <c:pt idx="242">
                  <c:v>913997.08787472418</c:v>
                </c:pt>
                <c:pt idx="243">
                  <c:v>916648.27532335045</c:v>
                </c:pt>
                <c:pt idx="244">
                  <c:v>919284.63395510777</c:v>
                </c:pt>
                <c:pt idx="245">
                  <c:v>921906.06182188017</c:v>
                </c:pt>
                <c:pt idx="246">
                  <c:v>924512.45627465844</c:v>
                </c:pt>
                <c:pt idx="247">
                  <c:v>927103.71395872126</c:v>
                </c:pt>
                <c:pt idx="248">
                  <c:v>929679.73080878379</c:v>
                </c:pt>
                <c:pt idx="249">
                  <c:v>932240.40204411221</c:v>
                </c:pt>
                <c:pt idx="250">
                  <c:v>934785.62216360529</c:v>
                </c:pt>
                <c:pt idx="251">
                  <c:v>937315.28494084172</c:v>
                </c:pt>
                <c:pt idx="252">
                  <c:v>939829.28341909335</c:v>
                </c:pt>
                <c:pt idx="253">
                  <c:v>942327.50990630477</c:v>
                </c:pt>
                <c:pt idx="254">
                  <c:v>944809.85597003752</c:v>
                </c:pt>
                <c:pt idx="255">
                  <c:v>947276.21243238018</c:v>
                </c:pt>
                <c:pt idx="256">
                  <c:v>949726.46936482319</c:v>
                </c:pt>
                <c:pt idx="257">
                  <c:v>952160.51608309848</c:v>
                </c:pt>
                <c:pt idx="258">
                  <c:v>954578.24114198366</c:v>
                </c:pt>
                <c:pt idx="259">
                  <c:v>956979.53233007051</c:v>
                </c:pt>
                <c:pt idx="260">
                  <c:v>959364.27666449721</c:v>
                </c:pt>
                <c:pt idx="261">
                  <c:v>961732.36038564483</c:v>
                </c:pt>
                <c:pt idx="262">
                  <c:v>964083.66895179707</c:v>
                </c:pt>
                <c:pt idx="263">
                  <c:v>966418.08703376341</c:v>
                </c:pt>
                <c:pt idx="264">
                  <c:v>968735.49850946502</c:v>
                </c:pt>
                <c:pt idx="265">
                  <c:v>971035.78645848378</c:v>
                </c:pt>
                <c:pt idx="266">
                  <c:v>973318.83315657382</c:v>
                </c:pt>
                <c:pt idx="267">
                  <c:v>975584.52007013501</c:v>
                </c:pt>
                <c:pt idx="268">
                  <c:v>977832.72785064869</c:v>
                </c:pt>
                <c:pt idx="269">
                  <c:v>980063.33632907516</c:v>
                </c:pt>
                <c:pt idx="270">
                  <c:v>982276.22451021255</c:v>
                </c:pt>
                <c:pt idx="271">
                  <c:v>984471.27056701703</c:v>
                </c:pt>
                <c:pt idx="272">
                  <c:v>986648.3518348838</c:v>
                </c:pt>
                <c:pt idx="273">
                  <c:v>988807.34480588895</c:v>
                </c:pt>
                <c:pt idx="274">
                  <c:v>990948.12512299151</c:v>
                </c:pt>
                <c:pt idx="275">
                  <c:v>993070.56757419591</c:v>
                </c:pt>
                <c:pt idx="276">
                  <c:v>995174.54608667409</c:v>
                </c:pt>
                <c:pt idx="277">
                  <c:v>997259.93372084736</c:v>
                </c:pt>
                <c:pt idx="278">
                  <c:v>999326.60266442725</c:v>
                </c:pt>
                <c:pt idx="279">
                  <c:v>1001374.424226416</c:v>
                </c:pt>
                <c:pt idx="280">
                  <c:v>1003403.2688310653</c:v>
                </c:pt>
                <c:pt idx="281">
                  <c:v>1005413.0060117932</c:v>
                </c:pt>
                <c:pt idx="282">
                  <c:v>1007403.5044050603</c:v>
                </c:pt>
                <c:pt idx="283">
                  <c:v>1009374.631744203</c:v>
                </c:pt>
                <c:pt idx="284">
                  <c:v>1011326.254853224</c:v>
                </c:pt>
                <c:pt idx="285">
                  <c:v>1013258.2396405414</c:v>
                </c:pt>
                <c:pt idx="286">
                  <c:v>1015170.4510926933</c:v>
                </c:pt>
                <c:pt idx="287">
                  <c:v>1017062.7532680004</c:v>
                </c:pt>
                <c:pt idx="288">
                  <c:v>1018935.0092901846</c:v>
                </c:pt>
                <c:pt idx="289">
                  <c:v>1020787.081341943</c:v>
                </c:pt>
                <c:pt idx="290">
                  <c:v>1022618.830658479</c:v>
                </c:pt>
                <c:pt idx="291">
                  <c:v>1024430.117520988</c:v>
                </c:pt>
                <c:pt idx="292">
                  <c:v>1026220.8012500985</c:v>
                </c:pt>
                <c:pt idx="293">
                  <c:v>1027990.7401992684</c:v>
                </c:pt>
                <c:pt idx="294">
                  <c:v>1029739.7917481357</c:v>
                </c:pt>
                <c:pt idx="295">
                  <c:v>1031467.8122958231</c:v>
                </c:pt>
                <c:pt idx="296">
                  <c:v>1033174.6572541976</c:v>
                </c:pt>
                <c:pt idx="297">
                  <c:v>1034860.1810410827</c:v>
                </c:pt>
                <c:pt idx="298">
                  <c:v>1036524.2370734244</c:v>
                </c:pt>
                <c:pt idx="299">
                  <c:v>1038166.6777604102</c:v>
                </c:pt>
                <c:pt idx="300">
                  <c:v>1039787.3544965409</c:v>
                </c:pt>
                <c:pt idx="301">
                  <c:v>1041386.1176546541</c:v>
                </c:pt>
                <c:pt idx="302">
                  <c:v>1042962.8165789011</c:v>
                </c:pt>
                <c:pt idx="303">
                  <c:v>1044517.2995776741</c:v>
                </c:pt>
                <c:pt idx="304">
                  <c:v>1046049.4139164855</c:v>
                </c:pt>
                <c:pt idx="305">
                  <c:v>1047559.0058107979</c:v>
                </c:pt>
                <c:pt idx="306">
                  <c:v>1049045.9204188054</c:v>
                </c:pt>
                <c:pt idx="307">
                  <c:v>1050510.0018341648</c:v>
                </c:pt>
                <c:pt idx="308">
                  <c:v>1051951.0930786766</c:v>
                </c:pt>
                <c:pt idx="309">
                  <c:v>1053369.0360949161</c:v>
                </c:pt>
                <c:pt idx="310">
                  <c:v>1054763.6717388141</c:v>
                </c:pt>
                <c:pt idx="311">
                  <c:v>1056134.8397721855</c:v>
                </c:pt>
                <c:pt idx="312">
                  <c:v>1057482.3788552082</c:v>
                </c:pt>
                <c:pt idx="313">
                  <c:v>1058806.1265388485</c:v>
                </c:pt>
                <c:pt idx="314">
                  <c:v>1060105.9192572355</c:v>
                </c:pt>
                <c:pt idx="315">
                  <c:v>1061381.5923199831</c:v>
                </c:pt>
                <c:pt idx="316">
                  <c:v>1062632.9799044589</c:v>
                </c:pt>
                <c:pt idx="317">
                  <c:v>1063859.9150479997</c:v>
                </c:pt>
                <c:pt idx="318">
                  <c:v>1065062.2296400741</c:v>
                </c:pt>
                <c:pt idx="319">
                  <c:v>1066239.7544143908</c:v>
                </c:pt>
                <c:pt idx="320">
                  <c:v>1067392.3189409527</c:v>
                </c:pt>
                <c:pt idx="321">
                  <c:v>1068519.7516180566</c:v>
                </c:pt>
                <c:pt idx="322">
                  <c:v>1069621.8796642371</c:v>
                </c:pt>
                <c:pt idx="323">
                  <c:v>1070698.5291101569</c:v>
                </c:pt>
                <c:pt idx="324">
                  <c:v>1071749.5247904393</c:v>
                </c:pt>
                <c:pt idx="325">
                  <c:v>1072774.6903354453</c:v>
                </c:pt>
                <c:pt idx="326">
                  <c:v>1073773.848162995</c:v>
                </c:pt>
                <c:pt idx="327">
                  <c:v>1074746.819470031</c:v>
                </c:pt>
                <c:pt idx="328">
                  <c:v>1075693.4242242244</c:v>
                </c:pt>
                <c:pt idx="329">
                  <c:v>1076613.4811555247</c:v>
                </c:pt>
                <c:pt idx="330">
                  <c:v>1077506.8077476495</c:v>
                </c:pt>
                <c:pt idx="331">
                  <c:v>1078373.220229517</c:v>
                </c:pt>
                <c:pt idx="332">
                  <c:v>1079212.533566619</c:v>
                </c:pt>
                <c:pt idx="333">
                  <c:v>1080024.5614523354</c:v>
                </c:pt>
                <c:pt idx="334">
                  <c:v>1080809.1162991878</c:v>
                </c:pt>
                <c:pt idx="335">
                  <c:v>1081566.009230034</c:v>
                </c:pt>
                <c:pt idx="336">
                  <c:v>1082295.0500692015</c:v>
                </c:pt>
                <c:pt idx="337">
                  <c:v>1082996.0473335602</c:v>
                </c:pt>
                <c:pt idx="338">
                  <c:v>1083668.808223533</c:v>
                </c:pt>
                <c:pt idx="339">
                  <c:v>1084313.1386140462</c:v>
                </c:pt>
                <c:pt idx="340">
                  <c:v>1084928.8430454158</c:v>
                </c:pt>
                <c:pt idx="341">
                  <c:v>1085515.724714173</c:v>
                </c:pt>
                <c:pt idx="342">
                  <c:v>1086073.5854638247</c:v>
                </c:pt>
                <c:pt idx="343">
                  <c:v>1086602.225775552</c:v>
                </c:pt>
                <c:pt idx="344">
                  <c:v>1087101.4447588441</c:v>
                </c:pt>
                <c:pt idx="345">
                  <c:v>1087571.0401420682</c:v>
                </c:pt>
                <c:pt idx="346">
                  <c:v>1088010.8082629736</c:v>
                </c:pt>
                <c:pt idx="347">
                  <c:v>1088420.544059132</c:v>
                </c:pt>
                <c:pt idx="348">
                  <c:v>1088800.0410583108</c:v>
                </c:pt>
                <c:pt idx="349">
                  <c:v>1089149.0913687807</c:v>
                </c:pt>
                <c:pt idx="350">
                  <c:v>1089467.4856695568</c:v>
                </c:pt>
                <c:pt idx="351">
                  <c:v>1089755.0132005725</c:v>
                </c:pt>
                <c:pt idx="352">
                  <c:v>1090011.4617527856</c:v>
                </c:pt>
                <c:pt idx="353">
                  <c:v>1090236.617658217</c:v>
                </c:pt>
                <c:pt idx="354">
                  <c:v>1090430.2657799199</c:v>
                </c:pt>
                <c:pt idx="355">
                  <c:v>1090592.1895018814</c:v>
                </c:pt>
                <c:pt idx="356">
                  <c:v>1090722.1707188531</c:v>
                </c:pt>
                <c:pt idx="357">
                  <c:v>1090819.9898261132</c:v>
                </c:pt>
                <c:pt idx="358">
                  <c:v>1090885.4257091575</c:v>
                </c:pt>
                <c:pt idx="359">
                  <c:v>1090918.2557333196</c:v>
                </c:pt>
              </c:numCache>
            </c:numRef>
          </c:yVal>
          <c:smooth val="1"/>
          <c:extLst>
            <c:ext xmlns:c16="http://schemas.microsoft.com/office/drawing/2014/chart" uri="{C3380CC4-5D6E-409C-BE32-E72D297353CC}">
              <c16:uniqueId val="{00000002-D6AD-4CC5-8C82-855FE24171A6}"/>
            </c:ext>
          </c:extLst>
        </c:ser>
        <c:ser>
          <c:idx val="3"/>
          <c:order val="3"/>
          <c:tx>
            <c:v>Total Paid End of Loan</c:v>
          </c:tx>
          <c:spPr>
            <a:ln>
              <a:noFill/>
            </a:ln>
          </c:spPr>
          <c:marker>
            <c:symbol val="circle"/>
            <c:size val="7"/>
            <c:spPr>
              <a:solidFill>
                <a:schemeClr val="accent6"/>
              </a:solidFill>
              <a:ln cmpd="sng">
                <a:solidFill>
                  <a:schemeClr val="accent6"/>
                </a:solidFill>
              </a:ln>
            </c:spPr>
          </c:marker>
          <c:xVal>
            <c:numRef>
              <c:f>'Amoritization Scenario 20%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 DP'!$U$6:$U$365</c:f>
              <c:numCache>
                <c:formatCode>"$"#,##0.00_);[Red]\("$"#,##0.00\)</c:formatCode>
                <c:ptCount val="360"/>
                <c:pt idx="0">
                  <c:v>4808.1062659259223</c:v>
                </c:pt>
                <c:pt idx="1">
                  <c:v>9616.2125318518447</c:v>
                </c:pt>
                <c:pt idx="2">
                  <c:v>14424.318797777767</c:v>
                </c:pt>
                <c:pt idx="3">
                  <c:v>19232.425063703689</c:v>
                </c:pt>
                <c:pt idx="4">
                  <c:v>24040.531329629612</c:v>
                </c:pt>
                <c:pt idx="5">
                  <c:v>28848.637595555534</c:v>
                </c:pt>
                <c:pt idx="6">
                  <c:v>33656.74386148146</c:v>
                </c:pt>
                <c:pt idx="7">
                  <c:v>38464.850127407379</c:v>
                </c:pt>
                <c:pt idx="8">
                  <c:v>43272.956393333297</c:v>
                </c:pt>
                <c:pt idx="9">
                  <c:v>48081.062659259216</c:v>
                </c:pt>
                <c:pt idx="10">
                  <c:v>52889.168925185142</c:v>
                </c:pt>
                <c:pt idx="11">
                  <c:v>57697.275191111068</c:v>
                </c:pt>
                <c:pt idx="12">
                  <c:v>62505.381457036987</c:v>
                </c:pt>
                <c:pt idx="13">
                  <c:v>67313.487722962906</c:v>
                </c:pt>
                <c:pt idx="14">
                  <c:v>72121.593988888839</c:v>
                </c:pt>
                <c:pt idx="15">
                  <c:v>76929.700254814757</c:v>
                </c:pt>
                <c:pt idx="16">
                  <c:v>81737.806520740676</c:v>
                </c:pt>
                <c:pt idx="17">
                  <c:v>86545.912786666595</c:v>
                </c:pt>
                <c:pt idx="18">
                  <c:v>91354.019052592514</c:v>
                </c:pt>
                <c:pt idx="19">
                  <c:v>96162.125318518432</c:v>
                </c:pt>
                <c:pt idx="20">
                  <c:v>100970.23158444437</c:v>
                </c:pt>
                <c:pt idx="21">
                  <c:v>105778.33785037028</c:v>
                </c:pt>
                <c:pt idx="22">
                  <c:v>110586.44411629622</c:v>
                </c:pt>
                <c:pt idx="23">
                  <c:v>115394.55038222214</c:v>
                </c:pt>
                <c:pt idx="24">
                  <c:v>120202.65664814805</c:v>
                </c:pt>
                <c:pt idx="25">
                  <c:v>125010.76291407397</c:v>
                </c:pt>
                <c:pt idx="26">
                  <c:v>129818.86917999991</c:v>
                </c:pt>
                <c:pt idx="27">
                  <c:v>134626.97544592584</c:v>
                </c:pt>
                <c:pt idx="28">
                  <c:v>139435.08171185176</c:v>
                </c:pt>
                <c:pt idx="29">
                  <c:v>144243.18797777768</c:v>
                </c:pt>
                <c:pt idx="30">
                  <c:v>149051.2942437036</c:v>
                </c:pt>
                <c:pt idx="31">
                  <c:v>153859.40050962951</c:v>
                </c:pt>
                <c:pt idx="32">
                  <c:v>158667.50677555543</c:v>
                </c:pt>
                <c:pt idx="33">
                  <c:v>163475.61304148135</c:v>
                </c:pt>
                <c:pt idx="34">
                  <c:v>168283.7193074073</c:v>
                </c:pt>
                <c:pt idx="35">
                  <c:v>173091.82557333322</c:v>
                </c:pt>
                <c:pt idx="36">
                  <c:v>177899.93183925914</c:v>
                </c:pt>
                <c:pt idx="37">
                  <c:v>182708.03810518506</c:v>
                </c:pt>
                <c:pt idx="38">
                  <c:v>187516.14437111095</c:v>
                </c:pt>
                <c:pt idx="39">
                  <c:v>192324.25063703689</c:v>
                </c:pt>
                <c:pt idx="40">
                  <c:v>197132.35690296278</c:v>
                </c:pt>
                <c:pt idx="41">
                  <c:v>201940.4631688887</c:v>
                </c:pt>
                <c:pt idx="42">
                  <c:v>206748.56943481465</c:v>
                </c:pt>
                <c:pt idx="43">
                  <c:v>211556.67570074054</c:v>
                </c:pt>
                <c:pt idx="44">
                  <c:v>216364.78196666649</c:v>
                </c:pt>
                <c:pt idx="45">
                  <c:v>221172.88823259244</c:v>
                </c:pt>
                <c:pt idx="46">
                  <c:v>225980.99449851835</c:v>
                </c:pt>
                <c:pt idx="47">
                  <c:v>230789.10076444424</c:v>
                </c:pt>
                <c:pt idx="48">
                  <c:v>235597.20703037019</c:v>
                </c:pt>
                <c:pt idx="49">
                  <c:v>240405.31329629611</c:v>
                </c:pt>
                <c:pt idx="50">
                  <c:v>245213.41956222203</c:v>
                </c:pt>
                <c:pt idx="51">
                  <c:v>250021.52582814795</c:v>
                </c:pt>
                <c:pt idx="52">
                  <c:v>254829.63209407387</c:v>
                </c:pt>
                <c:pt idx="53">
                  <c:v>259637.73835999978</c:v>
                </c:pt>
                <c:pt idx="54">
                  <c:v>264445.8446259257</c:v>
                </c:pt>
                <c:pt idx="55">
                  <c:v>269253.95089185162</c:v>
                </c:pt>
                <c:pt idx="56">
                  <c:v>274062.05715777754</c:v>
                </c:pt>
                <c:pt idx="57">
                  <c:v>278870.16342370352</c:v>
                </c:pt>
                <c:pt idx="58">
                  <c:v>283678.26968962944</c:v>
                </c:pt>
                <c:pt idx="59">
                  <c:v>288486.37595555536</c:v>
                </c:pt>
                <c:pt idx="60">
                  <c:v>293294.48222148127</c:v>
                </c:pt>
                <c:pt idx="61">
                  <c:v>298102.58848740719</c:v>
                </c:pt>
                <c:pt idx="62">
                  <c:v>302910.69475333311</c:v>
                </c:pt>
                <c:pt idx="63">
                  <c:v>307718.80101925903</c:v>
                </c:pt>
                <c:pt idx="64">
                  <c:v>312526.90728518489</c:v>
                </c:pt>
                <c:pt idx="65">
                  <c:v>317335.01355111081</c:v>
                </c:pt>
                <c:pt idx="66">
                  <c:v>322143.11981703673</c:v>
                </c:pt>
                <c:pt idx="67">
                  <c:v>326951.22608296265</c:v>
                </c:pt>
                <c:pt idx="68">
                  <c:v>331759.33234888857</c:v>
                </c:pt>
                <c:pt idx="69">
                  <c:v>336567.43861481448</c:v>
                </c:pt>
                <c:pt idx="70">
                  <c:v>341375.5448807404</c:v>
                </c:pt>
                <c:pt idx="71">
                  <c:v>346183.65114666638</c:v>
                </c:pt>
                <c:pt idx="72">
                  <c:v>350991.7574125923</c:v>
                </c:pt>
                <c:pt idx="73">
                  <c:v>355799.86367851816</c:v>
                </c:pt>
                <c:pt idx="74">
                  <c:v>360607.96994444408</c:v>
                </c:pt>
                <c:pt idx="75">
                  <c:v>365416.07621037005</c:v>
                </c:pt>
                <c:pt idx="76">
                  <c:v>370224.18247629597</c:v>
                </c:pt>
                <c:pt idx="77">
                  <c:v>375032.28874222189</c:v>
                </c:pt>
                <c:pt idx="78">
                  <c:v>379840.39500814781</c:v>
                </c:pt>
                <c:pt idx="79">
                  <c:v>384648.50127407373</c:v>
                </c:pt>
                <c:pt idx="80">
                  <c:v>389456.60753999971</c:v>
                </c:pt>
                <c:pt idx="81">
                  <c:v>394264.71380592562</c:v>
                </c:pt>
                <c:pt idx="82">
                  <c:v>399072.82007185149</c:v>
                </c:pt>
                <c:pt idx="83">
                  <c:v>403880.9263377774</c:v>
                </c:pt>
                <c:pt idx="84">
                  <c:v>408689.03260370332</c:v>
                </c:pt>
                <c:pt idx="85">
                  <c:v>413497.13886962924</c:v>
                </c:pt>
                <c:pt idx="86">
                  <c:v>418305.24513555516</c:v>
                </c:pt>
                <c:pt idx="87">
                  <c:v>423113.35140148108</c:v>
                </c:pt>
                <c:pt idx="88">
                  <c:v>427921.457667407</c:v>
                </c:pt>
                <c:pt idx="89">
                  <c:v>432729.56393333292</c:v>
                </c:pt>
                <c:pt idx="90">
                  <c:v>437537.67019925878</c:v>
                </c:pt>
                <c:pt idx="91">
                  <c:v>442345.7764651847</c:v>
                </c:pt>
                <c:pt idx="92">
                  <c:v>447153.88273111061</c:v>
                </c:pt>
                <c:pt idx="93">
                  <c:v>451961.98899703653</c:v>
                </c:pt>
                <c:pt idx="94">
                  <c:v>456770.09526296245</c:v>
                </c:pt>
                <c:pt idx="95">
                  <c:v>461578.20152888837</c:v>
                </c:pt>
                <c:pt idx="96">
                  <c:v>466386.30779481429</c:v>
                </c:pt>
                <c:pt idx="97">
                  <c:v>471194.41406074021</c:v>
                </c:pt>
                <c:pt idx="98">
                  <c:v>476002.52032666613</c:v>
                </c:pt>
                <c:pt idx="99">
                  <c:v>480810.62659259205</c:v>
                </c:pt>
                <c:pt idx="100">
                  <c:v>485618.73285851791</c:v>
                </c:pt>
                <c:pt idx="101">
                  <c:v>490426.83912444382</c:v>
                </c:pt>
                <c:pt idx="102">
                  <c:v>495234.94539036974</c:v>
                </c:pt>
                <c:pt idx="103">
                  <c:v>500043.05165629572</c:v>
                </c:pt>
                <c:pt idx="104">
                  <c:v>504851.15792222158</c:v>
                </c:pt>
                <c:pt idx="105">
                  <c:v>509659.26418814756</c:v>
                </c:pt>
                <c:pt idx="106">
                  <c:v>514467.37045407348</c:v>
                </c:pt>
                <c:pt idx="107">
                  <c:v>519275.47671999939</c:v>
                </c:pt>
                <c:pt idx="108">
                  <c:v>524083.58298592531</c:v>
                </c:pt>
                <c:pt idx="109">
                  <c:v>528891.68925185129</c:v>
                </c:pt>
                <c:pt idx="110">
                  <c:v>533699.79551777709</c:v>
                </c:pt>
                <c:pt idx="111">
                  <c:v>538507.90178370313</c:v>
                </c:pt>
                <c:pt idx="112">
                  <c:v>543316.00804962905</c:v>
                </c:pt>
                <c:pt idx="113">
                  <c:v>548124.11431555497</c:v>
                </c:pt>
                <c:pt idx="114">
                  <c:v>552932.22058148088</c:v>
                </c:pt>
                <c:pt idx="115">
                  <c:v>557740.3268474068</c:v>
                </c:pt>
                <c:pt idx="116">
                  <c:v>562548.43311333272</c:v>
                </c:pt>
                <c:pt idx="117">
                  <c:v>567356.53937925864</c:v>
                </c:pt>
                <c:pt idx="118">
                  <c:v>572164.64564518456</c:v>
                </c:pt>
                <c:pt idx="119">
                  <c:v>576972.75191111048</c:v>
                </c:pt>
                <c:pt idx="120">
                  <c:v>581780.8581770364</c:v>
                </c:pt>
                <c:pt idx="121">
                  <c:v>586588.96444296231</c:v>
                </c:pt>
                <c:pt idx="122">
                  <c:v>591397.07070888823</c:v>
                </c:pt>
                <c:pt idx="123">
                  <c:v>596205.17697481415</c:v>
                </c:pt>
                <c:pt idx="124">
                  <c:v>601013.28324074007</c:v>
                </c:pt>
                <c:pt idx="125">
                  <c:v>605821.38950666599</c:v>
                </c:pt>
                <c:pt idx="126">
                  <c:v>610629.49577259191</c:v>
                </c:pt>
                <c:pt idx="127">
                  <c:v>615437.60203851783</c:v>
                </c:pt>
                <c:pt idx="128">
                  <c:v>620245.70830444386</c:v>
                </c:pt>
                <c:pt idx="129">
                  <c:v>625053.81457036978</c:v>
                </c:pt>
                <c:pt idx="130">
                  <c:v>629861.9208362957</c:v>
                </c:pt>
                <c:pt idx="131">
                  <c:v>634670.02710222162</c:v>
                </c:pt>
                <c:pt idx="132">
                  <c:v>639478.13336814754</c:v>
                </c:pt>
                <c:pt idx="133">
                  <c:v>644286.23963407334</c:v>
                </c:pt>
                <c:pt idx="134">
                  <c:v>649094.34589999937</c:v>
                </c:pt>
                <c:pt idx="135">
                  <c:v>653902.45216592529</c:v>
                </c:pt>
                <c:pt idx="136">
                  <c:v>658710.55843185121</c:v>
                </c:pt>
                <c:pt idx="137">
                  <c:v>663518.66469777713</c:v>
                </c:pt>
                <c:pt idx="138">
                  <c:v>668326.77096370305</c:v>
                </c:pt>
                <c:pt idx="139">
                  <c:v>673134.87722962908</c:v>
                </c:pt>
                <c:pt idx="140">
                  <c:v>677942.983495555</c:v>
                </c:pt>
                <c:pt idx="141">
                  <c:v>682751.08976148092</c:v>
                </c:pt>
                <c:pt idx="142">
                  <c:v>687559.19602740684</c:v>
                </c:pt>
                <c:pt idx="143">
                  <c:v>692367.30229333276</c:v>
                </c:pt>
                <c:pt idx="144">
                  <c:v>697175.40855925868</c:v>
                </c:pt>
                <c:pt idx="145">
                  <c:v>701983.5148251846</c:v>
                </c:pt>
                <c:pt idx="146">
                  <c:v>706791.62109111052</c:v>
                </c:pt>
                <c:pt idx="147">
                  <c:v>711599.72735703643</c:v>
                </c:pt>
                <c:pt idx="148">
                  <c:v>716407.83362296235</c:v>
                </c:pt>
                <c:pt idx="149">
                  <c:v>721215.93988888827</c:v>
                </c:pt>
                <c:pt idx="150">
                  <c:v>726024.04615481431</c:v>
                </c:pt>
                <c:pt idx="151">
                  <c:v>730832.15242074023</c:v>
                </c:pt>
                <c:pt idx="152">
                  <c:v>735640.25868666614</c:v>
                </c:pt>
                <c:pt idx="153">
                  <c:v>740448.36495259218</c:v>
                </c:pt>
                <c:pt idx="154">
                  <c:v>745256.4712185181</c:v>
                </c:pt>
                <c:pt idx="155">
                  <c:v>750064.57748444402</c:v>
                </c:pt>
                <c:pt idx="156">
                  <c:v>754872.68375037005</c:v>
                </c:pt>
                <c:pt idx="157">
                  <c:v>759680.79001629585</c:v>
                </c:pt>
                <c:pt idx="158">
                  <c:v>764488.89628222177</c:v>
                </c:pt>
                <c:pt idx="159">
                  <c:v>769297.00254814757</c:v>
                </c:pt>
                <c:pt idx="160">
                  <c:v>774105.10881407361</c:v>
                </c:pt>
                <c:pt idx="161">
                  <c:v>778913.21507999941</c:v>
                </c:pt>
                <c:pt idx="162">
                  <c:v>783721.32134592545</c:v>
                </c:pt>
                <c:pt idx="163">
                  <c:v>788529.42761185137</c:v>
                </c:pt>
                <c:pt idx="164">
                  <c:v>793337.53387777728</c:v>
                </c:pt>
                <c:pt idx="165">
                  <c:v>798145.6401437032</c:v>
                </c:pt>
                <c:pt idx="166">
                  <c:v>802953.74640962912</c:v>
                </c:pt>
                <c:pt idx="167">
                  <c:v>807761.85267555504</c:v>
                </c:pt>
                <c:pt idx="168">
                  <c:v>812569.95894148096</c:v>
                </c:pt>
                <c:pt idx="169">
                  <c:v>817378.06520740688</c:v>
                </c:pt>
                <c:pt idx="170">
                  <c:v>822186.1714733328</c:v>
                </c:pt>
                <c:pt idx="171">
                  <c:v>826994.27773925872</c:v>
                </c:pt>
                <c:pt idx="172">
                  <c:v>831802.38400518463</c:v>
                </c:pt>
                <c:pt idx="173">
                  <c:v>836610.49027111055</c:v>
                </c:pt>
                <c:pt idx="174">
                  <c:v>841418.59653703659</c:v>
                </c:pt>
                <c:pt idx="175">
                  <c:v>846226.70280296251</c:v>
                </c:pt>
                <c:pt idx="176">
                  <c:v>851034.80906888843</c:v>
                </c:pt>
                <c:pt idx="177">
                  <c:v>855842.91533481423</c:v>
                </c:pt>
                <c:pt idx="178">
                  <c:v>860651.02160074015</c:v>
                </c:pt>
                <c:pt idx="179">
                  <c:v>865459.12786666607</c:v>
                </c:pt>
                <c:pt idx="180">
                  <c:v>870267.23413259198</c:v>
                </c:pt>
                <c:pt idx="181">
                  <c:v>875075.3403985179</c:v>
                </c:pt>
                <c:pt idx="182">
                  <c:v>879883.44666444394</c:v>
                </c:pt>
                <c:pt idx="183">
                  <c:v>884691.55293036974</c:v>
                </c:pt>
                <c:pt idx="184">
                  <c:v>889499.65919629566</c:v>
                </c:pt>
                <c:pt idx="185">
                  <c:v>894307.76546222158</c:v>
                </c:pt>
                <c:pt idx="186">
                  <c:v>899115.8717281475</c:v>
                </c:pt>
                <c:pt idx="187">
                  <c:v>903923.97799407342</c:v>
                </c:pt>
                <c:pt idx="188">
                  <c:v>908732.08425999922</c:v>
                </c:pt>
                <c:pt idx="189">
                  <c:v>913540.19052592525</c:v>
                </c:pt>
                <c:pt idx="190">
                  <c:v>918348.29679185105</c:v>
                </c:pt>
                <c:pt idx="191">
                  <c:v>923156.40305777697</c:v>
                </c:pt>
                <c:pt idx="192">
                  <c:v>927964.50932370289</c:v>
                </c:pt>
                <c:pt idx="193">
                  <c:v>932772.61558962869</c:v>
                </c:pt>
                <c:pt idx="194">
                  <c:v>937580.72185555461</c:v>
                </c:pt>
                <c:pt idx="195">
                  <c:v>942388.82812148053</c:v>
                </c:pt>
                <c:pt idx="196">
                  <c:v>947196.93438740633</c:v>
                </c:pt>
                <c:pt idx="197">
                  <c:v>952005.04065333237</c:v>
                </c:pt>
                <c:pt idx="198">
                  <c:v>956813.14691925817</c:v>
                </c:pt>
                <c:pt idx="199">
                  <c:v>961621.25318518409</c:v>
                </c:pt>
                <c:pt idx="200">
                  <c:v>966429.35945111001</c:v>
                </c:pt>
                <c:pt idx="201">
                  <c:v>971237.46571703604</c:v>
                </c:pt>
                <c:pt idx="202">
                  <c:v>976045.57198296208</c:v>
                </c:pt>
                <c:pt idx="203">
                  <c:v>980853.67824888788</c:v>
                </c:pt>
                <c:pt idx="204">
                  <c:v>985661.7845148138</c:v>
                </c:pt>
                <c:pt idx="205">
                  <c:v>990469.89078073972</c:v>
                </c:pt>
                <c:pt idx="206">
                  <c:v>995277.99704666575</c:v>
                </c:pt>
                <c:pt idx="207">
                  <c:v>1000086.1033125916</c:v>
                </c:pt>
                <c:pt idx="208">
                  <c:v>1004894.2095785175</c:v>
                </c:pt>
                <c:pt idx="209">
                  <c:v>1009702.3158444434</c:v>
                </c:pt>
                <c:pt idx="210">
                  <c:v>1014510.4221103693</c:v>
                </c:pt>
                <c:pt idx="211">
                  <c:v>1019318.5283762952</c:v>
                </c:pt>
                <c:pt idx="212">
                  <c:v>1024126.6346422211</c:v>
                </c:pt>
                <c:pt idx="213">
                  <c:v>1028934.7409081471</c:v>
                </c:pt>
                <c:pt idx="214">
                  <c:v>1033742.847174073</c:v>
                </c:pt>
                <c:pt idx="215">
                  <c:v>1038550.9534399989</c:v>
                </c:pt>
                <c:pt idx="216">
                  <c:v>1043359.0597059248</c:v>
                </c:pt>
                <c:pt idx="217">
                  <c:v>1048167.1659718507</c:v>
                </c:pt>
                <c:pt idx="218">
                  <c:v>1052975.2722377768</c:v>
                </c:pt>
                <c:pt idx="219">
                  <c:v>1057783.3785037026</c:v>
                </c:pt>
                <c:pt idx="220">
                  <c:v>1062591.4847696284</c:v>
                </c:pt>
                <c:pt idx="221">
                  <c:v>1067399.5910355544</c:v>
                </c:pt>
                <c:pt idx="222">
                  <c:v>1072207.6973014802</c:v>
                </c:pt>
                <c:pt idx="223">
                  <c:v>1077015.8035674063</c:v>
                </c:pt>
                <c:pt idx="224">
                  <c:v>1081823.9098333321</c:v>
                </c:pt>
                <c:pt idx="225">
                  <c:v>1086632.0160992581</c:v>
                </c:pt>
                <c:pt idx="226">
                  <c:v>1091440.1223651839</c:v>
                </c:pt>
                <c:pt idx="227">
                  <c:v>1096248.2286311099</c:v>
                </c:pt>
                <c:pt idx="228">
                  <c:v>1101056.3348970357</c:v>
                </c:pt>
                <c:pt idx="229">
                  <c:v>1105864.4411629615</c:v>
                </c:pt>
                <c:pt idx="230">
                  <c:v>1110672.5474288876</c:v>
                </c:pt>
                <c:pt idx="231">
                  <c:v>1115480.6536948136</c:v>
                </c:pt>
                <c:pt idx="232">
                  <c:v>1120288.7599607394</c:v>
                </c:pt>
                <c:pt idx="233">
                  <c:v>1125096.8662266654</c:v>
                </c:pt>
                <c:pt idx="234">
                  <c:v>1129904.9724925912</c:v>
                </c:pt>
                <c:pt idx="235">
                  <c:v>1134713.0787585173</c:v>
                </c:pt>
                <c:pt idx="236">
                  <c:v>1139521.1850244431</c:v>
                </c:pt>
                <c:pt idx="237">
                  <c:v>1144329.2912903691</c:v>
                </c:pt>
                <c:pt idx="238">
                  <c:v>1149137.3975562952</c:v>
                </c:pt>
                <c:pt idx="239">
                  <c:v>1153945.503822221</c:v>
                </c:pt>
                <c:pt idx="240">
                  <c:v>1158753.610088147</c:v>
                </c:pt>
                <c:pt idx="241">
                  <c:v>1163561.7163540728</c:v>
                </c:pt>
                <c:pt idx="242">
                  <c:v>1168369.8226199988</c:v>
                </c:pt>
                <c:pt idx="243">
                  <c:v>1173177.9288859246</c:v>
                </c:pt>
                <c:pt idx="244">
                  <c:v>1177986.0351518507</c:v>
                </c:pt>
                <c:pt idx="245">
                  <c:v>1182794.1414177767</c:v>
                </c:pt>
                <c:pt idx="246">
                  <c:v>1187602.2476837025</c:v>
                </c:pt>
                <c:pt idx="247">
                  <c:v>1192410.3539496285</c:v>
                </c:pt>
                <c:pt idx="248">
                  <c:v>1197218.4602155543</c:v>
                </c:pt>
                <c:pt idx="249">
                  <c:v>1202026.5664814804</c:v>
                </c:pt>
                <c:pt idx="250">
                  <c:v>1206834.6727474062</c:v>
                </c:pt>
                <c:pt idx="251">
                  <c:v>1211642.7790133322</c:v>
                </c:pt>
                <c:pt idx="252">
                  <c:v>1216450.885279258</c:v>
                </c:pt>
                <c:pt idx="253">
                  <c:v>1221258.991545184</c:v>
                </c:pt>
                <c:pt idx="254">
                  <c:v>1226067.0978111101</c:v>
                </c:pt>
                <c:pt idx="255">
                  <c:v>1230875.2040770361</c:v>
                </c:pt>
                <c:pt idx="256">
                  <c:v>1235683.3103429619</c:v>
                </c:pt>
                <c:pt idx="257">
                  <c:v>1240491.4166088877</c:v>
                </c:pt>
                <c:pt idx="258">
                  <c:v>1245299.5228748138</c:v>
                </c:pt>
                <c:pt idx="259">
                  <c:v>1250107.6291407398</c:v>
                </c:pt>
                <c:pt idx="260">
                  <c:v>1254915.7354066656</c:v>
                </c:pt>
                <c:pt idx="261">
                  <c:v>1259723.8416725916</c:v>
                </c:pt>
                <c:pt idx="262">
                  <c:v>1264531.9479385177</c:v>
                </c:pt>
                <c:pt idx="263">
                  <c:v>1269340.0542044435</c:v>
                </c:pt>
                <c:pt idx="264">
                  <c:v>1274148.1604703695</c:v>
                </c:pt>
                <c:pt idx="265">
                  <c:v>1278956.2667362955</c:v>
                </c:pt>
                <c:pt idx="266">
                  <c:v>1283764.3730022213</c:v>
                </c:pt>
                <c:pt idx="267">
                  <c:v>1288572.4792681471</c:v>
                </c:pt>
                <c:pt idx="268">
                  <c:v>1293380.5855340732</c:v>
                </c:pt>
                <c:pt idx="269">
                  <c:v>1298188.6917999992</c:v>
                </c:pt>
                <c:pt idx="270">
                  <c:v>1302996.798065925</c:v>
                </c:pt>
                <c:pt idx="271">
                  <c:v>1307804.9043318508</c:v>
                </c:pt>
                <c:pt idx="272">
                  <c:v>1312613.0105977769</c:v>
                </c:pt>
                <c:pt idx="273">
                  <c:v>1317421.1168637029</c:v>
                </c:pt>
                <c:pt idx="274">
                  <c:v>1322229.2231296287</c:v>
                </c:pt>
                <c:pt idx="275">
                  <c:v>1327037.3293955547</c:v>
                </c:pt>
                <c:pt idx="276">
                  <c:v>1331845.4356614808</c:v>
                </c:pt>
                <c:pt idx="277">
                  <c:v>1336653.5419274066</c:v>
                </c:pt>
                <c:pt idx="278">
                  <c:v>1341461.6481933326</c:v>
                </c:pt>
                <c:pt idx="279">
                  <c:v>1346269.7544592584</c:v>
                </c:pt>
                <c:pt idx="280">
                  <c:v>1351077.8607251844</c:v>
                </c:pt>
                <c:pt idx="281">
                  <c:v>1355885.9669911102</c:v>
                </c:pt>
                <c:pt idx="282">
                  <c:v>1360694.073257036</c:v>
                </c:pt>
                <c:pt idx="283">
                  <c:v>1365502.1795229621</c:v>
                </c:pt>
                <c:pt idx="284">
                  <c:v>1370310.2857888879</c:v>
                </c:pt>
                <c:pt idx="285">
                  <c:v>1375118.3920548139</c:v>
                </c:pt>
                <c:pt idx="286">
                  <c:v>1379926.4983207397</c:v>
                </c:pt>
                <c:pt idx="287">
                  <c:v>1384734.6045866658</c:v>
                </c:pt>
                <c:pt idx="288">
                  <c:v>1389542.7108525916</c:v>
                </c:pt>
                <c:pt idx="289">
                  <c:v>1394350.8171185176</c:v>
                </c:pt>
                <c:pt idx="290">
                  <c:v>1399158.9233844434</c:v>
                </c:pt>
                <c:pt idx="291">
                  <c:v>1403967.0296503692</c:v>
                </c:pt>
                <c:pt idx="292">
                  <c:v>1408775.1359162952</c:v>
                </c:pt>
                <c:pt idx="293">
                  <c:v>1413583.2421822213</c:v>
                </c:pt>
                <c:pt idx="294">
                  <c:v>1418391.3484481471</c:v>
                </c:pt>
                <c:pt idx="295">
                  <c:v>1423199.4547140731</c:v>
                </c:pt>
                <c:pt idx="296">
                  <c:v>1428007.5609799989</c:v>
                </c:pt>
                <c:pt idx="297">
                  <c:v>1432815.6672459249</c:v>
                </c:pt>
                <c:pt idx="298">
                  <c:v>1437623.7735118507</c:v>
                </c:pt>
                <c:pt idx="299">
                  <c:v>1442431.8797777765</c:v>
                </c:pt>
                <c:pt idx="300">
                  <c:v>1447239.9860437026</c:v>
                </c:pt>
                <c:pt idx="301">
                  <c:v>1452048.0923096284</c:v>
                </c:pt>
                <c:pt idx="302">
                  <c:v>1456856.1985755544</c:v>
                </c:pt>
                <c:pt idx="303">
                  <c:v>1461664.3048414802</c:v>
                </c:pt>
                <c:pt idx="304">
                  <c:v>1466472.4111074063</c:v>
                </c:pt>
                <c:pt idx="305">
                  <c:v>1471280.5173733321</c:v>
                </c:pt>
                <c:pt idx="306">
                  <c:v>1476088.6236392581</c:v>
                </c:pt>
                <c:pt idx="307">
                  <c:v>1480896.7299051839</c:v>
                </c:pt>
                <c:pt idx="308">
                  <c:v>1485704.8361711097</c:v>
                </c:pt>
                <c:pt idx="309">
                  <c:v>1490512.9424370357</c:v>
                </c:pt>
                <c:pt idx="310">
                  <c:v>1495321.0487029618</c:v>
                </c:pt>
                <c:pt idx="311">
                  <c:v>1500129.1549688876</c:v>
                </c:pt>
                <c:pt idx="312">
                  <c:v>1504937.2612348134</c:v>
                </c:pt>
                <c:pt idx="313">
                  <c:v>1509745.3675007394</c:v>
                </c:pt>
                <c:pt idx="314">
                  <c:v>1514553.4737666654</c:v>
                </c:pt>
                <c:pt idx="315">
                  <c:v>1519361.5800325912</c:v>
                </c:pt>
                <c:pt idx="316">
                  <c:v>1524169.686298517</c:v>
                </c:pt>
                <c:pt idx="317">
                  <c:v>1528977.7925644431</c:v>
                </c:pt>
                <c:pt idx="318">
                  <c:v>1533785.8988303689</c:v>
                </c:pt>
                <c:pt idx="319">
                  <c:v>1538594.0050962949</c:v>
                </c:pt>
                <c:pt idx="320">
                  <c:v>1543402.1113622207</c:v>
                </c:pt>
                <c:pt idx="321">
                  <c:v>1548210.2176281468</c:v>
                </c:pt>
                <c:pt idx="322">
                  <c:v>1553018.3238940726</c:v>
                </c:pt>
                <c:pt idx="323">
                  <c:v>1557826.4301599984</c:v>
                </c:pt>
                <c:pt idx="324">
                  <c:v>1562634.5364259244</c:v>
                </c:pt>
                <c:pt idx="325">
                  <c:v>1567442.6426918502</c:v>
                </c:pt>
                <c:pt idx="326">
                  <c:v>1572250.748957776</c:v>
                </c:pt>
                <c:pt idx="327">
                  <c:v>1577058.855223702</c:v>
                </c:pt>
                <c:pt idx="328">
                  <c:v>1581866.9614896278</c:v>
                </c:pt>
                <c:pt idx="329">
                  <c:v>1586675.0677555539</c:v>
                </c:pt>
                <c:pt idx="330">
                  <c:v>1591483.1740214797</c:v>
                </c:pt>
                <c:pt idx="331">
                  <c:v>1596291.2802874055</c:v>
                </c:pt>
                <c:pt idx="332">
                  <c:v>1601099.3865533315</c:v>
                </c:pt>
                <c:pt idx="333">
                  <c:v>1605907.4928192575</c:v>
                </c:pt>
                <c:pt idx="334">
                  <c:v>1610715.5990851833</c:v>
                </c:pt>
                <c:pt idx="335">
                  <c:v>1615523.7053511092</c:v>
                </c:pt>
                <c:pt idx="336">
                  <c:v>1620331.811617035</c:v>
                </c:pt>
                <c:pt idx="337">
                  <c:v>1625139.9178829608</c:v>
                </c:pt>
                <c:pt idx="338">
                  <c:v>1629948.0241488866</c:v>
                </c:pt>
                <c:pt idx="339">
                  <c:v>1634756.1304148126</c:v>
                </c:pt>
                <c:pt idx="340">
                  <c:v>1639564.2366807384</c:v>
                </c:pt>
                <c:pt idx="341">
                  <c:v>1644372.3429466644</c:v>
                </c:pt>
                <c:pt idx="342">
                  <c:v>1649180.4492125902</c:v>
                </c:pt>
                <c:pt idx="343">
                  <c:v>1653988.5554785163</c:v>
                </c:pt>
                <c:pt idx="344">
                  <c:v>1658796.6617444423</c:v>
                </c:pt>
                <c:pt idx="345">
                  <c:v>1663604.7680103681</c:v>
                </c:pt>
                <c:pt idx="346">
                  <c:v>1668412.8742762941</c:v>
                </c:pt>
                <c:pt idx="347">
                  <c:v>1673220.9805422202</c:v>
                </c:pt>
                <c:pt idx="348">
                  <c:v>1678029.086808146</c:v>
                </c:pt>
                <c:pt idx="349">
                  <c:v>1682837.1930740718</c:v>
                </c:pt>
                <c:pt idx="350">
                  <c:v>1687645.2993399978</c:v>
                </c:pt>
                <c:pt idx="351">
                  <c:v>1692453.4056059239</c:v>
                </c:pt>
                <c:pt idx="352">
                  <c:v>1697261.5118718497</c:v>
                </c:pt>
                <c:pt idx="353">
                  <c:v>1702069.6181377755</c:v>
                </c:pt>
                <c:pt idx="354">
                  <c:v>1706877.7244037013</c:v>
                </c:pt>
                <c:pt idx="355">
                  <c:v>1711685.8306696271</c:v>
                </c:pt>
                <c:pt idx="356">
                  <c:v>1716493.9369355529</c:v>
                </c:pt>
                <c:pt idx="357">
                  <c:v>1721302.0432014787</c:v>
                </c:pt>
                <c:pt idx="358">
                  <c:v>1726110.1494674045</c:v>
                </c:pt>
                <c:pt idx="359">
                  <c:v>1730918.2557333303</c:v>
                </c:pt>
              </c:numCache>
            </c:numRef>
          </c:yVal>
          <c:smooth val="1"/>
          <c:extLst>
            <c:ext xmlns:c16="http://schemas.microsoft.com/office/drawing/2014/chart" uri="{C3380CC4-5D6E-409C-BE32-E72D297353CC}">
              <c16:uniqueId val="{00000003-D6AD-4CC5-8C82-855FE24171A6}"/>
            </c:ext>
          </c:extLst>
        </c:ser>
        <c:dLbls>
          <c:showLegendKey val="0"/>
          <c:showVal val="0"/>
          <c:showCatName val="0"/>
          <c:showSerName val="0"/>
          <c:showPercent val="0"/>
          <c:showBubbleSize val="0"/>
        </c:dLbls>
        <c:axId val="1214932798"/>
        <c:axId val="84712994"/>
      </c:scatterChart>
      <c:valAx>
        <c:axId val="121493279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84712994"/>
        <c:crosses val="autoZero"/>
        <c:crossBetween val="midCat"/>
      </c:valAx>
      <c:valAx>
        <c:axId val="8471299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_(&quot;$&quot;* #,##0_);_(&quot;$&quot;* \(#,##0\);_(&quot;$&quot;* &quot;-&quot;??_);_(@_)" sourceLinked="1"/>
        <c:majorTickMark val="none"/>
        <c:minorTickMark val="none"/>
        <c:tickLblPos val="nextTo"/>
        <c:spPr>
          <a:ln/>
        </c:spPr>
        <c:txPr>
          <a:bodyPr/>
          <a:lstStyle/>
          <a:p>
            <a:pPr lvl="0">
              <a:defRPr sz="900" b="0" i="0">
                <a:solidFill>
                  <a:srgbClr val="000000"/>
                </a:solidFill>
                <a:latin typeface="+mn-lt"/>
              </a:defRPr>
            </a:pPr>
            <a:endParaRPr lang="en-US"/>
          </a:p>
        </c:txPr>
        <c:crossAx val="1214932798"/>
        <c:crosses val="autoZero"/>
        <c:crossBetween val="midCat"/>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0</xdr:col>
      <xdr:colOff>2010628</xdr:colOff>
      <xdr:row>66</xdr:row>
      <xdr:rowOff>22093</xdr:rowOff>
    </xdr:from>
    <xdr:ext cx="2609850" cy="760988"/>
    <xdr:sp macro="" textlink="">
      <xdr:nvSpPr>
        <xdr:cNvPr id="4" name="Shape 4">
          <a:extLst>
            <a:ext uri="{FF2B5EF4-FFF2-40B4-BE49-F238E27FC236}">
              <a16:creationId xmlns:a16="http://schemas.microsoft.com/office/drawing/2014/main" id="{00000000-0008-0000-0400-000004000000}"/>
            </a:ext>
          </a:extLst>
        </xdr:cNvPr>
        <xdr:cNvSpPr/>
      </xdr:nvSpPr>
      <xdr:spPr>
        <a:xfrm rot="-1990259">
          <a:off x="2010628" y="9613768"/>
          <a:ext cx="2609850" cy="760988"/>
        </a:xfrm>
        <a:prstGeom prst="rect">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Update - If have accurate estimates, can replace cell D36 with</a:t>
          </a:r>
          <a:r>
            <a:rPr lang="en-US" sz="1600" baseline="0">
              <a:solidFill>
                <a:srgbClr val="FF0000"/>
              </a:solidFill>
              <a:latin typeface="Arial"/>
              <a:ea typeface="Arial"/>
              <a:cs typeface="Arial"/>
              <a:sym typeface="Arial"/>
            </a:rPr>
            <a:t> E62</a:t>
          </a:r>
          <a:endParaRPr sz="9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133350</xdr:colOff>
      <xdr:row>16</xdr:row>
      <xdr:rowOff>0</xdr:rowOff>
    </xdr:from>
    <xdr:ext cx="6343650" cy="3086100"/>
    <xdr:graphicFrame macro="">
      <xdr:nvGraphicFramePr>
        <xdr:cNvPr id="1862049027" name="Chart 1">
          <a:extLst>
            <a:ext uri="{FF2B5EF4-FFF2-40B4-BE49-F238E27FC236}">
              <a16:creationId xmlns:a16="http://schemas.microsoft.com/office/drawing/2014/main" id="{00000000-0008-0000-0500-0000039DFC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425450</xdr:colOff>
      <xdr:row>16</xdr:row>
      <xdr:rowOff>63500</xdr:rowOff>
    </xdr:from>
    <xdr:ext cx="6886575" cy="3057525"/>
    <xdr:graphicFrame macro="">
      <xdr:nvGraphicFramePr>
        <xdr:cNvPr id="1843817717" name="Chart 2">
          <a:extLst>
            <a:ext uri="{FF2B5EF4-FFF2-40B4-BE49-F238E27FC236}">
              <a16:creationId xmlns:a16="http://schemas.microsoft.com/office/drawing/2014/main" id="{00000000-0008-0000-0500-0000F56CE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11</xdr:col>
      <xdr:colOff>9525</xdr:colOff>
      <xdr:row>31</xdr:row>
      <xdr:rowOff>0</xdr:rowOff>
    </xdr:from>
    <xdr:ext cx="8086725" cy="4200525"/>
    <xdr:graphicFrame macro="">
      <xdr:nvGraphicFramePr>
        <xdr:cNvPr id="1177568087" name="Chart 3">
          <a:extLst>
            <a:ext uri="{FF2B5EF4-FFF2-40B4-BE49-F238E27FC236}">
              <a16:creationId xmlns:a16="http://schemas.microsoft.com/office/drawing/2014/main" id="{00000000-0008-0000-0600-0000574330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14</xdr:col>
      <xdr:colOff>504825</xdr:colOff>
      <xdr:row>2</xdr:row>
      <xdr:rowOff>104775</xdr:rowOff>
    </xdr:from>
    <xdr:ext cx="1457325" cy="647700"/>
    <xdr:pic>
      <xdr:nvPicPr>
        <xdr:cNvPr id="2" name="image1.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27</xdr:col>
      <xdr:colOff>504825</xdr:colOff>
      <xdr:row>2</xdr:row>
      <xdr:rowOff>104775</xdr:rowOff>
    </xdr:from>
    <xdr:ext cx="1285875" cy="628650"/>
    <xdr:pic>
      <xdr:nvPicPr>
        <xdr:cNvPr id="3" name="image1.pn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40</xdr:col>
      <xdr:colOff>504825</xdr:colOff>
      <xdr:row>2</xdr:row>
      <xdr:rowOff>104775</xdr:rowOff>
    </xdr:from>
    <xdr:ext cx="1285875" cy="628650"/>
    <xdr:pic>
      <xdr:nvPicPr>
        <xdr:cNvPr id="4" name="image1.png">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53</xdr:col>
      <xdr:colOff>504825</xdr:colOff>
      <xdr:row>2</xdr:row>
      <xdr:rowOff>104775</xdr:rowOff>
    </xdr:from>
    <xdr:ext cx="1285875" cy="628650"/>
    <xdr:pic>
      <xdr:nvPicPr>
        <xdr:cNvPr id="5" name="image1.png">
          <a:extLst>
            <a:ext uri="{FF2B5EF4-FFF2-40B4-BE49-F238E27FC236}">
              <a16:creationId xmlns:a16="http://schemas.microsoft.com/office/drawing/2014/main" id="{00000000-0008-0000-06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66</xdr:col>
      <xdr:colOff>504825</xdr:colOff>
      <xdr:row>2</xdr:row>
      <xdr:rowOff>104775</xdr:rowOff>
    </xdr:from>
    <xdr:ext cx="1285875" cy="628650"/>
    <xdr:pic>
      <xdr:nvPicPr>
        <xdr:cNvPr id="6" name="image1.png">
          <a:extLst>
            <a:ext uri="{FF2B5EF4-FFF2-40B4-BE49-F238E27FC236}">
              <a16:creationId xmlns:a16="http://schemas.microsoft.com/office/drawing/2014/main" id="{00000000-0008-0000-06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79</xdr:col>
      <xdr:colOff>504825</xdr:colOff>
      <xdr:row>2</xdr:row>
      <xdr:rowOff>104775</xdr:rowOff>
    </xdr:from>
    <xdr:ext cx="1285875" cy="628650"/>
    <xdr:pic>
      <xdr:nvPicPr>
        <xdr:cNvPr id="7" name="image1.png">
          <a:extLst>
            <a:ext uri="{FF2B5EF4-FFF2-40B4-BE49-F238E27FC236}">
              <a16:creationId xmlns:a16="http://schemas.microsoft.com/office/drawing/2014/main" id="{00000000-0008-0000-06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8</xdr:col>
      <xdr:colOff>57150</xdr:colOff>
      <xdr:row>10</xdr:row>
      <xdr:rowOff>57150</xdr:rowOff>
    </xdr:from>
    <xdr:ext cx="8086725" cy="4200525"/>
    <xdr:graphicFrame macro="">
      <xdr:nvGraphicFramePr>
        <xdr:cNvPr id="1006922883" name="Chart 4">
          <a:extLst>
            <a:ext uri="{FF2B5EF4-FFF2-40B4-BE49-F238E27FC236}">
              <a16:creationId xmlns:a16="http://schemas.microsoft.com/office/drawing/2014/main" id="{00000000-0008-0000-0700-0000836C0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14</xdr:col>
      <xdr:colOff>504825</xdr:colOff>
      <xdr:row>0</xdr:row>
      <xdr:rowOff>104775</xdr:rowOff>
    </xdr:from>
    <xdr:ext cx="1457325" cy="638175"/>
    <xdr:pic>
      <xdr:nvPicPr>
        <xdr:cNvPr id="2" name="image1.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27</xdr:col>
      <xdr:colOff>504825</xdr:colOff>
      <xdr:row>0</xdr:row>
      <xdr:rowOff>104775</xdr:rowOff>
    </xdr:from>
    <xdr:ext cx="1285875" cy="628650"/>
    <xdr:pic>
      <xdr:nvPicPr>
        <xdr:cNvPr id="3" name="image1.png">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40</xdr:col>
      <xdr:colOff>504825</xdr:colOff>
      <xdr:row>0</xdr:row>
      <xdr:rowOff>104775</xdr:rowOff>
    </xdr:from>
    <xdr:ext cx="1285875" cy="628650"/>
    <xdr:pic>
      <xdr:nvPicPr>
        <xdr:cNvPr id="4" name="image1.png">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53</xdr:col>
      <xdr:colOff>504825</xdr:colOff>
      <xdr:row>0</xdr:row>
      <xdr:rowOff>104775</xdr:rowOff>
    </xdr:from>
    <xdr:ext cx="1285875" cy="628650"/>
    <xdr:pic>
      <xdr:nvPicPr>
        <xdr:cNvPr id="5" name="image1.png">
          <a:extLst>
            <a:ext uri="{FF2B5EF4-FFF2-40B4-BE49-F238E27FC236}">
              <a16:creationId xmlns:a16="http://schemas.microsoft.com/office/drawing/2014/main" id="{00000000-0008-0000-07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66</xdr:col>
      <xdr:colOff>504825</xdr:colOff>
      <xdr:row>0</xdr:row>
      <xdr:rowOff>104775</xdr:rowOff>
    </xdr:from>
    <xdr:ext cx="1285875" cy="628650"/>
    <xdr:pic>
      <xdr:nvPicPr>
        <xdr:cNvPr id="6" name="image1.png">
          <a:extLst>
            <a:ext uri="{FF2B5EF4-FFF2-40B4-BE49-F238E27FC236}">
              <a16:creationId xmlns:a16="http://schemas.microsoft.com/office/drawing/2014/main" id="{00000000-0008-0000-07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79</xdr:col>
      <xdr:colOff>504825</xdr:colOff>
      <xdr:row>0</xdr:row>
      <xdr:rowOff>104775</xdr:rowOff>
    </xdr:from>
    <xdr:ext cx="1285875" cy="628650"/>
    <xdr:pic>
      <xdr:nvPicPr>
        <xdr:cNvPr id="7" name="image1.png">
          <a:extLst>
            <a:ext uri="{FF2B5EF4-FFF2-40B4-BE49-F238E27FC236}">
              <a16:creationId xmlns:a16="http://schemas.microsoft.com/office/drawing/2014/main" id="{00000000-0008-0000-07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9</xdr:col>
      <xdr:colOff>63501</xdr:colOff>
      <xdr:row>7</xdr:row>
      <xdr:rowOff>228600</xdr:rowOff>
    </xdr:from>
    <xdr:ext cx="7118350" cy="4552950"/>
    <xdr:graphicFrame macro="">
      <xdr:nvGraphicFramePr>
        <xdr:cNvPr id="1290560166" name="Chart 5">
          <a:extLst>
            <a:ext uri="{FF2B5EF4-FFF2-40B4-BE49-F238E27FC236}">
              <a16:creationId xmlns:a16="http://schemas.microsoft.com/office/drawing/2014/main" id="{00000000-0008-0000-0800-0000A662EC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14</xdr:col>
      <xdr:colOff>504825</xdr:colOff>
      <xdr:row>0</xdr:row>
      <xdr:rowOff>104775</xdr:rowOff>
    </xdr:from>
    <xdr:ext cx="1457325" cy="638175"/>
    <xdr:pic>
      <xdr:nvPicPr>
        <xdr:cNvPr id="2" name="image1.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27</xdr:col>
      <xdr:colOff>504825</xdr:colOff>
      <xdr:row>0</xdr:row>
      <xdr:rowOff>104775</xdr:rowOff>
    </xdr:from>
    <xdr:ext cx="1285875" cy="628650"/>
    <xdr:pic>
      <xdr:nvPicPr>
        <xdr:cNvPr id="3" name="image1.png">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40</xdr:col>
      <xdr:colOff>504825</xdr:colOff>
      <xdr:row>0</xdr:row>
      <xdr:rowOff>104775</xdr:rowOff>
    </xdr:from>
    <xdr:ext cx="1285875" cy="628650"/>
    <xdr:pic>
      <xdr:nvPicPr>
        <xdr:cNvPr id="4" name="image1.png">
          <a:extLst>
            <a:ext uri="{FF2B5EF4-FFF2-40B4-BE49-F238E27FC236}">
              <a16:creationId xmlns:a16="http://schemas.microsoft.com/office/drawing/2014/main" id="{00000000-0008-0000-08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53</xdr:col>
      <xdr:colOff>504825</xdr:colOff>
      <xdr:row>0</xdr:row>
      <xdr:rowOff>104775</xdr:rowOff>
    </xdr:from>
    <xdr:ext cx="1285875" cy="628650"/>
    <xdr:pic>
      <xdr:nvPicPr>
        <xdr:cNvPr id="5" name="image1.png">
          <a:extLst>
            <a:ext uri="{FF2B5EF4-FFF2-40B4-BE49-F238E27FC236}">
              <a16:creationId xmlns:a16="http://schemas.microsoft.com/office/drawing/2014/main" id="{00000000-0008-0000-08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66</xdr:col>
      <xdr:colOff>504825</xdr:colOff>
      <xdr:row>0</xdr:row>
      <xdr:rowOff>104775</xdr:rowOff>
    </xdr:from>
    <xdr:ext cx="1285875" cy="628650"/>
    <xdr:pic>
      <xdr:nvPicPr>
        <xdr:cNvPr id="6" name="image1.png">
          <a:extLst>
            <a:ext uri="{FF2B5EF4-FFF2-40B4-BE49-F238E27FC236}">
              <a16:creationId xmlns:a16="http://schemas.microsoft.com/office/drawing/2014/main" id="{00000000-0008-0000-08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79</xdr:col>
      <xdr:colOff>504825</xdr:colOff>
      <xdr:row>0</xdr:row>
      <xdr:rowOff>104775</xdr:rowOff>
    </xdr:from>
    <xdr:ext cx="1285875" cy="628650"/>
    <xdr:pic>
      <xdr:nvPicPr>
        <xdr:cNvPr id="7" name="image1.png">
          <a:extLst>
            <a:ext uri="{FF2B5EF4-FFF2-40B4-BE49-F238E27FC236}">
              <a16:creationId xmlns:a16="http://schemas.microsoft.com/office/drawing/2014/main" id="{00000000-0008-0000-08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Matt Smith" id="{C2583460-54CA-4A7D-9F9F-9700C904E3C5}" userId="ed5a1c8dfbde7d1d" providerId="Windows Live"/>
  <person displayName="Smith, Matt" id="{B8BCE0F2-A9E1-4D0C-ADD5-6396862D9CC8}" userId="S::Matt.Smith2@conocophillips.com::d019010b-79fc-46fa-b896-bba4068ea0d5"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N18" dT="2024-11-16T18:48:19.86" personId="{B8BCE0F2-A9E1-4D0C-ADD5-6396862D9CC8}" id="{D995BCB4-BFF6-4A96-A409-383CF21092AF}">
    <text>Quarterly payouts</text>
  </threadedComment>
</ThreadedComments>
</file>

<file path=xl/threadedComments/threadedComment2.xml><?xml version="1.0" encoding="utf-8"?>
<ThreadedComments xmlns="http://schemas.microsoft.com/office/spreadsheetml/2018/threadedcomments" xmlns:x="http://schemas.openxmlformats.org/spreadsheetml/2006/main">
  <threadedComment ref="B6" dT="2024-11-16T19:15:35.27" personId="{B8BCE0F2-A9E1-4D0C-ADD5-6396862D9CC8}" id="{CBC4BB8F-1848-421A-8DEC-133DDFA43B92}">
    <text>$0 if seller pays closing costs/prepaids</text>
  </threadedComment>
  <threadedComment ref="N28" dT="2024-11-14T00:19:21.60" personId="{B8BCE0F2-A9E1-4D0C-ADD5-6396862D9CC8}" id="{B1B8BAE7-7EBD-44AE-B2F5-3653B34E756D}">
    <text>Proceeds taking into account remaining loan balance</text>
  </threadedComment>
  <threadedComment ref="B29" dT="2024-11-23T19:58:17.19" personId="{C2583460-54CA-4A7D-9F9F-9700C904E3C5}" id="{70B12782-23CE-4F1D-842B-2CA63F81B9FC}">
    <text>$75/service, conservative</text>
  </threadedComment>
</ThreadedComments>
</file>

<file path=xl/threadedComments/threadedComment3.xml><?xml version="1.0" encoding="utf-8"?>
<ThreadedComments xmlns="http://schemas.microsoft.com/office/spreadsheetml/2018/threadedcomments" xmlns:x="http://schemas.openxmlformats.org/spreadsheetml/2006/main">
  <threadedComment ref="O15" dT="2024-11-14T00:19:21.60" personId="{B8BCE0F2-A9E1-4D0C-ADD5-6396862D9CC8}" id="{36B2AB8A-69F1-4563-9D30-6B4E65F75846}">
    <text>Proceeds taking into account remaining loan balance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hyperlink" Target="https://www.zillow.com/homedetails/2974-Ginas-Way-Sevierville-TN-37862/42502172_zpid/?"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000"/>
  <sheetViews>
    <sheetView workbookViewId="0">
      <selection activeCell="G25" sqref="G25"/>
    </sheetView>
  </sheetViews>
  <sheetFormatPr defaultColWidth="12.6640625" defaultRowHeight="15" customHeight="1"/>
  <cols>
    <col min="1" max="1" width="8.6640625" customWidth="1"/>
    <col min="2" max="2" width="12.21875" customWidth="1"/>
    <col min="3" max="7" width="8.6640625" customWidth="1"/>
    <col min="8" max="8" width="12.21875" customWidth="1"/>
    <col min="9" max="12" width="8.6640625" customWidth="1"/>
    <col min="13" max="13" width="13.88671875" customWidth="1"/>
    <col min="14" max="14" width="18.88671875" customWidth="1"/>
    <col min="15" max="17" width="8.6640625" customWidth="1"/>
    <col min="18" max="18" width="10.33203125" customWidth="1"/>
    <col min="19" max="19" width="14.44140625" customWidth="1"/>
    <col min="20" max="20" width="14.88671875" customWidth="1"/>
    <col min="21" max="26" width="8.6640625" customWidth="1"/>
  </cols>
  <sheetData>
    <row r="1" spans="1:22" ht="14.25" customHeight="1"/>
    <row r="2" spans="1:22" ht="14.25" customHeight="1">
      <c r="I2" s="107"/>
    </row>
    <row r="3" spans="1:22" ht="14.25" customHeight="1">
      <c r="A3" s="2" t="s">
        <v>102</v>
      </c>
      <c r="C3" s="2" t="s">
        <v>131</v>
      </c>
      <c r="G3" s="2" t="s">
        <v>102</v>
      </c>
      <c r="I3" s="2" t="s">
        <v>131</v>
      </c>
      <c r="S3" s="4" t="s">
        <v>7</v>
      </c>
      <c r="T3" s="117">
        <f>XIRR(T4:T10,R4:R10)</f>
        <v>0.21632629036903386</v>
      </c>
    </row>
    <row r="4" spans="1:22" ht="14.25" customHeight="1">
      <c r="A4" s="2">
        <v>0</v>
      </c>
      <c r="B4" s="3">
        <v>100000</v>
      </c>
      <c r="G4" s="2">
        <v>0</v>
      </c>
      <c r="H4" s="3">
        <v>100000</v>
      </c>
      <c r="M4" s="2" t="s">
        <v>132</v>
      </c>
      <c r="R4" s="118">
        <v>45292</v>
      </c>
      <c r="S4" s="2" t="s">
        <v>11</v>
      </c>
      <c r="T4" s="119">
        <v>-8500000</v>
      </c>
      <c r="U4" s="3"/>
    </row>
    <row r="5" spans="1:22" ht="14.25" customHeight="1">
      <c r="A5" s="2">
        <f t="shared" ref="A5:A14" si="0">A4+1</f>
        <v>1</v>
      </c>
      <c r="B5" s="3">
        <v>110000</v>
      </c>
      <c r="C5" s="107">
        <f>(B5/B4)-1</f>
        <v>0.10000000000000009</v>
      </c>
      <c r="G5" s="2">
        <f t="shared" ref="G5:G9" si="1">G4+1</f>
        <v>1</v>
      </c>
      <c r="H5" s="3">
        <v>110000</v>
      </c>
      <c r="I5" s="107">
        <f t="shared" ref="I5:I9" si="2">(H5/H4)-1</f>
        <v>0.10000000000000009</v>
      </c>
      <c r="M5" s="2" t="s">
        <v>133</v>
      </c>
      <c r="N5" s="107">
        <v>0.08</v>
      </c>
      <c r="R5" s="118">
        <f t="shared" ref="R5:R10" si="3">R4+365</f>
        <v>45657</v>
      </c>
      <c r="S5" s="2" t="s">
        <v>13</v>
      </c>
      <c r="T5" s="6">
        <f t="shared" ref="T5:T9" si="4">-$T$4*$U$5</f>
        <v>1360000</v>
      </c>
      <c r="U5" s="204">
        <v>0.16</v>
      </c>
      <c r="V5" s="2" t="s">
        <v>134</v>
      </c>
    </row>
    <row r="6" spans="1:22" ht="14.25" customHeight="1">
      <c r="A6" s="2">
        <f t="shared" si="0"/>
        <v>2</v>
      </c>
      <c r="B6" s="3">
        <v>105000</v>
      </c>
      <c r="C6" s="107">
        <f t="shared" ref="C6:C14" si="5">(B6/B5)-1</f>
        <v>-4.5454545454545414E-2</v>
      </c>
      <c r="G6" s="2">
        <f t="shared" si="1"/>
        <v>2</v>
      </c>
      <c r="H6" s="3">
        <v>105000</v>
      </c>
      <c r="I6" s="107">
        <f t="shared" si="2"/>
        <v>-4.5454545454545414E-2</v>
      </c>
      <c r="M6" s="2" t="s">
        <v>135</v>
      </c>
      <c r="N6" s="2">
        <v>5</v>
      </c>
      <c r="O6" s="2">
        <f>N6*12</f>
        <v>60</v>
      </c>
      <c r="R6" s="118">
        <f t="shared" si="3"/>
        <v>46022</v>
      </c>
      <c r="S6" s="2" t="s">
        <v>16</v>
      </c>
      <c r="T6" s="6">
        <f t="shared" si="4"/>
        <v>1360000</v>
      </c>
    </row>
    <row r="7" spans="1:22" ht="14.25" customHeight="1">
      <c r="A7" s="2">
        <f t="shared" si="0"/>
        <v>3</v>
      </c>
      <c r="B7" s="3">
        <v>120000</v>
      </c>
      <c r="C7" s="107">
        <f t="shared" si="5"/>
        <v>0.14285714285714279</v>
      </c>
      <c r="G7" s="2">
        <f t="shared" si="1"/>
        <v>3</v>
      </c>
      <c r="H7" s="3">
        <v>120000</v>
      </c>
      <c r="I7" s="107">
        <f t="shared" si="2"/>
        <v>0.14285714285714279</v>
      </c>
      <c r="R7" s="118">
        <f t="shared" si="3"/>
        <v>46387</v>
      </c>
      <c r="S7" s="2" t="s">
        <v>19</v>
      </c>
      <c r="T7" s="6">
        <f t="shared" si="4"/>
        <v>1360000</v>
      </c>
    </row>
    <row r="8" spans="1:22" ht="14.25" customHeight="1">
      <c r="A8" s="2">
        <f t="shared" si="0"/>
        <v>4</v>
      </c>
      <c r="B8" s="3">
        <f t="shared" ref="B8:B14" si="6">B7+5000</f>
        <v>125000</v>
      </c>
      <c r="C8" s="107">
        <f t="shared" si="5"/>
        <v>4.1666666666666741E-2</v>
      </c>
      <c r="G8" s="2">
        <f t="shared" si="1"/>
        <v>4</v>
      </c>
      <c r="H8" s="3">
        <f t="shared" ref="H8:H9" si="7">H7+5000</f>
        <v>125000</v>
      </c>
      <c r="I8" s="107">
        <f t="shared" si="2"/>
        <v>4.1666666666666741E-2</v>
      </c>
      <c r="R8" s="118">
        <f t="shared" si="3"/>
        <v>46752</v>
      </c>
      <c r="S8" s="2" t="s">
        <v>21</v>
      </c>
      <c r="T8" s="6">
        <f t="shared" si="4"/>
        <v>1360000</v>
      </c>
    </row>
    <row r="9" spans="1:22" ht="14.25" customHeight="1">
      <c r="A9" s="2">
        <f t="shared" si="0"/>
        <v>5</v>
      </c>
      <c r="B9" s="3">
        <f t="shared" si="6"/>
        <v>130000</v>
      </c>
      <c r="C9" s="107">
        <f t="shared" si="5"/>
        <v>4.0000000000000036E-2</v>
      </c>
      <c r="G9" s="2">
        <f t="shared" si="1"/>
        <v>5</v>
      </c>
      <c r="H9" s="3">
        <f t="shared" si="7"/>
        <v>130000</v>
      </c>
      <c r="I9" s="107">
        <f t="shared" si="2"/>
        <v>4.0000000000000036E-2</v>
      </c>
      <c r="R9" s="118">
        <f t="shared" si="3"/>
        <v>47117</v>
      </c>
      <c r="S9" s="2" t="s">
        <v>22</v>
      </c>
      <c r="T9" s="6">
        <f t="shared" si="4"/>
        <v>1360000</v>
      </c>
    </row>
    <row r="10" spans="1:22" ht="14.25" customHeight="1">
      <c r="A10" s="2">
        <f t="shared" si="0"/>
        <v>6</v>
      </c>
      <c r="B10" s="3">
        <f t="shared" si="6"/>
        <v>135000</v>
      </c>
      <c r="C10" s="107">
        <f t="shared" si="5"/>
        <v>3.8461538461538547E-2</v>
      </c>
      <c r="H10" s="3"/>
      <c r="I10" s="107"/>
      <c r="R10" s="118">
        <f t="shared" si="3"/>
        <v>47482</v>
      </c>
      <c r="S10" s="12">
        <v>6</v>
      </c>
      <c r="T10" s="3">
        <f>-T4*(1+U10)^S10</f>
        <v>14813534.427942645</v>
      </c>
      <c r="U10" s="204">
        <v>9.7000000000000003E-2</v>
      </c>
      <c r="V10" s="2" t="s">
        <v>136</v>
      </c>
    </row>
    <row r="11" spans="1:22" ht="14.25" customHeight="1">
      <c r="A11" s="2">
        <f t="shared" si="0"/>
        <v>7</v>
      </c>
      <c r="B11" s="3">
        <f t="shared" si="6"/>
        <v>140000</v>
      </c>
      <c r="C11" s="107">
        <f t="shared" si="5"/>
        <v>3.7037037037036979E-2</v>
      </c>
      <c r="H11" s="3"/>
      <c r="I11" s="101">
        <f>(H9-H4)/H4</f>
        <v>0.3</v>
      </c>
      <c r="J11" s="2" t="s">
        <v>137</v>
      </c>
    </row>
    <row r="12" spans="1:22" ht="14.25" customHeight="1">
      <c r="A12" s="2">
        <f t="shared" si="0"/>
        <v>8</v>
      </c>
      <c r="B12" s="3">
        <f t="shared" si="6"/>
        <v>145000</v>
      </c>
      <c r="C12" s="107">
        <f t="shared" si="5"/>
        <v>3.5714285714285809E-2</v>
      </c>
      <c r="H12" s="3"/>
      <c r="I12" s="35">
        <f>SUM(I5:I9)/COUNT(I5:I9)</f>
        <v>5.581385281385285E-2</v>
      </c>
      <c r="J12" s="2" t="s">
        <v>128</v>
      </c>
    </row>
    <row r="13" spans="1:22" ht="14.25" customHeight="1">
      <c r="A13" s="2">
        <f t="shared" si="0"/>
        <v>9</v>
      </c>
      <c r="B13" s="3">
        <f t="shared" si="6"/>
        <v>150000</v>
      </c>
      <c r="C13" s="107">
        <f t="shared" si="5"/>
        <v>3.4482758620689724E-2</v>
      </c>
      <c r="H13" s="3"/>
      <c r="I13" s="35">
        <f>(H9/H4)^(1/COUNT(I4:I9))-1</f>
        <v>5.387395206178347E-2</v>
      </c>
      <c r="J13" s="2" t="s">
        <v>129</v>
      </c>
      <c r="M13" s="120">
        <v>0.105</v>
      </c>
      <c r="N13" s="121" t="s">
        <v>138</v>
      </c>
      <c r="O13" s="121"/>
      <c r="P13" s="122"/>
    </row>
    <row r="14" spans="1:22" ht="14.25" customHeight="1">
      <c r="A14" s="2">
        <f t="shared" si="0"/>
        <v>10</v>
      </c>
      <c r="B14" s="3">
        <f t="shared" si="6"/>
        <v>155000</v>
      </c>
      <c r="C14" s="107">
        <f t="shared" si="5"/>
        <v>3.3333333333333437E-2</v>
      </c>
      <c r="H14" s="3"/>
      <c r="I14" s="32">
        <f>H9/H4</f>
        <v>1.3</v>
      </c>
      <c r="J14" s="2" t="s">
        <v>139</v>
      </c>
      <c r="M14" s="123">
        <v>8500000</v>
      </c>
      <c r="N14" s="4" t="s">
        <v>140</v>
      </c>
      <c r="O14" s="4"/>
      <c r="P14" s="124"/>
    </row>
    <row r="15" spans="1:22" ht="14.25" customHeight="1">
      <c r="B15" s="3"/>
      <c r="C15" s="107"/>
      <c r="H15" s="3"/>
      <c r="I15" s="107"/>
      <c r="M15" s="125">
        <f>O15*12</f>
        <v>60</v>
      </c>
      <c r="N15" s="4" t="s">
        <v>141</v>
      </c>
      <c r="O15" s="126">
        <v>5</v>
      </c>
      <c r="P15" s="124"/>
    </row>
    <row r="16" spans="1:22" ht="14.25" customHeight="1">
      <c r="C16" s="101">
        <f>(B14-B4)/B4</f>
        <v>0.55000000000000004</v>
      </c>
      <c r="D16" s="2" t="s">
        <v>137</v>
      </c>
      <c r="M16" s="45"/>
      <c r="N16" s="4"/>
      <c r="O16" s="4"/>
      <c r="P16" s="124"/>
    </row>
    <row r="17" spans="3:16" ht="14.25" customHeight="1">
      <c r="C17" s="35">
        <f>SUM(C5:C14)/COUNT(C5:C14)</f>
        <v>4.5809821723614877E-2</v>
      </c>
      <c r="D17" s="2" t="s">
        <v>128</v>
      </c>
      <c r="M17" s="45" t="s">
        <v>142</v>
      </c>
      <c r="N17" s="10">
        <f>M14*(1+M13/12)^(M15)</f>
        <v>14336125.345715202</v>
      </c>
      <c r="O17" s="33">
        <f>N17/M14</f>
        <v>1.6866029818488473</v>
      </c>
      <c r="P17" s="124" t="s">
        <v>143</v>
      </c>
    </row>
    <row r="18" spans="3:16" ht="14.25" customHeight="1">
      <c r="C18" s="35">
        <f>(B14/B4)^(1/COUNT(C4:C14))-1</f>
        <v>4.4800014160264245E-2</v>
      </c>
      <c r="D18" s="2" t="s">
        <v>129</v>
      </c>
      <c r="M18" s="127" t="s">
        <v>129</v>
      </c>
      <c r="N18" s="128">
        <f>(N17/M14)^(1/(O15*4))-1</f>
        <v>2.6480357421875267E-2</v>
      </c>
      <c r="O18" s="129"/>
      <c r="P18" s="130"/>
    </row>
    <row r="19" spans="3:16" ht="14.25" customHeight="1">
      <c r="C19" s="2">
        <f>B14/B4</f>
        <v>1.55</v>
      </c>
      <c r="D19" s="2" t="s">
        <v>139</v>
      </c>
    </row>
    <row r="20" spans="3:16" ht="14.25" customHeight="1"/>
    <row r="21" spans="3:16" ht="14.25" customHeight="1"/>
    <row r="22" spans="3:16" ht="14.25" customHeight="1"/>
    <row r="23" spans="3:16" ht="14.25" customHeight="1"/>
    <row r="24" spans="3:16" ht="14.25" customHeight="1"/>
    <row r="25" spans="3:16" ht="14.25" customHeight="1"/>
    <row r="26" spans="3:16" ht="14.25" customHeight="1"/>
    <row r="27" spans="3:16" ht="14.25" customHeight="1"/>
    <row r="28" spans="3:16" ht="14.25" customHeight="1"/>
    <row r="29" spans="3:16" ht="14.25" customHeight="1"/>
    <row r="30" spans="3:16" ht="14.25" customHeight="1"/>
    <row r="31" spans="3:16" ht="14.25" customHeight="1"/>
    <row r="32" spans="3:1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006"/>
  <sheetViews>
    <sheetView tabSelected="1" zoomScale="89" zoomScaleNormal="89" workbookViewId="0">
      <selection activeCell="B12" sqref="B12"/>
    </sheetView>
  </sheetViews>
  <sheetFormatPr defaultColWidth="12.6640625" defaultRowHeight="15" customHeight="1"/>
  <cols>
    <col min="1" max="1" width="47.109375" customWidth="1"/>
    <col min="2" max="2" width="16.44140625" customWidth="1"/>
    <col min="3" max="3" width="14.44140625" customWidth="1"/>
    <col min="4" max="4" width="11.44140625" customWidth="1"/>
    <col min="5" max="5" width="9.44140625" customWidth="1"/>
    <col min="6" max="6" width="11.21875" bestFit="1" customWidth="1"/>
    <col min="7" max="7" width="3.44140625" customWidth="1"/>
    <col min="8" max="8" width="43.21875" customWidth="1"/>
    <col min="9" max="9" width="12.77734375" customWidth="1"/>
    <col min="10" max="10" width="13.5546875" customWidth="1"/>
    <col min="11" max="11" width="19" customWidth="1"/>
    <col min="12" max="12" width="15.109375" bestFit="1" customWidth="1"/>
    <col min="13" max="13" width="15.109375" customWidth="1"/>
    <col min="14" max="14" width="24.44140625" bestFit="1" customWidth="1"/>
    <col min="15" max="15" width="13.77734375" bestFit="1" customWidth="1"/>
    <col min="16" max="26" width="8.6640625" customWidth="1"/>
  </cols>
  <sheetData>
    <row r="1" spans="1:14" ht="14.25" customHeight="1">
      <c r="A1" s="320" t="s">
        <v>232</v>
      </c>
      <c r="B1" s="195" t="s">
        <v>233</v>
      </c>
      <c r="H1" s="247" t="s">
        <v>0</v>
      </c>
      <c r="I1" s="248">
        <v>8.2500000000000004E-2</v>
      </c>
    </row>
    <row r="2" spans="1:14" ht="14.25" customHeight="1">
      <c r="A2" s="194" t="s">
        <v>226</v>
      </c>
      <c r="B2">
        <v>1927</v>
      </c>
      <c r="C2" s="195" t="s">
        <v>169</v>
      </c>
      <c r="D2" s="187">
        <f>A3/B2</f>
        <v>415.15308770108976</v>
      </c>
      <c r="E2" s="195" t="s">
        <v>220</v>
      </c>
      <c r="H2" s="247" t="s">
        <v>1</v>
      </c>
      <c r="I2" s="249">
        <v>20</v>
      </c>
      <c r="J2" s="2" t="s">
        <v>2</v>
      </c>
    </row>
    <row r="3" spans="1:14" ht="14.25" customHeight="1">
      <c r="A3" s="3">
        <f>B5</f>
        <v>800000</v>
      </c>
      <c r="B3" s="2" t="s">
        <v>3</v>
      </c>
      <c r="C3" s="3"/>
      <c r="F3" s="187"/>
      <c r="H3" s="247" t="s">
        <v>4</v>
      </c>
      <c r="I3" s="250">
        <f>SUM(B7+B6-C5-C4)</f>
        <v>105000</v>
      </c>
    </row>
    <row r="4" spans="1:14" ht="14.25" customHeight="1">
      <c r="C4" s="19">
        <v>5000</v>
      </c>
      <c r="D4" s="2" t="s">
        <v>5</v>
      </c>
      <c r="H4" s="251" t="s">
        <v>6</v>
      </c>
      <c r="I4" s="246">
        <f>-PMT($I$1/12,$I$2*12,I3)</f>
        <v>894.66893492641464</v>
      </c>
      <c r="J4" s="5">
        <f t="shared" ref="J4:J6" si="0">I4*12</f>
        <v>10736.027219116975</v>
      </c>
      <c r="L4" s="4" t="s">
        <v>7</v>
      </c>
      <c r="M4" s="117">
        <f>IRR(M5:M11)</f>
        <v>3.171473252484569E-2</v>
      </c>
    </row>
    <row r="5" spans="1:14" ht="14.25" customHeight="1" thickBot="1">
      <c r="A5" s="2" t="s">
        <v>8</v>
      </c>
      <c r="B5" s="19">
        <v>800000</v>
      </c>
      <c r="C5" s="131">
        <v>50000</v>
      </c>
      <c r="D5" s="2" t="s">
        <v>9</v>
      </c>
      <c r="H5" s="252" t="s">
        <v>144</v>
      </c>
      <c r="I5" s="253">
        <f>-PPMT($I$1/12,1,$I$2*12,I3)</f>
        <v>172.79393492641475</v>
      </c>
      <c r="J5" s="5">
        <f t="shared" si="0"/>
        <v>2073.527219116977</v>
      </c>
      <c r="L5" s="2" t="s">
        <v>11</v>
      </c>
      <c r="M5" s="3">
        <f>-B5</f>
        <v>-800000</v>
      </c>
      <c r="N5" s="3"/>
    </row>
    <row r="6" spans="1:14" ht="14.25" customHeight="1" thickBot="1">
      <c r="A6" s="2" t="s">
        <v>12</v>
      </c>
      <c r="B6" s="19">
        <v>0</v>
      </c>
      <c r="C6" t="s">
        <v>224</v>
      </c>
      <c r="H6" s="254" t="s">
        <v>10</v>
      </c>
      <c r="I6" s="255">
        <f>-IPMT($I$1/12,1,$I$2*12,I3)</f>
        <v>721.875</v>
      </c>
      <c r="J6" s="5">
        <f t="shared" si="0"/>
        <v>8662.5</v>
      </c>
      <c r="L6" s="2" t="s">
        <v>13</v>
      </c>
      <c r="M6" s="6">
        <f>'STR 10 Year'!B39</f>
        <v>9539.7062077321607</v>
      </c>
    </row>
    <row r="7" spans="1:14" ht="14.25" customHeight="1">
      <c r="A7" s="7" t="s">
        <v>145</v>
      </c>
      <c r="B7" s="8">
        <f>B5*C7</f>
        <v>160000</v>
      </c>
      <c r="C7" s="268">
        <v>0.2</v>
      </c>
      <c r="D7" s="2" t="s">
        <v>14</v>
      </c>
      <c r="J7" s="5"/>
      <c r="L7" s="2" t="s">
        <v>16</v>
      </c>
      <c r="M7" s="6">
        <f>'STR 10 Year'!C39</f>
        <v>10787.706207732161</v>
      </c>
    </row>
    <row r="8" spans="1:14" ht="14.25" customHeight="1">
      <c r="A8" s="4" t="s">
        <v>17</v>
      </c>
      <c r="B8" s="10">
        <f>B5-B7</f>
        <v>640000</v>
      </c>
      <c r="D8" s="5"/>
      <c r="H8" s="4" t="s">
        <v>15</v>
      </c>
      <c r="I8" s="248">
        <f>IF(C7=0.1,0.08062,0.0775)</f>
        <v>7.7499999999999999E-2</v>
      </c>
      <c r="J8" t="s">
        <v>229</v>
      </c>
      <c r="L8" s="2" t="s">
        <v>19</v>
      </c>
      <c r="M8" s="6">
        <f>'STR 10 Year'!D39</f>
        <v>11742.036207732148</v>
      </c>
    </row>
    <row r="9" spans="1:14" ht="14.25" customHeight="1" thickBot="1">
      <c r="B9" s="3"/>
      <c r="H9" s="173" t="s">
        <v>18</v>
      </c>
      <c r="I9" s="256">
        <v>30</v>
      </c>
      <c r="J9" s="2" t="s">
        <v>2</v>
      </c>
      <c r="L9" s="2" t="s">
        <v>21</v>
      </c>
      <c r="M9" s="6">
        <f>'STR 10 Year'!E39</f>
        <v>12702.640257732157</v>
      </c>
    </row>
    <row r="10" spans="1:14" ht="14.25" customHeight="1" thickBot="1">
      <c r="B10" s="1" t="s">
        <v>148</v>
      </c>
      <c r="C10" s="16" t="s">
        <v>26</v>
      </c>
      <c r="D10" s="1" t="s">
        <v>27</v>
      </c>
      <c r="H10" s="259" t="s">
        <v>146</v>
      </c>
      <c r="I10" s="260">
        <f>-PMT($I$8/12,$I$9*12,$B$8)</f>
        <v>4585.0383715778762</v>
      </c>
      <c r="L10" s="2" t="s">
        <v>22</v>
      </c>
      <c r="M10" s="6">
        <f>'STR 10 Year'!F39</f>
        <v>13669.457179482153</v>
      </c>
    </row>
    <row r="11" spans="1:14" ht="14.25" customHeight="1">
      <c r="A11" s="4" t="s">
        <v>28</v>
      </c>
      <c r="B11" s="19">
        <v>300</v>
      </c>
      <c r="C11" s="20">
        <f>B11*30.5</f>
        <v>9150</v>
      </c>
      <c r="D11" s="20">
        <f t="shared" ref="D11:D13" si="1">C11*12</f>
        <v>109800</v>
      </c>
      <c r="H11" s="257" t="s">
        <v>20</v>
      </c>
      <c r="I11" s="258">
        <f>-IPMT($I$8/12,1,$I$9*12,$B$8)</f>
        <v>4133.333333333333</v>
      </c>
      <c r="J11" s="209"/>
      <c r="K11" s="209"/>
      <c r="L11" s="12">
        <v>6</v>
      </c>
      <c r="M11" s="11">
        <f>$B$5*(1+0.02)^L11</f>
        <v>900929.93541120004</v>
      </c>
      <c r="N11" s="2" t="s">
        <v>23</v>
      </c>
    </row>
    <row r="12" spans="1:14" ht="14.25" customHeight="1">
      <c r="A12" s="4" t="s">
        <v>149</v>
      </c>
      <c r="B12" s="268">
        <v>1</v>
      </c>
      <c r="C12" s="20">
        <f>-C11*(1-B12)</f>
        <v>0</v>
      </c>
      <c r="D12" s="171">
        <f t="shared" si="1"/>
        <v>0</v>
      </c>
      <c r="H12" s="245" t="s">
        <v>147</v>
      </c>
      <c r="I12" s="246">
        <f>-PPMT($I$8/12,1,$I$9*12,$B$8)</f>
        <v>451.70503824454357</v>
      </c>
      <c r="J12" s="5">
        <f>I12*12</f>
        <v>5420.4604589345226</v>
      </c>
    </row>
    <row r="13" spans="1:14" ht="14.25" customHeight="1" thickBot="1">
      <c r="A13" s="24" t="s">
        <v>150</v>
      </c>
      <c r="B13" s="173"/>
      <c r="C13" s="174">
        <v>0</v>
      </c>
      <c r="D13" s="175">
        <f t="shared" si="1"/>
        <v>0</v>
      </c>
    </row>
    <row r="14" spans="1:14" ht="14.25" customHeight="1" thickBot="1">
      <c r="A14" s="172"/>
      <c r="B14" s="176"/>
      <c r="C14" s="177"/>
      <c r="D14" s="177"/>
      <c r="H14" s="13" t="s">
        <v>24</v>
      </c>
      <c r="I14" s="14"/>
    </row>
    <row r="15" spans="1:14" ht="14.25" customHeight="1" thickBot="1">
      <c r="A15" s="36" t="s">
        <v>31</v>
      </c>
      <c r="B15" s="178"/>
      <c r="C15" s="179">
        <f>SUM(C11:C13)</f>
        <v>9150</v>
      </c>
      <c r="D15" s="180">
        <f>C15*12</f>
        <v>109800</v>
      </c>
      <c r="H15" s="7" t="s">
        <v>25</v>
      </c>
      <c r="I15" s="15">
        <f>C45/SUM($B$6:$B$7,B60)</f>
        <v>2.2032636327993661E-2</v>
      </c>
      <c r="J15" s="3"/>
      <c r="L15" t="s">
        <v>104</v>
      </c>
      <c r="M15" s="319">
        <v>0.08</v>
      </c>
    </row>
    <row r="16" spans="1:14" ht="14.25" customHeight="1" thickBot="1">
      <c r="A16" s="1"/>
      <c r="B16" s="1"/>
      <c r="C16" s="1"/>
      <c r="D16" s="1"/>
      <c r="E16" s="29"/>
      <c r="F16" s="29"/>
      <c r="H16" s="17" t="s">
        <v>29</v>
      </c>
      <c r="I16" s="18">
        <f>C45/B7</f>
        <v>2.2810663798325935E-2</v>
      </c>
      <c r="L16" s="284"/>
      <c r="M16" s="285"/>
    </row>
    <row r="17" spans="1:15" ht="14.25" customHeight="1" thickBot="1">
      <c r="A17" s="178" t="s">
        <v>33</v>
      </c>
      <c r="B17" s="282" t="s">
        <v>26</v>
      </c>
      <c r="C17" s="282" t="s">
        <v>27</v>
      </c>
      <c r="D17" s="283"/>
      <c r="H17" s="132" t="s">
        <v>128</v>
      </c>
      <c r="I17" s="318">
        <f>'STR 10 Year'!L50</f>
        <v>0.16578847616413372</v>
      </c>
      <c r="J17" s="3"/>
      <c r="L17" s="287" t="s">
        <v>7</v>
      </c>
      <c r="M17" s="288"/>
      <c r="N17" s="289"/>
      <c r="O17" s="49" t="s">
        <v>106</v>
      </c>
    </row>
    <row r="18" spans="1:15" ht="14.25" customHeight="1">
      <c r="A18" s="279" t="s">
        <v>35</v>
      </c>
      <c r="B18" s="280">
        <f>C11*D18</f>
        <v>0</v>
      </c>
      <c r="C18" s="280">
        <f t="shared" ref="C18:C30" si="2">B18*12</f>
        <v>0</v>
      </c>
      <c r="D18" s="281">
        <v>0</v>
      </c>
      <c r="E18" s="32">
        <f>IF(D18=0,1,0)</f>
        <v>1</v>
      </c>
      <c r="H18" s="21" t="s">
        <v>30</v>
      </c>
      <c r="I18" s="22">
        <f>PPMT($I$8/12,1,$I$9*12,$B$8)*12</f>
        <v>-5420.4604589345226</v>
      </c>
      <c r="J18" s="3"/>
      <c r="L18" s="103">
        <v>45536</v>
      </c>
      <c r="M18" s="2">
        <v>0</v>
      </c>
      <c r="N18" s="104">
        <f>-SUM('STR Calculator'!B6:B7,B60)</f>
        <v>-165650</v>
      </c>
      <c r="O18" s="105">
        <f>N18</f>
        <v>-165650</v>
      </c>
    </row>
    <row r="19" spans="1:15" ht="14.25" customHeight="1" thickBot="1">
      <c r="A19" s="269" t="s">
        <v>213</v>
      </c>
      <c r="B19" s="19">
        <v>50</v>
      </c>
      <c r="C19" s="31">
        <f t="shared" si="2"/>
        <v>600</v>
      </c>
      <c r="D19" s="271"/>
      <c r="H19" s="25" t="s">
        <v>218</v>
      </c>
      <c r="I19" s="26">
        <f>C45*0.25</f>
        <v>912.42655193303744</v>
      </c>
      <c r="J19" s="5"/>
      <c r="L19" s="103">
        <v>45901</v>
      </c>
      <c r="M19" s="2">
        <v>1</v>
      </c>
      <c r="N19" s="108">
        <f>'STR 10 Year'!B39</f>
        <v>9539.7062077321607</v>
      </c>
      <c r="O19" s="109">
        <f>N19/(1+$M$15)^M19</f>
        <v>8833.0613034557045</v>
      </c>
    </row>
    <row r="20" spans="1:15" ht="14.25" customHeight="1">
      <c r="A20" s="269" t="s">
        <v>151</v>
      </c>
      <c r="B20" s="19">
        <v>0</v>
      </c>
      <c r="C20" s="31">
        <f t="shared" si="2"/>
        <v>0</v>
      </c>
      <c r="D20" s="271"/>
      <c r="L20" s="103">
        <v>46266</v>
      </c>
      <c r="M20" s="2">
        <v>2</v>
      </c>
      <c r="N20" s="108">
        <f>'STR 10 Year'!C39</f>
        <v>10787.706207732161</v>
      </c>
      <c r="O20" s="109">
        <f t="shared" ref="O20:O28" si="3">N20/(1+$M$15)^M20</f>
        <v>9248.7193138993134</v>
      </c>
    </row>
    <row r="21" spans="1:15" ht="14.25" customHeight="1">
      <c r="A21" s="269" t="s">
        <v>37</v>
      </c>
      <c r="B21" s="19">
        <v>200</v>
      </c>
      <c r="C21" s="31">
        <f t="shared" si="2"/>
        <v>2400</v>
      </c>
      <c r="D21" s="272">
        <f>C21/B5</f>
        <v>3.0000000000000001E-3</v>
      </c>
      <c r="H21" s="28" t="s">
        <v>32</v>
      </c>
      <c r="I21" s="4"/>
      <c r="L21" s="103">
        <v>46631</v>
      </c>
      <c r="M21" s="2">
        <v>3</v>
      </c>
      <c r="N21" s="108">
        <f>'STR 10 Year'!D39</f>
        <v>11742.036207732148</v>
      </c>
      <c r="O21" s="109">
        <f t="shared" si="3"/>
        <v>9321.206916923984</v>
      </c>
    </row>
    <row r="22" spans="1:15" ht="14.25" customHeight="1">
      <c r="A22" s="269" t="s">
        <v>38</v>
      </c>
      <c r="B22" s="19">
        <v>300</v>
      </c>
      <c r="C22" s="31">
        <f t="shared" si="2"/>
        <v>3600</v>
      </c>
      <c r="D22" s="273">
        <f>C22/B5</f>
        <v>4.4999999999999997E-3</v>
      </c>
      <c r="H22" s="4" t="s">
        <v>34</v>
      </c>
      <c r="I22" s="30">
        <f>$C$11/$B$5</f>
        <v>1.14375E-2</v>
      </c>
      <c r="L22" s="103">
        <v>46997</v>
      </c>
      <c r="M22" s="2">
        <v>4</v>
      </c>
      <c r="N22" s="108">
        <f>'STR 10 Year'!E39</f>
        <v>12702.640257732157</v>
      </c>
      <c r="O22" s="109">
        <f t="shared" si="3"/>
        <v>9336.8197987671683</v>
      </c>
    </row>
    <row r="23" spans="1:15" ht="14.25" customHeight="1">
      <c r="A23" s="269" t="s">
        <v>152</v>
      </c>
      <c r="B23" s="19">
        <f>D23*6</f>
        <v>1500</v>
      </c>
      <c r="C23" s="31">
        <f t="shared" si="2"/>
        <v>18000</v>
      </c>
      <c r="D23" s="274">
        <v>250</v>
      </c>
      <c r="E23" s="11"/>
      <c r="H23" s="4" t="s">
        <v>36</v>
      </c>
      <c r="I23" s="33">
        <f>B40/(B42+B41+B43)</f>
        <v>1.1460313110557885</v>
      </c>
      <c r="L23" s="103">
        <v>47362</v>
      </c>
      <c r="M23" s="2">
        <v>5</v>
      </c>
      <c r="N23" s="108">
        <f>'STR 10 Year'!F39</f>
        <v>13669.457179482153</v>
      </c>
      <c r="O23" s="109">
        <f t="shared" si="3"/>
        <v>9303.2028689279523</v>
      </c>
    </row>
    <row r="24" spans="1:15" ht="14.25" customHeight="1">
      <c r="A24" s="269" t="s">
        <v>153</v>
      </c>
      <c r="B24" s="19">
        <v>250</v>
      </c>
      <c r="C24" s="31">
        <f t="shared" si="2"/>
        <v>3000</v>
      </c>
      <c r="D24" s="273"/>
      <c r="E24" s="11"/>
      <c r="L24" s="103">
        <v>47727</v>
      </c>
      <c r="M24" s="2">
        <v>6</v>
      </c>
      <c r="N24" s="108">
        <f>'STR 10 Year'!G39</f>
        <v>14642.420328968408</v>
      </c>
      <c r="O24" s="109">
        <f t="shared" si="3"/>
        <v>9227.2085553716079</v>
      </c>
    </row>
    <row r="25" spans="1:15" ht="14.25" customHeight="1">
      <c r="A25" s="269" t="s">
        <v>39</v>
      </c>
      <c r="B25" s="19">
        <v>0</v>
      </c>
      <c r="C25" s="31">
        <f t="shared" si="2"/>
        <v>0</v>
      </c>
      <c r="D25" s="272">
        <f>C25/B5</f>
        <v>0</v>
      </c>
      <c r="E25" s="11"/>
      <c r="L25" s="103">
        <v>48092</v>
      </c>
      <c r="M25" s="2">
        <v>7</v>
      </c>
      <c r="N25" s="108">
        <f>'STR 10 Year'!H39</f>
        <v>15621.457349138043</v>
      </c>
      <c r="O25" s="109">
        <f t="shared" si="3"/>
        <v>9114.9703232191223</v>
      </c>
    </row>
    <row r="26" spans="1:15" ht="14.25" customHeight="1">
      <c r="A26" s="269" t="s">
        <v>40</v>
      </c>
      <c r="B26" s="19">
        <v>250</v>
      </c>
      <c r="C26" s="31">
        <f t="shared" si="2"/>
        <v>3000</v>
      </c>
      <c r="D26" s="275"/>
      <c r="E26" s="11"/>
      <c r="L26" s="103">
        <v>48458</v>
      </c>
      <c r="M26" s="2">
        <v>8</v>
      </c>
      <c r="N26" s="108">
        <f>'STR 10 Year'!I39</f>
        <v>16606.489912469435</v>
      </c>
      <c r="O26" s="109">
        <f t="shared" si="3"/>
        <v>8971.9697805031756</v>
      </c>
    </row>
    <row r="27" spans="1:15" ht="14.25" customHeight="1">
      <c r="A27" s="269" t="s">
        <v>212</v>
      </c>
      <c r="B27" s="19">
        <f>2000/18</f>
        <v>111.11111111111111</v>
      </c>
      <c r="C27" s="31">
        <f t="shared" si="2"/>
        <v>1333.3333333333335</v>
      </c>
      <c r="D27" s="275"/>
      <c r="E27" s="11"/>
      <c r="H27" s="1" t="s">
        <v>41</v>
      </c>
      <c r="I27" s="34">
        <f>B38*$J$27+SUM(B41:B42)*$J$27</f>
        <v>50250.146896133927</v>
      </c>
      <c r="J27" s="2">
        <v>6</v>
      </c>
      <c r="K27" s="2" t="s">
        <v>42</v>
      </c>
      <c r="L27" s="103">
        <v>48823</v>
      </c>
      <c r="M27" s="2">
        <v>9</v>
      </c>
      <c r="N27" s="108">
        <f>'STR 10 Year'!J39</f>
        <v>17597.433452979603</v>
      </c>
      <c r="O27" s="109">
        <f t="shared" si="3"/>
        <v>8803.0979090176315</v>
      </c>
    </row>
    <row r="28" spans="1:15" ht="14.25" customHeight="1">
      <c r="A28" s="269" t="s">
        <v>154</v>
      </c>
      <c r="B28" s="19">
        <v>150</v>
      </c>
      <c r="C28" s="31">
        <f t="shared" si="2"/>
        <v>1800</v>
      </c>
      <c r="D28" s="275"/>
      <c r="E28" s="11"/>
      <c r="I28" s="5">
        <f t="shared" ref="I28:J28" si="4">I27/2</f>
        <v>25125.073448066963</v>
      </c>
      <c r="J28" s="2">
        <f t="shared" si="4"/>
        <v>3</v>
      </c>
      <c r="K28" s="2" t="s">
        <v>42</v>
      </c>
      <c r="L28" s="103">
        <v>49188</v>
      </c>
      <c r="M28" s="2">
        <v>10</v>
      </c>
      <c r="N28" s="108">
        <f>'STR 10 Year'!K39+'STR 10 Year'!K44-('STR Calculator'!B8-SUM('STR 10 Year'!B46:K46))</f>
        <v>651171.75669552083</v>
      </c>
      <c r="O28" s="109">
        <f t="shared" si="3"/>
        <v>301618.51732602966</v>
      </c>
    </row>
    <row r="29" spans="1:15" ht="14.25" customHeight="1">
      <c r="A29" s="269" t="s">
        <v>228</v>
      </c>
      <c r="B29" s="19">
        <v>150</v>
      </c>
      <c r="C29" s="31">
        <f t="shared" si="2"/>
        <v>1800</v>
      </c>
      <c r="D29" s="275"/>
      <c r="E29" s="11"/>
      <c r="L29" s="168"/>
      <c r="M29" s="2"/>
      <c r="N29" s="108"/>
      <c r="O29" s="109"/>
    </row>
    <row r="30" spans="1:15" ht="14.25" customHeight="1" thickBot="1">
      <c r="A30" s="269" t="s">
        <v>155</v>
      </c>
      <c r="B30" s="19">
        <v>0</v>
      </c>
      <c r="C30" s="31">
        <f t="shared" si="2"/>
        <v>0</v>
      </c>
      <c r="D30" s="275"/>
      <c r="E30" s="11"/>
      <c r="L30" s="112"/>
      <c r="M30" s="113"/>
      <c r="N30" s="114">
        <f>XIRR(N18:N28,L18:L28)</f>
        <v>0.19071521162986751</v>
      </c>
      <c r="O30" s="115">
        <f>SUM(O18:O28)</f>
        <v>218128.77409611532</v>
      </c>
    </row>
    <row r="31" spans="1:15" ht="14.25" customHeight="1">
      <c r="A31" s="269" t="s">
        <v>44</v>
      </c>
      <c r="B31" s="20">
        <f t="shared" ref="B31:B32" si="5">C31/12</f>
        <v>0</v>
      </c>
      <c r="C31" s="31">
        <f>B5*D31</f>
        <v>0</v>
      </c>
      <c r="D31" s="270">
        <v>0</v>
      </c>
      <c r="E31" s="11"/>
    </row>
    <row r="32" spans="1:15" ht="14.25" customHeight="1">
      <c r="A32" s="269" t="s">
        <v>211</v>
      </c>
      <c r="B32" s="20">
        <f t="shared" si="5"/>
        <v>0</v>
      </c>
      <c r="C32" s="31">
        <f>D32*B5</f>
        <v>0</v>
      </c>
      <c r="D32" s="270">
        <v>0</v>
      </c>
      <c r="E32" s="11"/>
    </row>
    <row r="33" spans="1:11" ht="14.25" customHeight="1">
      <c r="A33" s="269" t="s">
        <v>45</v>
      </c>
      <c r="B33" s="19">
        <v>0</v>
      </c>
      <c r="C33" s="31">
        <f t="shared" ref="C33:C37" si="6">B33*12</f>
        <v>0</v>
      </c>
      <c r="D33" s="275"/>
      <c r="E33" s="11"/>
    </row>
    <row r="34" spans="1:11" ht="14.25" customHeight="1">
      <c r="A34" s="269" t="s">
        <v>156</v>
      </c>
      <c r="B34" s="19">
        <v>25</v>
      </c>
      <c r="C34" s="31">
        <f t="shared" si="6"/>
        <v>300</v>
      </c>
      <c r="D34" s="271"/>
      <c r="E34" s="11"/>
    </row>
    <row r="35" spans="1:11" ht="14.25" customHeight="1">
      <c r="A35" s="269" t="s">
        <v>231</v>
      </c>
      <c r="B35" s="19">
        <v>20</v>
      </c>
      <c r="C35" s="31">
        <f t="shared" si="6"/>
        <v>240</v>
      </c>
      <c r="D35" s="271"/>
      <c r="E35" s="11"/>
    </row>
    <row r="36" spans="1:11" ht="14.25" customHeight="1">
      <c r="A36" s="269" t="s">
        <v>157</v>
      </c>
      <c r="B36" s="19">
        <v>25</v>
      </c>
      <c r="C36" s="31">
        <f t="shared" si="6"/>
        <v>300</v>
      </c>
      <c r="D36" s="271"/>
      <c r="E36" s="11"/>
      <c r="F36" s="29"/>
    </row>
    <row r="37" spans="1:11" ht="14.25" customHeight="1">
      <c r="A37" s="269" t="s">
        <v>46</v>
      </c>
      <c r="B37" s="19">
        <v>37</v>
      </c>
      <c r="C37" s="31">
        <f t="shared" si="6"/>
        <v>444</v>
      </c>
      <c r="D37" s="271"/>
      <c r="E37" s="133"/>
      <c r="F37" s="29"/>
      <c r="H37" s="170" t="s">
        <v>210</v>
      </c>
    </row>
    <row r="38" spans="1:11" ht="14.25" customHeight="1" thickBot="1">
      <c r="A38" s="276" t="s">
        <v>47</v>
      </c>
      <c r="B38" s="277">
        <f>SUM(B18:B37)</f>
        <v>3068.1111111111113</v>
      </c>
      <c r="C38" s="277">
        <f>SUM(C18:C37)</f>
        <v>36817.333333333328</v>
      </c>
      <c r="D38" s="278"/>
      <c r="E38" s="133"/>
      <c r="F38" s="29"/>
    </row>
    <row r="39" spans="1:11" ht="14.25" customHeight="1" thickBot="1">
      <c r="C39" s="11"/>
      <c r="D39" s="11"/>
      <c r="E39" s="11"/>
      <c r="F39" s="116"/>
      <c r="H39" s="3"/>
    </row>
    <row r="40" spans="1:11" ht="14.25" customHeight="1">
      <c r="A40" s="2" t="s">
        <v>48</v>
      </c>
      <c r="B40" s="11">
        <f>C15-B38</f>
        <v>6081.8888888888887</v>
      </c>
      <c r="C40" s="11">
        <f>D15-C38</f>
        <v>72982.666666666672</v>
      </c>
      <c r="D40" s="181" t="s">
        <v>36</v>
      </c>
      <c r="E40" s="182">
        <f>B40/(B42+B41+B43)</f>
        <v>1.1460313110557885</v>
      </c>
      <c r="H40" s="35"/>
    </row>
    <row r="41" spans="1:11" ht="14.25" customHeight="1">
      <c r="A41" s="2" t="s">
        <v>158</v>
      </c>
      <c r="B41" s="11">
        <f>IF(I6&lt;0,0,I6)</f>
        <v>721.875</v>
      </c>
      <c r="C41" s="11">
        <f t="shared" ref="C41:C45" si="7">B41*12</f>
        <v>8662.5</v>
      </c>
      <c r="D41" s="183">
        <f>IF(B41=I6,1,0)</f>
        <v>1</v>
      </c>
      <c r="E41" s="184"/>
    </row>
    <row r="42" spans="1:11" ht="14.25" customHeight="1" thickBot="1">
      <c r="A42" s="2" t="s">
        <v>49</v>
      </c>
      <c r="B42" s="6">
        <f>-PMT($I$8/12,$I$9*12,$B$8)</f>
        <v>4585.0383715778762</v>
      </c>
      <c r="C42" s="11">
        <f t="shared" si="7"/>
        <v>55020.460458934511</v>
      </c>
      <c r="D42" s="185" t="s">
        <v>50</v>
      </c>
      <c r="E42" s="186">
        <f>C40/$B$5</f>
        <v>9.1228333333333342E-2</v>
      </c>
    </row>
    <row r="43" spans="1:11" ht="14.25" customHeight="1">
      <c r="A43" s="2" t="s">
        <v>159</v>
      </c>
      <c r="B43" s="6">
        <f>IF(C7&lt;0.2,300,0)</f>
        <v>0</v>
      </c>
      <c r="C43" s="11">
        <f t="shared" si="7"/>
        <v>0</v>
      </c>
      <c r="D43" s="35" t="str">
        <f>ROUND(C43/B8,4)&amp;"% of loan"</f>
        <v>0% of loan</v>
      </c>
      <c r="E43" s="116"/>
    </row>
    <row r="44" spans="1:11" ht="14.25" customHeight="1" thickBot="1">
      <c r="A44" s="334" t="s">
        <v>243</v>
      </c>
      <c r="B44" s="6">
        <f>C44/12</f>
        <v>470.83333333333331</v>
      </c>
      <c r="C44" s="11">
        <f>B60</f>
        <v>5650</v>
      </c>
      <c r="D44" s="35"/>
      <c r="E44" s="116"/>
    </row>
    <row r="45" spans="1:11" ht="14.25" customHeight="1" thickBot="1">
      <c r="A45" s="36" t="s">
        <v>51</v>
      </c>
      <c r="B45" s="37">
        <f>B40-B42-B41-B44-B43</f>
        <v>304.14218397767917</v>
      </c>
      <c r="C45" s="38">
        <f>B45*12</f>
        <v>3649.7062077321498</v>
      </c>
    </row>
    <row r="46" spans="1:11" ht="14.25" customHeight="1">
      <c r="B46" s="134"/>
      <c r="C46" s="134"/>
      <c r="D46" s="135"/>
      <c r="F46" s="29"/>
    </row>
    <row r="47" spans="1:11" ht="14.25" customHeight="1" thickBot="1">
      <c r="B47" s="134"/>
      <c r="C47" s="134"/>
      <c r="F47" s="29"/>
      <c r="K47" s="35"/>
    </row>
    <row r="48" spans="1:11" ht="14.25" customHeight="1" thickBot="1">
      <c r="A48" s="324" t="s">
        <v>244</v>
      </c>
      <c r="B48" s="325" t="s">
        <v>241</v>
      </c>
      <c r="C48" s="323"/>
      <c r="D48" s="323"/>
      <c r="E48" s="205"/>
      <c r="F48" s="29"/>
    </row>
    <row r="49" spans="1:7" ht="14.25" customHeight="1">
      <c r="A49" s="326" t="s">
        <v>236</v>
      </c>
      <c r="B49" s="327">
        <v>1000</v>
      </c>
      <c r="C49" s="322"/>
      <c r="D49" s="322"/>
      <c r="E49" s="321"/>
      <c r="F49" s="29"/>
    </row>
    <row r="50" spans="1:7" ht="14.25" customHeight="1">
      <c r="A50" s="279" t="s">
        <v>237</v>
      </c>
      <c r="B50" s="328">
        <v>1000</v>
      </c>
      <c r="C50" s="205"/>
      <c r="D50" s="322"/>
      <c r="E50" s="321"/>
      <c r="F50" s="29"/>
      <c r="G50" s="11"/>
    </row>
    <row r="51" spans="1:7" ht="14.25" customHeight="1">
      <c r="A51" s="269" t="s">
        <v>238</v>
      </c>
      <c r="B51" s="329">
        <v>100</v>
      </c>
      <c r="C51" s="205"/>
      <c r="D51" s="322"/>
      <c r="E51" s="321"/>
      <c r="F51" s="29"/>
      <c r="G51" s="11"/>
    </row>
    <row r="52" spans="1:7" ht="14.25" customHeight="1">
      <c r="A52" s="269" t="s">
        <v>239</v>
      </c>
      <c r="B52" s="329">
        <v>250</v>
      </c>
      <c r="C52" s="205"/>
      <c r="D52" s="322"/>
      <c r="E52" s="321"/>
      <c r="F52" s="29"/>
      <c r="G52" s="11"/>
    </row>
    <row r="53" spans="1:7" ht="14.25" customHeight="1">
      <c r="A53" s="269" t="s">
        <v>240</v>
      </c>
      <c r="B53" s="329">
        <v>500</v>
      </c>
      <c r="C53" s="205"/>
      <c r="D53" s="322"/>
      <c r="E53" s="321"/>
      <c r="F53" s="29"/>
      <c r="G53" s="11"/>
    </row>
    <row r="54" spans="1:7" ht="14.25" customHeight="1">
      <c r="A54" s="269" t="s">
        <v>242</v>
      </c>
      <c r="B54" s="329">
        <v>2000</v>
      </c>
      <c r="C54" s="205"/>
      <c r="D54" s="322"/>
      <c r="E54" s="321"/>
      <c r="F54" s="29"/>
      <c r="G54" s="11"/>
    </row>
    <row r="55" spans="1:7" ht="14.25" customHeight="1">
      <c r="A55" s="269" t="s">
        <v>245</v>
      </c>
      <c r="B55" s="329">
        <v>400</v>
      </c>
      <c r="C55" s="205"/>
      <c r="D55" s="322"/>
      <c r="E55" s="321"/>
      <c r="F55" s="29"/>
      <c r="G55" s="11"/>
    </row>
    <row r="56" spans="1:7" ht="14.25" customHeight="1">
      <c r="A56" s="269" t="s">
        <v>246</v>
      </c>
      <c r="B56" s="329">
        <v>200</v>
      </c>
      <c r="C56" s="205"/>
      <c r="D56" s="322"/>
      <c r="E56" s="321"/>
      <c r="F56" s="29"/>
      <c r="G56" s="11"/>
    </row>
    <row r="57" spans="1:7" ht="14.25" customHeight="1">
      <c r="A57" s="269" t="s">
        <v>247</v>
      </c>
      <c r="B57" s="329">
        <v>200</v>
      </c>
      <c r="C57" s="205"/>
      <c r="D57" s="322"/>
      <c r="E57" s="321"/>
      <c r="F57" s="29"/>
      <c r="G57" s="11"/>
    </row>
    <row r="58" spans="1:7" ht="14.25" customHeight="1">
      <c r="A58" s="330"/>
      <c r="B58" s="331"/>
      <c r="C58" s="205"/>
      <c r="D58" s="322"/>
      <c r="E58" s="321"/>
    </row>
    <row r="59" spans="1:7" ht="14.25" customHeight="1" thickBot="1">
      <c r="A59" s="330"/>
      <c r="B59" s="331"/>
      <c r="C59" s="205"/>
      <c r="D59" s="322"/>
      <c r="E59" s="321"/>
    </row>
    <row r="60" spans="1:7" ht="14.25" customHeight="1" thickBot="1">
      <c r="A60" s="332" t="s">
        <v>235</v>
      </c>
      <c r="B60" s="333">
        <f>SUM(B49:B58)</f>
        <v>5650</v>
      </c>
      <c r="C60" s="172"/>
      <c r="D60" s="172"/>
      <c r="E60" s="321"/>
    </row>
    <row r="61" spans="1:7" ht="14.25" customHeight="1">
      <c r="A61" s="172"/>
      <c r="B61" s="172"/>
      <c r="C61" s="172"/>
      <c r="D61" s="172"/>
      <c r="E61" s="321"/>
    </row>
    <row r="62" spans="1:7" ht="14.25" customHeight="1" thickBot="1"/>
    <row r="63" spans="1:7" ht="14.25" customHeight="1" thickBot="1">
      <c r="A63" s="27" t="s">
        <v>234</v>
      </c>
      <c r="B63" s="39" t="s">
        <v>52</v>
      </c>
      <c r="C63" s="39" t="s">
        <v>53</v>
      </c>
      <c r="D63" s="39" t="s">
        <v>54</v>
      </c>
      <c r="E63" s="40" t="s">
        <v>55</v>
      </c>
    </row>
    <row r="64" spans="1:7" ht="14.25" customHeight="1">
      <c r="A64" s="41" t="s">
        <v>56</v>
      </c>
      <c r="B64" s="2">
        <v>5</v>
      </c>
      <c r="C64" s="2">
        <v>7000</v>
      </c>
      <c r="D64" s="2">
        <f t="shared" ref="D64:D74" si="8">C64</f>
        <v>7000</v>
      </c>
      <c r="E64" s="42">
        <f t="shared" ref="E64:E74" si="9">D64/B64/12</f>
        <v>116.66666666666667</v>
      </c>
    </row>
    <row r="65" spans="1:5" ht="14.25" customHeight="1">
      <c r="A65" s="43" t="s">
        <v>57</v>
      </c>
      <c r="B65" s="44">
        <v>10</v>
      </c>
      <c r="C65" s="44"/>
      <c r="D65" s="2">
        <f t="shared" si="8"/>
        <v>0</v>
      </c>
      <c r="E65" s="42">
        <f t="shared" si="9"/>
        <v>0</v>
      </c>
    </row>
    <row r="66" spans="1:5" ht="14.25" customHeight="1">
      <c r="A66" s="45" t="s">
        <v>58</v>
      </c>
      <c r="B66" s="46">
        <v>10</v>
      </c>
      <c r="C66" s="46"/>
      <c r="D66" s="2">
        <f t="shared" si="8"/>
        <v>0</v>
      </c>
      <c r="E66" s="42">
        <f t="shared" si="9"/>
        <v>0</v>
      </c>
    </row>
    <row r="67" spans="1:5" ht="14.25" customHeight="1">
      <c r="A67" s="45" t="s">
        <v>59</v>
      </c>
      <c r="B67" s="46">
        <v>10</v>
      </c>
      <c r="C67" s="46">
        <v>8000</v>
      </c>
      <c r="D67" s="2">
        <f t="shared" si="8"/>
        <v>8000</v>
      </c>
      <c r="E67" s="42">
        <f t="shared" si="9"/>
        <v>66.666666666666671</v>
      </c>
    </row>
    <row r="68" spans="1:5" ht="14.25" customHeight="1">
      <c r="A68" s="45" t="s">
        <v>60</v>
      </c>
      <c r="B68" s="46">
        <v>10</v>
      </c>
      <c r="C68" s="46"/>
      <c r="D68" s="2">
        <f t="shared" si="8"/>
        <v>0</v>
      </c>
      <c r="E68" s="42">
        <f t="shared" si="9"/>
        <v>0</v>
      </c>
    </row>
    <row r="69" spans="1:5" ht="14.25" customHeight="1">
      <c r="A69" s="45" t="s">
        <v>61</v>
      </c>
      <c r="B69" s="46">
        <v>1</v>
      </c>
      <c r="C69" s="46"/>
      <c r="D69" s="2">
        <f t="shared" si="8"/>
        <v>0</v>
      </c>
      <c r="E69" s="42">
        <f t="shared" si="9"/>
        <v>0</v>
      </c>
    </row>
    <row r="70" spans="1:5" ht="14.25" customHeight="1">
      <c r="A70" s="45" t="s">
        <v>62</v>
      </c>
      <c r="B70" s="46">
        <v>6</v>
      </c>
      <c r="C70" s="46">
        <v>2000</v>
      </c>
      <c r="D70" s="2">
        <f t="shared" si="8"/>
        <v>2000</v>
      </c>
      <c r="E70" s="42">
        <f t="shared" si="9"/>
        <v>27.777777777777775</v>
      </c>
    </row>
    <row r="71" spans="1:5" ht="14.25" customHeight="1">
      <c r="A71" s="45" t="s">
        <v>63</v>
      </c>
      <c r="B71" s="46">
        <v>10</v>
      </c>
      <c r="C71" s="46"/>
      <c r="D71" s="2">
        <f t="shared" si="8"/>
        <v>0</v>
      </c>
      <c r="E71" s="42">
        <f t="shared" si="9"/>
        <v>0</v>
      </c>
    </row>
    <row r="72" spans="1:5" ht="14.25" customHeight="1">
      <c r="A72" s="45" t="s">
        <v>64</v>
      </c>
      <c r="B72" s="46">
        <v>4</v>
      </c>
      <c r="C72" s="46"/>
      <c r="D72" s="2">
        <f t="shared" si="8"/>
        <v>0</v>
      </c>
      <c r="E72" s="42">
        <f t="shared" si="9"/>
        <v>0</v>
      </c>
    </row>
    <row r="73" spans="1:5" ht="14.25" customHeight="1">
      <c r="A73" s="47" t="s">
        <v>65</v>
      </c>
      <c r="B73" s="48">
        <v>1</v>
      </c>
      <c r="C73" s="48"/>
      <c r="D73" s="2">
        <f t="shared" si="8"/>
        <v>0</v>
      </c>
      <c r="E73" s="42">
        <f t="shared" si="9"/>
        <v>0</v>
      </c>
    </row>
    <row r="74" spans="1:5" ht="14.25" customHeight="1" thickBot="1">
      <c r="A74" s="47" t="s">
        <v>66</v>
      </c>
      <c r="B74" s="48">
        <v>10</v>
      </c>
      <c r="C74" s="48">
        <v>500</v>
      </c>
      <c r="D74" s="2">
        <f t="shared" si="8"/>
        <v>500</v>
      </c>
      <c r="E74" s="42">
        <f t="shared" si="9"/>
        <v>4.166666666666667</v>
      </c>
    </row>
    <row r="75" spans="1:5" ht="14.25" customHeight="1" thickBot="1">
      <c r="A75" s="49" t="s">
        <v>67</v>
      </c>
      <c r="B75" s="50"/>
      <c r="C75" s="50"/>
      <c r="D75" s="50"/>
      <c r="E75" s="51">
        <f>SUM(E64:E74)</f>
        <v>215.27777777777777</v>
      </c>
    </row>
    <row r="76" spans="1:5" ht="14.25" customHeight="1"/>
    <row r="77" spans="1:5" ht="14.25" customHeight="1"/>
    <row r="78" spans="1:5" ht="14.25" customHeight="1"/>
    <row r="79" spans="1:5" ht="14.25" customHeight="1"/>
    <row r="80" spans="1:5"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sheetData>
  <mergeCells count="2">
    <mergeCell ref="L16:M16"/>
    <mergeCell ref="L17:N17"/>
  </mergeCells>
  <conditionalFormatting sqref="E18 D41">
    <cfRule type="cellIs" dxfId="0" priority="1" operator="equal">
      <formula>1</formula>
    </cfRule>
  </conditionalFormatting>
  <hyperlinks>
    <hyperlink ref="A1" r:id="rId1" display="https://www.zillow.com/homedetails/2974-Ginas-Way-Sevierville-TN-37862/42502172_zpid/?" xr:uid="{1997BAE1-DB16-4D8F-ACC4-F6995954FA5A}"/>
  </hyperlinks>
  <pageMargins left="0.7" right="0.7" top="0.75" bottom="0.75" header="0" footer="0"/>
  <pageSetup orientation="portrait"/>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election activeCell="H15" sqref="H15"/>
    </sheetView>
  </sheetViews>
  <sheetFormatPr defaultColWidth="12.6640625" defaultRowHeight="15" customHeight="1"/>
  <cols>
    <col min="1" max="1" width="13.88671875" customWidth="1"/>
    <col min="2" max="2" width="13.77734375" customWidth="1"/>
    <col min="3" max="3" width="13.44140625" customWidth="1"/>
    <col min="4" max="4" width="15.44140625" customWidth="1"/>
    <col min="5" max="5" width="12.21875" customWidth="1"/>
    <col min="6" max="6" width="16.33203125" customWidth="1"/>
    <col min="7" max="7" width="15.77734375" customWidth="1"/>
    <col min="8" max="8" width="14.44140625" customWidth="1"/>
    <col min="9" max="9" width="11.88671875" customWidth="1"/>
    <col min="10" max="10" width="13.33203125" customWidth="1"/>
    <col min="11" max="11" width="12.21875" customWidth="1"/>
    <col min="12" max="12" width="16.109375" customWidth="1"/>
    <col min="13" max="13" width="13.88671875" customWidth="1"/>
    <col min="14" max="26" width="8.6640625" customWidth="1"/>
  </cols>
  <sheetData>
    <row r="1" spans="1:13" ht="33" customHeight="1" thickBot="1">
      <c r="A1" s="7" t="s">
        <v>8</v>
      </c>
      <c r="B1" s="136"/>
      <c r="C1" s="137">
        <v>0.1</v>
      </c>
      <c r="D1" s="137">
        <v>0.15</v>
      </c>
      <c r="E1" s="137">
        <v>0.2</v>
      </c>
      <c r="F1" s="207">
        <v>0.25</v>
      </c>
      <c r="G1" s="211"/>
      <c r="H1" s="212" t="s">
        <v>160</v>
      </c>
      <c r="I1" s="213" t="s">
        <v>161</v>
      </c>
    </row>
    <row r="2" spans="1:13" ht="14.25" customHeight="1">
      <c r="A2" s="139">
        <f>'STR Calculator'!B5</f>
        <v>800000</v>
      </c>
      <c r="B2" s="7" t="s">
        <v>145</v>
      </c>
      <c r="C2" s="140">
        <f t="shared" ref="C2:F2" si="0">$A$2*C1</f>
        <v>80000</v>
      </c>
      <c r="D2" s="140">
        <f t="shared" si="0"/>
        <v>120000</v>
      </c>
      <c r="E2" s="140">
        <f t="shared" si="0"/>
        <v>160000</v>
      </c>
      <c r="F2" s="208">
        <f t="shared" si="0"/>
        <v>200000</v>
      </c>
      <c r="G2" s="214"/>
      <c r="H2" s="215">
        <f t="shared" ref="H2:H8" si="1">D2-C2</f>
        <v>40000</v>
      </c>
      <c r="I2" s="216"/>
    </row>
    <row r="3" spans="1:13" ht="14.25" customHeight="1">
      <c r="A3" s="17">
        <v>30</v>
      </c>
      <c r="B3" s="141">
        <v>8.2500000000000004E-2</v>
      </c>
      <c r="C3" s="5">
        <f t="shared" ref="C3:F3" si="2">PMT($B$3/12,$A$3*12,($A$2-C2))</f>
        <v>-5409.1195491666522</v>
      </c>
      <c r="D3" s="5">
        <f t="shared" si="2"/>
        <v>-5108.6129075462823</v>
      </c>
      <c r="E3" s="5">
        <f t="shared" si="2"/>
        <v>-4808.1062659259132</v>
      </c>
      <c r="F3" s="209">
        <f t="shared" si="2"/>
        <v>-4507.5996243055433</v>
      </c>
      <c r="G3" s="217">
        <f t="shared" ref="G3:G8" si="3">B3</f>
        <v>8.2500000000000004E-2</v>
      </c>
      <c r="H3" s="209">
        <f>D3-C3</f>
        <v>300.50664162036992</v>
      </c>
      <c r="I3" s="218">
        <f>$H$2/H3/12</f>
        <v>11.092378242822113</v>
      </c>
    </row>
    <row r="4" spans="1:13" ht="14.25" customHeight="1">
      <c r="A4" s="17"/>
      <c r="B4" s="141">
        <v>0.08</v>
      </c>
      <c r="C4" s="5">
        <f t="shared" ref="C4:F4" si="4">PMT($B$4/12,$A$3*12,($A$2-C2))</f>
        <v>-5283.1049319315089</v>
      </c>
      <c r="D4" s="5">
        <f t="shared" si="4"/>
        <v>-4989.5991023797587</v>
      </c>
      <c r="E4" s="5">
        <f t="shared" si="4"/>
        <v>-4696.0932728280077</v>
      </c>
      <c r="F4" s="209">
        <f t="shared" si="4"/>
        <v>-4402.5874432762575</v>
      </c>
      <c r="G4" s="217">
        <f t="shared" si="3"/>
        <v>0.08</v>
      </c>
      <c r="H4" s="209">
        <f t="shared" si="1"/>
        <v>293.50582955175014</v>
      </c>
      <c r="I4" s="222">
        <f t="shared" ref="I4:I8" si="5">$H$2/H4/12</f>
        <v>11.356957844496948</v>
      </c>
    </row>
    <row r="5" spans="1:13" ht="14.25" customHeight="1">
      <c r="A5" s="17"/>
      <c r="B5" s="141">
        <v>7.7499999999999999E-2</v>
      </c>
      <c r="C5" s="5">
        <f t="shared" ref="C5:F5" si="6">PMT($B$5/12,$A$3*12,($A$2-C2))</f>
        <v>-5158.1681680251113</v>
      </c>
      <c r="D5" s="5">
        <f t="shared" si="6"/>
        <v>-4871.6032698014942</v>
      </c>
      <c r="E5" s="5">
        <f t="shared" si="6"/>
        <v>-4585.0383715778762</v>
      </c>
      <c r="F5" s="209">
        <f t="shared" si="6"/>
        <v>-4298.47347335426</v>
      </c>
      <c r="G5" s="217">
        <f t="shared" si="3"/>
        <v>7.7499999999999999E-2</v>
      </c>
      <c r="H5" s="209">
        <f t="shared" si="1"/>
        <v>286.56489822361709</v>
      </c>
      <c r="I5" s="218">
        <f t="shared" si="5"/>
        <v>11.632036421753968</v>
      </c>
    </row>
    <row r="6" spans="1:13" ht="30" customHeight="1">
      <c r="A6" s="17"/>
      <c r="B6" s="141">
        <v>7.4999999999999997E-2</v>
      </c>
      <c r="C6" s="5">
        <f t="shared" ref="C6:F6" si="7">PMT($B$6/12,$A$3*12,($A$2-C2))</f>
        <v>-5034.3444615800108</v>
      </c>
      <c r="D6" s="5">
        <f t="shared" si="7"/>
        <v>-4754.6586581588981</v>
      </c>
      <c r="E6" s="5">
        <f t="shared" si="7"/>
        <v>-4474.9728547377863</v>
      </c>
      <c r="F6" s="209">
        <f t="shared" si="7"/>
        <v>-4195.2870513166745</v>
      </c>
      <c r="G6" s="217">
        <f t="shared" si="3"/>
        <v>7.4999999999999997E-2</v>
      </c>
      <c r="H6" s="209">
        <f t="shared" si="1"/>
        <v>279.68580342111272</v>
      </c>
      <c r="I6" s="218">
        <f t="shared" si="5"/>
        <v>11.918135609888125</v>
      </c>
    </row>
    <row r="7" spans="1:13" ht="14.25" customHeight="1">
      <c r="A7" s="17"/>
      <c r="B7" s="141">
        <v>7.2499999999999995E-2</v>
      </c>
      <c r="C7" s="5">
        <f t="shared" ref="C7:F7" si="8">PMT($B$7/12,$A$3*12,($A$2-C2))</f>
        <v>-4911.6692164045817</v>
      </c>
      <c r="D7" s="5">
        <f t="shared" si="8"/>
        <v>-4638.7987043821049</v>
      </c>
      <c r="E7" s="5">
        <f t="shared" si="8"/>
        <v>-4365.9281923596282</v>
      </c>
      <c r="F7" s="209">
        <f t="shared" si="8"/>
        <v>-4093.0576803371519</v>
      </c>
      <c r="G7" s="217">
        <f t="shared" si="3"/>
        <v>7.2499999999999995E-2</v>
      </c>
      <c r="H7" s="209">
        <f t="shared" si="1"/>
        <v>272.87051202247676</v>
      </c>
      <c r="I7" s="218">
        <f t="shared" si="5"/>
        <v>12.215806349418811</v>
      </c>
    </row>
    <row r="8" spans="1:13" ht="14.25" customHeight="1" thickBot="1">
      <c r="A8" s="112"/>
      <c r="B8" s="143">
        <v>7.0000000000000007E-2</v>
      </c>
      <c r="C8" s="144">
        <f t="shared" ref="C8:F8" si="9">PMT($B$8/12,$A$3*12,($A$2-C2))</f>
        <v>-4790.1779652901187</v>
      </c>
      <c r="D8" s="144">
        <f t="shared" si="9"/>
        <v>-4524.0569672184456</v>
      </c>
      <c r="E8" s="144">
        <f t="shared" si="9"/>
        <v>-4257.9359691467725</v>
      </c>
      <c r="F8" s="210">
        <f t="shared" si="9"/>
        <v>-3991.8149710750995</v>
      </c>
      <c r="G8" s="219">
        <f t="shared" si="3"/>
        <v>7.0000000000000007E-2</v>
      </c>
      <c r="H8" s="220">
        <f t="shared" si="1"/>
        <v>266.12099807167306</v>
      </c>
      <c r="I8" s="221">
        <f t="shared" si="5"/>
        <v>12.525630662318436</v>
      </c>
    </row>
    <row r="9" spans="1:13" ht="15" customHeight="1">
      <c r="B9" s="5"/>
      <c r="C9" s="5"/>
      <c r="D9" s="5"/>
      <c r="E9" s="5"/>
      <c r="F9" s="5"/>
      <c r="G9" s="286" t="s">
        <v>162</v>
      </c>
      <c r="H9" s="285"/>
      <c r="I9" s="285"/>
    </row>
    <row r="10" spans="1:13" ht="14.25" customHeight="1">
      <c r="C10" s="107"/>
      <c r="D10" s="107"/>
      <c r="E10" s="107"/>
      <c r="F10" s="107"/>
      <c r="G10" s="285"/>
      <c r="H10" s="285"/>
      <c r="I10" s="285"/>
    </row>
    <row r="11" spans="1:13" ht="14.25" customHeight="1" thickBot="1">
      <c r="C11" s="3"/>
      <c r="D11" s="3"/>
      <c r="E11" s="3"/>
      <c r="F11" s="3"/>
      <c r="G11" s="285"/>
      <c r="H11" s="285"/>
      <c r="I11" s="285"/>
    </row>
    <row r="12" spans="1:13" ht="43.8" thickBot="1">
      <c r="A12" s="145" t="s">
        <v>163</v>
      </c>
      <c r="B12" s="227" t="s">
        <v>145</v>
      </c>
      <c r="C12" s="228" t="s">
        <v>164</v>
      </c>
      <c r="D12" s="228" t="str">
        <f>"Interest Paid on Down Payment by Year "&amp;ROUND(I4,0)</f>
        <v>Interest Paid on Down Payment by Year 11</v>
      </c>
      <c r="E12" s="228" t="s">
        <v>165</v>
      </c>
      <c r="F12" s="228" t="str">
        <f>"Interest Paid Difference @ year "&amp;ROUND(I4,0)</f>
        <v>Interest Paid Difference @ year 11</v>
      </c>
      <c r="G12" s="228" t="s">
        <v>222</v>
      </c>
      <c r="H12" s="228" t="str">
        <f>ROUND(I4,0)&amp;"yr FV of down payment saved @ 8%"</f>
        <v>11yr FV of down payment saved @ 8%</v>
      </c>
      <c r="I12" s="228" t="s">
        <v>223</v>
      </c>
      <c r="J12" s="229" t="str">
        <f>"Cum Interest Paid Year "&amp;ROUND(I4,0)</f>
        <v>Cum Interest Paid Year 11</v>
      </c>
      <c r="K12" s="230" t="s">
        <v>166</v>
      </c>
      <c r="L12" s="138" t="s">
        <v>167</v>
      </c>
    </row>
    <row r="13" spans="1:13" ht="14.25" customHeight="1">
      <c r="A13" s="224">
        <f>C1</f>
        <v>0.1</v>
      </c>
      <c r="B13" s="231">
        <f t="shared" ref="B13:B15" si="10">$A$2*A13</f>
        <v>80000</v>
      </c>
      <c r="C13" s="232">
        <f>B4</f>
        <v>0.08</v>
      </c>
      <c r="D13" s="233">
        <f>B13*(1+C13)^$I$4</f>
        <v>191726.51096662972</v>
      </c>
      <c r="E13" s="234">
        <v>0</v>
      </c>
      <c r="F13" s="234">
        <v>0</v>
      </c>
      <c r="G13" s="234">
        <f t="shared" ref="G13" si="11">F13-E13</f>
        <v>0</v>
      </c>
      <c r="H13" s="234">
        <v>0</v>
      </c>
      <c r="I13" s="234">
        <v>0</v>
      </c>
      <c r="J13" s="233">
        <f>VLOOKUP($I$4*12,'Amoritization Scenario 10% DP'!$W$8:$AH$367,10)</f>
        <v>612077.90078643092</v>
      </c>
      <c r="K13" s="235">
        <v>0</v>
      </c>
      <c r="L13" s="146">
        <v>1270301</v>
      </c>
    </row>
    <row r="14" spans="1:13" ht="14.25" customHeight="1">
      <c r="A14" s="225">
        <f>D1</f>
        <v>0.15</v>
      </c>
      <c r="B14" s="236">
        <f t="shared" si="10"/>
        <v>120000</v>
      </c>
      <c r="C14" s="237">
        <f t="shared" ref="C14:C15" si="12">B4</f>
        <v>0.08</v>
      </c>
      <c r="D14" s="223">
        <f t="shared" ref="D14" si="13">B14*(1+C14)^$I$4</f>
        <v>287589.76644994458</v>
      </c>
      <c r="E14" s="238">
        <f>B14-B13</f>
        <v>40000</v>
      </c>
      <c r="F14" s="238">
        <f>D14-D13</f>
        <v>95863.255483314861</v>
      </c>
      <c r="G14" s="238">
        <f>F14-E14</f>
        <v>55863.255483314861</v>
      </c>
      <c r="H14" s="238">
        <f>E14*(1+0.08)^I4</f>
        <v>95863.255483314861</v>
      </c>
      <c r="I14" s="238">
        <f>G14/(1+C14)^I4</f>
        <v>23309.559101312992</v>
      </c>
      <c r="J14" s="223">
        <f>VLOOKUP($I$4*12,'Amoritization Scenario 15% DP'!$W$8:$AH$367,10)</f>
        <v>578073.57296496246</v>
      </c>
      <c r="K14" s="239">
        <f>J13-J14</f>
        <v>34004.327821468469</v>
      </c>
      <c r="L14" s="146">
        <v>1199728</v>
      </c>
      <c r="M14" s="3">
        <f t="shared" ref="M14" si="14">L14+H14</f>
        <v>1295591.2554833149</v>
      </c>
    </row>
    <row r="15" spans="1:13" ht="14.25" customHeight="1" thickBot="1">
      <c r="A15" s="226">
        <f>E1</f>
        <v>0.2</v>
      </c>
      <c r="B15" s="240">
        <f t="shared" si="10"/>
        <v>160000</v>
      </c>
      <c r="C15" s="241">
        <f t="shared" si="12"/>
        <v>7.7499999999999999E-2</v>
      </c>
      <c r="D15" s="242">
        <f>B15*(1+C15)^$I$4</f>
        <v>373492.29919205746</v>
      </c>
      <c r="E15" s="243">
        <f>B15-B13</f>
        <v>80000</v>
      </c>
      <c r="F15" s="243">
        <f>D15-D13</f>
        <v>181765.78822542774</v>
      </c>
      <c r="G15" s="243">
        <f>F15-E15</f>
        <v>101765.78822542774</v>
      </c>
      <c r="H15" s="243">
        <f>E15*(1+0.08)^I4</f>
        <v>191726.51096662972</v>
      </c>
      <c r="I15" s="243">
        <f>G15/(1+C15)^I4</f>
        <v>43595.346279671554</v>
      </c>
      <c r="J15" s="242">
        <f>VLOOKUP($I$4*12,'Amoritization Scenario 20% DP'!$AJ$8:$AU$367,10)</f>
        <v>525640.43071416637</v>
      </c>
      <c r="K15" s="244">
        <f>J13-J15</f>
        <v>86437.47007226455</v>
      </c>
      <c r="L15" s="146">
        <v>1034105</v>
      </c>
      <c r="M15" s="3">
        <f>L15+H15</f>
        <v>1225831.5109666297</v>
      </c>
    </row>
    <row r="16" spans="1:13" ht="14.25" customHeight="1">
      <c r="B16" s="142"/>
      <c r="C16" s="147"/>
      <c r="D16" s="148"/>
    </row>
    <row r="17" spans="2:11" ht="60" customHeight="1">
      <c r="B17" s="142"/>
      <c r="C17" s="147"/>
      <c r="D17" s="148"/>
      <c r="E17" s="147"/>
      <c r="F17" s="147"/>
      <c r="G17" s="149"/>
      <c r="H17" s="147"/>
      <c r="K17" s="2" t="s">
        <v>132</v>
      </c>
    </row>
    <row r="18" spans="2:11" ht="14.25" customHeight="1">
      <c r="B18" s="142"/>
      <c r="C18" s="147"/>
      <c r="D18" s="148"/>
      <c r="E18" s="147"/>
      <c r="F18" s="147"/>
      <c r="G18" s="149"/>
      <c r="H18" s="147"/>
    </row>
    <row r="19" spans="2:11" ht="59.25" customHeight="1">
      <c r="E19" s="147"/>
      <c r="F19" s="23"/>
      <c r="G19" s="23"/>
      <c r="H19" s="147"/>
    </row>
    <row r="20" spans="2:11" ht="14.25" customHeight="1"/>
    <row r="21" spans="2:11" ht="14.25" customHeight="1"/>
    <row r="22" spans="2:11" ht="14.25" customHeight="1"/>
    <row r="23" spans="2:11" ht="14.25" customHeight="1"/>
    <row r="24" spans="2:11" ht="14.25" customHeight="1"/>
    <row r="25" spans="2:11" ht="14.25" customHeight="1"/>
    <row r="26" spans="2:11" ht="14.25" customHeight="1"/>
    <row r="27" spans="2:11" ht="14.25" customHeight="1"/>
    <row r="28" spans="2:11" ht="14.25" customHeight="1"/>
    <row r="29" spans="2:11" ht="14.25" customHeight="1"/>
    <row r="30" spans="2:11" ht="14.25" customHeight="1"/>
    <row r="31" spans="2:11" ht="14.25" customHeight="1"/>
    <row r="32" spans="2: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G9:I11"/>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006"/>
  <sheetViews>
    <sheetView workbookViewId="0">
      <selection activeCell="N26" sqref="N26"/>
    </sheetView>
  </sheetViews>
  <sheetFormatPr defaultColWidth="12.6640625" defaultRowHeight="15" customHeight="1"/>
  <cols>
    <col min="1" max="1" width="39.88671875" customWidth="1"/>
    <col min="2" max="2" width="14.88671875" customWidth="1"/>
    <col min="3" max="11" width="12.21875" customWidth="1"/>
    <col min="12" max="12" width="11.21875" customWidth="1"/>
    <col min="13" max="13" width="9.109375" customWidth="1"/>
    <col min="14" max="14" width="8.6640625" customWidth="1"/>
    <col min="15" max="17" width="13" customWidth="1"/>
    <col min="18" max="27" width="8.6640625" customWidth="1"/>
  </cols>
  <sheetData>
    <row r="1" spans="1:16" ht="14.25" customHeight="1">
      <c r="A1" s="2" t="s">
        <v>102</v>
      </c>
      <c r="B1" s="2">
        <v>1</v>
      </c>
      <c r="C1" s="2">
        <v>2</v>
      </c>
      <c r="D1" s="2">
        <v>3</v>
      </c>
      <c r="E1" s="2">
        <v>4</v>
      </c>
      <c r="F1" s="2">
        <v>5</v>
      </c>
      <c r="G1" s="2">
        <v>6</v>
      </c>
      <c r="H1" s="2">
        <v>7</v>
      </c>
      <c r="I1" s="2">
        <v>8</v>
      </c>
      <c r="J1" s="2">
        <v>9</v>
      </c>
      <c r="K1" s="2">
        <v>10</v>
      </c>
    </row>
    <row r="2" spans="1:16" ht="14.25" customHeight="1">
      <c r="A2" s="1" t="s">
        <v>103</v>
      </c>
      <c r="L2" s="2" t="s">
        <v>104</v>
      </c>
      <c r="M2" s="101">
        <v>0.08</v>
      </c>
      <c r="N2" s="2" t="s">
        <v>105</v>
      </c>
    </row>
    <row r="3" spans="1:16" ht="14.25" customHeight="1" thickBot="1">
      <c r="A3" s="2" t="s">
        <v>192</v>
      </c>
      <c r="B3" s="6">
        <f>'STR Calculator'!D11</f>
        <v>109800</v>
      </c>
      <c r="C3" s="6">
        <f>B3*(1+C5)</f>
        <v>110898</v>
      </c>
      <c r="D3" s="6">
        <f t="shared" ref="D3:K3" si="0">C3*(1+D5)</f>
        <v>112006.98</v>
      </c>
      <c r="E3" s="6">
        <f t="shared" si="0"/>
        <v>113127.04979999999</v>
      </c>
      <c r="F3" s="6">
        <f t="shared" si="0"/>
        <v>114258.32029799999</v>
      </c>
      <c r="G3" s="6">
        <f t="shared" si="0"/>
        <v>115400.90350098</v>
      </c>
      <c r="H3" s="6">
        <f t="shared" si="0"/>
        <v>116554.9125359898</v>
      </c>
      <c r="I3" s="6">
        <f t="shared" si="0"/>
        <v>117720.46166134971</v>
      </c>
      <c r="J3" s="6">
        <f t="shared" si="0"/>
        <v>118897.6662779632</v>
      </c>
      <c r="K3" s="6">
        <f t="shared" si="0"/>
        <v>120086.64294074284</v>
      </c>
    </row>
    <row r="4" spans="1:16" ht="14.25" customHeight="1" thickBot="1">
      <c r="A4" s="2" t="s">
        <v>193</v>
      </c>
      <c r="B4" s="6">
        <f t="shared" ref="B4:K4" si="1">B3/12</f>
        <v>9150</v>
      </c>
      <c r="C4" s="6">
        <f t="shared" si="1"/>
        <v>9241.5</v>
      </c>
      <c r="D4" s="6">
        <f t="shared" si="1"/>
        <v>9333.9149999999991</v>
      </c>
      <c r="E4" s="6">
        <f t="shared" si="1"/>
        <v>9427.2541499999988</v>
      </c>
      <c r="F4" s="6">
        <f t="shared" si="1"/>
        <v>9521.5266914999993</v>
      </c>
      <c r="G4" s="6">
        <f t="shared" si="1"/>
        <v>9616.7419584149993</v>
      </c>
      <c r="H4" s="6">
        <f t="shared" si="1"/>
        <v>9712.9093779991508</v>
      </c>
      <c r="I4" s="6">
        <f t="shared" si="1"/>
        <v>9810.0384717791421</v>
      </c>
      <c r="J4" s="6">
        <f t="shared" si="1"/>
        <v>9908.1388564969329</v>
      </c>
      <c r="K4" s="6">
        <f t="shared" si="1"/>
        <v>10007.220245061902</v>
      </c>
      <c r="M4" s="287" t="s">
        <v>7</v>
      </c>
      <c r="N4" s="288"/>
      <c r="O4" s="289"/>
      <c r="P4" s="49" t="s">
        <v>106</v>
      </c>
    </row>
    <row r="5" spans="1:16" ht="14.25" customHeight="1">
      <c r="A5" s="2" t="s">
        <v>107</v>
      </c>
      <c r="B5" s="102">
        <v>0.01</v>
      </c>
      <c r="C5" s="101">
        <f t="shared" ref="C5:K5" si="2">$B$5</f>
        <v>0.01</v>
      </c>
      <c r="D5" s="101">
        <f t="shared" si="2"/>
        <v>0.01</v>
      </c>
      <c r="E5" s="101">
        <f t="shared" si="2"/>
        <v>0.01</v>
      </c>
      <c r="F5" s="101">
        <f t="shared" si="2"/>
        <v>0.01</v>
      </c>
      <c r="G5" s="101">
        <f t="shared" si="2"/>
        <v>0.01</v>
      </c>
      <c r="H5" s="101">
        <f t="shared" si="2"/>
        <v>0.01</v>
      </c>
      <c r="I5" s="101">
        <f t="shared" si="2"/>
        <v>0.01</v>
      </c>
      <c r="J5" s="101">
        <f t="shared" si="2"/>
        <v>0.01</v>
      </c>
      <c r="K5" s="101">
        <f t="shared" si="2"/>
        <v>0.01</v>
      </c>
      <c r="M5" s="103">
        <v>45536</v>
      </c>
      <c r="N5" s="2">
        <v>0</v>
      </c>
      <c r="O5" s="104">
        <f>-SUM('STR Calculator'!B6:B7,'STR Calculator'!B60)</f>
        <v>-165650</v>
      </c>
      <c r="P5" s="105">
        <f>O5</f>
        <v>-165650</v>
      </c>
    </row>
    <row r="6" spans="1:16" ht="14.25" customHeight="1">
      <c r="A6" s="2" t="str">
        <f>"Vacancy Loss (Occupancy rate "&amp;'STR Calculator'!$B$12&amp;"%)"</f>
        <v>Vacancy Loss (Occupancy rate 1%)</v>
      </c>
      <c r="B6" s="6">
        <f>B3*(1-'STR Calculator'!$B$12)</f>
        <v>0</v>
      </c>
      <c r="C6" s="6">
        <f>C3*(1-'STR Calculator'!$B$12)</f>
        <v>0</v>
      </c>
      <c r="D6" s="6">
        <f>D3*(1-'STR Calculator'!$B$12)</f>
        <v>0</v>
      </c>
      <c r="E6" s="6">
        <f>E3*(1-'STR Calculator'!$B$12)</f>
        <v>0</v>
      </c>
      <c r="F6" s="6">
        <f>F3*(1-'STR Calculator'!$B$12)</f>
        <v>0</v>
      </c>
      <c r="G6" s="6">
        <f>G3*(1-'STR Calculator'!$B$12)</f>
        <v>0</v>
      </c>
      <c r="H6" s="6">
        <f>H3*(1-'STR Calculator'!$B$12)</f>
        <v>0</v>
      </c>
      <c r="I6" s="6">
        <f>I3*(1-'STR Calculator'!$B$12)</f>
        <v>0</v>
      </c>
      <c r="J6" s="6">
        <f>J3*(1-'STR Calculator'!$B$12)</f>
        <v>0</v>
      </c>
      <c r="K6" s="6">
        <f>K3*(1-'STR Calculator'!$B$12)</f>
        <v>0</v>
      </c>
      <c r="M6" s="103">
        <v>45901</v>
      </c>
      <c r="N6" s="2">
        <v>1</v>
      </c>
      <c r="O6" s="108">
        <f>B39</f>
        <v>9539.7062077321607</v>
      </c>
      <c r="P6" s="109">
        <f t="shared" ref="P6:P14" si="3">O6/(1+$M$2)^N6</f>
        <v>8833.0613034557045</v>
      </c>
    </row>
    <row r="7" spans="1:16" ht="14.25" customHeight="1">
      <c r="M7" s="103">
        <v>46266</v>
      </c>
      <c r="N7" s="2">
        <v>2</v>
      </c>
      <c r="O7" s="108">
        <f>C39</f>
        <v>10787.706207732161</v>
      </c>
      <c r="P7" s="109">
        <f t="shared" si="3"/>
        <v>9248.7193138993134</v>
      </c>
    </row>
    <row r="8" spans="1:16" ht="14.25" customHeight="1">
      <c r="A8" s="1" t="s">
        <v>108</v>
      </c>
      <c r="B8" s="6">
        <f t="shared" ref="B8:K8" si="4">B3-B6</f>
        <v>109800</v>
      </c>
      <c r="C8" s="6">
        <f>C3-C6</f>
        <v>110898</v>
      </c>
      <c r="D8" s="6">
        <f t="shared" si="4"/>
        <v>112006.98</v>
      </c>
      <c r="E8" s="6">
        <f t="shared" si="4"/>
        <v>113127.04979999999</v>
      </c>
      <c r="F8" s="6">
        <f t="shared" si="4"/>
        <v>114258.32029799999</v>
      </c>
      <c r="G8" s="6">
        <f t="shared" si="4"/>
        <v>115400.90350098</v>
      </c>
      <c r="H8" s="6">
        <f t="shared" si="4"/>
        <v>116554.9125359898</v>
      </c>
      <c r="I8" s="6">
        <f t="shared" si="4"/>
        <v>117720.46166134971</v>
      </c>
      <c r="J8" s="6">
        <f t="shared" si="4"/>
        <v>118897.6662779632</v>
      </c>
      <c r="K8" s="6">
        <f t="shared" si="4"/>
        <v>120086.64294074284</v>
      </c>
      <c r="M8" s="103">
        <v>46631</v>
      </c>
      <c r="N8" s="2">
        <v>3</v>
      </c>
      <c r="O8" s="108">
        <f>D39</f>
        <v>11742.036207732148</v>
      </c>
      <c r="P8" s="109">
        <f t="shared" si="3"/>
        <v>9321.206916923984</v>
      </c>
    </row>
    <row r="9" spans="1:16" ht="14.25" customHeight="1">
      <c r="B9" s="110"/>
      <c r="C9" s="110"/>
      <c r="D9" s="110"/>
      <c r="E9" s="110"/>
      <c r="F9" s="110"/>
      <c r="G9" s="110"/>
      <c r="H9" s="110"/>
      <c r="I9" s="110"/>
      <c r="J9" s="110"/>
      <c r="K9" s="110"/>
      <c r="M9" s="103">
        <v>46997</v>
      </c>
      <c r="N9" s="2">
        <v>4</v>
      </c>
      <c r="O9" s="108">
        <f>E39</f>
        <v>12702.640257732157</v>
      </c>
      <c r="P9" s="109">
        <f t="shared" si="3"/>
        <v>9336.8197987671683</v>
      </c>
    </row>
    <row r="10" spans="1:16" ht="14.25" customHeight="1">
      <c r="A10" s="1" t="s">
        <v>109</v>
      </c>
      <c r="M10" s="103">
        <v>47362</v>
      </c>
      <c r="N10" s="2">
        <v>5</v>
      </c>
      <c r="O10" s="108">
        <f>F39</f>
        <v>13669.457179482153</v>
      </c>
      <c r="P10" s="109">
        <f t="shared" si="3"/>
        <v>9303.2028689279523</v>
      </c>
    </row>
    <row r="11" spans="1:16" ht="14.25" customHeight="1">
      <c r="A11" s="2" t="s">
        <v>110</v>
      </c>
      <c r="B11" s="169">
        <f>'STR Calculator'!$C$18</f>
        <v>0</v>
      </c>
      <c r="C11" s="6">
        <f>$B$11</f>
        <v>0</v>
      </c>
      <c r="D11" s="107">
        <f t="shared" ref="D11:K11" si="5">$B$11</f>
        <v>0</v>
      </c>
      <c r="E11" s="107">
        <f t="shared" si="5"/>
        <v>0</v>
      </c>
      <c r="F11" s="107">
        <f t="shared" si="5"/>
        <v>0</v>
      </c>
      <c r="G11" s="107">
        <f t="shared" si="5"/>
        <v>0</v>
      </c>
      <c r="H11" s="107">
        <f t="shared" si="5"/>
        <v>0</v>
      </c>
      <c r="I11" s="107">
        <f t="shared" si="5"/>
        <v>0</v>
      </c>
      <c r="J11" s="107">
        <f t="shared" si="5"/>
        <v>0</v>
      </c>
      <c r="K11" s="107">
        <f t="shared" si="5"/>
        <v>0</v>
      </c>
      <c r="L11" s="107"/>
      <c r="M11" s="103">
        <v>47727</v>
      </c>
      <c r="N11" s="2">
        <v>6</v>
      </c>
      <c r="O11" s="108">
        <f>G39</f>
        <v>14642.420328968408</v>
      </c>
      <c r="P11" s="109">
        <f>O11/(1+$M$2)^N11</f>
        <v>9227.2085553716079</v>
      </c>
    </row>
    <row r="12" spans="1:16" ht="14.25" customHeight="1">
      <c r="A12" s="2" t="s">
        <v>194</v>
      </c>
      <c r="B12" s="6">
        <f>'STR Calculator'!$C$19</f>
        <v>600</v>
      </c>
      <c r="C12" s="6">
        <f>'STR Calculator'!$C$19</f>
        <v>600</v>
      </c>
      <c r="D12" s="6">
        <f>'STR Calculator'!$C$19</f>
        <v>600</v>
      </c>
      <c r="E12" s="6">
        <f>'STR Calculator'!$C$19</f>
        <v>600</v>
      </c>
      <c r="F12" s="6">
        <f>'STR Calculator'!$C$19</f>
        <v>600</v>
      </c>
      <c r="G12" s="6">
        <f>'STR Calculator'!$C$19</f>
        <v>600</v>
      </c>
      <c r="H12" s="6">
        <f>'STR Calculator'!$C$19</f>
        <v>600</v>
      </c>
      <c r="I12" s="6">
        <f>'STR Calculator'!$C$19</f>
        <v>600</v>
      </c>
      <c r="J12" s="6">
        <f>'STR Calculator'!$C$19</f>
        <v>600</v>
      </c>
      <c r="K12" s="6">
        <f>'STR Calculator'!$C$19</f>
        <v>600</v>
      </c>
      <c r="M12" s="103">
        <v>48092</v>
      </c>
      <c r="N12" s="2">
        <v>7</v>
      </c>
      <c r="O12" s="108">
        <f>H39</f>
        <v>15621.457349138043</v>
      </c>
      <c r="P12" s="109">
        <f>O12/(1+$M$2)^N12</f>
        <v>9114.9703232191223</v>
      </c>
    </row>
    <row r="13" spans="1:16" ht="14.25" customHeight="1">
      <c r="A13" t="s">
        <v>202</v>
      </c>
      <c r="B13" s="6">
        <f>'STR Calculator'!$C$20</f>
        <v>0</v>
      </c>
      <c r="C13" s="6">
        <f>'STR Calculator'!$C$20</f>
        <v>0</v>
      </c>
      <c r="D13" s="6">
        <f>'STR Calculator'!$C$20</f>
        <v>0</v>
      </c>
      <c r="E13" s="6">
        <f>'STR Calculator'!$C$20</f>
        <v>0</v>
      </c>
      <c r="F13" s="6">
        <f>'STR Calculator'!$C$20</f>
        <v>0</v>
      </c>
      <c r="G13" s="6">
        <f>'STR Calculator'!$C$20</f>
        <v>0</v>
      </c>
      <c r="H13" s="6">
        <f>'STR Calculator'!$C$20</f>
        <v>0</v>
      </c>
      <c r="I13" s="6">
        <f>'STR Calculator'!$C$20</f>
        <v>0</v>
      </c>
      <c r="J13" s="6">
        <f>'STR Calculator'!$C$20</f>
        <v>0</v>
      </c>
      <c r="K13" s="6">
        <f>'STR Calculator'!$C$20</f>
        <v>0</v>
      </c>
      <c r="M13" s="103">
        <v>48458</v>
      </c>
      <c r="N13" s="2">
        <v>8</v>
      </c>
      <c r="O13" s="108">
        <f>I39</f>
        <v>16606.489912469435</v>
      </c>
      <c r="P13" s="109">
        <f t="shared" si="3"/>
        <v>8971.9697805031756</v>
      </c>
    </row>
    <row r="14" spans="1:16" ht="14.25" customHeight="1">
      <c r="A14" s="2" t="s">
        <v>111</v>
      </c>
      <c r="B14" s="6">
        <f>'STR Calculator'!$C$21</f>
        <v>2400</v>
      </c>
      <c r="C14" s="6">
        <f>B44*($B$14/'STR Calculator'!$B$5)</f>
        <v>2496</v>
      </c>
      <c r="D14" s="6">
        <f>C44*($B$14/'STR Calculator'!$B$5)</f>
        <v>2595.84</v>
      </c>
      <c r="E14" s="6">
        <f>D44*($B$14/'STR Calculator'!$B$5)</f>
        <v>2699.6736000000001</v>
      </c>
      <c r="F14" s="6">
        <f>E44*($B$14/'STR Calculator'!$B$5)</f>
        <v>2807.6605440000003</v>
      </c>
      <c r="G14" s="6">
        <f>F44*($B$14/'STR Calculator'!$B$5)</f>
        <v>2919.9669657600007</v>
      </c>
      <c r="H14" s="6">
        <f>G44*($B$14/'STR Calculator'!$B$5)</f>
        <v>3036.7656443904007</v>
      </c>
      <c r="I14" s="6">
        <f>H44*($B$14/'STR Calculator'!$B$5)</f>
        <v>3158.2362701660168</v>
      </c>
      <c r="J14" s="6">
        <f>I44*($B$14/'STR Calculator'!$B$5)</f>
        <v>3284.5657209726578</v>
      </c>
      <c r="K14" s="6">
        <f>J44*($B$14/'STR Calculator'!$B$5)</f>
        <v>3415.9483498115642</v>
      </c>
      <c r="M14" s="103">
        <v>48823</v>
      </c>
      <c r="N14" s="2">
        <v>9</v>
      </c>
      <c r="O14" s="108">
        <f>J39</f>
        <v>17597.433452979603</v>
      </c>
      <c r="P14" s="109">
        <f t="shared" si="3"/>
        <v>8803.0979090176315</v>
      </c>
    </row>
    <row r="15" spans="1:16" ht="14.25" customHeight="1">
      <c r="A15" s="2" t="s">
        <v>112</v>
      </c>
      <c r="B15" s="6">
        <f>'STR Calculator'!$C$22</f>
        <v>3600</v>
      </c>
      <c r="C15" s="6">
        <f>B15+(B15*0.015)</f>
        <v>3654</v>
      </c>
      <c r="D15" s="6">
        <f t="shared" ref="D15:K15" si="6">C15+(C15*0.015)</f>
        <v>3708.81</v>
      </c>
      <c r="E15" s="6">
        <f t="shared" si="6"/>
        <v>3764.4421499999999</v>
      </c>
      <c r="F15" s="6">
        <f t="shared" si="6"/>
        <v>3820.9087822500001</v>
      </c>
      <c r="G15" s="6">
        <f t="shared" si="6"/>
        <v>3878.2224139837499</v>
      </c>
      <c r="H15" s="6">
        <f t="shared" si="6"/>
        <v>3936.395750193506</v>
      </c>
      <c r="I15" s="6">
        <f t="shared" si="6"/>
        <v>3995.4416864464088</v>
      </c>
      <c r="J15" s="6">
        <f t="shared" si="6"/>
        <v>4055.3733117431048</v>
      </c>
      <c r="K15" s="6">
        <f t="shared" si="6"/>
        <v>4116.2039114192512</v>
      </c>
      <c r="M15" s="103">
        <v>49188</v>
      </c>
      <c r="N15" s="2">
        <v>10</v>
      </c>
      <c r="O15" s="108">
        <f>K39+K44-('STR Calculator'!B8-SUM('STR 10 Year'!B46:K46))</f>
        <v>651171.75669552083</v>
      </c>
      <c r="P15" s="109">
        <f>O15/(1+$M$2)^N15</f>
        <v>301618.51732602966</v>
      </c>
    </row>
    <row r="16" spans="1:16" ht="14.25" customHeight="1">
      <c r="A16" s="2" t="s">
        <v>195</v>
      </c>
      <c r="B16" s="111">
        <f>SUM('STR Calculator'!$C$23:$C$24)</f>
        <v>21000</v>
      </c>
      <c r="C16" s="111">
        <f>SUM('STR Calculator'!$C$23:$C$24)</f>
        <v>21000</v>
      </c>
      <c r="D16" s="111">
        <f>SUM('STR Calculator'!$C$23:$C$24)</f>
        <v>21000</v>
      </c>
      <c r="E16" s="111">
        <f>SUM('STR Calculator'!$C$23:$C$24)</f>
        <v>21000</v>
      </c>
      <c r="F16" s="111">
        <f>SUM('STR Calculator'!$C$23:$C$24)</f>
        <v>21000</v>
      </c>
      <c r="G16" s="111">
        <f>SUM('STR Calculator'!$C$23:$C$24)</f>
        <v>21000</v>
      </c>
      <c r="H16" s="111">
        <f>SUM('STR Calculator'!$C$23:$C$24)</f>
        <v>21000</v>
      </c>
      <c r="I16" s="111">
        <f>SUM('STR Calculator'!$C$23:$C$24)</f>
        <v>21000</v>
      </c>
      <c r="J16" s="111">
        <f>SUM('STR Calculator'!$C$23:$C$24)</f>
        <v>21000</v>
      </c>
      <c r="K16" s="111">
        <f>SUM('STR Calculator'!$C$23:$C$24)</f>
        <v>21000</v>
      </c>
      <c r="M16" s="168"/>
      <c r="N16" s="2"/>
      <c r="O16" s="108"/>
      <c r="P16" s="109"/>
    </row>
    <row r="17" spans="1:16" ht="14.25" customHeight="1" thickBot="1">
      <c r="A17" s="2" t="s">
        <v>113</v>
      </c>
      <c r="B17" s="6">
        <f>'STR Calculator'!$C$25</f>
        <v>0</v>
      </c>
      <c r="C17" s="6">
        <f>'STR Calculator'!$C$25</f>
        <v>0</v>
      </c>
      <c r="D17" s="6">
        <f>'STR Calculator'!$C$25</f>
        <v>0</v>
      </c>
      <c r="E17" s="6">
        <f>'STR Calculator'!$C$25</f>
        <v>0</v>
      </c>
      <c r="F17" s="6">
        <f>'STR Calculator'!$C$25</f>
        <v>0</v>
      </c>
      <c r="G17" s="6">
        <f>'STR Calculator'!$C$25</f>
        <v>0</v>
      </c>
      <c r="H17" s="6">
        <f>'STR Calculator'!$C$25</f>
        <v>0</v>
      </c>
      <c r="I17" s="6">
        <f>'STR Calculator'!$C$25</f>
        <v>0</v>
      </c>
      <c r="J17" s="6">
        <f>'STR Calculator'!$C$25</f>
        <v>0</v>
      </c>
      <c r="K17" s="6">
        <f>'STR Calculator'!$C$25</f>
        <v>0</v>
      </c>
      <c r="M17" s="112"/>
      <c r="N17" s="113"/>
      <c r="O17" s="114">
        <f>XIRR(O5:O15,M5:M15)</f>
        <v>0.19071521162986751</v>
      </c>
      <c r="P17" s="115">
        <f>SUM(P5:P15)</f>
        <v>218128.77409611532</v>
      </c>
    </row>
    <row r="18" spans="1:16" ht="14.25" customHeight="1">
      <c r="A18" s="2" t="s">
        <v>40</v>
      </c>
      <c r="B18" s="6">
        <f>'STR Calculator'!$C$26</f>
        <v>3000</v>
      </c>
      <c r="C18" s="6">
        <f>'STR Calculator'!$C$26</f>
        <v>3000</v>
      </c>
      <c r="D18" s="6">
        <f>'STR Calculator'!$C$26</f>
        <v>3000</v>
      </c>
      <c r="E18" s="6">
        <f>'STR Calculator'!$C$26</f>
        <v>3000</v>
      </c>
      <c r="F18" s="6">
        <f>'STR Calculator'!$C$26</f>
        <v>3000</v>
      </c>
      <c r="G18" s="6">
        <f>'STR Calculator'!$C$26</f>
        <v>3000</v>
      </c>
      <c r="H18" s="6">
        <f>'STR Calculator'!$C$26</f>
        <v>3000</v>
      </c>
      <c r="I18" s="6">
        <f>'STR Calculator'!$C$26</f>
        <v>3000</v>
      </c>
      <c r="J18" s="6">
        <f>'STR Calculator'!$C$26</f>
        <v>3000</v>
      </c>
      <c r="K18" s="6">
        <f>'STR Calculator'!$C$26</f>
        <v>3000</v>
      </c>
    </row>
    <row r="19" spans="1:16" ht="14.25" customHeight="1">
      <c r="A19" s="2" t="s">
        <v>196</v>
      </c>
      <c r="B19" s="6">
        <f>'STR Calculator'!$C$27</f>
        <v>1333.3333333333335</v>
      </c>
      <c r="C19" s="6">
        <f>'STR Calculator'!$C$27</f>
        <v>1333.3333333333335</v>
      </c>
      <c r="D19" s="6">
        <f>'STR Calculator'!$C$27</f>
        <v>1333.3333333333335</v>
      </c>
      <c r="E19" s="6">
        <f>'STR Calculator'!$C$27</f>
        <v>1333.3333333333335</v>
      </c>
      <c r="F19" s="6">
        <f>'STR Calculator'!$C$27</f>
        <v>1333.3333333333335</v>
      </c>
      <c r="G19" s="6">
        <f>'STR Calculator'!$C$27</f>
        <v>1333.3333333333335</v>
      </c>
      <c r="H19" s="6">
        <f>'STR Calculator'!$C$27</f>
        <v>1333.3333333333335</v>
      </c>
      <c r="I19" s="6">
        <f>'STR Calculator'!$C$27</f>
        <v>1333.3333333333335</v>
      </c>
      <c r="J19" s="6">
        <f>'STR Calculator'!$C$27</f>
        <v>1333.3333333333335</v>
      </c>
      <c r="K19" s="6">
        <f>'STR Calculator'!$C$27</f>
        <v>1333.3333333333335</v>
      </c>
    </row>
    <row r="20" spans="1:16" ht="14.25" customHeight="1">
      <c r="A20" t="s">
        <v>203</v>
      </c>
      <c r="B20" s="6">
        <f>'STR Calculator'!$C$28</f>
        <v>1800</v>
      </c>
      <c r="C20" s="6">
        <f>'STR Calculator'!$C$28</f>
        <v>1800</v>
      </c>
      <c r="D20" s="6">
        <f>'STR Calculator'!$C$28</f>
        <v>1800</v>
      </c>
      <c r="E20" s="6">
        <f>'STR Calculator'!$C$28</f>
        <v>1800</v>
      </c>
      <c r="F20" s="6">
        <f>'STR Calculator'!$C$28</f>
        <v>1800</v>
      </c>
      <c r="G20" s="6">
        <f>'STR Calculator'!$C$28</f>
        <v>1800</v>
      </c>
      <c r="H20" s="6">
        <f>'STR Calculator'!$C$28</f>
        <v>1800</v>
      </c>
      <c r="I20" s="6">
        <f>'STR Calculator'!$C$28</f>
        <v>1800</v>
      </c>
      <c r="J20" s="6">
        <f>'STR Calculator'!$C$28</f>
        <v>1800</v>
      </c>
      <c r="K20" s="6">
        <f>'STR Calculator'!$C$28</f>
        <v>1800</v>
      </c>
    </row>
    <row r="21" spans="1:16" ht="14.25" customHeight="1">
      <c r="A21" s="2" t="s">
        <v>204</v>
      </c>
      <c r="B21" s="6">
        <f>'STR Calculator'!$C$30</f>
        <v>0</v>
      </c>
      <c r="C21" s="6">
        <f>'STR Calculator'!$C$30</f>
        <v>0</v>
      </c>
      <c r="D21" s="6">
        <f>'STR Calculator'!$C$30</f>
        <v>0</v>
      </c>
      <c r="E21" s="6">
        <f>'STR Calculator'!$C$30</f>
        <v>0</v>
      </c>
      <c r="F21" s="6">
        <f>'STR Calculator'!$C$30</f>
        <v>0</v>
      </c>
      <c r="G21" s="6">
        <f>'STR Calculator'!$C$30</f>
        <v>0</v>
      </c>
      <c r="H21" s="6">
        <f>'STR Calculator'!$C$30</f>
        <v>0</v>
      </c>
      <c r="I21" s="6">
        <f>'STR Calculator'!$C$30</f>
        <v>0</v>
      </c>
      <c r="J21" s="6">
        <f>'STR Calculator'!$C$30</f>
        <v>0</v>
      </c>
      <c r="K21" s="6">
        <f>'STR Calculator'!$C$30</f>
        <v>0</v>
      </c>
    </row>
    <row r="22" spans="1:16" ht="14.25" customHeight="1">
      <c r="A22" t="s">
        <v>230</v>
      </c>
      <c r="B22" s="6">
        <f>'STR Calculator'!$C$29</f>
        <v>1800</v>
      </c>
      <c r="C22" s="6">
        <f>'STR Calculator'!$C$29</f>
        <v>1800</v>
      </c>
      <c r="D22" s="6">
        <f>'STR Calculator'!$C$29</f>
        <v>1800</v>
      </c>
      <c r="E22" s="6">
        <f>'STR Calculator'!$C$29</f>
        <v>1800</v>
      </c>
      <c r="F22" s="6">
        <f>'STR Calculator'!$C$29</f>
        <v>1800</v>
      </c>
      <c r="G22" s="6">
        <f>'STR Calculator'!$C$29</f>
        <v>1800</v>
      </c>
      <c r="H22" s="6">
        <f>'STR Calculator'!$C$29</f>
        <v>1800</v>
      </c>
      <c r="I22" s="6">
        <f>'STR Calculator'!$C$29</f>
        <v>1800</v>
      </c>
      <c r="J22" s="6">
        <f>'STR Calculator'!$C$29</f>
        <v>1800</v>
      </c>
      <c r="K22" s="6">
        <f>'STR Calculator'!$C$29</f>
        <v>1800</v>
      </c>
    </row>
    <row r="23" spans="1:16" ht="14.25" customHeight="1">
      <c r="A23" s="2" t="s">
        <v>206</v>
      </c>
      <c r="B23" s="6">
        <f>'STR Calculator'!$C$31</f>
        <v>0</v>
      </c>
      <c r="C23" s="6">
        <f>'STR Calculator'!$B$5*'STR Calculator'!$D$32</f>
        <v>0</v>
      </c>
      <c r="D23" s="6">
        <f>'STR Calculator'!$B$5*'STR Calculator'!$D$32</f>
        <v>0</v>
      </c>
      <c r="E23" s="6">
        <f>'STR Calculator'!$B$5*'STR Calculator'!$D$32</f>
        <v>0</v>
      </c>
      <c r="F23" s="6">
        <f>'STR Calculator'!$B$5*'STR Calculator'!$D$32</f>
        <v>0</v>
      </c>
      <c r="G23" s="6">
        <f>'STR Calculator'!$B$5*'STR Calculator'!$D$32</f>
        <v>0</v>
      </c>
      <c r="H23" s="6">
        <f>'STR Calculator'!$B$5*'STR Calculator'!$D$32</f>
        <v>0</v>
      </c>
      <c r="I23" s="6">
        <f>'STR Calculator'!$B$5*'STR Calculator'!$D$32</f>
        <v>0</v>
      </c>
      <c r="J23" s="6">
        <f>'STR Calculator'!$B$5*'STR Calculator'!$D$32</f>
        <v>0</v>
      </c>
      <c r="K23" s="6">
        <f>'STR Calculator'!$B$5*'STR Calculator'!$D$32</f>
        <v>0</v>
      </c>
    </row>
    <row r="24" spans="1:16" ht="14.25" customHeight="1">
      <c r="A24" t="s">
        <v>205</v>
      </c>
      <c r="B24" s="6">
        <f>'STR Calculator'!$C$32</f>
        <v>0</v>
      </c>
      <c r="C24" s="6">
        <f>'STR Calculator'!$C$32</f>
        <v>0</v>
      </c>
      <c r="D24" s="6">
        <f>'STR Calculator'!$C$32</f>
        <v>0</v>
      </c>
      <c r="E24" s="6">
        <f>'STR Calculator'!$C$32</f>
        <v>0</v>
      </c>
      <c r="F24" s="6">
        <f>'STR Calculator'!$C$32</f>
        <v>0</v>
      </c>
      <c r="G24" s="6">
        <f>'STR Calculator'!$C$32</f>
        <v>0</v>
      </c>
      <c r="H24" s="6">
        <f>'STR Calculator'!$C$32</f>
        <v>0</v>
      </c>
      <c r="I24" s="6">
        <f>'STR Calculator'!$C$32</f>
        <v>0</v>
      </c>
      <c r="J24" s="6">
        <f>'STR Calculator'!$C$32</f>
        <v>0</v>
      </c>
      <c r="K24" s="6">
        <f>'STR Calculator'!$C$32</f>
        <v>0</v>
      </c>
    </row>
    <row r="25" spans="1:16" ht="14.25" customHeight="1">
      <c r="A25" t="s">
        <v>208</v>
      </c>
      <c r="B25" s="6">
        <f>'STR Calculator'!$C$33</f>
        <v>0</v>
      </c>
      <c r="C25" s="6">
        <f>'STR Calculator'!$C$33</f>
        <v>0</v>
      </c>
      <c r="D25" s="6">
        <f>'STR Calculator'!$C$33</f>
        <v>0</v>
      </c>
      <c r="E25" s="6">
        <f>'STR Calculator'!$C$33</f>
        <v>0</v>
      </c>
      <c r="F25" s="6">
        <f>'STR Calculator'!$C$33</f>
        <v>0</v>
      </c>
      <c r="G25" s="6">
        <f>'STR Calculator'!$C$33</f>
        <v>0</v>
      </c>
      <c r="H25" s="6">
        <f>'STR Calculator'!$C$33</f>
        <v>0</v>
      </c>
      <c r="I25" s="6">
        <f>'STR Calculator'!$C$33</f>
        <v>0</v>
      </c>
      <c r="J25" s="6">
        <f>'STR Calculator'!$C$33</f>
        <v>0</v>
      </c>
      <c r="K25" s="6">
        <f>'STR Calculator'!$C$33</f>
        <v>0</v>
      </c>
    </row>
    <row r="26" spans="1:16" ht="14.25" customHeight="1">
      <c r="A26" t="s">
        <v>207</v>
      </c>
      <c r="B26" s="6">
        <v>300</v>
      </c>
      <c r="C26" s="6">
        <v>0</v>
      </c>
      <c r="D26" s="6">
        <v>0</v>
      </c>
      <c r="E26" s="6">
        <v>0</v>
      </c>
      <c r="F26" s="6">
        <v>0</v>
      </c>
      <c r="G26" s="6">
        <v>0</v>
      </c>
      <c r="H26" s="6">
        <v>0</v>
      </c>
      <c r="I26" s="6">
        <v>0</v>
      </c>
      <c r="J26" s="6">
        <v>0</v>
      </c>
      <c r="K26" s="6">
        <v>0</v>
      </c>
    </row>
    <row r="27" spans="1:16" ht="14.25" customHeight="1">
      <c r="A27" t="s">
        <v>157</v>
      </c>
      <c r="B27" s="6">
        <f>'STR Calculator'!$C$36</f>
        <v>300</v>
      </c>
      <c r="C27" s="6">
        <f>'STR Calculator'!$C$36</f>
        <v>300</v>
      </c>
      <c r="D27" s="6">
        <f>'STR Calculator'!$C$36</f>
        <v>300</v>
      </c>
      <c r="E27" s="6">
        <f>'STR Calculator'!$C$36</f>
        <v>300</v>
      </c>
      <c r="F27" s="6">
        <f>'STR Calculator'!$C$36</f>
        <v>300</v>
      </c>
      <c r="G27" s="6">
        <f>'STR Calculator'!$C$36</f>
        <v>300</v>
      </c>
      <c r="H27" s="6">
        <f>'STR Calculator'!$C$36</f>
        <v>300</v>
      </c>
      <c r="I27" s="6">
        <f>'STR Calculator'!$C$36</f>
        <v>300</v>
      </c>
      <c r="J27" s="6">
        <f>'STR Calculator'!$C$36</f>
        <v>300</v>
      </c>
      <c r="K27" s="6">
        <f>'STR Calculator'!$C$36</f>
        <v>300</v>
      </c>
    </row>
    <row r="28" spans="1:16" ht="14.25" customHeight="1">
      <c r="A28" s="2" t="s">
        <v>88</v>
      </c>
      <c r="B28" s="6">
        <f>'STR Calculator'!$C$37</f>
        <v>444</v>
      </c>
      <c r="C28" s="6">
        <f>'STR Calculator'!$C$37</f>
        <v>444</v>
      </c>
      <c r="D28" s="6">
        <f>'STR Calculator'!$C$37</f>
        <v>444</v>
      </c>
      <c r="E28" s="6">
        <f>'STR Calculator'!$C$37</f>
        <v>444</v>
      </c>
      <c r="F28" s="6">
        <f>'STR Calculator'!$C$37</f>
        <v>444</v>
      </c>
      <c r="G28" s="6">
        <f>'STR Calculator'!$C$37</f>
        <v>444</v>
      </c>
      <c r="H28" s="6">
        <f>'STR Calculator'!$C$37</f>
        <v>444</v>
      </c>
      <c r="I28" s="6">
        <f>'STR Calculator'!$C$37</f>
        <v>444</v>
      </c>
      <c r="J28" s="6">
        <f>'STR Calculator'!$C$37</f>
        <v>444</v>
      </c>
      <c r="K28" s="6">
        <f>'STR Calculator'!$C$37</f>
        <v>444</v>
      </c>
    </row>
    <row r="29" spans="1:16" ht="14.25" customHeight="1"/>
    <row r="30" spans="1:16" ht="14.25" customHeight="1">
      <c r="A30" s="1" t="s">
        <v>114</v>
      </c>
      <c r="B30" s="6">
        <f t="shared" ref="B30:K30" si="7">SUM(B12:B28)</f>
        <v>36577.333333333328</v>
      </c>
      <c r="C30" s="6">
        <f t="shared" si="7"/>
        <v>36427.333333333328</v>
      </c>
      <c r="D30" s="6">
        <f>SUM(D12:D28)</f>
        <v>36581.983333333337</v>
      </c>
      <c r="E30" s="6">
        <f t="shared" si="7"/>
        <v>36741.449083333333</v>
      </c>
      <c r="F30" s="6">
        <f t="shared" si="7"/>
        <v>36905.902659583327</v>
      </c>
      <c r="G30" s="6">
        <f t="shared" si="7"/>
        <v>37075.52271307708</v>
      </c>
      <c r="H30" s="6">
        <f t="shared" si="7"/>
        <v>37250.494727917241</v>
      </c>
      <c r="I30" s="6">
        <f t="shared" si="7"/>
        <v>37431.01128994576</v>
      </c>
      <c r="J30" s="6">
        <f t="shared" si="7"/>
        <v>37617.272366049096</v>
      </c>
      <c r="K30" s="6">
        <f t="shared" si="7"/>
        <v>37809.485594564147</v>
      </c>
    </row>
    <row r="31" spans="1:16" ht="14.25" customHeight="1"/>
    <row r="32" spans="1:16" ht="14.25" customHeight="1" thickBot="1">
      <c r="A32" s="172" t="s">
        <v>89</v>
      </c>
      <c r="B32" s="169">
        <f t="shared" ref="B32:K32" si="8">B8-B30</f>
        <v>73222.666666666672</v>
      </c>
      <c r="C32" s="169">
        <f>C8-C30</f>
        <v>74470.666666666672</v>
      </c>
      <c r="D32" s="169">
        <f t="shared" si="8"/>
        <v>75424.996666666659</v>
      </c>
      <c r="E32" s="169">
        <f t="shared" si="8"/>
        <v>76385.600716666668</v>
      </c>
      <c r="F32" s="169">
        <f t="shared" si="8"/>
        <v>77352.417638416664</v>
      </c>
      <c r="G32" s="169">
        <f t="shared" si="8"/>
        <v>78325.380787902919</v>
      </c>
      <c r="H32" s="169">
        <f t="shared" si="8"/>
        <v>79304.417808072554</v>
      </c>
      <c r="I32" s="169">
        <f t="shared" si="8"/>
        <v>80289.450371403946</v>
      </c>
      <c r="J32" s="169">
        <f t="shared" si="8"/>
        <v>81280.393911914114</v>
      </c>
      <c r="K32" s="169">
        <f t="shared" si="8"/>
        <v>82277.15734617869</v>
      </c>
    </row>
    <row r="33" spans="1:13" ht="14.25" customHeight="1" thickBot="1">
      <c r="A33" s="267" t="s">
        <v>115</v>
      </c>
      <c r="B33" s="262">
        <f>B32/'STR Calculator'!$B$5</f>
        <v>9.1528333333333337E-2</v>
      </c>
      <c r="C33" s="262">
        <f>C32/'STR Calculator'!$B$5</f>
        <v>9.3088333333333342E-2</v>
      </c>
      <c r="D33" s="262">
        <f>D32/'STR Calculator'!$B$5</f>
        <v>9.4281245833333319E-2</v>
      </c>
      <c r="E33" s="262">
        <f>E32/'STR Calculator'!$B$5</f>
        <v>9.5482000895833335E-2</v>
      </c>
      <c r="F33" s="262">
        <f>F32/'STR Calculator'!$B$5</f>
        <v>9.6690522048020824E-2</v>
      </c>
      <c r="G33" s="262">
        <f>G32/'STR Calculator'!$B$5</f>
        <v>9.7906725984878651E-2</v>
      </c>
      <c r="H33" s="262">
        <f>H32/'STR Calculator'!$B$5</f>
        <v>9.9130522260090698E-2</v>
      </c>
      <c r="I33" s="262">
        <f>I32/'STR Calculator'!$B$5</f>
        <v>0.10036181296425493</v>
      </c>
      <c r="J33" s="262">
        <f>J32/'STR Calculator'!$B$5</f>
        <v>0.10160049238989265</v>
      </c>
      <c r="K33" s="263">
        <f>K32/'STR Calculator'!$B$5</f>
        <v>0.10284644668272336</v>
      </c>
    </row>
    <row r="34" spans="1:13" ht="14.25" customHeight="1"/>
    <row r="35" spans="1:13" ht="14.25" customHeight="1">
      <c r="A35" s="1" t="s">
        <v>116</v>
      </c>
    </row>
    <row r="36" spans="1:13" ht="14.25" customHeight="1">
      <c r="A36" s="2" t="s">
        <v>117</v>
      </c>
      <c r="B36" s="6">
        <f>PMT('STR Calculator'!$I$8/12, 'STR Calculator'!$I$9*12,'STR Calculator'!$B$8)*12</f>
        <v>-55020.460458934511</v>
      </c>
      <c r="C36" s="6">
        <f>PMT('STR Calculator'!$I$8/12, 'STR Calculator'!$I$9*12,'STR Calculator'!$B$8)*12</f>
        <v>-55020.460458934511</v>
      </c>
      <c r="D36" s="6">
        <f>PMT('STR Calculator'!$I$8/12, 'STR Calculator'!$I$9*12,'STR Calculator'!$B$8)*12</f>
        <v>-55020.460458934511</v>
      </c>
      <c r="E36" s="6">
        <f>PMT('STR Calculator'!$I$8/12, 'STR Calculator'!$I$9*12,'STR Calculator'!$B$8)*12</f>
        <v>-55020.460458934511</v>
      </c>
      <c r="F36" s="6">
        <f>PMT('STR Calculator'!$I$8/12, 'STR Calculator'!$I$9*12,'STR Calculator'!$B$8)*12</f>
        <v>-55020.460458934511</v>
      </c>
      <c r="G36" s="6">
        <f>PMT('STR Calculator'!$I$8/12, 'STR Calculator'!$I$9*12,'STR Calculator'!$B$8)*12</f>
        <v>-55020.460458934511</v>
      </c>
      <c r="H36" s="6">
        <f>PMT('STR Calculator'!$I$8/12, 'STR Calculator'!$I$9*12,'STR Calculator'!$B$8)*12</f>
        <v>-55020.460458934511</v>
      </c>
      <c r="I36" s="6">
        <f>PMT('STR Calculator'!$I$8/12, 'STR Calculator'!$I$9*12,'STR Calculator'!$B$8)*12</f>
        <v>-55020.460458934511</v>
      </c>
      <c r="J36" s="6">
        <f>PMT('STR Calculator'!$I$8/12, 'STR Calculator'!$I$9*12,'STR Calculator'!$B$8)*12</f>
        <v>-55020.460458934511</v>
      </c>
      <c r="K36" s="6">
        <f>PMT('STR Calculator'!$I$8/12, 'STR Calculator'!$I$9*12,'STR Calculator'!$B$8)*12</f>
        <v>-55020.460458934511</v>
      </c>
    </row>
    <row r="37" spans="1:13" ht="14.25" customHeight="1">
      <c r="A37" s="2" t="str">
        <f>"HELOC Payment ($"&amp; 'STR Calculator'!I3&amp;")"</f>
        <v>HELOC Payment ($105000)</v>
      </c>
      <c r="B37" s="6">
        <f>-'STR Calculator'!$C$41</f>
        <v>-8662.5</v>
      </c>
      <c r="C37" s="6">
        <f>-'STR Calculator'!$C$41</f>
        <v>-8662.5</v>
      </c>
      <c r="D37" s="6">
        <f>-'STR Calculator'!$C$41</f>
        <v>-8662.5</v>
      </c>
      <c r="E37" s="6">
        <f>-'STR Calculator'!$C$41</f>
        <v>-8662.5</v>
      </c>
      <c r="F37" s="6">
        <f>-'STR Calculator'!$C$41</f>
        <v>-8662.5</v>
      </c>
      <c r="G37" s="6">
        <f>-'STR Calculator'!$C$41</f>
        <v>-8662.5</v>
      </c>
      <c r="H37" s="6">
        <f>-'STR Calculator'!$C$41</f>
        <v>-8662.5</v>
      </c>
      <c r="I37" s="6">
        <f>-'STR Calculator'!$C$41</f>
        <v>-8662.5</v>
      </c>
      <c r="J37" s="6">
        <f>-'STR Calculator'!$C$41</f>
        <v>-8662.5</v>
      </c>
      <c r="K37" s="6">
        <f>-'STR Calculator'!$C$41</f>
        <v>-8662.5</v>
      </c>
    </row>
    <row r="38" spans="1:13" ht="14.25" customHeight="1" thickBot="1">
      <c r="A38" s="2" t="s">
        <v>197</v>
      </c>
      <c r="B38" s="6">
        <f>-'STR Calculator'!$C$43</f>
        <v>0</v>
      </c>
      <c r="C38" s="6">
        <f>-'STR Calculator'!$C$43</f>
        <v>0</v>
      </c>
      <c r="D38" s="6">
        <f>-'STR Calculator'!$C$43</f>
        <v>0</v>
      </c>
      <c r="E38" s="6">
        <f>-'STR Calculator'!$C$43</f>
        <v>0</v>
      </c>
      <c r="F38" s="6">
        <f>-'STR Calculator'!$C$43</f>
        <v>0</v>
      </c>
      <c r="G38" s="6">
        <f>-'STR Calculator'!$C$43</f>
        <v>0</v>
      </c>
      <c r="H38" s="6">
        <f>-'STR Calculator'!$C$43</f>
        <v>0</v>
      </c>
      <c r="I38" s="6">
        <f>-'STR Calculator'!$C$43</f>
        <v>0</v>
      </c>
      <c r="J38" s="6">
        <f>-'STR Calculator'!$C$43</f>
        <v>0</v>
      </c>
      <c r="K38" s="6">
        <f>-'STR Calculator'!$C$43</f>
        <v>0</v>
      </c>
    </row>
    <row r="39" spans="1:13" ht="14.25" customHeight="1" thickBot="1">
      <c r="A39" s="264" t="s">
        <v>118</v>
      </c>
      <c r="B39" s="265">
        <f>B32+B36+B37+B38</f>
        <v>9539.7062077321607</v>
      </c>
      <c r="C39" s="265">
        <f>C32+C36+C37+C38</f>
        <v>10787.706207732161</v>
      </c>
      <c r="D39" s="265">
        <f t="shared" ref="D39:K39" si="9">D32+D36+D37+D38</f>
        <v>11742.036207732148</v>
      </c>
      <c r="E39" s="265">
        <f t="shared" si="9"/>
        <v>12702.640257732157</v>
      </c>
      <c r="F39" s="265">
        <f t="shared" si="9"/>
        <v>13669.457179482153</v>
      </c>
      <c r="G39" s="265">
        <f t="shared" si="9"/>
        <v>14642.420328968408</v>
      </c>
      <c r="H39" s="265">
        <f t="shared" si="9"/>
        <v>15621.457349138043</v>
      </c>
      <c r="I39" s="265">
        <f t="shared" si="9"/>
        <v>16606.489912469435</v>
      </c>
      <c r="J39" s="265">
        <f t="shared" si="9"/>
        <v>17597.433452979603</v>
      </c>
      <c r="K39" s="266">
        <f t="shared" si="9"/>
        <v>18594.196887244179</v>
      </c>
      <c r="L39" s="6">
        <f>SUM(B39:K39)</f>
        <v>141503.54399121046</v>
      </c>
      <c r="M39" s="2" t="s">
        <v>119</v>
      </c>
    </row>
    <row r="40" spans="1:13" ht="14.25" customHeight="1">
      <c r="A40" s="2" t="s">
        <v>94</v>
      </c>
      <c r="B40" s="6">
        <f t="shared" ref="B40:K40" si="10">B39/12</f>
        <v>794.97551731101339</v>
      </c>
      <c r="C40" s="6">
        <f t="shared" si="10"/>
        <v>898.97551731101339</v>
      </c>
      <c r="D40" s="6">
        <f t="shared" si="10"/>
        <v>978.50301731101229</v>
      </c>
      <c r="E40" s="6">
        <f t="shared" si="10"/>
        <v>1058.5533548110132</v>
      </c>
      <c r="F40" s="6">
        <f t="shared" si="10"/>
        <v>1139.1214316235128</v>
      </c>
      <c r="G40" s="6">
        <f t="shared" si="10"/>
        <v>1220.2016940807007</v>
      </c>
      <c r="H40" s="6">
        <f t="shared" si="10"/>
        <v>1301.7881124281703</v>
      </c>
      <c r="I40" s="6">
        <f t="shared" si="10"/>
        <v>1383.8741593724528</v>
      </c>
      <c r="J40" s="6">
        <f t="shared" si="10"/>
        <v>1466.4527877483004</v>
      </c>
      <c r="K40" s="6">
        <f t="shared" si="10"/>
        <v>1549.5164072703483</v>
      </c>
    </row>
    <row r="41" spans="1:13" ht="14.25" customHeight="1" thickBot="1">
      <c r="A41" s="2" t="str">
        <f>"Discounted Cash Flow (DCF) @ "&amp;M2&amp;"% return"</f>
        <v>Discounted Cash Flow (DCF) @ 0.08% return</v>
      </c>
      <c r="B41" s="6">
        <f>B39/(1+$M$2)^B1</f>
        <v>8833.0613034557045</v>
      </c>
      <c r="C41" s="6">
        <f t="shared" ref="C41:K41" si="11">C39/(1+$M$2)^C1</f>
        <v>9248.7193138993134</v>
      </c>
      <c r="D41" s="6">
        <f t="shared" si="11"/>
        <v>9321.206916923984</v>
      </c>
      <c r="E41" s="6">
        <f t="shared" si="11"/>
        <v>9336.8197987671683</v>
      </c>
      <c r="F41" s="6">
        <f t="shared" si="11"/>
        <v>9303.2028689279523</v>
      </c>
      <c r="G41" s="6">
        <f t="shared" si="11"/>
        <v>9227.2085553716079</v>
      </c>
      <c r="H41" s="6">
        <f t="shared" si="11"/>
        <v>9114.9703232191223</v>
      </c>
      <c r="I41" s="6">
        <f t="shared" si="11"/>
        <v>8971.9697805031756</v>
      </c>
      <c r="J41" s="6">
        <f t="shared" si="11"/>
        <v>8803.0979090176315</v>
      </c>
      <c r="K41" s="6">
        <f t="shared" si="11"/>
        <v>8612.7109143360103</v>
      </c>
      <c r="L41" s="6">
        <f>SUM(B41:K41)</f>
        <v>90772.967684421674</v>
      </c>
      <c r="M41" s="195" t="s">
        <v>120</v>
      </c>
    </row>
    <row r="42" spans="1:13" ht="14.25" customHeight="1" thickBot="1">
      <c r="A42" s="261" t="s">
        <v>121</v>
      </c>
      <c r="B42" s="262">
        <f>B39/(SUM('STR Calculator'!$B$7,'STR Calculator'!$B$6))</f>
        <v>5.9623163798326002E-2</v>
      </c>
      <c r="C42" s="262">
        <f>C39/(SUM('STR Calculator'!$B$7,'STR Calculator'!$B$6))</f>
        <v>6.7423163798326011E-2</v>
      </c>
      <c r="D42" s="262">
        <f>D39/(SUM('STR Calculator'!$B$7,'STR Calculator'!$B$6))</f>
        <v>7.338772629832592E-2</v>
      </c>
      <c r="E42" s="262">
        <f>E39/(SUM('STR Calculator'!$B$7,'STR Calculator'!$B$6))</f>
        <v>7.9391501610825976E-2</v>
      </c>
      <c r="F42" s="262">
        <f>F39/(SUM('STR Calculator'!$B$7,'STR Calculator'!$B$6))</f>
        <v>8.5434107371763462E-2</v>
      </c>
      <c r="G42" s="262">
        <f>G39/(SUM('STR Calculator'!$B$7,'STR Calculator'!$B$6))</f>
        <v>9.1515127056052553E-2</v>
      </c>
      <c r="H42" s="262">
        <f>H39/(SUM('STR Calculator'!$B$7,'STR Calculator'!$B$6))</f>
        <v>9.7634108432112773E-2</v>
      </c>
      <c r="I42" s="262">
        <f>I39/(SUM('STR Calculator'!$B$7,'STR Calculator'!$B$6))</f>
        <v>0.10379056195293397</v>
      </c>
      <c r="J42" s="262">
        <f>J39/(SUM('STR Calculator'!$B$7,'STR Calculator'!$B$6))</f>
        <v>0.10998395908112252</v>
      </c>
      <c r="K42" s="263">
        <f>K39/(SUM('STR Calculator'!$B$7,'STR Calculator'!$B$6))</f>
        <v>0.11621373054527612</v>
      </c>
    </row>
    <row r="43" spans="1:13" ht="14.25" customHeight="1">
      <c r="A43" s="2" t="s">
        <v>122</v>
      </c>
      <c r="B43" s="106">
        <v>0.04</v>
      </c>
      <c r="C43" s="107">
        <f t="shared" ref="C43:K43" si="12">$B$43</f>
        <v>0.04</v>
      </c>
      <c r="D43" s="107">
        <f t="shared" si="12"/>
        <v>0.04</v>
      </c>
      <c r="E43" s="107">
        <f t="shared" si="12"/>
        <v>0.04</v>
      </c>
      <c r="F43" s="107">
        <f t="shared" si="12"/>
        <v>0.04</v>
      </c>
      <c r="G43" s="107">
        <f t="shared" si="12"/>
        <v>0.04</v>
      </c>
      <c r="H43" s="107">
        <f t="shared" si="12"/>
        <v>0.04</v>
      </c>
      <c r="I43" s="107">
        <f t="shared" si="12"/>
        <v>0.04</v>
      </c>
      <c r="J43" s="107">
        <f t="shared" si="12"/>
        <v>0.04</v>
      </c>
      <c r="K43" s="107">
        <f t="shared" si="12"/>
        <v>0.04</v>
      </c>
      <c r="M43" s="6"/>
    </row>
    <row r="44" spans="1:13" ht="14.25" customHeight="1">
      <c r="A44" s="2" t="s">
        <v>123</v>
      </c>
      <c r="B44" s="6">
        <f>'STR Calculator'!$B$5*(1+'STR 10 Year'!B43)</f>
        <v>832000</v>
      </c>
      <c r="C44" s="6">
        <f>B44*(1+'STR 10 Year'!C43)</f>
        <v>865280</v>
      </c>
      <c r="D44" s="6">
        <f>C44*(1+'STR 10 Year'!D43)</f>
        <v>899891.20000000007</v>
      </c>
      <c r="E44" s="6">
        <f>D44*(1+'STR 10 Year'!E43)</f>
        <v>935886.84800000011</v>
      </c>
      <c r="F44" s="6">
        <f>E44*(1+'STR 10 Year'!F43)</f>
        <v>973322.32192000013</v>
      </c>
      <c r="G44" s="6">
        <f>F44*(1+'STR 10 Year'!G43)</f>
        <v>1012255.2147968002</v>
      </c>
      <c r="H44" s="6">
        <f>G44*(1+'STR 10 Year'!H43)</f>
        <v>1052745.4233886723</v>
      </c>
      <c r="I44" s="6">
        <f>H44*(1+'STR 10 Year'!I43)</f>
        <v>1094855.2403242192</v>
      </c>
      <c r="J44" s="6">
        <f>I44*(1+'STR 10 Year'!J43)</f>
        <v>1138649.4499371881</v>
      </c>
      <c r="K44" s="6">
        <f>J44*(1+'STR 10 Year'!K43)</f>
        <v>1184195.4279346757</v>
      </c>
      <c r="L44" s="6"/>
    </row>
    <row r="45" spans="1:13" ht="14.25" customHeight="1">
      <c r="A45" s="2" t="s">
        <v>122</v>
      </c>
      <c r="B45" s="6">
        <f>'STR Calculator'!$B$5*B43</f>
        <v>32000</v>
      </c>
      <c r="C45" s="6">
        <f t="shared" ref="C45:K45" si="13">B44*C43</f>
        <v>33280</v>
      </c>
      <c r="D45" s="6">
        <f t="shared" si="13"/>
        <v>34611.199999999997</v>
      </c>
      <c r="E45" s="6">
        <f t="shared" si="13"/>
        <v>35995.648000000001</v>
      </c>
      <c r="F45" s="6">
        <f t="shared" si="13"/>
        <v>37435.473920000004</v>
      </c>
      <c r="G45" s="6">
        <f t="shared" si="13"/>
        <v>38932.892876800004</v>
      </c>
      <c r="H45" s="6">
        <f t="shared" si="13"/>
        <v>40490.208591872004</v>
      </c>
      <c r="I45" s="6">
        <f t="shared" si="13"/>
        <v>42109.816935546893</v>
      </c>
      <c r="J45" s="6">
        <f t="shared" si="13"/>
        <v>43794.209612968771</v>
      </c>
      <c r="K45" s="6">
        <f t="shared" si="13"/>
        <v>45545.97799748752</v>
      </c>
    </row>
    <row r="46" spans="1:13" ht="14.25" customHeight="1">
      <c r="A46" s="2" t="s">
        <v>124</v>
      </c>
      <c r="B46" s="6">
        <f>VLOOKUP('STR 10 Year'!B1*12,'Amoritization Scenario 10% DP'!$W$8:$AH$367,9)</f>
        <v>6014.6206629888011</v>
      </c>
      <c r="C46" s="6">
        <f>VLOOKUP('STR 10 Year'!C1*12,'Amoritization Scenario 10% DP'!$W$8:$AH$367,9)-B46</f>
        <v>6513.8312116511397</v>
      </c>
      <c r="D46" s="6">
        <f>VLOOKUP('STR 10 Year'!D1*12,'Amoritization Scenario 10% DP'!$W$8:$AH$367,9)-SUM(B46:C46)</f>
        <v>7054.4759896455398</v>
      </c>
      <c r="E46" s="6">
        <f>VLOOKUP('STR 10 Year'!E1*12,'Amoritization Scenario 10% DP'!$W$8:$AH$367,9)-SUM(B46:D46)</f>
        <v>7639.9940175715565</v>
      </c>
      <c r="F46" s="6">
        <f>VLOOKUP('STR 10 Year'!F1*12,'Amoritization Scenario 10% DP'!$W$8:$AH$367,9)-SUM(B46:E46)</f>
        <v>8274.1097530423431</v>
      </c>
      <c r="G46" s="6">
        <f>VLOOKUP('STR 10 Year'!G1*12,'Amoritization Scenario 10% DP'!$W$8:$AH$367,9)-SUM(B46:F46)</f>
        <v>8960.8567818160664</v>
      </c>
      <c r="H46" s="6">
        <f>VLOOKUP('STR 10 Year'!H1*12,'Amoritization Scenario 10% DP'!$W$8:$AH$367,9)-SUM(B46:G46)</f>
        <v>9704.6034752795458</v>
      </c>
      <c r="I46" s="6">
        <f>VLOOKUP('STR 10 Year'!I1*12,'Amoritization Scenario 10% DP'!$W$8:$AH$367,9)-SUM(B46:H46)</f>
        <v>10510.080777490206</v>
      </c>
      <c r="J46" s="6">
        <f>VLOOKUP('STR 10 Year'!J1*12,'Amoritization Scenario 10% DP'!$W$8:$AH$367,9)-SUM(B46:I46)</f>
        <v>11382.412298529009</v>
      </c>
      <c r="K46" s="6">
        <f>VLOOKUP('STR 10 Year'!K1*12,'Amoritization Scenario 10% DP'!$W$8:$AH$367,9)-SUM(B46:J46)</f>
        <v>12327.146905586662</v>
      </c>
      <c r="L46" s="196">
        <f>SUM(B46:K46)</f>
        <v>88382.131873600869</v>
      </c>
      <c r="M46" s="197" t="s">
        <v>221</v>
      </c>
    </row>
    <row r="47" spans="1:13" ht="14.25" customHeight="1">
      <c r="A47" s="2" t="s">
        <v>209</v>
      </c>
      <c r="B47" s="6">
        <f t="shared" ref="B47:K47" si="14">B39*0.25</f>
        <v>2384.9265519330402</v>
      </c>
      <c r="C47" s="6">
        <f t="shared" si="14"/>
        <v>2696.9265519330402</v>
      </c>
      <c r="D47" s="6">
        <f t="shared" si="14"/>
        <v>2935.509051933037</v>
      </c>
      <c r="E47" s="6">
        <f t="shared" si="14"/>
        <v>3175.6600644330392</v>
      </c>
      <c r="F47" s="6">
        <f t="shared" si="14"/>
        <v>3417.3642948705383</v>
      </c>
      <c r="G47" s="6">
        <f t="shared" si="14"/>
        <v>3660.6050822421021</v>
      </c>
      <c r="H47" s="6">
        <f t="shared" si="14"/>
        <v>3905.3643372845108</v>
      </c>
      <c r="I47" s="6">
        <f t="shared" si="14"/>
        <v>4151.6224781173587</v>
      </c>
      <c r="J47" s="6">
        <f t="shared" si="14"/>
        <v>4399.3583632449008</v>
      </c>
      <c r="K47" s="6">
        <f t="shared" si="14"/>
        <v>4648.5492218110448</v>
      </c>
    </row>
    <row r="48" spans="1:13" ht="14.25" customHeight="1" thickBot="1">
      <c r="A48" s="2" t="s">
        <v>125</v>
      </c>
      <c r="B48" s="35">
        <f>B47/SUM('STR Calculator'!$B$6:$B$7)</f>
        <v>1.4905790949581501E-2</v>
      </c>
      <c r="C48" s="35">
        <f>C47/SUM('STR Calculator'!$B$6:$B$7)</f>
        <v>1.6855790949581503E-2</v>
      </c>
      <c r="D48" s="35">
        <f>D47/SUM('STR Calculator'!$B$6:$B$7)</f>
        <v>1.834693157458148E-2</v>
      </c>
      <c r="E48" s="35">
        <f>E47/SUM('STR Calculator'!$B$6:$B$7)</f>
        <v>1.9847875402706494E-2</v>
      </c>
      <c r="F48" s="35">
        <f>F47/SUM('STR Calculator'!$B$6:$B$7)</f>
        <v>2.1358526842940866E-2</v>
      </c>
      <c r="G48" s="35">
        <f>G47/SUM('STR Calculator'!$B$6:$B$7)</f>
        <v>2.2878781764013138E-2</v>
      </c>
      <c r="H48" s="35">
        <f>H47/SUM('STR Calculator'!$B$6:$B$7)</f>
        <v>2.4408527108028193E-2</v>
      </c>
      <c r="I48" s="35">
        <f>I47/SUM('STR Calculator'!$B$6:$B$7)</f>
        <v>2.5947640488233493E-2</v>
      </c>
      <c r="J48" s="35">
        <f>J47/SUM('STR Calculator'!$B$6:$B$7)</f>
        <v>2.7495989770280629E-2</v>
      </c>
      <c r="K48" s="35">
        <f>K47/SUM('STR Calculator'!$B$6:$B$7)</f>
        <v>2.9053432636319029E-2</v>
      </c>
    </row>
    <row r="49" spans="1:13" ht="14.25" customHeight="1">
      <c r="A49" s="202" t="s">
        <v>126</v>
      </c>
      <c r="B49" s="198">
        <f>SUM(B39,B46,B47)</f>
        <v>17939.253422654001</v>
      </c>
      <c r="C49" s="198">
        <f t="shared" ref="B49:K49" si="15">SUM(C39,C46,C47)</f>
        <v>19998.463971316341</v>
      </c>
      <c r="D49" s="198">
        <f t="shared" si="15"/>
        <v>21732.021249310725</v>
      </c>
      <c r="E49" s="198">
        <f t="shared" si="15"/>
        <v>23518.294339736753</v>
      </c>
      <c r="F49" s="198">
        <f t="shared" si="15"/>
        <v>25360.931227395035</v>
      </c>
      <c r="G49" s="198">
        <f t="shared" si="15"/>
        <v>27263.882193026577</v>
      </c>
      <c r="H49" s="198">
        <f t="shared" si="15"/>
        <v>29231.4251617021</v>
      </c>
      <c r="I49" s="198">
        <f t="shared" si="15"/>
        <v>31268.193168076999</v>
      </c>
      <c r="J49" s="198">
        <f t="shared" si="15"/>
        <v>33379.204114753513</v>
      </c>
      <c r="K49" s="199">
        <f t="shared" si="15"/>
        <v>35569.893014641886</v>
      </c>
    </row>
    <row r="50" spans="1:13" ht="14.25" customHeight="1" thickBot="1">
      <c r="A50" s="203" t="s">
        <v>127</v>
      </c>
      <c r="B50" s="200">
        <f>B49/SUM('STR Calculator'!$B$6:$B$7)</f>
        <v>0.1121203338915875</v>
      </c>
      <c r="C50" s="200">
        <f>C49/SUM('STR Calculator'!$B$6:$B$7)</f>
        <v>0.12499039982072714</v>
      </c>
      <c r="D50" s="200">
        <f>D49/SUM('STR Calculator'!$B$6:$B$7)</f>
        <v>0.13582513280819203</v>
      </c>
      <c r="E50" s="200">
        <f>E49/SUM('STR Calculator'!$B$6:$B$7)</f>
        <v>0.1469893396233547</v>
      </c>
      <c r="F50" s="200">
        <f>F49/SUM('STR Calculator'!$B$6:$B$7)</f>
        <v>0.15850582017121898</v>
      </c>
      <c r="G50" s="200">
        <f>G49/SUM('STR Calculator'!$B$6:$B$7)</f>
        <v>0.17039926370641612</v>
      </c>
      <c r="H50" s="200">
        <f>H49/SUM('STR Calculator'!$B$6:$B$7)</f>
        <v>0.18269640726063813</v>
      </c>
      <c r="I50" s="200">
        <f>I49/SUM('STR Calculator'!$B$6:$B$7)</f>
        <v>0.19542620730048124</v>
      </c>
      <c r="J50" s="200">
        <f>J49/SUM('STR Calculator'!$B$6:$B$7)</f>
        <v>0.20862002571720945</v>
      </c>
      <c r="K50" s="201">
        <f>K49/SUM('STR Calculator'!$B$6:$B$7)</f>
        <v>0.22231183134151178</v>
      </c>
      <c r="L50" s="116">
        <f>SUM(B50:K50)/K1</f>
        <v>0.16578847616413372</v>
      </c>
      <c r="M50" s="1" t="s">
        <v>128</v>
      </c>
    </row>
    <row r="51" spans="1:13" ht="14.25" customHeight="1">
      <c r="B51" s="3"/>
      <c r="C51" s="3"/>
      <c r="D51" s="3"/>
      <c r="E51" s="3"/>
      <c r="F51" s="3"/>
      <c r="G51" s="3"/>
      <c r="H51" s="3"/>
      <c r="I51" s="3"/>
      <c r="J51" s="3"/>
      <c r="K51" s="3"/>
      <c r="L51" s="116">
        <f>('STR 10 Year'!K44/'STR Calculator'!B5)^(1/'STR 10 Year'!K1)-1</f>
        <v>4.0000000000000036E-2</v>
      </c>
      <c r="M51" s="1" t="s">
        <v>129</v>
      </c>
    </row>
    <row r="52" spans="1:13" ht="14.25" customHeight="1"/>
    <row r="53" spans="1:13" ht="14.25" customHeight="1">
      <c r="A53" s="2" t="s">
        <v>130</v>
      </c>
      <c r="B53" s="3">
        <f>SUM('STR Calculator'!$B$7,'STR 10 Year'!B46)</f>
        <v>166014.6206629888</v>
      </c>
      <c r="C53" s="3">
        <f t="shared" ref="C53:J53" si="16">B53+C46</f>
        <v>172528.45187463996</v>
      </c>
      <c r="D53" s="3">
        <f t="shared" si="16"/>
        <v>179582.92786428551</v>
      </c>
      <c r="E53" s="3">
        <f t="shared" si="16"/>
        <v>187222.92188185707</v>
      </c>
      <c r="F53" s="3">
        <f t="shared" si="16"/>
        <v>195497.03163489941</v>
      </c>
      <c r="G53" s="3">
        <f t="shared" si="16"/>
        <v>204457.88841671549</v>
      </c>
      <c r="H53" s="3">
        <f t="shared" si="16"/>
        <v>214162.49189199504</v>
      </c>
      <c r="I53" s="3">
        <f t="shared" si="16"/>
        <v>224672.57266948523</v>
      </c>
      <c r="J53" s="3">
        <f t="shared" si="16"/>
        <v>236054.98496801424</v>
      </c>
      <c r="K53" s="3">
        <f>J53+K46</f>
        <v>248382.13187360088</v>
      </c>
    </row>
    <row r="54" spans="1:13" ht="14.25" customHeight="1">
      <c r="K54" s="101">
        <f>(K53-B53)/B53</f>
        <v>0.49614612786315299</v>
      </c>
      <c r="L54" s="35">
        <f>(K53/B53)^(1/K1)-1</f>
        <v>4.1111877857847201E-2</v>
      </c>
      <c r="M54" s="2" t="s">
        <v>129</v>
      </c>
    </row>
    <row r="55" spans="1:13" ht="14.25" customHeight="1">
      <c r="A55" s="2" t="s">
        <v>198</v>
      </c>
      <c r="B55" s="3">
        <f>SUM('STR Calculator'!$B$7,'STR 10 Year'!B46,B45)</f>
        <v>198014.6206629888</v>
      </c>
      <c r="C55" s="3">
        <f t="shared" ref="C55:K55" si="17">B55+C46+C45</f>
        <v>237808.45187463996</v>
      </c>
      <c r="D55" s="3">
        <f t="shared" si="17"/>
        <v>279474.12786428549</v>
      </c>
      <c r="E55" s="3">
        <f t="shared" si="17"/>
        <v>323109.76988185704</v>
      </c>
      <c r="F55" s="3">
        <f t="shared" si="17"/>
        <v>368819.3535548994</v>
      </c>
      <c r="G55" s="3">
        <f t="shared" si="17"/>
        <v>416713.10321351548</v>
      </c>
      <c r="H55" s="3">
        <f t="shared" si="17"/>
        <v>466907.91528066702</v>
      </c>
      <c r="I55" s="3">
        <f t="shared" si="17"/>
        <v>519527.81299370411</v>
      </c>
      <c r="J55" s="3">
        <f t="shared" si="17"/>
        <v>574704.4349052019</v>
      </c>
      <c r="K55" s="3">
        <f t="shared" si="17"/>
        <v>632577.55980827613</v>
      </c>
    </row>
    <row r="56" spans="1:13" ht="14.25" customHeight="1">
      <c r="K56" s="107">
        <f>(K55-B55)/B55</f>
        <v>2.1946002658303305</v>
      </c>
      <c r="L56" s="35">
        <f>(K55/B55)^(1/K1)-1</f>
        <v>0.12316006249145128</v>
      </c>
      <c r="M56" s="2" t="s">
        <v>199</v>
      </c>
    </row>
    <row r="57" spans="1:13" ht="14.25" customHeight="1"/>
    <row r="58" spans="1:13" ht="14.25" customHeight="1"/>
    <row r="59" spans="1:13" ht="14.25" customHeight="1"/>
    <row r="60" spans="1:13" ht="14.25" customHeight="1"/>
    <row r="61" spans="1:13" ht="14.25" customHeight="1"/>
    <row r="62" spans="1:13" ht="14.25" customHeight="1"/>
    <row r="63" spans="1:13" ht="14.25" customHeight="1"/>
    <row r="64" spans="1:13"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sheetData>
  <mergeCells count="1">
    <mergeCell ref="M4:O4"/>
  </mergeCells>
  <pageMargins left="0.7" right="0.7" top="0.75" bottom="0.75" header="0" footer="0"/>
  <pageSetup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7"/>
  <sheetViews>
    <sheetView topLeftCell="A19" workbookViewId="0">
      <selection activeCell="B28" sqref="B28:H28"/>
    </sheetView>
  </sheetViews>
  <sheetFormatPr defaultColWidth="12.6640625" defaultRowHeight="15" customHeight="1"/>
  <cols>
    <col min="1" max="1" width="33.21875" customWidth="1"/>
    <col min="2" max="2" width="12.44140625" customWidth="1"/>
    <col min="3" max="3" width="10.44140625" bestFit="1" customWidth="1"/>
    <col min="4" max="4" width="13.21875" customWidth="1"/>
    <col min="5" max="26" width="12.44140625" customWidth="1"/>
  </cols>
  <sheetData>
    <row r="1" spans="1:26" ht="15.6">
      <c r="A1" s="301" t="str">
        <f>'STR Calculator'!A2 &amp;" - FINANCING CALCULATIONS"</f>
        <v>2974 Ginas Way - 3bd / 4bath - 1927 sqft - FINANCING CALCULATIONS</v>
      </c>
      <c r="B1" s="294"/>
      <c r="C1" s="294"/>
      <c r="D1" s="294"/>
      <c r="E1" s="294"/>
      <c r="F1" s="294"/>
      <c r="G1" s="294"/>
      <c r="H1" s="295"/>
      <c r="I1" s="52"/>
      <c r="J1" s="52"/>
      <c r="K1" s="52"/>
      <c r="L1" s="52"/>
      <c r="M1" s="52"/>
      <c r="N1" s="52"/>
      <c r="O1" s="52"/>
      <c r="P1" s="52"/>
      <c r="Q1" s="52"/>
      <c r="R1" s="52"/>
      <c r="S1" s="52"/>
      <c r="T1" s="52"/>
      <c r="U1" s="52"/>
      <c r="V1" s="52"/>
      <c r="W1" s="52"/>
      <c r="X1" s="52"/>
      <c r="Y1" s="52"/>
      <c r="Z1" s="52"/>
    </row>
    <row r="2" spans="1:26" ht="15.6">
      <c r="A2" s="296"/>
      <c r="B2" s="285"/>
      <c r="C2" s="285"/>
      <c r="D2" s="285"/>
      <c r="E2" s="285"/>
      <c r="F2" s="285"/>
      <c r="G2" s="285"/>
      <c r="H2" s="297"/>
      <c r="I2" s="52"/>
      <c r="J2" s="52"/>
      <c r="K2" s="52"/>
      <c r="L2" s="52"/>
      <c r="M2" s="52"/>
      <c r="N2" s="52"/>
      <c r="O2" s="52"/>
      <c r="P2" s="52"/>
      <c r="Q2" s="52"/>
      <c r="R2" s="52"/>
      <c r="S2" s="52"/>
      <c r="T2" s="52"/>
      <c r="U2" s="52"/>
      <c r="V2" s="52"/>
      <c r="W2" s="52"/>
      <c r="X2" s="52"/>
      <c r="Y2" s="52"/>
      <c r="Z2" s="52"/>
    </row>
    <row r="3" spans="1:26" ht="15.6">
      <c r="A3" s="302"/>
      <c r="B3" s="303"/>
      <c r="C3" s="303"/>
      <c r="D3" s="303"/>
      <c r="E3" s="303"/>
      <c r="F3" s="303"/>
      <c r="G3" s="303"/>
      <c r="H3" s="304"/>
      <c r="I3" s="52"/>
      <c r="J3" s="52"/>
      <c r="K3" s="52"/>
      <c r="L3" s="52"/>
      <c r="M3" s="52"/>
      <c r="N3" s="52"/>
      <c r="O3" s="52"/>
      <c r="P3" s="52"/>
      <c r="Q3" s="52"/>
      <c r="R3" s="52"/>
      <c r="S3" s="52"/>
      <c r="T3" s="52"/>
      <c r="U3" s="52"/>
      <c r="V3" s="52"/>
      <c r="W3" s="52"/>
      <c r="X3" s="52"/>
      <c r="Y3" s="52"/>
      <c r="Z3" s="52"/>
    </row>
    <row r="4" spans="1:26" ht="15.6">
      <c r="A4" s="53"/>
      <c r="B4" s="54" t="s">
        <v>68</v>
      </c>
      <c r="C4" s="54" t="s">
        <v>69</v>
      </c>
      <c r="D4" s="54" t="s">
        <v>70</v>
      </c>
      <c r="E4" s="54" t="s">
        <v>71</v>
      </c>
      <c r="F4" s="54" t="s">
        <v>72</v>
      </c>
      <c r="G4" s="54" t="s">
        <v>73</v>
      </c>
      <c r="H4" s="55" t="s">
        <v>74</v>
      </c>
      <c r="I4" s="52"/>
      <c r="J4" s="52"/>
      <c r="K4" s="52"/>
      <c r="L4" s="52"/>
      <c r="M4" s="52"/>
      <c r="N4" s="52"/>
      <c r="O4" s="52"/>
      <c r="P4" s="52"/>
      <c r="Q4" s="52"/>
      <c r="R4" s="52"/>
      <c r="S4" s="52"/>
      <c r="T4" s="52"/>
      <c r="U4" s="52"/>
      <c r="V4" s="52"/>
      <c r="W4" s="52"/>
      <c r="X4" s="52"/>
      <c r="Y4" s="52"/>
      <c r="Z4" s="52"/>
    </row>
    <row r="5" spans="1:26" ht="15.6">
      <c r="A5" s="56" t="s">
        <v>75</v>
      </c>
      <c r="B5" s="57">
        <v>0.01</v>
      </c>
      <c r="C5" s="57">
        <v>0.01</v>
      </c>
      <c r="D5" s="57">
        <v>0.01</v>
      </c>
      <c r="E5" s="57">
        <v>0.01</v>
      </c>
      <c r="F5" s="57">
        <v>0.01</v>
      </c>
      <c r="G5" s="57">
        <v>0.01</v>
      </c>
      <c r="H5" s="57">
        <v>0.01</v>
      </c>
      <c r="I5" s="52"/>
      <c r="J5" s="52"/>
      <c r="K5" s="52"/>
      <c r="L5" s="52"/>
      <c r="M5" s="52"/>
      <c r="N5" s="52"/>
      <c r="O5" s="52"/>
      <c r="P5" s="52"/>
      <c r="Q5" s="52"/>
      <c r="R5" s="52"/>
      <c r="S5" s="52"/>
      <c r="T5" s="52"/>
      <c r="U5" s="52"/>
      <c r="V5" s="52"/>
      <c r="W5" s="52"/>
      <c r="X5" s="52"/>
      <c r="Y5" s="52"/>
      <c r="Z5" s="52"/>
    </row>
    <row r="6" spans="1:26" ht="15.6">
      <c r="A6" s="56" t="s">
        <v>76</v>
      </c>
      <c r="B6" s="57">
        <v>0.02</v>
      </c>
      <c r="C6" s="57">
        <v>0.02</v>
      </c>
      <c r="D6" s="57">
        <v>0.02</v>
      </c>
      <c r="E6" s="57">
        <v>0.02</v>
      </c>
      <c r="F6" s="57">
        <v>0.02</v>
      </c>
      <c r="G6" s="57">
        <v>0.02</v>
      </c>
      <c r="H6" s="57">
        <v>0.02</v>
      </c>
      <c r="I6" s="52"/>
      <c r="J6" s="52"/>
      <c r="K6" s="52"/>
      <c r="L6" s="52"/>
      <c r="M6" s="52"/>
      <c r="N6" s="52"/>
      <c r="O6" s="52"/>
      <c r="P6" s="52"/>
      <c r="Q6" s="52"/>
      <c r="R6" s="52"/>
      <c r="S6" s="52"/>
      <c r="T6" s="52"/>
      <c r="U6" s="52"/>
      <c r="V6" s="52"/>
      <c r="W6" s="52"/>
      <c r="X6" s="52"/>
      <c r="Y6" s="52"/>
      <c r="Z6" s="52"/>
    </row>
    <row r="7" spans="1:26" ht="15.6">
      <c r="A7" s="56" t="s">
        <v>77</v>
      </c>
      <c r="B7" s="57">
        <v>0.01</v>
      </c>
      <c r="C7" s="57">
        <v>0.01</v>
      </c>
      <c r="D7" s="57">
        <v>0.01</v>
      </c>
      <c r="E7" s="57">
        <v>0.01</v>
      </c>
      <c r="F7" s="57">
        <v>0.01</v>
      </c>
      <c r="G7" s="57">
        <v>0.01</v>
      </c>
      <c r="H7" s="57">
        <v>0.01</v>
      </c>
      <c r="I7" s="52"/>
      <c r="J7" s="52"/>
      <c r="K7" s="52"/>
      <c r="L7" s="52"/>
      <c r="M7" s="52"/>
      <c r="N7" s="52"/>
      <c r="O7" s="52"/>
      <c r="P7" s="52"/>
      <c r="Q7" s="52"/>
      <c r="R7" s="52"/>
      <c r="S7" s="52"/>
      <c r="T7" s="52"/>
      <c r="U7" s="52"/>
      <c r="V7" s="52"/>
      <c r="W7" s="52"/>
      <c r="X7" s="52"/>
      <c r="Y7" s="52"/>
      <c r="Z7" s="52"/>
    </row>
    <row r="8" spans="1:26" ht="15.6">
      <c r="A8" s="56" t="s">
        <v>78</v>
      </c>
      <c r="B8" s="57">
        <v>1.4999999999999999E-2</v>
      </c>
      <c r="C8" s="57">
        <v>1.4999999999999999E-2</v>
      </c>
      <c r="D8" s="57">
        <v>1.4999999999999999E-2</v>
      </c>
      <c r="E8" s="57">
        <v>1.4999999999999999E-2</v>
      </c>
      <c r="F8" s="57">
        <v>1.4999999999999999E-2</v>
      </c>
      <c r="G8" s="57">
        <v>1.4999999999999999E-2</v>
      </c>
      <c r="H8" s="58">
        <v>1.4999999999999999E-2</v>
      </c>
      <c r="I8" s="52"/>
      <c r="J8" s="52"/>
      <c r="K8" s="52"/>
      <c r="L8" s="52"/>
      <c r="M8" s="52"/>
      <c r="N8" s="52"/>
      <c r="O8" s="52"/>
      <c r="P8" s="52"/>
      <c r="Q8" s="52"/>
      <c r="R8" s="52"/>
      <c r="S8" s="52"/>
      <c r="T8" s="52"/>
      <c r="U8" s="52"/>
      <c r="V8" s="52"/>
      <c r="W8" s="52"/>
      <c r="X8" s="52"/>
      <c r="Y8" s="52"/>
      <c r="Z8" s="52"/>
    </row>
    <row r="9" spans="1:26" ht="15.6">
      <c r="A9" s="59" t="s">
        <v>79</v>
      </c>
      <c r="B9" s="57">
        <f>1-'STR Calculator'!$B$12</f>
        <v>0</v>
      </c>
      <c r="C9" s="57">
        <f>1-'STR Calculator'!$B$12</f>
        <v>0</v>
      </c>
      <c r="D9" s="57">
        <f>1-'STR Calculator'!$B$12</f>
        <v>0</v>
      </c>
      <c r="E9" s="57">
        <f>1-'STR Calculator'!$B$12</f>
        <v>0</v>
      </c>
      <c r="F9" s="57">
        <f>1-'STR Calculator'!$B$12</f>
        <v>0</v>
      </c>
      <c r="G9" s="57">
        <f>1-'STR Calculator'!$B$12</f>
        <v>0</v>
      </c>
      <c r="H9" s="57">
        <f>1-'STR Calculator'!$B$12</f>
        <v>0</v>
      </c>
      <c r="I9" s="52"/>
      <c r="J9" s="52"/>
      <c r="K9" s="52"/>
      <c r="L9" s="52"/>
      <c r="M9" s="52"/>
      <c r="N9" s="52"/>
      <c r="O9" s="52"/>
      <c r="P9" s="52"/>
      <c r="Q9" s="52"/>
      <c r="R9" s="52"/>
      <c r="S9" s="52"/>
      <c r="T9" s="52"/>
      <c r="U9" s="52"/>
      <c r="V9" s="52"/>
      <c r="W9" s="52"/>
      <c r="X9" s="52"/>
      <c r="Y9" s="52"/>
      <c r="Z9" s="52"/>
    </row>
    <row r="10" spans="1:26" ht="15.6">
      <c r="A10" s="60"/>
      <c r="B10" s="61"/>
      <c r="C10" s="61"/>
      <c r="D10" s="61"/>
      <c r="E10" s="61"/>
      <c r="F10" s="61"/>
      <c r="G10" s="61"/>
      <c r="H10" s="62"/>
      <c r="I10" s="52"/>
      <c r="J10" s="52"/>
      <c r="K10" s="52"/>
      <c r="L10" s="52"/>
      <c r="M10" s="52"/>
      <c r="N10" s="52"/>
      <c r="O10" s="52"/>
      <c r="P10" s="52"/>
      <c r="Q10" s="52"/>
      <c r="R10" s="52"/>
      <c r="S10" s="52"/>
      <c r="T10" s="52"/>
      <c r="U10" s="52"/>
      <c r="V10" s="52"/>
      <c r="W10" s="52"/>
      <c r="X10" s="52"/>
      <c r="Y10" s="52"/>
      <c r="Z10" s="52"/>
    </row>
    <row r="11" spans="1:26" ht="15.6">
      <c r="A11" s="63"/>
      <c r="B11" s="54" t="s">
        <v>68</v>
      </c>
      <c r="C11" s="64" t="s">
        <v>69</v>
      </c>
      <c r="D11" s="64" t="s">
        <v>70</v>
      </c>
      <c r="E11" s="64" t="s">
        <v>71</v>
      </c>
      <c r="F11" s="64" t="s">
        <v>72</v>
      </c>
      <c r="G11" s="64" t="s">
        <v>73</v>
      </c>
      <c r="H11" s="65" t="s">
        <v>74</v>
      </c>
      <c r="I11" s="52"/>
      <c r="J11" s="52"/>
      <c r="K11" s="52"/>
      <c r="L11" s="52"/>
      <c r="M11" s="52"/>
      <c r="N11" s="52"/>
      <c r="O11" s="52"/>
      <c r="P11" s="52"/>
      <c r="Q11" s="52"/>
      <c r="R11" s="52"/>
      <c r="S11" s="52"/>
      <c r="T11" s="52"/>
      <c r="U11" s="52"/>
      <c r="V11" s="52"/>
      <c r="W11" s="52"/>
      <c r="X11" s="52"/>
      <c r="Y11" s="52"/>
      <c r="Z11" s="52"/>
    </row>
    <row r="12" spans="1:26" ht="15.6">
      <c r="A12" s="66" t="s">
        <v>80</v>
      </c>
      <c r="B12" s="67"/>
      <c r="C12" s="68"/>
      <c r="D12" s="68"/>
      <c r="E12" s="68"/>
      <c r="F12" s="68"/>
      <c r="G12" s="68"/>
      <c r="H12" s="69"/>
      <c r="I12" s="52"/>
      <c r="J12" s="52"/>
      <c r="K12" s="52"/>
      <c r="L12" s="52"/>
      <c r="M12" s="52"/>
      <c r="N12" s="52"/>
      <c r="O12" s="52"/>
      <c r="P12" s="52"/>
      <c r="Q12" s="52"/>
      <c r="R12" s="52"/>
      <c r="S12" s="52"/>
      <c r="T12" s="52"/>
      <c r="U12" s="52"/>
      <c r="V12" s="52"/>
      <c r="W12" s="52"/>
      <c r="X12" s="52"/>
      <c r="Y12" s="52"/>
      <c r="Z12" s="52"/>
    </row>
    <row r="13" spans="1:26" ht="15.6">
      <c r="A13" s="70" t="s">
        <v>81</v>
      </c>
      <c r="B13" s="71">
        <f>'STR Calculator'!D11</f>
        <v>109800</v>
      </c>
      <c r="C13" s="72">
        <f t="shared" ref="C13:H13" si="0">SUM(B$13+(C$7*B$13))</f>
        <v>110898</v>
      </c>
      <c r="D13" s="72">
        <f t="shared" si="0"/>
        <v>112006.98</v>
      </c>
      <c r="E13" s="72">
        <f t="shared" si="0"/>
        <v>113127.04979999999</v>
      </c>
      <c r="F13" s="72">
        <f t="shared" si="0"/>
        <v>114258.32029799999</v>
      </c>
      <c r="G13" s="72">
        <f t="shared" si="0"/>
        <v>115400.90350097998</v>
      </c>
      <c r="H13" s="73">
        <f t="shared" si="0"/>
        <v>116554.91253598979</v>
      </c>
      <c r="I13" s="52"/>
      <c r="J13" s="52"/>
      <c r="K13" s="52"/>
      <c r="L13" s="52"/>
      <c r="M13" s="52"/>
      <c r="N13" s="52"/>
      <c r="O13" s="52"/>
      <c r="P13" s="52"/>
      <c r="Q13" s="52"/>
      <c r="R13" s="52"/>
      <c r="S13" s="52"/>
      <c r="T13" s="52"/>
      <c r="U13" s="52"/>
      <c r="V13" s="52"/>
      <c r="W13" s="52"/>
      <c r="X13" s="52"/>
      <c r="Y13" s="52"/>
      <c r="Z13" s="52"/>
    </row>
    <row r="14" spans="1:26" ht="15.6">
      <c r="A14" s="70" t="s">
        <v>193</v>
      </c>
      <c r="B14" s="71">
        <f>B13/12</f>
        <v>9150</v>
      </c>
      <c r="C14" s="71">
        <f t="shared" ref="C14:H14" si="1">C13/12</f>
        <v>9241.5</v>
      </c>
      <c r="D14" s="71">
        <f t="shared" si="1"/>
        <v>9333.9149999999991</v>
      </c>
      <c r="E14" s="71">
        <f t="shared" si="1"/>
        <v>9427.2541499999988</v>
      </c>
      <c r="F14" s="71">
        <f t="shared" si="1"/>
        <v>9521.5266914999993</v>
      </c>
      <c r="G14" s="71">
        <f t="shared" si="1"/>
        <v>9616.7419584149993</v>
      </c>
      <c r="H14" s="71">
        <f t="shared" si="1"/>
        <v>9712.909377999149</v>
      </c>
      <c r="I14" s="52"/>
      <c r="J14" s="52"/>
      <c r="K14" s="52"/>
      <c r="L14" s="52"/>
      <c r="M14" s="52"/>
      <c r="N14" s="52"/>
      <c r="O14" s="52"/>
      <c r="P14" s="52"/>
      <c r="Q14" s="52"/>
      <c r="R14" s="52"/>
      <c r="S14" s="52"/>
      <c r="T14" s="52"/>
      <c r="U14" s="52"/>
      <c r="V14" s="52"/>
      <c r="W14" s="52"/>
      <c r="X14" s="52"/>
      <c r="Y14" s="52"/>
      <c r="Z14" s="52"/>
    </row>
    <row r="15" spans="1:26" ht="15.6">
      <c r="A15" s="70" t="s">
        <v>82</v>
      </c>
      <c r="B15" s="71">
        <f>'STR Calculator'!D12</f>
        <v>0</v>
      </c>
      <c r="C15" s="71">
        <f>-(C13*C9)</f>
        <v>0</v>
      </c>
      <c r="D15" s="71">
        <f t="shared" ref="D15:H15" si="2">-(D13*D9)</f>
        <v>0</v>
      </c>
      <c r="E15" s="71">
        <f t="shared" si="2"/>
        <v>0</v>
      </c>
      <c r="F15" s="71">
        <f t="shared" si="2"/>
        <v>0</v>
      </c>
      <c r="G15" s="71">
        <f t="shared" si="2"/>
        <v>0</v>
      </c>
      <c r="H15" s="71">
        <f t="shared" si="2"/>
        <v>0</v>
      </c>
      <c r="I15" s="52"/>
      <c r="J15" s="52"/>
      <c r="K15" s="52"/>
      <c r="L15" s="52"/>
      <c r="M15" s="52"/>
      <c r="N15" s="52"/>
      <c r="O15" s="52"/>
      <c r="P15" s="52"/>
      <c r="Q15" s="52"/>
      <c r="R15" s="52"/>
      <c r="S15" s="52"/>
      <c r="T15" s="52"/>
      <c r="U15" s="52"/>
      <c r="V15" s="52"/>
      <c r="W15" s="52"/>
      <c r="X15" s="52"/>
      <c r="Y15" s="52"/>
      <c r="Z15" s="52"/>
    </row>
    <row r="16" spans="1:26" ht="15.6">
      <c r="A16" s="74" t="s">
        <v>200</v>
      </c>
      <c r="B16" s="75">
        <f t="shared" ref="B16:H16" si="3">SUM(B13,B15)</f>
        <v>109800</v>
      </c>
      <c r="C16" s="75">
        <f t="shared" si="3"/>
        <v>110898</v>
      </c>
      <c r="D16" s="75">
        <f t="shared" si="3"/>
        <v>112006.98</v>
      </c>
      <c r="E16" s="75">
        <f t="shared" si="3"/>
        <v>113127.04979999999</v>
      </c>
      <c r="F16" s="75">
        <f t="shared" si="3"/>
        <v>114258.32029799999</v>
      </c>
      <c r="G16" s="75">
        <f t="shared" si="3"/>
        <v>115400.90350097998</v>
      </c>
      <c r="H16" s="75">
        <f t="shared" si="3"/>
        <v>116554.91253598979</v>
      </c>
      <c r="I16" s="52"/>
      <c r="J16" s="52"/>
      <c r="K16" s="52"/>
      <c r="L16" s="52"/>
      <c r="M16" s="52"/>
      <c r="N16" s="52"/>
      <c r="O16" s="52"/>
      <c r="P16" s="52"/>
      <c r="Q16" s="52"/>
      <c r="R16" s="52"/>
      <c r="S16" s="52"/>
      <c r="T16" s="52"/>
      <c r="U16" s="52"/>
      <c r="V16" s="52"/>
      <c r="W16" s="52"/>
      <c r="X16" s="52"/>
      <c r="Y16" s="52"/>
      <c r="Z16" s="52"/>
    </row>
    <row r="17" spans="1:26" ht="15.6">
      <c r="A17" s="70"/>
      <c r="B17" s="76"/>
      <c r="C17" s="77"/>
      <c r="D17" s="77"/>
      <c r="E17" s="77"/>
      <c r="F17" s="77"/>
      <c r="G17" s="77"/>
      <c r="H17" s="78"/>
      <c r="I17" s="52"/>
      <c r="J17" s="52"/>
      <c r="K17" s="52"/>
      <c r="L17" s="52"/>
      <c r="M17" s="52"/>
      <c r="N17" s="52"/>
      <c r="O17" s="52"/>
      <c r="P17" s="52"/>
      <c r="Q17" s="52"/>
      <c r="R17" s="52"/>
      <c r="S17" s="52"/>
      <c r="T17" s="52"/>
      <c r="U17" s="52"/>
      <c r="V17" s="52"/>
      <c r="W17" s="52"/>
      <c r="X17" s="52"/>
      <c r="Y17" s="52"/>
      <c r="Z17" s="52"/>
    </row>
    <row r="18" spans="1:26" ht="15.6">
      <c r="A18" s="66" t="s">
        <v>83</v>
      </c>
      <c r="B18" s="79"/>
      <c r="C18" s="80"/>
      <c r="D18" s="80"/>
      <c r="E18" s="80"/>
      <c r="F18" s="80"/>
      <c r="G18" s="80"/>
      <c r="H18" s="81"/>
      <c r="I18" s="52"/>
      <c r="J18" s="52"/>
      <c r="K18" s="52"/>
      <c r="L18" s="52"/>
      <c r="M18" s="52"/>
      <c r="N18" s="52"/>
      <c r="O18" s="52"/>
      <c r="P18" s="52"/>
      <c r="Q18" s="52"/>
      <c r="R18" s="52"/>
      <c r="S18" s="52"/>
      <c r="T18" s="52"/>
      <c r="U18" s="52"/>
      <c r="V18" s="52"/>
      <c r="W18" s="52"/>
      <c r="X18" s="52"/>
      <c r="Y18" s="52"/>
      <c r="Z18" s="52"/>
    </row>
    <row r="19" spans="1:26" ht="15.6">
      <c r="A19" s="70" t="s">
        <v>35</v>
      </c>
      <c r="B19" s="167">
        <v>0</v>
      </c>
      <c r="C19" s="167">
        <v>0</v>
      </c>
      <c r="D19" s="167">
        <v>0</v>
      </c>
      <c r="E19" s="167">
        <v>0</v>
      </c>
      <c r="F19" s="167">
        <v>0</v>
      </c>
      <c r="G19" s="167">
        <v>0</v>
      </c>
      <c r="H19" s="167">
        <v>0</v>
      </c>
      <c r="I19" s="52"/>
      <c r="J19" s="52"/>
      <c r="K19" s="52"/>
      <c r="L19" s="52"/>
      <c r="M19" s="52"/>
      <c r="N19" s="52"/>
      <c r="O19" s="52"/>
      <c r="P19" s="52"/>
      <c r="Q19" s="52"/>
      <c r="R19" s="52"/>
      <c r="S19" s="52"/>
      <c r="T19" s="52"/>
      <c r="U19" s="52"/>
      <c r="V19" s="52"/>
      <c r="W19" s="52"/>
      <c r="X19" s="52"/>
      <c r="Y19" s="52"/>
      <c r="Z19" s="52"/>
    </row>
    <row r="20" spans="1:26" ht="15.6">
      <c r="A20" s="70" t="s">
        <v>194</v>
      </c>
      <c r="B20" s="82">
        <f>'STR Calculator'!$C$19</f>
        <v>600</v>
      </c>
      <c r="C20" s="82">
        <f>'STR Calculator'!$C$19</f>
        <v>600</v>
      </c>
      <c r="D20" s="82">
        <f>'STR Calculator'!$C$19</f>
        <v>600</v>
      </c>
      <c r="E20" s="82">
        <f>'STR Calculator'!$C$19</f>
        <v>600</v>
      </c>
      <c r="F20" s="82">
        <f>'STR Calculator'!$C$19</f>
        <v>600</v>
      </c>
      <c r="G20" s="82">
        <f>'STR Calculator'!$C$19</f>
        <v>600</v>
      </c>
      <c r="H20" s="82">
        <f>'STR Calculator'!$C$19</f>
        <v>600</v>
      </c>
      <c r="I20" s="52"/>
      <c r="J20" s="52"/>
      <c r="K20" s="52"/>
      <c r="L20" s="52"/>
      <c r="M20" s="52"/>
      <c r="N20" s="52"/>
      <c r="O20" s="52"/>
      <c r="P20" s="52"/>
      <c r="Q20" s="52"/>
      <c r="R20" s="52"/>
      <c r="S20" s="52"/>
      <c r="T20" s="52"/>
      <c r="U20" s="52"/>
      <c r="V20" s="52"/>
      <c r="W20" s="52"/>
      <c r="X20" s="52"/>
      <c r="Y20" s="52"/>
      <c r="Z20" s="52"/>
    </row>
    <row r="21" spans="1:26" ht="15.6">
      <c r="A21" s="70" t="s">
        <v>84</v>
      </c>
      <c r="B21" s="82">
        <f>'STR Calculator'!$C$21</f>
        <v>2400</v>
      </c>
      <c r="C21" s="75">
        <f>B$21+(B$21*C$8)</f>
        <v>2436</v>
      </c>
      <c r="D21" s="75">
        <f t="shared" ref="D21:H21" si="4">C$21+(C$21*D$8)</f>
        <v>2472.54</v>
      </c>
      <c r="E21" s="75">
        <f t="shared" si="4"/>
        <v>2509.6280999999999</v>
      </c>
      <c r="F21" s="75">
        <f t="shared" si="4"/>
        <v>2547.2725215</v>
      </c>
      <c r="G21" s="75">
        <f t="shared" si="4"/>
        <v>2585.4816093224999</v>
      </c>
      <c r="H21" s="83">
        <f t="shared" si="4"/>
        <v>2624.2638334623375</v>
      </c>
      <c r="I21" s="52"/>
      <c r="J21" s="52"/>
      <c r="K21" s="52"/>
      <c r="L21" s="52"/>
      <c r="M21" s="52"/>
      <c r="N21" s="52"/>
      <c r="O21" s="52"/>
      <c r="P21" s="52"/>
      <c r="Q21" s="52"/>
      <c r="R21" s="52"/>
      <c r="S21" s="52"/>
      <c r="T21" s="52"/>
      <c r="U21" s="52"/>
      <c r="V21" s="52"/>
      <c r="W21" s="52"/>
      <c r="X21" s="52"/>
      <c r="Y21" s="52"/>
      <c r="Z21" s="52"/>
    </row>
    <row r="22" spans="1:26" ht="15.6">
      <c r="A22" s="70" t="s">
        <v>85</v>
      </c>
      <c r="B22" s="82">
        <f>('STR Calculator'!$C$22)</f>
        <v>3600</v>
      </c>
      <c r="C22" s="75">
        <f>('STR Calculator'!$B$5+B48)*($B$22/'STR Calculator'!$B$5)</f>
        <v>3671.9999999999995</v>
      </c>
      <c r="D22" s="75">
        <f>('STR Calculator'!$B$5+C48)*($B$22/'STR Calculator'!$B$5)</f>
        <v>3673.4399999999996</v>
      </c>
      <c r="E22" s="75">
        <f>('STR Calculator'!$B$5+D48)*($B$22/'STR Calculator'!$B$5)</f>
        <v>3673.4687999999996</v>
      </c>
      <c r="F22" s="75">
        <f>('STR Calculator'!$B$5+E48)*($B$22/'STR Calculator'!$B$5)</f>
        <v>3673.469376</v>
      </c>
      <c r="G22" s="75">
        <f>('STR Calculator'!$B$5+F48)*($B$22/'STR Calculator'!$B$5)</f>
        <v>3673.4693875199996</v>
      </c>
      <c r="H22" s="75">
        <f>('STR Calculator'!$B$5+G48)*($B$22/'STR Calculator'!$B$5)</f>
        <v>3673.4693877503996</v>
      </c>
      <c r="I22" s="52"/>
      <c r="J22" s="52"/>
      <c r="K22" s="52"/>
      <c r="L22" s="52"/>
      <c r="M22" s="52"/>
      <c r="N22" s="52"/>
      <c r="O22" s="52"/>
      <c r="P22" s="52"/>
      <c r="Q22" s="52"/>
      <c r="R22" s="52"/>
      <c r="S22" s="52"/>
      <c r="T22" s="52"/>
      <c r="U22" s="52"/>
      <c r="V22" s="52"/>
      <c r="W22" s="52"/>
      <c r="X22" s="52"/>
      <c r="Y22" s="52"/>
      <c r="Z22" s="52"/>
    </row>
    <row r="23" spans="1:26" ht="15.6">
      <c r="A23" s="70" t="s">
        <v>195</v>
      </c>
      <c r="B23" s="84">
        <f>SUM('STR Calculator'!$C$23:$C$24)</f>
        <v>21000</v>
      </c>
      <c r="C23" s="84">
        <f>SUM('STR Calculator'!$C$23:$C$24)</f>
        <v>21000</v>
      </c>
      <c r="D23" s="84">
        <f>SUM('STR Calculator'!$C$23:$C$24)</f>
        <v>21000</v>
      </c>
      <c r="E23" s="84">
        <f>SUM('STR Calculator'!$C$23:$C$24)</f>
        <v>21000</v>
      </c>
      <c r="F23" s="84">
        <f>SUM('STR Calculator'!$C$23:$C$24)</f>
        <v>21000</v>
      </c>
      <c r="G23" s="84">
        <f>SUM('STR Calculator'!$C$23:$C$24)</f>
        <v>21000</v>
      </c>
      <c r="H23" s="84">
        <f>SUM('STR Calculator'!$C$23:$C$24)</f>
        <v>21000</v>
      </c>
      <c r="I23" s="52"/>
      <c r="J23" s="52"/>
      <c r="K23" s="52"/>
      <c r="L23" s="52"/>
      <c r="M23" s="52"/>
      <c r="N23" s="52"/>
      <c r="O23" s="52"/>
      <c r="P23" s="52"/>
      <c r="Q23" s="52"/>
      <c r="R23" s="52"/>
      <c r="S23" s="52"/>
      <c r="T23" s="52"/>
      <c r="U23" s="52"/>
      <c r="V23" s="52"/>
      <c r="W23" s="52"/>
      <c r="X23" s="52"/>
      <c r="Y23" s="52"/>
      <c r="Z23" s="52"/>
    </row>
    <row r="24" spans="1:26" ht="15.6">
      <c r="A24" s="70" t="s">
        <v>40</v>
      </c>
      <c r="B24" s="84">
        <f>'STR Calculator'!$C$26</f>
        <v>3000</v>
      </c>
      <c r="C24" s="84">
        <f>'STR Calculator'!$C$26</f>
        <v>3000</v>
      </c>
      <c r="D24" s="84">
        <f>'STR Calculator'!$C$26</f>
        <v>3000</v>
      </c>
      <c r="E24" s="84">
        <f>'STR Calculator'!$C$26</f>
        <v>3000</v>
      </c>
      <c r="F24" s="84">
        <f>'STR Calculator'!$C$26</f>
        <v>3000</v>
      </c>
      <c r="G24" s="84">
        <f>'STR Calculator'!$C$26</f>
        <v>3000</v>
      </c>
      <c r="H24" s="84">
        <f>'STR Calculator'!$C$26</f>
        <v>3000</v>
      </c>
      <c r="I24" s="52"/>
      <c r="J24" s="52"/>
      <c r="K24" s="52"/>
      <c r="L24" s="52"/>
      <c r="M24" s="52"/>
      <c r="N24" s="52"/>
      <c r="O24" s="52"/>
      <c r="P24" s="52"/>
      <c r="Q24" s="52"/>
      <c r="R24" s="52"/>
      <c r="S24" s="52"/>
      <c r="T24" s="52"/>
      <c r="U24" s="52"/>
      <c r="V24" s="52"/>
      <c r="W24" s="52"/>
      <c r="X24" s="52"/>
      <c r="Y24" s="52"/>
      <c r="Z24" s="52"/>
    </row>
    <row r="25" spans="1:26" ht="15.6">
      <c r="A25" s="70" t="s">
        <v>196</v>
      </c>
      <c r="B25" s="84">
        <f>'STR Calculator'!$C$27</f>
        <v>1333.3333333333335</v>
      </c>
      <c r="C25" s="84">
        <f>'STR Calculator'!$C$27</f>
        <v>1333.3333333333335</v>
      </c>
      <c r="D25" s="84">
        <f>'STR Calculator'!$C$27</f>
        <v>1333.3333333333335</v>
      </c>
      <c r="E25" s="84">
        <f>'STR Calculator'!$C$27</f>
        <v>1333.3333333333335</v>
      </c>
      <c r="F25" s="84">
        <f>'STR Calculator'!$C$27</f>
        <v>1333.3333333333335</v>
      </c>
      <c r="G25" s="84">
        <f>'STR Calculator'!$C$27</f>
        <v>1333.3333333333335</v>
      </c>
      <c r="H25" s="84">
        <f>'STR Calculator'!$C$27</f>
        <v>1333.3333333333335</v>
      </c>
      <c r="I25" s="52"/>
      <c r="J25" s="52"/>
      <c r="K25" s="52"/>
      <c r="L25" s="52"/>
      <c r="M25" s="52"/>
      <c r="N25" s="52"/>
      <c r="O25" s="52"/>
      <c r="P25" s="52"/>
      <c r="Q25" s="52"/>
      <c r="R25" s="52"/>
      <c r="S25" s="52"/>
      <c r="T25" s="52"/>
      <c r="U25" s="52"/>
      <c r="V25" s="52"/>
      <c r="W25" s="52"/>
      <c r="X25" s="52"/>
      <c r="Y25" s="52"/>
      <c r="Z25" s="52"/>
    </row>
    <row r="26" spans="1:26" ht="15.6">
      <c r="A26" s="188" t="s">
        <v>203</v>
      </c>
      <c r="B26" s="84">
        <f>'STR Calculator'!$C$28</f>
        <v>1800</v>
      </c>
      <c r="C26" s="84">
        <f>'STR Calculator'!$C$28</f>
        <v>1800</v>
      </c>
      <c r="D26" s="84">
        <f>'STR Calculator'!$C$28</f>
        <v>1800</v>
      </c>
      <c r="E26" s="84">
        <f>'STR Calculator'!$C$28</f>
        <v>1800</v>
      </c>
      <c r="F26" s="84">
        <f>'STR Calculator'!$C$28</f>
        <v>1800</v>
      </c>
      <c r="G26" s="84">
        <f>'STR Calculator'!$C$28</f>
        <v>1800</v>
      </c>
      <c r="H26" s="84">
        <f>'STR Calculator'!$C$28</f>
        <v>1800</v>
      </c>
      <c r="I26" s="52"/>
      <c r="J26" s="52"/>
      <c r="K26" s="52"/>
      <c r="L26" s="52"/>
      <c r="M26" s="52"/>
      <c r="N26" s="52"/>
      <c r="O26" s="52"/>
      <c r="P26" s="52"/>
      <c r="Q26" s="52"/>
      <c r="R26" s="52"/>
      <c r="S26" s="52"/>
      <c r="T26" s="52"/>
      <c r="U26" s="52"/>
      <c r="V26" s="52"/>
      <c r="W26" s="52"/>
      <c r="X26" s="52"/>
      <c r="Y26" s="52"/>
      <c r="Z26" s="52"/>
    </row>
    <row r="27" spans="1:26" ht="15.6">
      <c r="A27" s="70" t="s">
        <v>43</v>
      </c>
      <c r="B27" s="84">
        <f>'STR Calculator'!$C$30</f>
        <v>0</v>
      </c>
      <c r="C27" s="84">
        <f>'STR Calculator'!$C$30</f>
        <v>0</v>
      </c>
      <c r="D27" s="84">
        <f>'STR Calculator'!$C$30</f>
        <v>0</v>
      </c>
      <c r="E27" s="84">
        <f>'STR Calculator'!$C$30</f>
        <v>0</v>
      </c>
      <c r="F27" s="84">
        <f>'STR Calculator'!$C$30</f>
        <v>0</v>
      </c>
      <c r="G27" s="84">
        <f>'STR Calculator'!$C$30</f>
        <v>0</v>
      </c>
      <c r="H27" s="84">
        <f>'STR Calculator'!$C$30</f>
        <v>0</v>
      </c>
      <c r="I27" s="52"/>
      <c r="J27" s="52"/>
      <c r="K27" s="52"/>
      <c r="L27" s="52"/>
      <c r="M27" s="52"/>
      <c r="N27" s="52"/>
      <c r="O27" s="52"/>
      <c r="P27" s="52"/>
      <c r="Q27" s="52"/>
      <c r="R27" s="52"/>
      <c r="S27" s="52"/>
      <c r="T27" s="52"/>
      <c r="U27" s="52"/>
      <c r="V27" s="52"/>
      <c r="W27" s="52"/>
      <c r="X27" s="52"/>
      <c r="Y27" s="52"/>
      <c r="Z27" s="52"/>
    </row>
    <row r="28" spans="1:26" ht="15.6">
      <c r="A28" s="188" t="s">
        <v>227</v>
      </c>
      <c r="B28" s="84">
        <f>'STR Calculator'!$C$29</f>
        <v>1800</v>
      </c>
      <c r="C28" s="84">
        <f>'STR Calculator'!$C$29</f>
        <v>1800</v>
      </c>
      <c r="D28" s="84">
        <f>'STR Calculator'!$C$29</f>
        <v>1800</v>
      </c>
      <c r="E28" s="84">
        <f>'STR Calculator'!$C$29</f>
        <v>1800</v>
      </c>
      <c r="F28" s="84">
        <f>'STR Calculator'!$C$29</f>
        <v>1800</v>
      </c>
      <c r="G28" s="84">
        <f>'STR Calculator'!$C$29</f>
        <v>1800</v>
      </c>
      <c r="H28" s="84">
        <f>'STR Calculator'!$C$29</f>
        <v>1800</v>
      </c>
      <c r="I28" s="52"/>
      <c r="J28" s="52"/>
      <c r="K28" s="52"/>
      <c r="L28" s="52"/>
      <c r="M28" s="52"/>
      <c r="N28" s="52"/>
      <c r="O28" s="52"/>
      <c r="P28" s="52"/>
      <c r="Q28" s="52"/>
      <c r="R28" s="52"/>
      <c r="S28" s="52"/>
      <c r="T28" s="52"/>
      <c r="U28" s="52"/>
      <c r="V28" s="52"/>
      <c r="W28" s="52"/>
      <c r="X28" s="52"/>
      <c r="Y28" s="52"/>
      <c r="Z28" s="52"/>
    </row>
    <row r="29" spans="1:26" ht="15.6">
      <c r="A29" s="70" t="s">
        <v>86</v>
      </c>
      <c r="B29" s="84">
        <f>'STR Calculator'!$C$25</f>
        <v>0</v>
      </c>
      <c r="C29" s="75">
        <f t="shared" ref="C29:H29" si="5">B29+(B29*C8)</f>
        <v>0</v>
      </c>
      <c r="D29" s="75">
        <f t="shared" si="5"/>
        <v>0</v>
      </c>
      <c r="E29" s="75">
        <f t="shared" si="5"/>
        <v>0</v>
      </c>
      <c r="F29" s="75">
        <f t="shared" si="5"/>
        <v>0</v>
      </c>
      <c r="G29" s="75">
        <f t="shared" si="5"/>
        <v>0</v>
      </c>
      <c r="H29" s="83">
        <f t="shared" si="5"/>
        <v>0</v>
      </c>
      <c r="I29" s="52"/>
      <c r="J29" s="52"/>
      <c r="K29" s="52"/>
      <c r="L29" s="52"/>
      <c r="M29" s="52"/>
      <c r="N29" s="52"/>
      <c r="O29" s="52"/>
      <c r="P29" s="52"/>
      <c r="Q29" s="52"/>
      <c r="R29" s="52"/>
      <c r="S29" s="52"/>
      <c r="T29" s="52"/>
      <c r="U29" s="52"/>
      <c r="V29" s="52"/>
      <c r="W29" s="52"/>
      <c r="X29" s="52"/>
      <c r="Y29" s="52"/>
      <c r="Z29" s="52"/>
    </row>
    <row r="30" spans="1:26" ht="15.6">
      <c r="A30" s="70" t="s">
        <v>87</v>
      </c>
      <c r="B30" s="82">
        <f>'STR Calculator'!$C$31</f>
        <v>0</v>
      </c>
      <c r="C30" s="82">
        <f>'STR Calculator'!$B$5*C5</f>
        <v>8000</v>
      </c>
      <c r="D30" s="82">
        <f>'STR Calculator'!$B$5*D5</f>
        <v>8000</v>
      </c>
      <c r="E30" s="82">
        <f>'STR Calculator'!$B$5*E5</f>
        <v>8000</v>
      </c>
      <c r="F30" s="82">
        <f>'STR Calculator'!$B$5*F5</f>
        <v>8000</v>
      </c>
      <c r="G30" s="82">
        <f>'STR Calculator'!$B$5*G5</f>
        <v>8000</v>
      </c>
      <c r="H30" s="82">
        <f>'STR Calculator'!$B$5*H5</f>
        <v>8000</v>
      </c>
      <c r="I30" s="52"/>
      <c r="J30" s="52"/>
      <c r="K30" s="52"/>
      <c r="L30" s="52"/>
      <c r="M30" s="52"/>
      <c r="N30" s="52"/>
      <c r="O30" s="52"/>
      <c r="P30" s="52"/>
      <c r="Q30" s="52"/>
      <c r="R30" s="52"/>
      <c r="S30" s="52"/>
      <c r="T30" s="52"/>
      <c r="U30" s="52"/>
      <c r="V30" s="52"/>
      <c r="W30" s="52"/>
      <c r="X30" s="52"/>
      <c r="Y30" s="52"/>
      <c r="Z30" s="52"/>
    </row>
    <row r="31" spans="1:26" ht="15.6">
      <c r="A31" s="188" t="s">
        <v>225</v>
      </c>
      <c r="B31" s="82">
        <f>'STR Calculator'!$C$32</f>
        <v>0</v>
      </c>
      <c r="C31" s="82">
        <f>'STR Calculator'!$C$32</f>
        <v>0</v>
      </c>
      <c r="D31" s="82">
        <f>'STR Calculator'!$C$32</f>
        <v>0</v>
      </c>
      <c r="E31" s="82">
        <f>'STR Calculator'!$C$32</f>
        <v>0</v>
      </c>
      <c r="F31" s="82">
        <f>'STR Calculator'!$C$32</f>
        <v>0</v>
      </c>
      <c r="G31" s="82">
        <f>'STR Calculator'!$C$32</f>
        <v>0</v>
      </c>
      <c r="H31" s="82">
        <f>'STR Calculator'!$C$32</f>
        <v>0</v>
      </c>
      <c r="I31" s="52"/>
      <c r="J31" s="52"/>
      <c r="K31" s="52"/>
      <c r="L31" s="52"/>
      <c r="M31" s="52"/>
      <c r="N31" s="52"/>
      <c r="O31" s="52"/>
      <c r="P31" s="52"/>
      <c r="Q31" s="52"/>
      <c r="R31" s="52"/>
      <c r="S31" s="52"/>
      <c r="T31" s="52"/>
      <c r="U31" s="52"/>
      <c r="V31" s="52"/>
      <c r="W31" s="52"/>
      <c r="X31" s="52"/>
      <c r="Y31" s="52"/>
      <c r="Z31" s="52"/>
    </row>
    <row r="32" spans="1:26" ht="15.6">
      <c r="A32" s="188" t="s">
        <v>214</v>
      </c>
      <c r="B32" s="82">
        <f>'STR Calculator'!C34</f>
        <v>300</v>
      </c>
      <c r="C32" s="75">
        <v>0</v>
      </c>
      <c r="D32" s="75">
        <v>0</v>
      </c>
      <c r="E32" s="75">
        <v>0</v>
      </c>
      <c r="F32" s="75">
        <v>0</v>
      </c>
      <c r="G32" s="75">
        <v>0</v>
      </c>
      <c r="H32" s="75">
        <v>0</v>
      </c>
      <c r="I32" s="52"/>
      <c r="J32" s="52"/>
      <c r="K32" s="52"/>
      <c r="L32" s="52"/>
      <c r="M32" s="52"/>
      <c r="N32" s="52"/>
      <c r="O32" s="52"/>
      <c r="P32" s="52"/>
      <c r="Q32" s="52"/>
      <c r="R32" s="52"/>
      <c r="S32" s="52"/>
      <c r="T32" s="52"/>
      <c r="U32" s="52"/>
      <c r="V32" s="52"/>
      <c r="W32" s="52"/>
      <c r="X32" s="52"/>
      <c r="Y32" s="52"/>
      <c r="Z32" s="52"/>
    </row>
    <row r="33" spans="1:26" ht="15.6">
      <c r="A33" s="188" t="s">
        <v>215</v>
      </c>
      <c r="B33" s="82">
        <f>'STR Calculator'!$C$36</f>
        <v>300</v>
      </c>
      <c r="C33" s="82">
        <f>'STR Calculator'!$C$36</f>
        <v>300</v>
      </c>
      <c r="D33" s="82">
        <f>'STR Calculator'!$C$36</f>
        <v>300</v>
      </c>
      <c r="E33" s="82">
        <f>'STR Calculator'!$C$36</f>
        <v>300</v>
      </c>
      <c r="F33" s="82">
        <f>'STR Calculator'!$C$36</f>
        <v>300</v>
      </c>
      <c r="G33" s="82">
        <f>'STR Calculator'!$C$36</f>
        <v>300</v>
      </c>
      <c r="H33" s="82">
        <f>'STR Calculator'!$C$36</f>
        <v>300</v>
      </c>
      <c r="I33" s="52"/>
      <c r="J33" s="52"/>
      <c r="K33" s="52"/>
      <c r="L33" s="52"/>
      <c r="M33" s="52"/>
      <c r="N33" s="52"/>
      <c r="O33" s="52"/>
      <c r="P33" s="52"/>
      <c r="Q33" s="52"/>
      <c r="R33" s="52"/>
      <c r="S33" s="52"/>
      <c r="T33" s="52"/>
      <c r="U33" s="52"/>
      <c r="V33" s="52"/>
      <c r="W33" s="52"/>
      <c r="X33" s="52"/>
      <c r="Y33" s="52"/>
      <c r="Z33" s="52"/>
    </row>
    <row r="34" spans="1:26" ht="15.6">
      <c r="A34" s="70" t="s">
        <v>88</v>
      </c>
      <c r="B34" s="82">
        <f>'STR Calculator'!$C$37</f>
        <v>444</v>
      </c>
      <c r="C34" s="82">
        <f>'STR Calculator'!$C$37</f>
        <v>444</v>
      </c>
      <c r="D34" s="82">
        <f>'STR Calculator'!$C$37</f>
        <v>444</v>
      </c>
      <c r="E34" s="82">
        <f>'STR Calculator'!$C$37</f>
        <v>444</v>
      </c>
      <c r="F34" s="82">
        <f>'STR Calculator'!$C$37</f>
        <v>444</v>
      </c>
      <c r="G34" s="82">
        <f>'STR Calculator'!$C$37</f>
        <v>444</v>
      </c>
      <c r="H34" s="82">
        <f>'STR Calculator'!$C$37</f>
        <v>444</v>
      </c>
      <c r="I34" s="52"/>
      <c r="J34" s="52"/>
      <c r="K34" s="52"/>
      <c r="L34" s="52"/>
      <c r="M34" s="52"/>
      <c r="N34" s="52"/>
      <c r="O34" s="52"/>
      <c r="P34" s="52"/>
      <c r="Q34" s="52"/>
      <c r="R34" s="52"/>
      <c r="S34" s="52"/>
      <c r="T34" s="52"/>
      <c r="U34" s="52"/>
      <c r="V34" s="52"/>
      <c r="W34" s="52"/>
      <c r="X34" s="52"/>
      <c r="Y34" s="52"/>
      <c r="Z34" s="52"/>
    </row>
    <row r="35" spans="1:26" ht="15.6">
      <c r="A35" s="85" t="s">
        <v>201</v>
      </c>
      <c r="B35" s="86">
        <f t="shared" ref="B35:H35" si="6">SUM(B20:B34)</f>
        <v>36577.333333333328</v>
      </c>
      <c r="C35" s="86">
        <f>SUM(C20:C34)</f>
        <v>44385.333333333328</v>
      </c>
      <c r="D35" s="86">
        <f t="shared" si="6"/>
        <v>44423.313333333332</v>
      </c>
      <c r="E35" s="86">
        <f t="shared" si="6"/>
        <v>44460.430233333333</v>
      </c>
      <c r="F35" s="86">
        <f t="shared" si="6"/>
        <v>44498.075230833332</v>
      </c>
      <c r="G35" s="86">
        <f t="shared" si="6"/>
        <v>44536.284330175826</v>
      </c>
      <c r="H35" s="86">
        <f t="shared" si="6"/>
        <v>44575.066554546065</v>
      </c>
      <c r="I35" s="52"/>
      <c r="J35" s="52"/>
      <c r="K35" s="52"/>
      <c r="L35" s="52"/>
      <c r="M35" s="52"/>
      <c r="N35" s="52"/>
      <c r="O35" s="52"/>
      <c r="P35" s="52"/>
      <c r="Q35" s="52"/>
      <c r="R35" s="52"/>
      <c r="S35" s="52"/>
      <c r="T35" s="52"/>
      <c r="U35" s="52"/>
      <c r="V35" s="52"/>
      <c r="W35" s="52"/>
      <c r="X35" s="52"/>
      <c r="Y35" s="52"/>
      <c r="Z35" s="52"/>
    </row>
    <row r="36" spans="1:26" ht="15.6">
      <c r="A36" s="70"/>
      <c r="B36" s="71"/>
      <c r="C36" s="72"/>
      <c r="D36" s="72"/>
      <c r="E36" s="72"/>
      <c r="F36" s="72"/>
      <c r="G36" s="72"/>
      <c r="H36" s="73"/>
      <c r="I36" s="52"/>
      <c r="J36" s="52"/>
      <c r="K36" s="52"/>
      <c r="L36" s="52"/>
      <c r="M36" s="52"/>
      <c r="N36" s="52"/>
      <c r="O36" s="52"/>
      <c r="P36" s="52"/>
      <c r="Q36" s="52"/>
      <c r="R36" s="52"/>
      <c r="S36" s="52"/>
      <c r="T36" s="52"/>
      <c r="U36" s="52"/>
      <c r="V36" s="52"/>
      <c r="W36" s="52"/>
      <c r="X36" s="52"/>
      <c r="Y36" s="52"/>
      <c r="Z36" s="52"/>
    </row>
    <row r="37" spans="1:26" ht="15.6">
      <c r="A37" s="87" t="s">
        <v>89</v>
      </c>
      <c r="B37" s="88">
        <f t="shared" ref="B37:H37" si="7">SUM(B16-B35)</f>
        <v>73222.666666666672</v>
      </c>
      <c r="C37" s="88">
        <f>SUM(C16-C35)</f>
        <v>66512.666666666672</v>
      </c>
      <c r="D37" s="88">
        <f t="shared" si="7"/>
        <v>67583.666666666657</v>
      </c>
      <c r="E37" s="88">
        <f t="shared" si="7"/>
        <v>68666.619566666661</v>
      </c>
      <c r="F37" s="88">
        <f t="shared" si="7"/>
        <v>69760.245067166659</v>
      </c>
      <c r="G37" s="88">
        <f t="shared" si="7"/>
        <v>70864.619170804159</v>
      </c>
      <c r="H37" s="89">
        <f t="shared" si="7"/>
        <v>71979.845981443723</v>
      </c>
      <c r="I37" s="52"/>
      <c r="J37" s="52"/>
      <c r="K37" s="52"/>
      <c r="L37" s="52"/>
      <c r="M37" s="52"/>
      <c r="N37" s="52"/>
      <c r="O37" s="52"/>
      <c r="P37" s="52"/>
      <c r="Q37" s="52"/>
      <c r="R37" s="52"/>
      <c r="S37" s="52"/>
      <c r="T37" s="52"/>
      <c r="U37" s="52"/>
      <c r="V37" s="52"/>
      <c r="W37" s="52"/>
      <c r="X37" s="52"/>
      <c r="Y37" s="52"/>
      <c r="Z37" s="52"/>
    </row>
    <row r="38" spans="1:26" ht="15.6">
      <c r="A38" s="70"/>
      <c r="B38" s="71"/>
      <c r="C38" s="72"/>
      <c r="D38" s="72"/>
      <c r="E38" s="72"/>
      <c r="F38" s="72"/>
      <c r="G38" s="72"/>
      <c r="H38" s="73"/>
      <c r="I38" s="52"/>
      <c r="J38" s="52"/>
      <c r="K38" s="52"/>
      <c r="L38" s="52"/>
      <c r="M38" s="52"/>
      <c r="N38" s="52"/>
      <c r="O38" s="52"/>
      <c r="P38" s="52"/>
      <c r="Q38" s="52"/>
      <c r="R38" s="52"/>
      <c r="S38" s="52"/>
      <c r="T38" s="52"/>
      <c r="U38" s="52"/>
      <c r="V38" s="52"/>
      <c r="W38" s="52"/>
      <c r="X38" s="52"/>
      <c r="Y38" s="52"/>
      <c r="Z38" s="52"/>
    </row>
    <row r="39" spans="1:26" ht="15.6">
      <c r="A39" s="90" t="s">
        <v>51</v>
      </c>
      <c r="B39" s="91"/>
      <c r="C39" s="92"/>
      <c r="D39" s="92"/>
      <c r="E39" s="92"/>
      <c r="F39" s="92"/>
      <c r="G39" s="92"/>
      <c r="H39" s="93"/>
      <c r="I39" s="52"/>
      <c r="J39" s="52"/>
      <c r="K39" s="52"/>
      <c r="L39" s="52"/>
      <c r="M39" s="52"/>
      <c r="N39" s="52"/>
      <c r="O39" s="52"/>
      <c r="P39" s="52"/>
      <c r="Q39" s="52"/>
      <c r="R39" s="52"/>
      <c r="S39" s="52"/>
      <c r="T39" s="52"/>
      <c r="U39" s="52"/>
      <c r="V39" s="52"/>
      <c r="W39" s="52"/>
      <c r="X39" s="52"/>
      <c r="Y39" s="52"/>
      <c r="Z39" s="52"/>
    </row>
    <row r="40" spans="1:26" ht="15.6">
      <c r="A40" s="70" t="s">
        <v>90</v>
      </c>
      <c r="B40" s="75">
        <f t="shared" ref="B40:H40" si="8">B37</f>
        <v>73222.666666666672</v>
      </c>
      <c r="C40" s="75">
        <f t="shared" si="8"/>
        <v>66512.666666666672</v>
      </c>
      <c r="D40" s="75">
        <f t="shared" si="8"/>
        <v>67583.666666666657</v>
      </c>
      <c r="E40" s="75">
        <f t="shared" si="8"/>
        <v>68666.619566666661</v>
      </c>
      <c r="F40" s="75">
        <f t="shared" si="8"/>
        <v>69760.245067166659</v>
      </c>
      <c r="G40" s="75">
        <f t="shared" si="8"/>
        <v>70864.619170804159</v>
      </c>
      <c r="H40" s="83">
        <f t="shared" si="8"/>
        <v>71979.845981443723</v>
      </c>
      <c r="I40" s="52"/>
      <c r="J40" s="52"/>
      <c r="K40" s="52"/>
      <c r="L40" s="52"/>
      <c r="M40" s="52"/>
      <c r="N40" s="52"/>
      <c r="O40" s="52"/>
      <c r="P40" s="52"/>
      <c r="Q40" s="52"/>
      <c r="R40" s="52"/>
      <c r="S40" s="52"/>
      <c r="T40" s="52"/>
      <c r="U40" s="52"/>
      <c r="V40" s="52"/>
      <c r="W40" s="52"/>
      <c r="X40" s="52"/>
      <c r="Y40" s="52"/>
      <c r="Z40" s="52"/>
    </row>
    <row r="41" spans="1:26" ht="15.6">
      <c r="A41" s="70" t="s">
        <v>91</v>
      </c>
      <c r="B41" s="84">
        <f>'STR Calculator'!$C$42</f>
        <v>55020.460458934511</v>
      </c>
      <c r="C41" s="84">
        <f>'STR Calculator'!$C$42</f>
        <v>55020.460458934511</v>
      </c>
      <c r="D41" s="84">
        <f>'STR Calculator'!$C$42</f>
        <v>55020.460458934511</v>
      </c>
      <c r="E41" s="84">
        <f>'STR Calculator'!$C$42</f>
        <v>55020.460458934511</v>
      </c>
      <c r="F41" s="84">
        <f>'STR Calculator'!$C$42</f>
        <v>55020.460458934511</v>
      </c>
      <c r="G41" s="84">
        <f>'STR Calculator'!$C$42</f>
        <v>55020.460458934511</v>
      </c>
      <c r="H41" s="84">
        <f>'STR Calculator'!$C$42</f>
        <v>55020.460458934511</v>
      </c>
      <c r="I41" s="52"/>
      <c r="J41" s="52"/>
      <c r="K41" s="52"/>
      <c r="L41" s="52"/>
      <c r="M41" s="52"/>
      <c r="N41" s="52"/>
      <c r="O41" s="52"/>
      <c r="P41" s="52"/>
      <c r="Q41" s="52"/>
      <c r="R41" s="52"/>
      <c r="S41" s="52"/>
      <c r="T41" s="52"/>
      <c r="U41" s="52"/>
      <c r="V41" s="52"/>
      <c r="W41" s="52"/>
      <c r="X41" s="52"/>
      <c r="Y41" s="52"/>
      <c r="Z41" s="52"/>
    </row>
    <row r="42" spans="1:26" ht="15.6">
      <c r="A42" s="70" t="s">
        <v>92</v>
      </c>
      <c r="B42" s="84">
        <f>'STR Calculator'!$C$41</f>
        <v>8662.5</v>
      </c>
      <c r="C42" s="84">
        <f>'STR Calculator'!$C$41</f>
        <v>8662.5</v>
      </c>
      <c r="D42" s="84">
        <f>'STR Calculator'!$C$41</f>
        <v>8662.5</v>
      </c>
      <c r="E42" s="84">
        <f>'STR Calculator'!$C$41</f>
        <v>8662.5</v>
      </c>
      <c r="F42" s="84">
        <f>'STR Calculator'!$C$41</f>
        <v>8662.5</v>
      </c>
      <c r="G42" s="84">
        <f>'STR Calculator'!$C$41</f>
        <v>8662.5</v>
      </c>
      <c r="H42" s="84">
        <f>'STR Calculator'!$C$41</f>
        <v>8662.5</v>
      </c>
      <c r="I42" s="52"/>
      <c r="J42" s="52"/>
      <c r="K42" s="52"/>
      <c r="L42" s="52"/>
      <c r="M42" s="52"/>
      <c r="N42" s="52"/>
      <c r="O42" s="52"/>
      <c r="P42" s="52"/>
      <c r="Q42" s="52"/>
      <c r="R42" s="52"/>
      <c r="S42" s="52"/>
      <c r="T42" s="52"/>
      <c r="U42" s="52"/>
      <c r="V42" s="52"/>
      <c r="W42" s="52"/>
      <c r="X42" s="52"/>
      <c r="Y42" s="52"/>
      <c r="Z42" s="52"/>
    </row>
    <row r="43" spans="1:26" ht="15.6">
      <c r="A43" s="70" t="s">
        <v>197</v>
      </c>
      <c r="B43" s="84">
        <f>'STR Calculator'!$C$43</f>
        <v>0</v>
      </c>
      <c r="C43" s="84">
        <f>'STR Calculator'!$C$43</f>
        <v>0</v>
      </c>
      <c r="D43" s="84">
        <f>'STR Calculator'!$C$43</f>
        <v>0</v>
      </c>
      <c r="E43" s="84">
        <f>'STR Calculator'!$C$43</f>
        <v>0</v>
      </c>
      <c r="F43" s="84">
        <f>'STR Calculator'!$C$43</f>
        <v>0</v>
      </c>
      <c r="G43" s="84">
        <f>'STR Calculator'!$C$43</f>
        <v>0</v>
      </c>
      <c r="H43" s="84">
        <f>'STR Calculator'!$C$43</f>
        <v>0</v>
      </c>
      <c r="I43" s="52"/>
      <c r="J43" s="52"/>
      <c r="K43" s="52"/>
      <c r="L43" s="52"/>
      <c r="M43" s="52"/>
      <c r="N43" s="52"/>
      <c r="O43" s="52"/>
      <c r="P43" s="52"/>
      <c r="Q43" s="52"/>
      <c r="R43" s="52"/>
      <c r="S43" s="52"/>
      <c r="T43" s="52"/>
      <c r="U43" s="52"/>
      <c r="V43" s="52"/>
      <c r="W43" s="52"/>
      <c r="X43" s="52"/>
      <c r="Y43" s="52"/>
      <c r="Z43" s="52"/>
    </row>
    <row r="44" spans="1:26" ht="15.6">
      <c r="A44" s="94" t="s">
        <v>93</v>
      </c>
      <c r="B44" s="95">
        <f>SUM(B40-B41-B42-B43)</f>
        <v>9539.7062077321607</v>
      </c>
      <c r="C44" s="95">
        <f t="shared" ref="C44:H44" si="9">SUM(C40-C41-C42-C43)</f>
        <v>2829.7062077321607</v>
      </c>
      <c r="D44" s="95">
        <f t="shared" si="9"/>
        <v>3900.7062077321461</v>
      </c>
      <c r="E44" s="95">
        <f t="shared" si="9"/>
        <v>4983.65910773215</v>
      </c>
      <c r="F44" s="95">
        <f t="shared" si="9"/>
        <v>6077.2846082321485</v>
      </c>
      <c r="G44" s="95">
        <f t="shared" si="9"/>
        <v>7181.658711869648</v>
      </c>
      <c r="H44" s="95">
        <f t="shared" si="9"/>
        <v>8296.885522509212</v>
      </c>
      <c r="I44" s="52"/>
      <c r="J44" s="52"/>
      <c r="K44" s="52"/>
      <c r="L44" s="52"/>
      <c r="M44" s="52"/>
      <c r="N44" s="52"/>
      <c r="O44" s="52"/>
      <c r="P44" s="52"/>
      <c r="Q44" s="52"/>
      <c r="R44" s="52"/>
      <c r="S44" s="52"/>
      <c r="T44" s="52"/>
      <c r="U44" s="52"/>
      <c r="V44" s="52"/>
      <c r="W44" s="52"/>
      <c r="X44" s="52"/>
      <c r="Y44" s="52"/>
      <c r="Z44" s="52"/>
    </row>
    <row r="45" spans="1:26" ht="15.6">
      <c r="A45" s="70" t="s">
        <v>94</v>
      </c>
      <c r="B45" s="75">
        <f t="shared" ref="B45:H45" si="10">B44/12</f>
        <v>794.97551731101339</v>
      </c>
      <c r="C45" s="75">
        <f t="shared" si="10"/>
        <v>235.80885064434673</v>
      </c>
      <c r="D45" s="75">
        <f t="shared" si="10"/>
        <v>325.05885064434551</v>
      </c>
      <c r="E45" s="75">
        <f t="shared" si="10"/>
        <v>415.30492564434581</v>
      </c>
      <c r="F45" s="75">
        <f t="shared" si="10"/>
        <v>506.44038401934569</v>
      </c>
      <c r="G45" s="75">
        <f t="shared" si="10"/>
        <v>598.47155932247063</v>
      </c>
      <c r="H45" s="75">
        <f t="shared" si="10"/>
        <v>691.40712687576763</v>
      </c>
      <c r="I45" s="52"/>
      <c r="J45" s="52"/>
      <c r="K45" s="52"/>
      <c r="L45" s="52"/>
      <c r="M45" s="52"/>
      <c r="N45" s="52"/>
      <c r="O45" s="52"/>
      <c r="P45" s="52"/>
      <c r="Q45" s="52"/>
      <c r="R45" s="52"/>
      <c r="S45" s="52"/>
      <c r="T45" s="52"/>
      <c r="U45" s="52"/>
      <c r="V45" s="52"/>
      <c r="W45" s="52"/>
      <c r="X45" s="52"/>
      <c r="Y45" s="52"/>
      <c r="Z45" s="52"/>
    </row>
    <row r="46" spans="1:26" ht="15.6">
      <c r="A46" s="70" t="s">
        <v>36</v>
      </c>
      <c r="B46" s="193">
        <f>B40/SUM(B41:B43)</f>
        <v>1.1497999800729077</v>
      </c>
      <c r="C46" s="193">
        <f t="shared" ref="C46:H46" si="11">C40/SUM(C41:C43)</f>
        <v>1.0444342754692895</v>
      </c>
      <c r="D46" s="193">
        <f t="shared" si="11"/>
        <v>1.0612519609581827</v>
      </c>
      <c r="E46" s="193">
        <f t="shared" si="11"/>
        <v>1.0782573402966376</v>
      </c>
      <c r="F46" s="193">
        <f t="shared" si="11"/>
        <v>1.0954303092135775</v>
      </c>
      <c r="G46" s="193">
        <f t="shared" si="11"/>
        <v>1.1127720611622742</v>
      </c>
      <c r="H46" s="193">
        <f t="shared" si="11"/>
        <v>1.1302842308635981</v>
      </c>
      <c r="I46" s="52"/>
      <c r="J46" s="52"/>
      <c r="K46" s="52"/>
      <c r="L46" s="52"/>
      <c r="M46" s="52"/>
      <c r="N46" s="52"/>
      <c r="O46" s="52"/>
      <c r="P46" s="52"/>
      <c r="Q46" s="52"/>
      <c r="R46" s="52"/>
      <c r="S46" s="52"/>
      <c r="T46" s="52"/>
      <c r="U46" s="52"/>
      <c r="V46" s="52"/>
      <c r="W46" s="52"/>
      <c r="X46" s="52"/>
      <c r="Y46" s="52"/>
      <c r="Z46" s="52"/>
    </row>
    <row r="47" spans="1:26" ht="15.6">
      <c r="A47" s="96" t="s">
        <v>95</v>
      </c>
      <c r="B47" s="97">
        <f>-CUMPRINC('STR Calculator'!$I$8/12,'STR Calculator'!$I$9*12,'STR Calculator'!$B$8,1,12,0)</f>
        <v>5617.2055324621078</v>
      </c>
      <c r="C47" s="97">
        <f>-CUMPRINC('STR Calculator'!$I$8/12,'STR Calculator'!$I$9*12,'STR Calculator'!$B$8,13,24,0)</f>
        <v>6068.3401478799451</v>
      </c>
      <c r="D47" s="97">
        <f>-CUMPRINC('STR Calculator'!$I$8/12,'STR Calculator'!$I$9*12,'STR Calculator'!$B$8,25,36,0)</f>
        <v>6555.7067366610563</v>
      </c>
      <c r="E47" s="97">
        <f>-CUMPRINC('STR Calculator'!$I$8/12,'STR Calculator'!$I$9*12,'STR Calculator'!$B$8,37,48,0)</f>
        <v>7082.2151972014708</v>
      </c>
      <c r="F47" s="97">
        <f>-CUMPRINC('STR Calculator'!$I$8/12,'STR Calculator'!$I$9*12,'STR Calculator'!$B$8,49,60,0)</f>
        <v>7651.0091305606111</v>
      </c>
      <c r="G47" s="97">
        <f>-CUMPRINC('STR Calculator'!$I$8/12,'STR Calculator'!$I$9*12,'STR Calculator'!$B$8,61,72,0)</f>
        <v>8265.4846098227918</v>
      </c>
      <c r="H47" s="97">
        <f>-CUMPRINC('STR Calculator'!$I$8/12,'STR Calculator'!$I$9*12,'STR Calculator'!$B$8,73,84,0)</f>
        <v>8929.3104568823837</v>
      </c>
      <c r="I47" s="52"/>
      <c r="J47" s="52"/>
      <c r="K47" s="52"/>
      <c r="L47" s="52"/>
      <c r="M47" s="52"/>
      <c r="N47" s="52"/>
      <c r="O47" s="52"/>
      <c r="P47" s="52"/>
      <c r="Q47" s="52"/>
      <c r="R47" s="52"/>
      <c r="S47" s="52"/>
      <c r="T47" s="52"/>
      <c r="U47" s="52"/>
      <c r="V47" s="52"/>
      <c r="W47" s="52"/>
      <c r="X47" s="52"/>
      <c r="Y47" s="52"/>
      <c r="Z47" s="52"/>
    </row>
    <row r="48" spans="1:26" ht="15.6">
      <c r="A48" s="98" t="s">
        <v>96</v>
      </c>
      <c r="B48" s="99">
        <f>SUM(B6*'STR Calculator'!$B$5)</f>
        <v>16000</v>
      </c>
      <c r="C48" s="99">
        <f>(SUM(B48)+'STR Calculator'!$B$5)*C$6</f>
        <v>16320</v>
      </c>
      <c r="D48" s="99">
        <f>(SUM(C48)+'STR Calculator'!$B$5)*D$6</f>
        <v>16326.4</v>
      </c>
      <c r="E48" s="99">
        <f>(SUM(D48)+'STR Calculator'!$B$5)*E$6</f>
        <v>16326.528</v>
      </c>
      <c r="F48" s="99">
        <f>(SUM(E48)+'STR Calculator'!$B$5)*F$6</f>
        <v>16326.530560000001</v>
      </c>
      <c r="G48" s="99">
        <f>(SUM(F48)+'STR Calculator'!$B$5)*G$6</f>
        <v>16326.5306112</v>
      </c>
      <c r="H48" s="99">
        <f>(SUM(G48)+'STR Calculator'!$B$5)*H$6</f>
        <v>16326.530612224002</v>
      </c>
      <c r="I48" s="52"/>
      <c r="J48" s="52"/>
      <c r="K48" s="52"/>
      <c r="L48" s="52"/>
      <c r="M48" s="52"/>
      <c r="N48" s="52"/>
      <c r="O48" s="52"/>
      <c r="P48" s="52"/>
      <c r="Q48" s="52"/>
      <c r="R48" s="52"/>
      <c r="S48" s="52"/>
      <c r="T48" s="52"/>
      <c r="U48" s="52"/>
      <c r="V48" s="52"/>
      <c r="W48" s="52"/>
      <c r="X48" s="52"/>
      <c r="Y48" s="52"/>
      <c r="Z48" s="52"/>
    </row>
    <row r="49" spans="1:26" ht="15.6">
      <c r="A49" s="94" t="s">
        <v>217</v>
      </c>
      <c r="B49" s="191">
        <f>SUM(B47+B44)</f>
        <v>15156.911740194268</v>
      </c>
      <c r="C49" s="191">
        <f>SUM(C47+C44)</f>
        <v>8898.0463556121067</v>
      </c>
      <c r="D49" s="191">
        <f t="shared" ref="D49:H49" si="12">SUM(D47+D44)</f>
        <v>10456.412944393203</v>
      </c>
      <c r="E49" s="191">
        <f t="shared" si="12"/>
        <v>12065.874304933621</v>
      </c>
      <c r="F49" s="191">
        <f t="shared" si="12"/>
        <v>13728.29373879276</v>
      </c>
      <c r="G49" s="191">
        <f t="shared" si="12"/>
        <v>15447.14332169244</v>
      </c>
      <c r="H49" s="191">
        <f t="shared" si="12"/>
        <v>17226.195979391596</v>
      </c>
      <c r="I49" s="52"/>
      <c r="J49" s="52"/>
      <c r="K49" s="52"/>
      <c r="L49" s="52"/>
      <c r="M49" s="52"/>
      <c r="N49" s="52"/>
      <c r="O49" s="52"/>
      <c r="P49" s="52"/>
      <c r="Q49" s="52"/>
      <c r="R49" s="52"/>
      <c r="S49" s="52"/>
      <c r="T49" s="52"/>
      <c r="U49" s="52"/>
      <c r="V49" s="52"/>
      <c r="W49" s="52"/>
      <c r="X49" s="52"/>
      <c r="Y49" s="52"/>
      <c r="Z49" s="52"/>
    </row>
    <row r="50" spans="1:26" ht="15.6">
      <c r="A50" s="189" t="s">
        <v>219</v>
      </c>
      <c r="B50" s="192">
        <f>B49/SUM('STR Calculator'!$B$6:$B$7)</f>
        <v>9.4730698376214173E-2</v>
      </c>
      <c r="C50" s="192">
        <f>C49/SUM('STR Calculator'!$B$6:$B$7)</f>
        <v>5.5612789722575669E-2</v>
      </c>
      <c r="D50" s="192">
        <f>D49/SUM('STR Calculator'!$B$6:$B$7)</f>
        <v>6.5352580902457519E-2</v>
      </c>
      <c r="E50" s="192">
        <f>E49/SUM('STR Calculator'!$B$6:$B$7)</f>
        <v>7.5411714405835134E-2</v>
      </c>
      <c r="F50" s="192">
        <f>F49/SUM('STR Calculator'!$B$6:$B$7)</f>
        <v>8.5801835867454754E-2</v>
      </c>
      <c r="G50" s="192">
        <f>G49/SUM('STR Calculator'!$B$6:$B$7)</f>
        <v>9.6544645760577752E-2</v>
      </c>
      <c r="H50" s="192">
        <f>H49/SUM('STR Calculator'!$B$6:$B$7)</f>
        <v>0.10766372487119748</v>
      </c>
      <c r="I50" s="52"/>
      <c r="J50" s="52"/>
      <c r="K50" s="52"/>
      <c r="L50" s="52"/>
      <c r="M50" s="52"/>
      <c r="N50" s="52"/>
      <c r="O50" s="52"/>
      <c r="P50" s="52"/>
      <c r="Q50" s="52"/>
      <c r="R50" s="52"/>
      <c r="S50" s="52"/>
      <c r="T50" s="52"/>
      <c r="U50" s="52"/>
      <c r="V50" s="52"/>
      <c r="W50" s="52"/>
      <c r="X50" s="52"/>
      <c r="Y50" s="52"/>
      <c r="Z50" s="52"/>
    </row>
    <row r="51" spans="1:26" ht="15.6">
      <c r="A51" s="94" t="s">
        <v>216</v>
      </c>
      <c r="B51" s="75">
        <f t="shared" ref="B51:H51" si="13">SUM(B44+B47+B48)</f>
        <v>31156.911740194268</v>
      </c>
      <c r="C51" s="75">
        <f t="shared" si="13"/>
        <v>25218.046355612107</v>
      </c>
      <c r="D51" s="75">
        <f t="shared" si="13"/>
        <v>26782.812944393205</v>
      </c>
      <c r="E51" s="75">
        <f t="shared" si="13"/>
        <v>28392.402304933621</v>
      </c>
      <c r="F51" s="75">
        <f t="shared" si="13"/>
        <v>30054.824298792759</v>
      </c>
      <c r="G51" s="75">
        <f t="shared" si="13"/>
        <v>31773.673932892438</v>
      </c>
      <c r="H51" s="83">
        <f t="shared" si="13"/>
        <v>33552.726591615596</v>
      </c>
      <c r="I51" s="52"/>
      <c r="J51" s="52"/>
      <c r="K51" s="52"/>
      <c r="L51" s="52"/>
      <c r="M51" s="52"/>
      <c r="N51" s="52"/>
      <c r="O51" s="52"/>
      <c r="P51" s="52"/>
      <c r="Q51" s="52"/>
      <c r="R51" s="52"/>
      <c r="S51" s="52"/>
      <c r="T51" s="52"/>
      <c r="U51" s="52"/>
      <c r="V51" s="52"/>
      <c r="W51" s="52"/>
      <c r="X51" s="52"/>
      <c r="Y51" s="52"/>
      <c r="Z51" s="52"/>
    </row>
    <row r="52" spans="1:26" ht="15.6">
      <c r="A52" s="100" t="s">
        <v>97</v>
      </c>
      <c r="B52" s="190">
        <f>B51/SUM('STR Calculator'!$B$6:$B$7)</f>
        <v>0.19473069837621418</v>
      </c>
      <c r="C52" s="190">
        <f>C51/SUM('STR Calculator'!$B$6:$B$7)</f>
        <v>0.15761278972257567</v>
      </c>
      <c r="D52" s="190">
        <f>D51/SUM('STR Calculator'!$B$6:$B$7)</f>
        <v>0.16739258090245754</v>
      </c>
      <c r="E52" s="190">
        <f>E51/SUM('STR Calculator'!$B$6:$B$7)</f>
        <v>0.17745251440583512</v>
      </c>
      <c r="F52" s="190">
        <f>F51/SUM('STR Calculator'!$B$6:$B$7)</f>
        <v>0.18784265186745475</v>
      </c>
      <c r="G52" s="190">
        <f>G51/SUM('STR Calculator'!$B$6:$B$7)</f>
        <v>0.19858546208057773</v>
      </c>
      <c r="H52" s="190">
        <f>H51/SUM('STR Calculator'!$B$6:$B$7)</f>
        <v>0.20970454119759746</v>
      </c>
      <c r="I52" s="52"/>
      <c r="J52" s="52"/>
      <c r="K52" s="52"/>
      <c r="L52" s="52"/>
      <c r="M52" s="52"/>
      <c r="N52" s="52"/>
      <c r="O52" s="52"/>
      <c r="P52" s="52"/>
      <c r="Q52" s="52"/>
      <c r="R52" s="52"/>
      <c r="S52" s="52"/>
      <c r="T52" s="52"/>
      <c r="U52" s="52"/>
      <c r="V52" s="52"/>
      <c r="W52" s="52"/>
      <c r="X52" s="52"/>
      <c r="Y52" s="52"/>
      <c r="Z52" s="52"/>
    </row>
    <row r="53" spans="1:26" ht="15.6">
      <c r="A53" s="305" t="s">
        <v>98</v>
      </c>
      <c r="B53" s="306"/>
      <c r="C53" s="306"/>
      <c r="D53" s="306"/>
      <c r="E53" s="306"/>
      <c r="F53" s="307"/>
      <c r="G53" s="308">
        <f>AVERAGE(B50:H50)</f>
        <v>8.3016855700901782E-2</v>
      </c>
      <c r="H53" s="309"/>
      <c r="I53" s="52"/>
      <c r="J53" s="52"/>
      <c r="K53" s="52"/>
      <c r="L53" s="52"/>
      <c r="M53" s="52"/>
      <c r="N53" s="52"/>
      <c r="O53" s="52"/>
      <c r="P53" s="52"/>
      <c r="Q53" s="52"/>
      <c r="R53" s="52"/>
      <c r="S53" s="52"/>
      <c r="T53" s="52"/>
      <c r="U53" s="52"/>
      <c r="V53" s="52"/>
      <c r="W53" s="52"/>
      <c r="X53" s="52"/>
      <c r="Y53" s="52"/>
      <c r="Z53" s="52"/>
    </row>
    <row r="54" spans="1:26" ht="15.6">
      <c r="A54" s="310" t="s">
        <v>99</v>
      </c>
      <c r="B54" s="311"/>
      <c r="C54" s="311"/>
      <c r="D54" s="311"/>
      <c r="E54" s="311"/>
      <c r="F54" s="312"/>
      <c r="G54" s="313">
        <f>'STR Calculator'!B5+(SUM('STR 7yr IRR Financing'!B48:H48))</f>
        <v>913952.51978342398</v>
      </c>
      <c r="H54" s="314"/>
      <c r="I54" s="52"/>
      <c r="J54" s="52"/>
      <c r="K54" s="52"/>
      <c r="L54" s="52"/>
      <c r="M54" s="52"/>
      <c r="N54" s="52"/>
      <c r="O54" s="52"/>
      <c r="P54" s="52"/>
      <c r="Q54" s="52"/>
      <c r="R54" s="52"/>
      <c r="S54" s="52"/>
      <c r="T54" s="52"/>
      <c r="U54" s="52"/>
      <c r="V54" s="52"/>
      <c r="W54" s="52"/>
      <c r="X54" s="52"/>
      <c r="Y54" s="52"/>
      <c r="Z54" s="52"/>
    </row>
    <row r="55" spans="1:26" ht="15.6">
      <c r="A55" s="290" t="s">
        <v>100</v>
      </c>
      <c r="B55" s="291"/>
      <c r="C55" s="291"/>
      <c r="D55" s="291"/>
      <c r="E55" s="291"/>
      <c r="F55" s="292"/>
      <c r="G55" s="315">
        <f>SUM(B47:H47)</f>
        <v>50169.271811470368</v>
      </c>
      <c r="H55" s="316"/>
      <c r="I55" s="52"/>
      <c r="J55" s="52"/>
      <c r="K55" s="52"/>
      <c r="L55" s="52"/>
      <c r="M55" s="52"/>
      <c r="N55" s="52"/>
      <c r="O55" s="52"/>
      <c r="P55" s="52"/>
      <c r="Q55" s="52"/>
      <c r="R55" s="52"/>
      <c r="S55" s="52"/>
      <c r="T55" s="52"/>
      <c r="U55" s="52"/>
      <c r="V55" s="52"/>
      <c r="W55" s="52"/>
      <c r="X55" s="52"/>
      <c r="Y55" s="52"/>
      <c r="Z55" s="52"/>
    </row>
    <row r="56" spans="1:26" ht="16.5" customHeight="1">
      <c r="A56" s="293" t="s">
        <v>101</v>
      </c>
      <c r="B56" s="294"/>
      <c r="C56" s="294"/>
      <c r="D56" s="294"/>
      <c r="E56" s="294"/>
      <c r="F56" s="294"/>
      <c r="G56" s="294"/>
      <c r="H56" s="295"/>
      <c r="I56" s="52"/>
      <c r="J56" s="52"/>
      <c r="K56" s="52"/>
      <c r="L56" s="52"/>
      <c r="M56" s="52"/>
      <c r="N56" s="52"/>
      <c r="O56" s="52"/>
      <c r="P56" s="52"/>
      <c r="Q56" s="52"/>
      <c r="R56" s="52"/>
      <c r="S56" s="52"/>
      <c r="T56" s="52"/>
      <c r="U56" s="52"/>
      <c r="V56" s="52"/>
      <c r="W56" s="52"/>
      <c r="X56" s="52"/>
      <c r="Y56" s="52"/>
      <c r="Z56" s="52"/>
    </row>
    <row r="57" spans="1:26" ht="15.6">
      <c r="A57" s="296"/>
      <c r="B57" s="285"/>
      <c r="C57" s="285"/>
      <c r="D57" s="285"/>
      <c r="E57" s="285"/>
      <c r="F57" s="285"/>
      <c r="G57" s="285"/>
      <c r="H57" s="297"/>
      <c r="I57" s="52"/>
      <c r="J57" s="52"/>
      <c r="K57" s="52"/>
      <c r="L57" s="52"/>
      <c r="M57" s="52"/>
      <c r="N57" s="52"/>
      <c r="O57" s="52"/>
      <c r="P57" s="52"/>
      <c r="Q57" s="52"/>
      <c r="R57" s="52"/>
      <c r="S57" s="52"/>
      <c r="T57" s="52"/>
      <c r="U57" s="52"/>
      <c r="V57" s="52"/>
      <c r="W57" s="52"/>
      <c r="X57" s="52"/>
      <c r="Y57" s="52"/>
      <c r="Z57" s="52"/>
    </row>
    <row r="58" spans="1:26" ht="15.6">
      <c r="A58" s="296"/>
      <c r="B58" s="285"/>
      <c r="C58" s="285"/>
      <c r="D58" s="285"/>
      <c r="E58" s="285"/>
      <c r="F58" s="285"/>
      <c r="G58" s="285"/>
      <c r="H58" s="297"/>
      <c r="I58" s="52"/>
      <c r="J58" s="52"/>
      <c r="K58" s="52"/>
      <c r="L58" s="52"/>
      <c r="M58" s="52"/>
      <c r="N58" s="52"/>
      <c r="O58" s="52"/>
      <c r="P58" s="52"/>
      <c r="Q58" s="52"/>
      <c r="R58" s="52"/>
      <c r="S58" s="52"/>
      <c r="T58" s="52"/>
      <c r="U58" s="52"/>
      <c r="V58" s="52"/>
      <c r="W58" s="52"/>
      <c r="X58" s="52"/>
      <c r="Y58" s="52"/>
      <c r="Z58" s="52"/>
    </row>
    <row r="59" spans="1:26" ht="15.6">
      <c r="A59" s="296"/>
      <c r="B59" s="285"/>
      <c r="C59" s="285"/>
      <c r="D59" s="285"/>
      <c r="E59" s="285"/>
      <c r="F59" s="285"/>
      <c r="G59" s="285"/>
      <c r="H59" s="297"/>
      <c r="I59" s="52"/>
      <c r="J59" s="52"/>
      <c r="K59" s="52"/>
      <c r="L59" s="52"/>
      <c r="M59" s="52"/>
      <c r="N59" s="52"/>
      <c r="O59" s="52"/>
      <c r="P59" s="52"/>
      <c r="Q59" s="52"/>
      <c r="R59" s="52"/>
      <c r="S59" s="52"/>
      <c r="T59" s="52"/>
      <c r="U59" s="52"/>
      <c r="V59" s="52"/>
      <c r="W59" s="52"/>
      <c r="X59" s="52"/>
      <c r="Y59" s="52"/>
      <c r="Z59" s="52"/>
    </row>
    <row r="60" spans="1:26" ht="15.6">
      <c r="A60" s="296"/>
      <c r="B60" s="285"/>
      <c r="C60" s="285"/>
      <c r="D60" s="285"/>
      <c r="E60" s="285"/>
      <c r="F60" s="285"/>
      <c r="G60" s="285"/>
      <c r="H60" s="297"/>
      <c r="I60" s="52"/>
      <c r="J60" s="52"/>
      <c r="K60" s="52"/>
      <c r="L60" s="52"/>
      <c r="M60" s="52"/>
      <c r="N60" s="52"/>
      <c r="O60" s="52"/>
      <c r="P60" s="52"/>
      <c r="Q60" s="52"/>
      <c r="R60" s="52"/>
      <c r="S60" s="52"/>
      <c r="T60" s="52"/>
      <c r="U60" s="52"/>
      <c r="V60" s="52"/>
      <c r="W60" s="52"/>
      <c r="X60" s="52"/>
      <c r="Y60" s="52"/>
      <c r="Z60" s="52"/>
    </row>
    <row r="61" spans="1:26" ht="15.6">
      <c r="A61" s="296"/>
      <c r="B61" s="285"/>
      <c r="C61" s="285"/>
      <c r="D61" s="285"/>
      <c r="E61" s="285"/>
      <c r="F61" s="285"/>
      <c r="G61" s="285"/>
      <c r="H61" s="297"/>
      <c r="I61" s="52"/>
      <c r="J61" s="52"/>
      <c r="K61" s="52"/>
      <c r="L61" s="52"/>
      <c r="M61" s="52"/>
      <c r="N61" s="52"/>
      <c r="O61" s="52"/>
      <c r="P61" s="52"/>
      <c r="Q61" s="52"/>
      <c r="R61" s="52"/>
      <c r="S61" s="52"/>
      <c r="T61" s="52"/>
      <c r="U61" s="52"/>
      <c r="V61" s="52"/>
      <c r="W61" s="52"/>
      <c r="X61" s="52"/>
      <c r="Y61" s="52"/>
      <c r="Z61" s="52"/>
    </row>
    <row r="62" spans="1:26" ht="15.6">
      <c r="A62" s="296"/>
      <c r="B62" s="285"/>
      <c r="C62" s="285"/>
      <c r="D62" s="285"/>
      <c r="E62" s="285"/>
      <c r="F62" s="285"/>
      <c r="G62" s="285"/>
      <c r="H62" s="297"/>
      <c r="I62" s="52"/>
      <c r="J62" s="52"/>
      <c r="K62" s="52"/>
      <c r="L62" s="52"/>
      <c r="M62" s="52"/>
      <c r="N62" s="52"/>
      <c r="O62" s="52"/>
      <c r="P62" s="52"/>
      <c r="Q62" s="52"/>
      <c r="R62" s="52"/>
      <c r="S62" s="52"/>
      <c r="T62" s="52"/>
      <c r="U62" s="52"/>
      <c r="V62" s="52"/>
      <c r="W62" s="52"/>
      <c r="X62" s="52"/>
      <c r="Y62" s="52"/>
      <c r="Z62" s="52"/>
    </row>
    <row r="63" spans="1:26" ht="15.6">
      <c r="A63" s="296"/>
      <c r="B63" s="285"/>
      <c r="C63" s="285"/>
      <c r="D63" s="285"/>
      <c r="E63" s="285"/>
      <c r="F63" s="285"/>
      <c r="G63" s="285"/>
      <c r="H63" s="297"/>
      <c r="I63" s="52"/>
      <c r="J63" s="52"/>
      <c r="K63" s="52"/>
      <c r="L63" s="52"/>
      <c r="M63" s="52"/>
      <c r="N63" s="52"/>
      <c r="O63" s="52"/>
      <c r="P63" s="52"/>
      <c r="Q63" s="52"/>
      <c r="R63" s="52"/>
      <c r="S63" s="52"/>
      <c r="T63" s="52"/>
      <c r="U63" s="52"/>
      <c r="V63" s="52"/>
      <c r="W63" s="52"/>
      <c r="X63" s="52"/>
      <c r="Y63" s="52"/>
      <c r="Z63" s="52"/>
    </row>
    <row r="64" spans="1:26" ht="15.6">
      <c r="A64" s="296"/>
      <c r="B64" s="285"/>
      <c r="C64" s="285"/>
      <c r="D64" s="285"/>
      <c r="E64" s="285"/>
      <c r="F64" s="285"/>
      <c r="G64" s="285"/>
      <c r="H64" s="297"/>
      <c r="I64" s="52"/>
      <c r="J64" s="52"/>
      <c r="K64" s="52"/>
      <c r="L64" s="52"/>
      <c r="M64" s="52"/>
      <c r="N64" s="52"/>
      <c r="O64" s="52"/>
      <c r="P64" s="52"/>
      <c r="Q64" s="52"/>
      <c r="R64" s="52"/>
      <c r="S64" s="52"/>
      <c r="T64" s="52"/>
      <c r="U64" s="52"/>
      <c r="V64" s="52"/>
      <c r="W64" s="52"/>
      <c r="X64" s="52"/>
      <c r="Y64" s="52"/>
      <c r="Z64" s="52"/>
    </row>
    <row r="65" spans="1:26" ht="15.6">
      <c r="A65" s="298"/>
      <c r="B65" s="299"/>
      <c r="C65" s="299"/>
      <c r="D65" s="299"/>
      <c r="E65" s="299"/>
      <c r="F65" s="299"/>
      <c r="G65" s="299"/>
      <c r="H65" s="300"/>
      <c r="I65" s="52"/>
      <c r="J65" s="52"/>
      <c r="K65" s="52"/>
      <c r="L65" s="52"/>
      <c r="M65" s="52"/>
      <c r="N65" s="52"/>
      <c r="O65" s="52"/>
      <c r="P65" s="52"/>
      <c r="Q65" s="52"/>
      <c r="R65" s="52"/>
      <c r="S65" s="52"/>
      <c r="T65" s="52"/>
      <c r="U65" s="52"/>
      <c r="V65" s="52"/>
      <c r="W65" s="52"/>
      <c r="X65" s="52"/>
      <c r="Y65" s="52"/>
      <c r="Z65" s="52"/>
    </row>
    <row r="66" spans="1:26" ht="15.6">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spans="1:26" ht="15.6">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spans="1:26" ht="15.6">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spans="1:26" ht="15.6">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spans="1:26" ht="15.6">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spans="1:26" ht="15.6">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spans="1:26" ht="15.6">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spans="1:26" ht="15.6">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spans="1:26" ht="15.6">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spans="1:26" ht="15.6">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spans="1:26" ht="15.6">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spans="1:26" ht="15.6">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spans="1:26" ht="15.6">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spans="1:26" ht="15.6">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spans="1:26" ht="15.6">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spans="1:26" ht="15.6">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spans="1:26" ht="15.6">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spans="1:26" ht="15.6">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spans="1:26" ht="15.6">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spans="1:26" ht="15.6">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spans="1:26" ht="15.6">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spans="1:26" ht="15.6">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spans="1:26" ht="15.6">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spans="1:26" ht="15.6">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spans="1:26" ht="15.6">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spans="1:26" ht="15.6">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spans="1:26" ht="15.6">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spans="1:26" ht="15.6">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spans="1:26" ht="15.6">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spans="1:26" ht="15.6">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spans="1:26" ht="15.6">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spans="1:26" ht="15.6">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spans="1:26" ht="15.6">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spans="1:26" ht="15.6">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spans="1:26" ht="15.6">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spans="1:26" ht="15.6">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spans="1:26" ht="15.6">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spans="1:26" ht="15.6">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spans="1:26" ht="15.6">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spans="1:26" ht="15.6">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spans="1:26" ht="15.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spans="1:26" ht="15.6">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spans="1:26" ht="15.6">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spans="1:26" ht="15.6">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spans="1:26" ht="15.6">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spans="1:26" ht="15.6">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spans="1:26" ht="15.6">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spans="1:26" ht="15.6">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spans="1:26" ht="15.6">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spans="1:26" ht="15.6">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spans="1:26" ht="15.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spans="1:26" ht="15.6">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spans="1:26" ht="15.6">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spans="1:26" ht="15.6">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spans="1:26" ht="15.6">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spans="1:26" ht="15.6">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spans="1:26" ht="15.6">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spans="1:26" ht="15.6">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spans="1:26" ht="15.6">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spans="1:26" ht="15.6">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spans="1:26" ht="15.6">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spans="1:26" ht="15.6">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spans="1:26" ht="15.6">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spans="1:26" ht="15.6">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spans="1:26" ht="15.6">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spans="1:26" ht="15.6">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spans="1:26" ht="15.6">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spans="1:26" ht="15.6">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spans="1:26" ht="15.6">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spans="1:26" ht="15.6">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spans="1:26" ht="15.6">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spans="1:26" ht="15.6">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spans="1:26" ht="15.6">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spans="1:26" ht="15.6">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spans="1:26" ht="15.6">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spans="1:26" ht="15.6">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spans="1:26" ht="15.6">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spans="1:26" ht="15.6">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spans="1:26" ht="15.6">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spans="1:26" ht="15.6">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spans="1:26" ht="15.6">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spans="1:26" ht="15.6">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spans="1:26" ht="15.6">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spans="1:26" ht="15.6">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spans="1:26" ht="15.6">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spans="1:26" ht="15.6">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spans="1:26" ht="15.6">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spans="1:26" ht="15.6">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spans="1:26" ht="15.6">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spans="1:26" ht="15.6">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spans="1:26" ht="15.6">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spans="1:26" ht="15.6">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spans="1:26" ht="15.6">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spans="1:26" ht="15.6">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spans="1:26" ht="15.6">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spans="1:26" ht="15.6">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spans="1:26" ht="15.6">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spans="1:26" ht="15.6">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spans="1:26" ht="15.6">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spans="1:26" ht="15.6">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spans="1:26" ht="15.6">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spans="1:26" ht="15.6">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spans="1:26" ht="15.6">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spans="1:26" ht="15.6">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spans="1:26" ht="15.6">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spans="1:26" ht="15.6">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spans="1:26" ht="15.6">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spans="1:26" ht="15.6">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spans="1:26" ht="15.6">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spans="1:26" ht="15.6">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spans="1:26" ht="15.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spans="1:26" ht="15.6">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spans="1:26" ht="15.6">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spans="1:26" ht="15.6">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spans="1:26" ht="15.6">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spans="1:26" ht="15.6">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spans="1:26" ht="15.6">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spans="1:26" ht="15.6">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spans="1:26" ht="15.6">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spans="1:26" ht="15.6">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spans="1:26" ht="15.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spans="1:26" ht="15.6">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spans="1:26" ht="15.6">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spans="1:26" ht="15.6">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spans="1:26" ht="15.6">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spans="1:26" ht="15.6">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spans="1:26" ht="15.6">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spans="1:26" ht="15.6">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spans="1:26" ht="15.6">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spans="1:26" ht="15.6">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spans="1:26" ht="15.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spans="1:26" ht="15.6">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spans="1:26" ht="15.6">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spans="1:26" ht="15.6">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spans="1:26" ht="15.6">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spans="1:26" ht="15.6">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spans="1:26" ht="15.6">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spans="1:26" ht="15.6">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spans="1:26" ht="15.6">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spans="1:26" ht="15.6">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spans="1:26" ht="15.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spans="1:26" ht="15.6">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spans="1:26" ht="15.6">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spans="1:26" ht="15.6">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spans="1:26" ht="15.6">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spans="1:26" ht="15.6">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spans="1:26" ht="15.6">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spans="1:26" ht="15.6">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spans="1:26" ht="15.6">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spans="1:26" ht="15.6">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spans="1:26" ht="15.6">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spans="1:26" ht="15.6">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spans="1:26" ht="15.6">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spans="1:26" ht="15.6">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spans="1:26" ht="15.6">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spans="1:26" ht="15.6">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spans="1:26" ht="15.6">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spans="1:26" ht="15.6">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spans="1:26" ht="15.6">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spans="1:26" ht="15.6">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spans="1:26" ht="15.6">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spans="1:26" ht="15.6">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spans="1:26" ht="15.6">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spans="1:26" ht="15.6">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spans="1:26" ht="15.6">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spans="1:26" ht="15.6">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spans="1:26" ht="15.6">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spans="1:26" ht="15.6">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spans="1:26" ht="15.6">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spans="1:26" ht="15.6">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spans="1:26" ht="15.6">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spans="1:26" ht="15.6">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spans="1:26" ht="15.6">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spans="1:26" ht="15.6">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spans="1:26" ht="15.6">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spans="1:26" ht="15.6">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spans="1:26" ht="15.6">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spans="1:26" ht="15.6">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spans="1:26" ht="15.6">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spans="1:26" ht="15.6">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spans="1:26" ht="15.6">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spans="1:26" ht="15.6">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spans="1:26" ht="15.6">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spans="1:26" ht="15.6">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spans="1:26" ht="15.6">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spans="1:26" ht="15.6">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spans="1:26" ht="15.6">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spans="1:26" ht="15.6">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spans="1:26" ht="15.6">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spans="1:26" ht="15.6">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spans="1:26" ht="15.6">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spans="1:26" ht="15.6">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spans="1:26" ht="15.6">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spans="1:26" ht="15.6">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spans="1:26" ht="15.6">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spans="1:26" ht="15.6">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spans="1:26" ht="15.6">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spans="1:26" ht="15.6">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spans="1:26" ht="15.6">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spans="1:26" ht="15.6">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spans="1:26" ht="15.6">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spans="1:26" ht="15.6">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spans="1:26" ht="15.6">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spans="1:26" ht="15.6">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spans="1:26" ht="15.6">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spans="1:26" ht="15.6">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spans="1:26" ht="15.6">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spans="1:26" ht="15.6">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spans="1:26" ht="15.6">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spans="1:26" ht="15.6">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spans="1:26" ht="15.6">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spans="1:26" ht="15.6">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spans="1:26" ht="15.6">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spans="1:26" ht="15.6">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spans="1:26" ht="15.6">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spans="1:26" ht="15.6">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spans="1:26" ht="15.6">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spans="1:26" ht="15.6">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spans="1:26" ht="15.6">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spans="1:26" ht="15.6">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spans="1:26" ht="15.6">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spans="1:26" ht="15.6">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spans="1:26" ht="15.6">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spans="1:26" ht="15.6">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spans="1:26" ht="15.6">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spans="1:26" ht="15.6">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spans="1:26" ht="15.6">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spans="1:26" ht="15.6">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spans="1:26" ht="15.6">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spans="1:26" ht="15.6">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spans="1:26" ht="15.6">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spans="1:26" ht="15.6">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spans="1:26" ht="15.6">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spans="1:26" ht="15.6">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spans="1:26" ht="15.6">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spans="1:26" ht="15.6">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spans="1:26" ht="15.6">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spans="1:26" ht="15.6">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spans="1:26" ht="15.6">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spans="1:26" ht="15.6">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spans="1:26" ht="15.6">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spans="1:26" ht="15.6">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spans="1:26" ht="15.6">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spans="1:26" ht="15.6">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spans="1:26" ht="15.6">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spans="1:26" ht="15.6">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spans="1:26" ht="15.6">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spans="1:26" ht="15.6">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spans="1:26" ht="15.6">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spans="1:26" ht="15.6">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spans="1:26" ht="15.6">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spans="1:26" ht="15.6">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spans="1:26" ht="15.6">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spans="1:26" ht="15.6">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spans="1:26" ht="15.6">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spans="1:26" ht="15.6">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spans="1:26" ht="15.6">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spans="1:26" ht="15.6">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spans="1:26" ht="15.6">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spans="1:26" ht="15.6">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spans="1:26" ht="15.6">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spans="1:26" ht="15.6">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spans="1:26" ht="15.6">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spans="1:26" ht="15.6">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spans="1:26" ht="15.6">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spans="1:26" ht="15.6">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spans="1:26" ht="15.6">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spans="1:26" ht="15.6">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spans="1:26" ht="15.6">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spans="1:26" ht="15.6">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spans="1:26" ht="15.6">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spans="1:26" ht="15.6">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spans="1:26" ht="15.6">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spans="1:26" ht="15.6">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spans="1:26" ht="15.6">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spans="1:26" ht="15.6">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spans="1:26" ht="15.6">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spans="1:26" ht="15.6">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spans="1:26" ht="15.6">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spans="1:26" ht="15.6">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spans="1:26" ht="15.6">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spans="1:26" ht="15.6">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spans="1:26" ht="15.6">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spans="1:26" ht="15.6">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spans="1:26" ht="15.6">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spans="1:26" ht="15.6">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spans="1:26" ht="15.6">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spans="1:26" ht="15.6">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spans="1:26" ht="15.6">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spans="1:26" ht="15.6">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spans="1:26" ht="15.6">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spans="1:26" ht="15.6">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spans="1:26" ht="15.6">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spans="1:26" ht="15.6">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spans="1:26" ht="15.6">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spans="1:26" ht="15.6">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spans="1:26" ht="15.6">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spans="1:26" ht="15.6">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spans="1:26" ht="15.6">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spans="1:26" ht="15.6">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spans="1:26" ht="15.6">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spans="1:26" ht="15.6">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spans="1:26" ht="15.6">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spans="1:26" ht="15.6">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spans="1:26" ht="15.6">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spans="1:26" ht="15.6">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spans="1:26" ht="15.6">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spans="1:26" ht="15.6">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spans="1:26" ht="15.6">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spans="1:26" ht="15.6">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spans="1:26" ht="15.6">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spans="1:26" ht="15.6">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spans="1:26" ht="15.6">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spans="1:26" ht="15.6">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spans="1:26" ht="15.6">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spans="1:26" ht="15.6">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spans="1:26" ht="15.6">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spans="1:26" ht="15.6">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spans="1:26" ht="15.6">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spans="1:26" ht="15.6">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spans="1:26" ht="15.6">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spans="1:26" ht="15.6">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spans="1:26" ht="15.6">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spans="1:26" ht="15.6">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spans="1:26" ht="15.6">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spans="1:26" ht="15.6">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spans="1:26" ht="15.6">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spans="1:26" ht="15.6">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spans="1:26" ht="15.6">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spans="1:26" ht="15.6">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spans="1:26" ht="15.6">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spans="1:26" ht="15.6">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spans="1:26" ht="15.6">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spans="1:26" ht="15.6">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spans="1:26" ht="15.6">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spans="1:26" ht="15.6">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spans="1:26" ht="15.6">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spans="1:26" ht="15.6">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spans="1:26" ht="15.6">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spans="1:26" ht="15.6">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spans="1:26" ht="15.6">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spans="1:26" ht="15.6">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spans="1:26" ht="15.6">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spans="1:26" ht="15.6">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spans="1:26" ht="15.6">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spans="1:26" ht="15.6">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spans="1:26" ht="15.6">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spans="1:26" ht="15.6">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spans="1:26" ht="15.6">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spans="1:26" ht="15.6">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spans="1:26" ht="15.6">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spans="1:26" ht="15.6">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spans="1:26" ht="15.6">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spans="1:26" ht="15.6">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spans="1:26" ht="15.6">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spans="1:26" ht="15.6">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spans="1:26" ht="15.6">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spans="1:26" ht="15.6">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spans="1:26" ht="15.6">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spans="1:26" ht="15.6">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spans="1:26" ht="15.6">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spans="1:26" ht="15.6">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spans="1:26" ht="15.6">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spans="1:26" ht="15.6">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spans="1:26" ht="15.6">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spans="1:26" ht="15.6">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spans="1:26" ht="15.6">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spans="1:26" ht="15.6">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spans="1:26" ht="15.6">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spans="1:26" ht="15.6">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spans="1:26" ht="15.6">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spans="1:26" ht="15.6">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spans="1:26" ht="15.6">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spans="1:26" ht="15.6">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spans="1:26" ht="15.6">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spans="1:26" ht="15.6">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spans="1:26" ht="15.6">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spans="1:26" ht="15.6">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spans="1:26" ht="15.6">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spans="1:26" ht="15.6">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spans="1:26" ht="15.6">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spans="1:26" ht="15.6">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spans="1:26" ht="15.6">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spans="1:26" ht="15.6">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spans="1:26" ht="15.6">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spans="1:26" ht="15.6">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spans="1:26" ht="15.6">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spans="1:26" ht="15.6">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spans="1:26" ht="15.6">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spans="1:26" ht="15.6">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spans="1:26" ht="15.6">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spans="1:26" ht="15.6">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spans="1:26" ht="15.6">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spans="1:26" ht="15.6">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spans="1:26" ht="15.6">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spans="1:26" ht="15.6">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spans="1:26" ht="15.6">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spans="1:26" ht="15.6">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spans="1:26" ht="15.6">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spans="1:26" ht="15.6">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spans="1:26" ht="15.6">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spans="1:26" ht="15.6">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spans="1:26" ht="15.6">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spans="1:26" ht="15.6">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spans="1:26" ht="15.6">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spans="1:26" ht="15.6">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spans="1:26" ht="15.6">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spans="1:26" ht="15.6">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spans="1:26" ht="15.6">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spans="1:26" ht="15.6">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spans="1:26" ht="15.6">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spans="1:26" ht="15.6">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spans="1:26" ht="15.6">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spans="1:26" ht="15.6">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spans="1:26" ht="15.6">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spans="1:26" ht="15.6">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spans="1:26" ht="15.6">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spans="1:26" ht="15.6">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spans="1:26" ht="15.6">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spans="1:26" ht="15.6">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spans="1:26" ht="15.6">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spans="1:26" ht="15.6">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spans="1:26" ht="15.6">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spans="1:26" ht="15.6">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spans="1:26" ht="15.6">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spans="1:26" ht="15.6">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spans="1:26" ht="15.6">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spans="1:26" ht="15.6">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spans="1:26" ht="15.6">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spans="1:26" ht="15.6">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spans="1:26" ht="15.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spans="1:26" ht="15.6">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spans="1:26" ht="15.6">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spans="1:26" ht="15.6">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spans="1:26" ht="15.6">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spans="1:26" ht="15.6">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spans="1:26" ht="15.6">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spans="1:26" ht="15.6">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spans="1:26" ht="15.6">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spans="1:26" ht="15.6">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spans="1:26" ht="15.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spans="1:26" ht="15.6">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spans="1:26" ht="15.6">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spans="1:26" ht="15.6">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spans="1:26" ht="15.6">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spans="1:26" ht="15.6">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spans="1:26" ht="15.6">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spans="1:26" ht="15.6">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spans="1:26" ht="15.6">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spans="1:26" ht="15.6">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spans="1:26" ht="15.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spans="1:26" ht="15.6">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spans="1:26" ht="15.6">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spans="1:26" ht="15.6">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spans="1:26" ht="15.6">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spans="1:26" ht="15.6">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spans="1:26" ht="15.6">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spans="1:26" ht="15.6">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spans="1:26" ht="15.6">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spans="1:26" ht="15.6">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spans="1:26" ht="15.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spans="1:26" ht="15.6">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spans="1:26" ht="15.6">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spans="1:26" ht="15.6">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spans="1:26" ht="15.6">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spans="1:26" ht="15.6">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spans="1:26" ht="15.6">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spans="1:26" ht="15.6">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spans="1:26" ht="15.6">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spans="1:26" ht="15.6">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spans="1:26" ht="15.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spans="1:26" ht="15.6">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spans="1:26" ht="15.6">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spans="1:26" ht="15.6">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spans="1:26" ht="15.6">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spans="1:26" ht="15.6">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spans="1:26" ht="15.6">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spans="1:26" ht="15.6">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spans="1:26" ht="15.6">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spans="1:26" ht="15.6">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spans="1:26" ht="15.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spans="1:26" ht="15.6">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spans="1:26" ht="15.6">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spans="1:26" ht="15.6">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spans="1:26" ht="15.6">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spans="1:26" ht="15.6">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spans="1:26" ht="15.6">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spans="1:26" ht="15.6">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spans="1:26" ht="15.6">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spans="1:26" ht="15.6">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spans="1:26" ht="1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spans="1:26" ht="15.6">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spans="1:26" ht="15.6">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spans="1:26" ht="15.6">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spans="1:26" ht="15.6">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spans="1:26" ht="15.6">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spans="1:26" ht="15.6">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spans="1:26" ht="15.6">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spans="1:26" ht="15.6">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spans="1:26" ht="15.6">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spans="1:26" ht="15.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spans="1:26" ht="15.6">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spans="1:26" ht="15.6">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spans="1:26" ht="15.6">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spans="1:26" ht="15.6">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spans="1:26" ht="15.6">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spans="1:26" ht="15.6">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spans="1:26" ht="15.6">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spans="1:26" ht="15.6">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spans="1:26" ht="15.6">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spans="1:26" ht="15.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spans="1:26" ht="15.6">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spans="1:26" ht="15.6">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spans="1:26" ht="15.6">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spans="1:26" ht="15.6">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spans="1:26" ht="15.6">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spans="1:26" ht="15.6">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spans="1:26" ht="15.6">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spans="1:26" ht="15.6">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spans="1:26" ht="15.6">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spans="1:26" ht="15.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spans="1:26" ht="15.6">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spans="1:26" ht="15.6">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spans="1:26" ht="15.6">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spans="1:26" ht="15.6">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spans="1:26" ht="15.6">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spans="1:26" ht="15.6">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spans="1:26" ht="15.6">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spans="1:26" ht="15.6">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spans="1:26" ht="15.6">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spans="1:26" ht="15.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spans="1:26" ht="15.6">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spans="1:26" ht="15.6">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spans="1:26" ht="15.6">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spans="1:26" ht="15.6">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spans="1:26" ht="15.6">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spans="1:26" ht="15.6">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spans="1:26" ht="15.6">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spans="1:26" ht="15.6">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spans="1:26" ht="15.6">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spans="1:26" ht="15.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spans="1:26" ht="15.6">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spans="1:26" ht="15.6">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spans="1:26" ht="15.6">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spans="1:26" ht="15.6">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spans="1:26" ht="15.6">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spans="1:26" ht="15.6">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spans="1:26" ht="15.6">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spans="1:26" ht="15.6">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spans="1:26" ht="15.6">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spans="1:26" ht="15.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spans="1:26" ht="15.6">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spans="1:26" ht="15.6">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spans="1:26" ht="15.6">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spans="1:26" ht="15.6">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spans="1:26" ht="15.6">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spans="1:26" ht="15.6">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spans="1:26" ht="15.6">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spans="1:26" ht="15.6">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spans="1:26" ht="15.6">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spans="1:26" ht="15.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spans="1:26" ht="15.6">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spans="1:26" ht="15.6">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spans="1:26" ht="15.6">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spans="1:26" ht="15.6">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spans="1:26" ht="15.6">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spans="1:26" ht="15.6">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spans="1:26" ht="15.6">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spans="1:26" ht="15.6">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spans="1:26" ht="15.6">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spans="1:26" ht="15.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spans="1:26" ht="15.6">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spans="1:26" ht="15.6">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spans="1:26" ht="15.6">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spans="1:26" ht="15.6">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spans="1:26" ht="15.6">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spans="1:26" ht="15.6">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spans="1:26" ht="15.6">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spans="1:26" ht="15.6">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spans="1:26" ht="15.6">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spans="1:26" ht="15.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spans="1:26" ht="15.6">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spans="1:26" ht="15.6">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spans="1:26" ht="15.6">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spans="1:26" ht="15.6">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spans="1:26" ht="15.6">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spans="1:26" ht="15.6">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spans="1:26" ht="15.6">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spans="1:26" ht="15.6">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spans="1:26" ht="15.6">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spans="1:26" ht="1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spans="1:26" ht="15.6">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spans="1:26" ht="15.6">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spans="1:26" ht="15.6">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spans="1:26" ht="15.6">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spans="1:26" ht="15.6">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spans="1:26" ht="15.6">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spans="1:26" ht="15.6">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spans="1:26" ht="15.6">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spans="1:26" ht="15.6">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spans="1:26" ht="15.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spans="1:26" ht="15.6">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spans="1:26" ht="15.6">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spans="1:26" ht="15.6">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spans="1:26" ht="15.6">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spans="1:26" ht="15.6">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spans="1:26" ht="15.6">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spans="1:26" ht="15.6">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spans="1:26" ht="15.6">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spans="1:26" ht="15.6">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spans="1:26" ht="15.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spans="1:26" ht="15.6">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spans="1:26" ht="15.6">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spans="1:26" ht="15.6">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spans="1:26" ht="15.6">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spans="1:26" ht="15.6">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spans="1:26" ht="15.6">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spans="1:26" ht="15.6">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spans="1:26" ht="15.6">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spans="1:26" ht="15.6">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spans="1:26" ht="15.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spans="1:26" ht="15.6">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spans="1:26" ht="15.6">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spans="1:26" ht="15.6">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spans="1:26" ht="15.6">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spans="1:26" ht="15.6">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spans="1:26" ht="15.6">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spans="1:26" ht="15.6">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spans="1:26" ht="15.6">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spans="1:26" ht="15.6">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spans="1:26" ht="15.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spans="1:26" ht="15.6">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spans="1:26" ht="15.6">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spans="1:26" ht="15.6">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spans="1:26" ht="15.6">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spans="1:26" ht="15.6">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spans="1:26" ht="15.6">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spans="1:26" ht="15.6">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spans="1:26" ht="15.6">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spans="1:26" ht="15.6">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spans="1:26" ht="15.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spans="1:26" ht="15.6">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spans="1:26" ht="15.6">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spans="1:26" ht="15.6">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spans="1:26" ht="15.6">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spans="1:26" ht="15.6">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spans="1:26" ht="15.6">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spans="1:26" ht="15.6">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spans="1:26" ht="15.6">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spans="1:26" ht="15.6">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spans="1:26" ht="15.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spans="1:26" ht="15.6">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spans="1:26" ht="15.6">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spans="1:26" ht="15.6">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spans="1:26" ht="15.6">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spans="1:26" ht="15.6">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spans="1:26" ht="15.6">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spans="1:26" ht="15.6">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spans="1:26" ht="15.6">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spans="1:26" ht="15.6">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spans="1:26" ht="15.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spans="1:26" ht="15.6">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spans="1:26" ht="15.6">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spans="1:26" ht="15.6">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spans="1:26" ht="15.6">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spans="1:26" ht="15.6">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spans="1:26" ht="15.6">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spans="1:26" ht="15.6">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spans="1:26" ht="15.6">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spans="1:26" ht="15.6">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spans="1:26" ht="15.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spans="1:26" ht="15.6">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spans="1:26" ht="15.6">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spans="1:26" ht="15.6">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spans="1:26" ht="15.6">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spans="1:26" ht="15.6">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spans="1:26" ht="15.6">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spans="1:26" ht="15.6">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spans="1:26" ht="15.6">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spans="1:26" ht="15.6">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spans="1:26" ht="15.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spans="1:26" ht="15.6">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spans="1:26" ht="15.6">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spans="1:26" ht="15.6">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spans="1:26" ht="15.6">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spans="1:26" ht="15.6">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spans="1:26" ht="15.6">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spans="1:26" ht="15.6">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spans="1:26" ht="15.6">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spans="1:26" ht="15.6">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spans="1:26" ht="1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spans="1:26" ht="15.6">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spans="1:26" ht="15.6">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spans="1:26" ht="15.6">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spans="1:26" ht="15.6">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spans="1:26" ht="15.6">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spans="1:26" ht="15.6">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spans="1:26" ht="15.6">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spans="1:26" ht="15.6">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spans="1:26" ht="15.6">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spans="1:26" ht="15.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spans="1:26" ht="15.6">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spans="1:26" ht="15.6">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spans="1:26" ht="15.6">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spans="1:26" ht="15.6">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spans="1:26" ht="15.6">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spans="1:26" ht="15.6">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spans="1:26" ht="15.6">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spans="1:26" ht="15.6">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spans="1:26" ht="15.6">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spans="1:26" ht="15.6">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spans="1:26" ht="15.6">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spans="1:26" ht="15.6">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spans="1:26" ht="15.6">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spans="1:26" ht="15.6">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spans="1:26" ht="15.6">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spans="1:26" ht="15.6">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spans="1:26" ht="15.6">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spans="1:26" ht="15.6">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spans="1:26" ht="15.6">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spans="1:26" ht="15.6">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spans="1:26" ht="15.6">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spans="1:26" ht="15.6">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spans="1:26" ht="15.6">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spans="1:26" ht="15.6">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spans="1:26" ht="15.6">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spans="1:26" ht="15.6">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spans="1:26" ht="15.6">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spans="1:26" ht="15.6">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spans="1:26" ht="15.6">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spans="1:26" ht="15.6">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spans="1:26" ht="15.6">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spans="1:26" ht="15.6">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spans="1:26" ht="15.6">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spans="1:26" ht="15.6">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spans="1:26" ht="15.6">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spans="1:26" ht="15.6">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spans="1:26" ht="15.6">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spans="1:26" ht="15.6">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spans="1:26" ht="15.6">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spans="1:26" ht="15.6">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spans="1:26" ht="15.6">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spans="1:26" ht="15.6">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spans="1:26" ht="15.6">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spans="1:26" ht="15.6">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spans="1:26" ht="15.6">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spans="1:26" ht="15.6">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spans="1:26" ht="15.6">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spans="1:26" ht="15.6">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spans="1:26" ht="15.6">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spans="1:26" ht="15.6">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spans="1:26" ht="15.6">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spans="1:26" ht="15.6">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spans="1:26" ht="15.6">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spans="1:26" ht="15.6">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spans="1:26" ht="15.6">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spans="1:26" ht="15.6">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spans="1:26" ht="15.6">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spans="1:26" ht="15.6">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spans="1:26" ht="15.6">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spans="1:26" ht="15.6">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spans="1:26" ht="15.6">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spans="1:26" ht="15.6">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spans="1:26" ht="15.6">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spans="1:26" ht="15.6">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spans="1:26" ht="15.6">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spans="1:26" ht="15.6">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spans="1:26" ht="15.6">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spans="1:26" ht="15.6">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spans="1:26" ht="15.6">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spans="1:26" ht="15.6">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spans="1:26" ht="15.6">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spans="1:26" ht="15.6">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spans="1:26" ht="15.6">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spans="1:26" ht="15.6">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spans="1:26" ht="15.6">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spans="1:26" ht="15.6">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spans="1:26" ht="15.6">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spans="1:26" ht="15.6">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spans="1:26" ht="15.6">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spans="1:26" ht="15.6">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spans="1:26" ht="15.6">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spans="1:26" ht="15.6">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spans="1:26" ht="15.6">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spans="1:26" ht="15.6">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spans="1:26" ht="15.6">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spans="1:26" ht="15.6">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spans="1:26" ht="15.6">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spans="1:26" ht="15.6">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spans="1:26" ht="15.6">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spans="1:26" ht="15.6">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spans="1:26" ht="15.6">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spans="1:26" ht="15.6">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spans="1:26" ht="15.6">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spans="1:26" ht="15.6">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spans="1:26" ht="15.6">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spans="1:26" ht="15.6">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spans="1:26" ht="15.6">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spans="1:26" ht="15.6">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spans="1:26" ht="15.6">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spans="1:26" ht="15.6">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spans="1:26" ht="15.6">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spans="1:26" ht="15.6">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spans="1:26" ht="15.6">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spans="1:26" ht="15.6">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spans="1:26" ht="15.6">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spans="1:26" ht="15.6">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spans="1:26" ht="15.6">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spans="1:26" ht="15.6">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spans="1:26" ht="15.6">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spans="1:26" ht="15.6">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spans="1:26" ht="15.6">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spans="1:26" ht="15.6">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spans="1:26" ht="15.6">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spans="1:26" ht="15.6">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spans="1:26" ht="15.6">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spans="1:26" ht="15.6">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spans="1:26" ht="15.6">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spans="1:26" ht="15.6">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spans="1:26" ht="15.6">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spans="1:26" ht="15.6">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spans="1:26" ht="15.6">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spans="1:26" ht="15.6">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spans="1:26" ht="15.6">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spans="1:26" ht="15.6">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spans="1:26" ht="15.6">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spans="1:26" ht="15.6">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spans="1:26" ht="15.6">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spans="1:26" ht="15.6">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spans="1:26" ht="15.6">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spans="1:26" ht="15.6">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spans="1:26" ht="15.6">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spans="1:26" ht="15.6">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spans="1:26" ht="15.6">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spans="1:26" ht="15.6">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spans="1:26" ht="15.6">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spans="1:26" ht="15.6">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spans="1:26" ht="15.6">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spans="1:26" ht="15.6">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spans="1:26" ht="15.6">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spans="1:26" ht="15.6">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spans="1:26" ht="15.6">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spans="1:26" ht="15.6">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spans="1:26" ht="15.6">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spans="1:26" ht="15.6">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spans="1:26" ht="15.6">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spans="1:26" ht="15.6">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spans="1:26" ht="15.6">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spans="1:26" ht="15.6">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spans="1:26" ht="15.6">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spans="1:26" ht="15.6">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spans="1:26" ht="15.6">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spans="1:26" ht="15.6">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spans="1:26" ht="15.6">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spans="1:26" ht="15.6">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spans="1:26" ht="15.6">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spans="1:26" ht="15.6">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spans="1:26" ht="15.6">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spans="1:26" ht="15.6">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spans="1:26" ht="15.6">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spans="1:26" ht="15.6">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spans="1:26" ht="15.6">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spans="1:26" ht="15.6">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spans="1:26" ht="15.6">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spans="1:26" ht="15.6">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spans="1:26" ht="15.6">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spans="1:26" ht="15.6">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spans="1:26" ht="15.6">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spans="1:26" ht="15.6">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spans="1:26" ht="15.6">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spans="1:26" ht="15.6">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spans="1:26" ht="15.6">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spans="1:26" ht="15.6">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spans="1:26" ht="15.6">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spans="1:26" ht="15.6">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spans="1:26" ht="15.6">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spans="1:26" ht="15.6">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spans="1:26" ht="15.6">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spans="1:26" ht="15.6">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spans="1:26" ht="15.6">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spans="1:26" ht="15.6">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spans="1:26" ht="15.6">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spans="1:26" ht="15.6">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spans="1:26" ht="15.6">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spans="1:26" ht="15.6">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spans="1:26" ht="15.6">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spans="1:26" ht="15.6">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spans="1:26" ht="15.6">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spans="1:26" ht="15.6">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spans="1:26" ht="15.6">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spans="1:26" ht="15.6">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spans="1:26" ht="15.6">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spans="1:26" ht="15.6">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spans="1:26" ht="15.6">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spans="1:26" ht="15.6">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spans="1:26" ht="15.6">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spans="1:26" ht="15.6">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spans="1:26" ht="15.6">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spans="1:26" ht="15.6">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spans="1:26" ht="15.6">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spans="1:26" ht="15.6">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spans="1:26" ht="15.6">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spans="1:26" ht="15.6">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spans="1:26" ht="15.6">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spans="1:26" ht="15.6">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spans="1:26" ht="15.6">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spans="1:26" ht="15.6">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spans="1:26" ht="15.6">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spans="1:26" ht="15.6">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spans="1:26" ht="15.6">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spans="1:26" ht="15.6">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spans="1:26" ht="15.6">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spans="1:26" ht="15.6">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spans="1:26" ht="15.6">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spans="1:26" ht="15.6">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spans="1:26" ht="15.6">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spans="1:26" ht="15.6">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spans="1:26" ht="15.6">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spans="1:26" ht="15.6">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spans="1:26" ht="15.6">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spans="1:26" ht="15.6">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spans="1:26" ht="15.6">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spans="1:26" ht="15.6">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spans="1:26" ht="15.6">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spans="1:26" ht="15.6">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spans="1:26" ht="15.6">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spans="1:26" ht="15.6">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spans="1:26" ht="15.6">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spans="1:26" ht="15.6">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spans="1:26" ht="15.6">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spans="1:26" ht="15.6">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spans="1:26" ht="15.6">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spans="1:26" ht="15.6">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spans="1:26" ht="15.6">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spans="1:26" ht="15.6">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row r="1001" spans="1:26" ht="15.6">
      <c r="A1001" s="52"/>
      <c r="B1001" s="52"/>
      <c r="C1001" s="5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row>
    <row r="1002" spans="1:26" ht="15.6">
      <c r="A1002" s="52"/>
      <c r="B1002" s="52"/>
      <c r="C1002" s="52"/>
      <c r="D1002" s="52"/>
      <c r="E1002" s="52"/>
      <c r="F1002" s="52"/>
      <c r="G1002" s="52"/>
      <c r="H1002" s="52"/>
      <c r="I1002" s="52"/>
      <c r="J1002" s="52"/>
      <c r="K1002" s="52"/>
      <c r="L1002" s="52"/>
      <c r="M1002" s="52"/>
      <c r="N1002" s="52"/>
      <c r="O1002" s="52"/>
      <c r="P1002" s="52"/>
      <c r="Q1002" s="52"/>
      <c r="R1002" s="52"/>
      <c r="S1002" s="52"/>
      <c r="T1002" s="52"/>
      <c r="U1002" s="52"/>
      <c r="V1002" s="52"/>
      <c r="W1002" s="52"/>
      <c r="X1002" s="52"/>
      <c r="Y1002" s="52"/>
      <c r="Z1002" s="52"/>
    </row>
    <row r="1003" spans="1:26" ht="15.6">
      <c r="A1003" s="52"/>
      <c r="B1003" s="52"/>
      <c r="C1003" s="52"/>
      <c r="D1003" s="52"/>
      <c r="E1003" s="52"/>
      <c r="F1003" s="52"/>
      <c r="G1003" s="52"/>
      <c r="H1003" s="52"/>
      <c r="I1003" s="52"/>
      <c r="J1003" s="52"/>
      <c r="K1003" s="52"/>
      <c r="L1003" s="52"/>
      <c r="M1003" s="52"/>
      <c r="N1003" s="52"/>
      <c r="O1003" s="52"/>
      <c r="P1003" s="52"/>
      <c r="Q1003" s="52"/>
      <c r="R1003" s="52"/>
      <c r="S1003" s="52"/>
      <c r="T1003" s="52"/>
      <c r="U1003" s="52"/>
      <c r="V1003" s="52"/>
      <c r="W1003" s="52"/>
      <c r="X1003" s="52"/>
      <c r="Y1003" s="52"/>
      <c r="Z1003" s="52"/>
    </row>
    <row r="1004" spans="1:26" ht="15.6">
      <c r="A1004" s="52"/>
      <c r="B1004" s="52"/>
      <c r="C1004" s="52"/>
      <c r="D1004" s="52"/>
      <c r="E1004" s="52"/>
      <c r="F1004" s="52"/>
      <c r="G1004" s="52"/>
      <c r="H1004" s="52"/>
      <c r="I1004" s="52"/>
      <c r="J1004" s="52"/>
      <c r="K1004" s="52"/>
      <c r="L1004" s="52"/>
      <c r="M1004" s="52"/>
      <c r="N1004" s="52"/>
      <c r="O1004" s="52"/>
      <c r="P1004" s="52"/>
      <c r="Q1004" s="52"/>
      <c r="R1004" s="52"/>
      <c r="S1004" s="52"/>
      <c r="T1004" s="52"/>
      <c r="U1004" s="52"/>
      <c r="V1004" s="52"/>
      <c r="W1004" s="52"/>
      <c r="X1004" s="52"/>
      <c r="Y1004" s="52"/>
      <c r="Z1004" s="52"/>
    </row>
    <row r="1005" spans="1:26" ht="15.6">
      <c r="A1005" s="52"/>
      <c r="B1005" s="52"/>
      <c r="C1005" s="52"/>
      <c r="D1005" s="52"/>
      <c r="E1005" s="52"/>
      <c r="F1005" s="52"/>
      <c r="G1005" s="52"/>
      <c r="H1005" s="52"/>
      <c r="I1005" s="52"/>
      <c r="J1005" s="52"/>
      <c r="K1005" s="52"/>
      <c r="L1005" s="52"/>
      <c r="M1005" s="52"/>
      <c r="N1005" s="52"/>
      <c r="O1005" s="52"/>
      <c r="P1005" s="52"/>
      <c r="Q1005" s="52"/>
      <c r="R1005" s="52"/>
      <c r="S1005" s="52"/>
      <c r="T1005" s="52"/>
      <c r="U1005" s="52"/>
      <c r="V1005" s="52"/>
      <c r="W1005" s="52"/>
      <c r="X1005" s="52"/>
      <c r="Y1005" s="52"/>
      <c r="Z1005" s="52"/>
    </row>
    <row r="1006" spans="1:26" ht="15.6">
      <c r="A1006" s="52"/>
      <c r="B1006" s="52"/>
      <c r="C1006" s="52"/>
      <c r="D1006" s="52"/>
      <c r="E1006" s="52"/>
      <c r="F1006" s="52"/>
      <c r="G1006" s="52"/>
      <c r="H1006" s="52"/>
      <c r="I1006" s="52"/>
      <c r="J1006" s="52"/>
      <c r="K1006" s="52"/>
      <c r="L1006" s="52"/>
      <c r="M1006" s="52"/>
      <c r="N1006" s="52"/>
      <c r="O1006" s="52"/>
      <c r="P1006" s="52"/>
      <c r="Q1006" s="52"/>
      <c r="R1006" s="52"/>
      <c r="S1006" s="52"/>
      <c r="T1006" s="52"/>
      <c r="U1006" s="52"/>
      <c r="V1006" s="52"/>
      <c r="W1006" s="52"/>
      <c r="X1006" s="52"/>
      <c r="Y1006" s="52"/>
      <c r="Z1006" s="52"/>
    </row>
    <row r="1007" spans="1:26" ht="15.6">
      <c r="A1007" s="52"/>
      <c r="B1007" s="52"/>
      <c r="C1007" s="52"/>
      <c r="D1007" s="52"/>
      <c r="E1007" s="52"/>
      <c r="F1007" s="52"/>
      <c r="G1007" s="52"/>
      <c r="H1007" s="52"/>
      <c r="I1007" s="52"/>
      <c r="J1007" s="52"/>
      <c r="K1007" s="52"/>
      <c r="L1007" s="52"/>
      <c r="M1007" s="52"/>
      <c r="N1007" s="52"/>
      <c r="O1007" s="52"/>
      <c r="P1007" s="52"/>
      <c r="Q1007" s="52"/>
      <c r="R1007" s="52"/>
      <c r="S1007" s="52"/>
      <c r="T1007" s="52"/>
      <c r="U1007" s="52"/>
      <c r="V1007" s="52"/>
      <c r="W1007" s="52"/>
      <c r="X1007" s="52"/>
      <c r="Y1007" s="52"/>
      <c r="Z1007" s="52"/>
    </row>
  </sheetData>
  <mergeCells count="9">
    <mergeCell ref="A55:F55"/>
    <mergeCell ref="A56:H65"/>
    <mergeCell ref="A1:H2"/>
    <mergeCell ref="A3:H3"/>
    <mergeCell ref="A53:F53"/>
    <mergeCell ref="G53:H53"/>
    <mergeCell ref="A54:F54"/>
    <mergeCell ref="G54:H54"/>
    <mergeCell ref="G55:H55"/>
  </mergeCells>
  <pageMargins left="0.7" right="0.7" top="0.75" bottom="0.75" header="0" footer="0"/>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H367"/>
  <sheetViews>
    <sheetView workbookViewId="0">
      <selection activeCell="G53" sqref="G53:H53"/>
    </sheetView>
  </sheetViews>
  <sheetFormatPr defaultColWidth="12.6640625" defaultRowHeight="15" customHeight="1" outlineLevelCol="1"/>
  <cols>
    <col min="1" max="1" width="29.109375" customWidth="1"/>
    <col min="2" max="7" width="11.21875" customWidth="1"/>
    <col min="8" max="8" width="9.6640625" customWidth="1"/>
    <col min="9" max="9" width="8.88671875" customWidth="1"/>
    <col min="10" max="10" width="15.6640625" customWidth="1" outlineLevel="1"/>
    <col min="11" max="11" width="12.21875" customWidth="1" outlineLevel="1"/>
    <col min="12" max="12" width="14.33203125" customWidth="1" outlineLevel="1"/>
    <col min="13" max="13" width="16.44140625" customWidth="1" outlineLevel="1"/>
    <col min="14" max="14" width="16.33203125" customWidth="1" outlineLevel="1"/>
    <col min="15" max="15" width="19.44140625" customWidth="1" outlineLevel="1"/>
    <col min="16" max="17" width="15.44140625" customWidth="1" outlineLevel="1"/>
    <col min="18" max="18" width="18.33203125" customWidth="1" outlineLevel="1"/>
    <col min="19" max="19" width="17.6640625" customWidth="1" outlineLevel="1"/>
    <col min="20" max="20" width="13.6640625" customWidth="1" outlineLevel="1"/>
    <col min="21" max="21" width="20.109375" customWidth="1" outlineLevel="1"/>
    <col min="22" max="22" width="8.88671875" customWidth="1"/>
    <col min="23" max="23" width="15.6640625" customWidth="1" outlineLevel="1"/>
    <col min="24" max="24" width="12.21875" customWidth="1" outlineLevel="1"/>
    <col min="25" max="25" width="14.33203125" customWidth="1" outlineLevel="1"/>
    <col min="26" max="26" width="16.44140625" customWidth="1" outlineLevel="1"/>
    <col min="27" max="27" width="16.33203125" customWidth="1" outlineLevel="1"/>
    <col min="28" max="28" width="19.44140625" customWidth="1" outlineLevel="1"/>
    <col min="29" max="30" width="15.44140625" customWidth="1" outlineLevel="1"/>
    <col min="31" max="31" width="18.33203125" customWidth="1" outlineLevel="1"/>
    <col min="32" max="32" width="17.6640625" customWidth="1" outlineLevel="1"/>
    <col min="33" max="33" width="13.6640625" customWidth="1" outlineLevel="1"/>
    <col min="34" max="34" width="20.109375" customWidth="1" outlineLevel="1"/>
    <col min="35" max="35" width="8.88671875" customWidth="1"/>
    <col min="36" max="36" width="15.6640625" customWidth="1" outlineLevel="1"/>
    <col min="37" max="37" width="12.21875" customWidth="1" outlineLevel="1"/>
    <col min="38" max="38" width="14.33203125" customWidth="1" outlineLevel="1"/>
    <col min="39" max="39" width="16.44140625" customWidth="1" outlineLevel="1"/>
    <col min="40" max="40" width="16.33203125" customWidth="1" outlineLevel="1"/>
    <col min="41" max="41" width="19.44140625" customWidth="1" outlineLevel="1"/>
    <col min="42" max="43" width="15.44140625" customWidth="1" outlineLevel="1"/>
    <col min="44" max="44" width="18.33203125" customWidth="1" outlineLevel="1"/>
    <col min="45" max="45" width="17.6640625" customWidth="1" outlineLevel="1"/>
    <col min="46" max="46" width="13.6640625" customWidth="1" outlineLevel="1"/>
    <col min="47" max="47" width="20.109375" customWidth="1" outlineLevel="1"/>
    <col min="48" max="48" width="8.88671875" customWidth="1"/>
    <col min="49" max="49" width="15.6640625" customWidth="1" outlineLevel="1"/>
    <col min="50" max="50" width="12.21875" customWidth="1" outlineLevel="1"/>
    <col min="51" max="51" width="14.33203125" customWidth="1" outlineLevel="1"/>
    <col min="52" max="52" width="16.44140625" customWidth="1" outlineLevel="1"/>
    <col min="53" max="53" width="16.33203125" customWidth="1" outlineLevel="1"/>
    <col min="54" max="54" width="19.44140625" customWidth="1" outlineLevel="1"/>
    <col min="55" max="56" width="15.44140625" customWidth="1" outlineLevel="1"/>
    <col min="57" max="57" width="18.33203125" customWidth="1" outlineLevel="1"/>
    <col min="58" max="58" width="17.6640625" customWidth="1" outlineLevel="1"/>
    <col min="59" max="59" width="13.6640625" customWidth="1" outlineLevel="1"/>
    <col min="60" max="60" width="20.109375" customWidth="1" outlineLevel="1"/>
    <col min="61" max="61" width="8.88671875" customWidth="1"/>
    <col min="62" max="62" width="15.6640625" customWidth="1" outlineLevel="1"/>
    <col min="63" max="63" width="12.21875" customWidth="1" outlineLevel="1"/>
    <col min="64" max="64" width="14.33203125" customWidth="1" outlineLevel="1"/>
    <col min="65" max="65" width="16.44140625" customWidth="1" outlineLevel="1"/>
    <col min="66" max="66" width="16.33203125" customWidth="1" outlineLevel="1"/>
    <col min="67" max="67" width="19.44140625" customWidth="1" outlineLevel="1"/>
    <col min="68" max="69" width="15.44140625" customWidth="1" outlineLevel="1"/>
    <col min="70" max="70" width="18.33203125" customWidth="1" outlineLevel="1"/>
    <col min="71" max="71" width="17.6640625" customWidth="1" outlineLevel="1"/>
    <col min="72" max="72" width="13.6640625" customWidth="1" outlineLevel="1"/>
    <col min="73" max="73" width="20.109375" customWidth="1" outlineLevel="1"/>
    <col min="74" max="74" width="8.88671875" customWidth="1"/>
    <col min="75" max="75" width="15.6640625" customWidth="1" outlineLevel="1"/>
    <col min="76" max="76" width="12.21875" customWidth="1" outlineLevel="1"/>
    <col min="77" max="77" width="14.33203125" customWidth="1" outlineLevel="1"/>
    <col min="78" max="78" width="16.44140625" customWidth="1" outlineLevel="1"/>
    <col min="79" max="79" width="16.33203125" customWidth="1" outlineLevel="1"/>
    <col min="80" max="80" width="19.44140625" customWidth="1" outlineLevel="1"/>
    <col min="81" max="82" width="15.44140625" customWidth="1" outlineLevel="1"/>
    <col min="83" max="83" width="18.33203125" customWidth="1" outlineLevel="1"/>
    <col min="84" max="84" width="17.6640625" customWidth="1" outlineLevel="1"/>
    <col min="85" max="85" width="13.6640625" customWidth="1" outlineLevel="1"/>
    <col min="86" max="86" width="20.109375" customWidth="1" outlineLevel="1"/>
  </cols>
  <sheetData>
    <row r="1" spans="1:86" ht="14.25" customHeight="1">
      <c r="A1" s="317" t="s">
        <v>168</v>
      </c>
      <c r="B1" s="285"/>
      <c r="C1" s="285"/>
      <c r="D1" s="285"/>
      <c r="E1" s="285"/>
      <c r="F1" s="285"/>
      <c r="G1" s="285"/>
      <c r="H1" s="285"/>
      <c r="I1" s="150"/>
      <c r="V1" s="150"/>
      <c r="AI1" s="150"/>
      <c r="AV1" s="150"/>
      <c r="BI1" s="150"/>
      <c r="BV1" s="150"/>
    </row>
    <row r="2" spans="1:86" ht="14.25" customHeight="1">
      <c r="A2" s="285"/>
      <c r="B2" s="285"/>
      <c r="C2" s="285"/>
      <c r="D2" s="285"/>
      <c r="E2" s="285"/>
      <c r="F2" s="285"/>
      <c r="G2" s="285"/>
      <c r="H2" s="285"/>
      <c r="I2" s="150"/>
      <c r="V2" s="150"/>
      <c r="AI2" s="150"/>
      <c r="AV2" s="150"/>
      <c r="BI2" s="150"/>
      <c r="BV2" s="150"/>
    </row>
    <row r="3" spans="1:86" ht="14.25" customHeight="1">
      <c r="B3" s="9"/>
      <c r="C3" s="2" t="s">
        <v>169</v>
      </c>
      <c r="I3" s="150"/>
      <c r="J3" s="2" t="s">
        <v>170</v>
      </c>
      <c r="K3" s="206">
        <f>'Interest Rate Comparison'!B3</f>
        <v>8.2500000000000004E-2</v>
      </c>
      <c r="N3" s="2">
        <f>K3/12</f>
        <v>6.875E-3</v>
      </c>
      <c r="O3" s="2" t="s">
        <v>171</v>
      </c>
      <c r="V3" s="150"/>
      <c r="W3" s="2" t="s">
        <v>170</v>
      </c>
      <c r="X3" s="206">
        <f>'Interest Rate Comparison'!B4</f>
        <v>0.08</v>
      </c>
      <c r="AA3" s="2">
        <f>X3/12</f>
        <v>6.6666666666666671E-3</v>
      </c>
      <c r="AB3" s="2" t="s">
        <v>171</v>
      </c>
      <c r="AI3" s="150"/>
      <c r="AJ3" s="2" t="s">
        <v>170</v>
      </c>
      <c r="AK3" s="206">
        <f>'Interest Rate Comparison'!B5</f>
        <v>7.7499999999999999E-2</v>
      </c>
      <c r="AN3" s="2">
        <f>AK3/12</f>
        <v>6.4583333333333333E-3</v>
      </c>
      <c r="AO3" s="2" t="s">
        <v>171</v>
      </c>
      <c r="AV3" s="150"/>
      <c r="AW3" s="2" t="s">
        <v>170</v>
      </c>
      <c r="AX3" s="206">
        <f>'Interest Rate Comparison'!B6</f>
        <v>7.4999999999999997E-2</v>
      </c>
      <c r="BA3" s="2">
        <f>AX3/12</f>
        <v>6.2499999999999995E-3</v>
      </c>
      <c r="BB3" s="2" t="s">
        <v>171</v>
      </c>
      <c r="BI3" s="150"/>
      <c r="BJ3" s="2" t="s">
        <v>170</v>
      </c>
      <c r="BK3" s="206">
        <f>'Interest Rate Comparison'!B7</f>
        <v>7.2499999999999995E-2</v>
      </c>
      <c r="BN3" s="2">
        <f>BK3/12</f>
        <v>6.0416666666666665E-3</v>
      </c>
      <c r="BO3" s="2" t="s">
        <v>171</v>
      </c>
      <c r="BV3" s="150"/>
      <c r="BW3" s="2" t="s">
        <v>170</v>
      </c>
      <c r="BX3" s="206">
        <f>'Interest Rate Comparison'!B8</f>
        <v>7.0000000000000007E-2</v>
      </c>
      <c r="CA3" s="2">
        <f>BX3/12</f>
        <v>5.8333333333333336E-3</v>
      </c>
      <c r="CB3" s="2" t="s">
        <v>171</v>
      </c>
    </row>
    <row r="4" spans="1:86" ht="14.25" customHeight="1">
      <c r="B4" s="9"/>
      <c r="C4" s="2" t="s">
        <v>172</v>
      </c>
      <c r="I4" s="150"/>
      <c r="J4" s="2" t="s">
        <v>173</v>
      </c>
      <c r="K4" s="2">
        <f>$L$4*12</f>
        <v>360</v>
      </c>
      <c r="L4" s="2">
        <f>'STR Calculator'!I9</f>
        <v>30</v>
      </c>
      <c r="M4" s="2" t="s">
        <v>174</v>
      </c>
      <c r="N4" s="2">
        <f>(1+N3)^K4</f>
        <v>11.781505620888151</v>
      </c>
      <c r="O4" s="2" t="s">
        <v>175</v>
      </c>
      <c r="V4" s="150"/>
      <c r="W4" s="2" t="s">
        <v>173</v>
      </c>
      <c r="X4" s="2">
        <f>$L$4*12</f>
        <v>360</v>
      </c>
      <c r="Y4" s="2">
        <v>30</v>
      </c>
      <c r="Z4" s="2" t="s">
        <v>174</v>
      </c>
      <c r="AA4" s="2">
        <f>(1+AA3)^X4</f>
        <v>10.935729657755621</v>
      </c>
      <c r="AB4" s="2" t="s">
        <v>175</v>
      </c>
      <c r="AI4" s="150"/>
      <c r="AJ4" s="2" t="s">
        <v>173</v>
      </c>
      <c r="AK4" s="2">
        <f>$L$4*12</f>
        <v>360</v>
      </c>
      <c r="AL4" s="2">
        <v>30</v>
      </c>
      <c r="AM4" s="2" t="s">
        <v>174</v>
      </c>
      <c r="AN4" s="2">
        <f>(1+AN3)^AK4</f>
        <v>10.150514126201864</v>
      </c>
      <c r="AO4" s="2" t="s">
        <v>175</v>
      </c>
      <c r="AV4" s="150"/>
      <c r="AW4" s="2" t="s">
        <v>173</v>
      </c>
      <c r="AX4" s="2">
        <f>$L$4*12</f>
        <v>360</v>
      </c>
      <c r="AY4" s="2">
        <v>30</v>
      </c>
      <c r="AZ4" s="2" t="s">
        <v>174</v>
      </c>
      <c r="BA4" s="2">
        <f>(1+BA3)^AX4</f>
        <v>9.4215339047287756</v>
      </c>
      <c r="BB4" s="2" t="s">
        <v>175</v>
      </c>
      <c r="BI4" s="150"/>
      <c r="BJ4" s="2" t="s">
        <v>173</v>
      </c>
      <c r="BK4" s="2">
        <f>$L$4*12</f>
        <v>360</v>
      </c>
      <c r="BL4" s="2">
        <v>30</v>
      </c>
      <c r="BM4" s="2" t="s">
        <v>174</v>
      </c>
      <c r="BN4" s="2">
        <f>(1+BN3)^BK4</f>
        <v>8.744771963551262</v>
      </c>
      <c r="BO4" s="2" t="s">
        <v>175</v>
      </c>
      <c r="BV4" s="150"/>
      <c r="BW4" s="2" t="s">
        <v>173</v>
      </c>
      <c r="BX4" s="2">
        <f>$L$4*12</f>
        <v>360</v>
      </c>
      <c r="BY4" s="2">
        <v>30</v>
      </c>
      <c r="BZ4" s="2" t="s">
        <v>174</v>
      </c>
      <c r="CA4" s="2">
        <f>(1+CA3)^BX4</f>
        <v>8.1164974753596617</v>
      </c>
      <c r="CB4" s="2" t="s">
        <v>175</v>
      </c>
    </row>
    <row r="5" spans="1:86" ht="14.25" customHeight="1">
      <c r="A5" s="2" t="s">
        <v>176</v>
      </c>
      <c r="B5" s="11">
        <f>'STR Calculator'!B5</f>
        <v>800000</v>
      </c>
      <c r="C5" s="11" t="e">
        <f>B5/B3</f>
        <v>#DIV/0!</v>
      </c>
      <c r="D5" s="2" t="s">
        <v>169</v>
      </c>
      <c r="I5" s="150"/>
      <c r="J5" s="2" t="s">
        <v>177</v>
      </c>
      <c r="V5" s="150"/>
      <c r="W5" s="2" t="s">
        <v>177</v>
      </c>
      <c r="AI5" s="150"/>
      <c r="AJ5" s="2" t="s">
        <v>177</v>
      </c>
      <c r="AV5" s="150"/>
      <c r="AW5" s="2" t="s">
        <v>177</v>
      </c>
      <c r="BI5" s="150"/>
      <c r="BJ5" s="2" t="s">
        <v>177</v>
      </c>
      <c r="BV5" s="150"/>
      <c r="BW5" s="2" t="s">
        <v>177</v>
      </c>
    </row>
    <row r="6" spans="1:86" ht="14.25" customHeight="1">
      <c r="A6" s="2" t="s">
        <v>145</v>
      </c>
      <c r="B6" s="9">
        <v>0.1</v>
      </c>
      <c r="I6" s="150"/>
      <c r="V6" s="150"/>
      <c r="AI6" s="150"/>
      <c r="AV6" s="150"/>
      <c r="BI6" s="150"/>
      <c r="BV6" s="150"/>
    </row>
    <row r="7" spans="1:86" ht="14.25" customHeight="1">
      <c r="A7" s="2" t="s">
        <v>178</v>
      </c>
      <c r="B7" s="11">
        <f>B5-(B5*B6)</f>
        <v>720000</v>
      </c>
      <c r="C7" s="2" t="s">
        <v>179</v>
      </c>
      <c r="I7" s="150"/>
      <c r="J7" s="2" t="s">
        <v>180</v>
      </c>
      <c r="K7" s="2" t="s">
        <v>181</v>
      </c>
      <c r="L7" s="2" t="s">
        <v>182</v>
      </c>
      <c r="M7" s="2" t="s">
        <v>177</v>
      </c>
      <c r="N7" s="2" t="s">
        <v>183</v>
      </c>
      <c r="O7" s="2" t="s">
        <v>184</v>
      </c>
      <c r="P7" s="2" t="s">
        <v>185</v>
      </c>
      <c r="Q7" s="2" t="s">
        <v>186</v>
      </c>
      <c r="R7" s="2" t="s">
        <v>187</v>
      </c>
      <c r="S7" s="2" t="s">
        <v>188</v>
      </c>
      <c r="T7" s="2" t="s">
        <v>189</v>
      </c>
      <c r="U7" s="107" t="s">
        <v>190</v>
      </c>
      <c r="V7" s="150"/>
      <c r="W7" s="2" t="s">
        <v>180</v>
      </c>
      <c r="X7" s="2" t="s">
        <v>181</v>
      </c>
      <c r="Y7" s="2" t="s">
        <v>182</v>
      </c>
      <c r="Z7" s="2" t="s">
        <v>177</v>
      </c>
      <c r="AA7" s="2" t="s">
        <v>183</v>
      </c>
      <c r="AB7" s="2" t="s">
        <v>184</v>
      </c>
      <c r="AC7" s="2" t="s">
        <v>185</v>
      </c>
      <c r="AD7" s="2" t="s">
        <v>186</v>
      </c>
      <c r="AE7" s="2" t="s">
        <v>187</v>
      </c>
      <c r="AF7" s="2" t="s">
        <v>188</v>
      </c>
      <c r="AG7" s="2" t="s">
        <v>189</v>
      </c>
      <c r="AH7" s="107" t="s">
        <v>190</v>
      </c>
      <c r="AI7" s="150"/>
      <c r="AJ7" s="2" t="s">
        <v>180</v>
      </c>
      <c r="AK7" s="2" t="s">
        <v>181</v>
      </c>
      <c r="AL7" s="2" t="s">
        <v>182</v>
      </c>
      <c r="AM7" s="2" t="s">
        <v>177</v>
      </c>
      <c r="AN7" s="2" t="s">
        <v>183</v>
      </c>
      <c r="AO7" s="2" t="s">
        <v>184</v>
      </c>
      <c r="AP7" s="2" t="s">
        <v>185</v>
      </c>
      <c r="AQ7" s="2" t="s">
        <v>186</v>
      </c>
      <c r="AR7" s="2" t="s">
        <v>187</v>
      </c>
      <c r="AS7" s="2" t="s">
        <v>188</v>
      </c>
      <c r="AT7" s="2" t="s">
        <v>189</v>
      </c>
      <c r="AU7" s="107" t="s">
        <v>190</v>
      </c>
      <c r="AV7" s="150"/>
      <c r="AW7" s="2" t="s">
        <v>180</v>
      </c>
      <c r="AX7" s="2" t="s">
        <v>181</v>
      </c>
      <c r="AY7" s="2" t="s">
        <v>182</v>
      </c>
      <c r="AZ7" s="2" t="s">
        <v>177</v>
      </c>
      <c r="BA7" s="2" t="s">
        <v>183</v>
      </c>
      <c r="BB7" s="2" t="s">
        <v>184</v>
      </c>
      <c r="BC7" s="2" t="s">
        <v>185</v>
      </c>
      <c r="BD7" s="2" t="s">
        <v>186</v>
      </c>
      <c r="BE7" s="2" t="s">
        <v>187</v>
      </c>
      <c r="BF7" s="2" t="s">
        <v>188</v>
      </c>
      <c r="BG7" s="2" t="s">
        <v>189</v>
      </c>
      <c r="BH7" s="107" t="s">
        <v>190</v>
      </c>
      <c r="BI7" s="150"/>
      <c r="BJ7" s="2" t="s">
        <v>180</v>
      </c>
      <c r="BK7" s="2" t="s">
        <v>181</v>
      </c>
      <c r="BL7" s="2" t="s">
        <v>182</v>
      </c>
      <c r="BM7" s="2" t="s">
        <v>177</v>
      </c>
      <c r="BN7" s="2" t="s">
        <v>183</v>
      </c>
      <c r="BO7" s="2" t="s">
        <v>184</v>
      </c>
      <c r="BP7" s="2" t="s">
        <v>185</v>
      </c>
      <c r="BQ7" s="2" t="s">
        <v>186</v>
      </c>
      <c r="BR7" s="2" t="s">
        <v>187</v>
      </c>
      <c r="BS7" s="2" t="s">
        <v>188</v>
      </c>
      <c r="BT7" s="2" t="s">
        <v>189</v>
      </c>
      <c r="BU7" s="107" t="s">
        <v>190</v>
      </c>
      <c r="BV7" s="150"/>
      <c r="BW7" s="2" t="s">
        <v>180</v>
      </c>
      <c r="BX7" s="2" t="s">
        <v>181</v>
      </c>
      <c r="BY7" s="2" t="s">
        <v>182</v>
      </c>
      <c r="BZ7" s="2" t="s">
        <v>177</v>
      </c>
      <c r="CA7" s="2" t="s">
        <v>183</v>
      </c>
      <c r="CB7" s="2" t="s">
        <v>184</v>
      </c>
      <c r="CC7" s="2" t="s">
        <v>185</v>
      </c>
      <c r="CD7" s="2" t="s">
        <v>186</v>
      </c>
      <c r="CE7" s="2" t="s">
        <v>187</v>
      </c>
      <c r="CF7" s="2" t="s">
        <v>188</v>
      </c>
      <c r="CG7" s="2" t="s">
        <v>189</v>
      </c>
      <c r="CH7" s="107" t="s">
        <v>190</v>
      </c>
    </row>
    <row r="8" spans="1:86" ht="14.25" customHeight="1">
      <c r="A8" s="2" t="s">
        <v>191</v>
      </c>
      <c r="B8" s="11">
        <f>B5-B7</f>
        <v>80000</v>
      </c>
      <c r="I8" s="150"/>
      <c r="J8" s="2">
        <v>1</v>
      </c>
      <c r="K8" s="118">
        <v>44866</v>
      </c>
      <c r="L8" s="11">
        <f>'Amoritization Scenario 10% DP'!$B$7</f>
        <v>720000</v>
      </c>
      <c r="M8" s="151">
        <f t="shared" ref="M8:M262" si="0">$L$8/((($N$4)-1)/($N$3*$N$4))</f>
        <v>5409.1195491666622</v>
      </c>
      <c r="N8" s="5">
        <f t="shared" ref="N8:N262" si="1">M8-P8</f>
        <v>459.11954916666218</v>
      </c>
      <c r="O8" s="35">
        <f t="shared" ref="O8:O262" si="2">(N8/L8)*12</f>
        <v>7.6519924861110367E-3</v>
      </c>
      <c r="P8" s="5">
        <f t="shared" ref="P8:P262" si="3">L8*($K$3/12)</f>
        <v>4950</v>
      </c>
      <c r="Q8" s="35">
        <f t="shared" ref="Q8:Q262" si="4">(P8/L8)*12</f>
        <v>8.2500000000000004E-2</v>
      </c>
      <c r="R8" s="5">
        <f>N8</f>
        <v>459.11954916666218</v>
      </c>
      <c r="S8" s="5">
        <f>P8</f>
        <v>4950</v>
      </c>
      <c r="T8" s="5">
        <f t="shared" ref="T8:T262" si="5">L8-N8</f>
        <v>719540.88045083336</v>
      </c>
      <c r="U8" s="5">
        <f t="shared" ref="U8:U262" si="6">R8+S8</f>
        <v>5409.1195491666622</v>
      </c>
      <c r="V8" s="150"/>
      <c r="W8" s="2">
        <v>1</v>
      </c>
      <c r="X8" s="118">
        <v>44866</v>
      </c>
      <c r="Y8" s="11">
        <f>'Amoritization Scenario 10% DP'!$B$7</f>
        <v>720000</v>
      </c>
      <c r="Z8" s="151">
        <f>$Y$8/((($AA$4)-1)/($AA$3*$AA$4))</f>
        <v>5283.104931931518</v>
      </c>
      <c r="AA8" s="5">
        <f t="shared" ref="AA8:AA262" si="7">Z8-AC8</f>
        <v>483.10493193151797</v>
      </c>
      <c r="AB8" s="35">
        <f t="shared" ref="AB8:AB262" si="8">(AA8/Y8)*12</f>
        <v>8.0517488655252982E-3</v>
      </c>
      <c r="AC8" s="5">
        <f t="shared" ref="AC8:AC262" si="9">Y8*($X$3/12)</f>
        <v>4800</v>
      </c>
      <c r="AD8" s="35">
        <f t="shared" ref="AD8:AD262" si="10">(AC8/Y8)*12</f>
        <v>0.08</v>
      </c>
      <c r="AE8" s="5">
        <f>AA8</f>
        <v>483.10493193151797</v>
      </c>
      <c r="AF8" s="5">
        <f>AC8</f>
        <v>4800</v>
      </c>
      <c r="AG8" s="5">
        <f t="shared" ref="AG8:AG262" si="11">Y8-AA8</f>
        <v>719516.89506806852</v>
      </c>
      <c r="AH8" s="5">
        <f t="shared" ref="AH8:AH262" si="12">AE8+AF8</f>
        <v>5283.104931931518</v>
      </c>
      <c r="AI8" s="150"/>
      <c r="AJ8" s="2">
        <v>1</v>
      </c>
      <c r="AK8" s="118">
        <v>44866</v>
      </c>
      <c r="AL8" s="11">
        <f>'Amoritization Scenario 10% DP'!$B$7</f>
        <v>720000</v>
      </c>
      <c r="AM8" s="151">
        <f>$AL$8/((($AN$4)-1)/($AN$3*$AN$4))</f>
        <v>5158.1681680251213</v>
      </c>
      <c r="AN8" s="5">
        <f t="shared" ref="AN8:AN262" si="13">AM8-AP8</f>
        <v>508.1681680251213</v>
      </c>
      <c r="AO8" s="35">
        <f t="shared" ref="AO8:AO262" si="14">(AN8/AL8)*12</f>
        <v>8.4694694670853551E-3</v>
      </c>
      <c r="AP8" s="5">
        <f t="shared" ref="AP8:AP262" si="15">AL8*($AK$3/12)</f>
        <v>4650</v>
      </c>
      <c r="AQ8" s="35">
        <f t="shared" ref="AQ8:AQ262" si="16">(AP8/AL8)*12</f>
        <v>7.7499999999999999E-2</v>
      </c>
      <c r="AR8" s="5">
        <f>AN8</f>
        <v>508.1681680251213</v>
      </c>
      <c r="AS8" s="5">
        <f>AP8</f>
        <v>4650</v>
      </c>
      <c r="AT8" s="5">
        <f t="shared" ref="AT8:AT262" si="17">AL8-AN8</f>
        <v>719491.83183197491</v>
      </c>
      <c r="AU8" s="5">
        <f t="shared" ref="AU8:AU262" si="18">AR8+AS8</f>
        <v>5158.1681680251213</v>
      </c>
      <c r="AV8" s="150"/>
      <c r="AW8" s="2">
        <v>1</v>
      </c>
      <c r="AX8" s="118">
        <v>44866</v>
      </c>
      <c r="AY8" s="11">
        <f>'Amoritization Scenario 10% DP'!$B$7</f>
        <v>720000</v>
      </c>
      <c r="AZ8" s="151">
        <f>$AY$8/((($BA$4)-1)/($BA$3*$BA$4))</f>
        <v>5034.344461579999</v>
      </c>
      <c r="BA8" s="5">
        <f t="shared" ref="BA8:BA262" si="19">AZ8-BC8</f>
        <v>534.34446157999901</v>
      </c>
      <c r="BB8" s="35">
        <f t="shared" ref="BB8:BB262" si="20">(BA8/AY8)*12</f>
        <v>8.9057410263333175E-3</v>
      </c>
      <c r="BC8" s="5">
        <f t="shared" ref="BC8:BC262" si="21">AY8*($AX$3/12)</f>
        <v>4500</v>
      </c>
      <c r="BD8" s="35">
        <f t="shared" ref="BD8:BD262" si="22">(BC8/AY8)*12</f>
        <v>7.5000000000000011E-2</v>
      </c>
      <c r="BE8" s="5">
        <f>BA8</f>
        <v>534.34446157999901</v>
      </c>
      <c r="BF8" s="5">
        <f>BC8</f>
        <v>4500</v>
      </c>
      <c r="BG8" s="5">
        <f t="shared" ref="BG8:BG262" si="23">AY8-BA8</f>
        <v>719465.65553841996</v>
      </c>
      <c r="BH8" s="5">
        <f t="shared" ref="BH8:BH262" si="24">BE8+BF8</f>
        <v>5034.344461579999</v>
      </c>
      <c r="BI8" s="150"/>
      <c r="BJ8" s="2">
        <v>1</v>
      </c>
      <c r="BK8" s="118">
        <v>44866</v>
      </c>
      <c r="BL8" s="11">
        <f>'Amoritization Scenario 10% DP'!$B$7</f>
        <v>720000</v>
      </c>
      <c r="BM8" s="151">
        <f>$BL$8/((($BN$4)-1)/($BN$3*$BN$4))</f>
        <v>4911.6692164045799</v>
      </c>
      <c r="BN8" s="5">
        <f t="shared" ref="BN8:BN262" si="25">BM8-BP8</f>
        <v>561.66921640457986</v>
      </c>
      <c r="BO8" s="35">
        <f t="shared" ref="BO8:BO262" si="26">(BN8/BL8)*12</f>
        <v>9.3611536067429967E-3</v>
      </c>
      <c r="BP8" s="5">
        <f t="shared" ref="BP8:BP262" si="27">BL8*($BK$3/12)</f>
        <v>4350</v>
      </c>
      <c r="BQ8" s="35">
        <f t="shared" ref="BQ8:BQ262" si="28">(BP8/BL8)*12</f>
        <v>7.2499999999999995E-2</v>
      </c>
      <c r="BR8" s="5">
        <f>BN8</f>
        <v>561.66921640457986</v>
      </c>
      <c r="BS8" s="5">
        <f>BP8</f>
        <v>4350</v>
      </c>
      <c r="BT8" s="5">
        <f t="shared" ref="BT8:BT262" si="29">BL8-BN8</f>
        <v>719438.33078359545</v>
      </c>
      <c r="BU8" s="5">
        <f t="shared" ref="BU8:BU262" si="30">BR8+BS8</f>
        <v>4911.6692164045799</v>
      </c>
      <c r="BV8" s="150"/>
      <c r="BW8" s="2">
        <v>1</v>
      </c>
      <c r="BX8" s="118">
        <v>44866</v>
      </c>
      <c r="BY8" s="11">
        <f>'Amoritization Scenario 10% DP'!$B$7</f>
        <v>720000</v>
      </c>
      <c r="BZ8" s="151">
        <f>$BY$8/((($CA$4)-1)/($CA$3*$CA$4))</f>
        <v>4790.177965290115</v>
      </c>
      <c r="CA8" s="5">
        <f t="shared" ref="CA8:CA262" si="31">BZ8-CC8</f>
        <v>590.17796529011503</v>
      </c>
      <c r="CB8" s="35">
        <f t="shared" ref="CB8:CB262" si="32">(CA8/BY8)*12</f>
        <v>9.8362994215019164E-3</v>
      </c>
      <c r="CC8" s="5">
        <f t="shared" ref="CC8:CC262" si="33">BY8*($BX$3/12)</f>
        <v>4200</v>
      </c>
      <c r="CD8" s="35">
        <f t="shared" ref="CD8:CD262" si="34">(CC8/BY8)*12</f>
        <v>7.0000000000000007E-2</v>
      </c>
      <c r="CE8" s="5">
        <f>CA8</f>
        <v>590.17796529011503</v>
      </c>
      <c r="CF8" s="5">
        <f>CC8</f>
        <v>4200</v>
      </c>
      <c r="CG8" s="5">
        <f t="shared" ref="CG8:CG262" si="35">BY8-CA8</f>
        <v>719409.82203470985</v>
      </c>
      <c r="CH8" s="5">
        <f t="shared" ref="CH8:CH262" si="36">CE8+CF8</f>
        <v>4790.177965290115</v>
      </c>
    </row>
    <row r="9" spans="1:86" ht="14.25" customHeight="1">
      <c r="I9" s="150"/>
      <c r="J9" s="2">
        <v>2</v>
      </c>
      <c r="K9" s="118">
        <v>44896</v>
      </c>
      <c r="L9" s="5">
        <f t="shared" ref="L9:L263" si="37">T8</f>
        <v>719540.88045083336</v>
      </c>
      <c r="M9" s="5">
        <f t="shared" si="0"/>
        <v>5409.1195491666622</v>
      </c>
      <c r="N9" s="5">
        <f t="shared" si="1"/>
        <v>462.27599606718286</v>
      </c>
      <c r="O9" s="35">
        <f t="shared" si="2"/>
        <v>7.7095160310147876E-3</v>
      </c>
      <c r="P9" s="5">
        <f t="shared" si="3"/>
        <v>4946.8435530994793</v>
      </c>
      <c r="Q9" s="35">
        <f t="shared" si="4"/>
        <v>8.2500000000000004E-2</v>
      </c>
      <c r="R9" s="5">
        <f t="shared" ref="R9:R263" si="38">R8+N9</f>
        <v>921.39554523384504</v>
      </c>
      <c r="S9" s="5">
        <f t="shared" ref="S9:S263" si="39">S8+P9</f>
        <v>9896.8435530994793</v>
      </c>
      <c r="T9" s="5">
        <f t="shared" si="5"/>
        <v>719078.60445476614</v>
      </c>
      <c r="U9" s="5">
        <f t="shared" si="6"/>
        <v>10818.239098333324</v>
      </c>
      <c r="V9" s="150"/>
      <c r="W9" s="2">
        <v>2</v>
      </c>
      <c r="X9" s="118">
        <v>44896</v>
      </c>
      <c r="Y9" s="5">
        <f t="shared" ref="Y9:Y263" si="40">AG8</f>
        <v>719516.89506806852</v>
      </c>
      <c r="Z9" s="5">
        <f t="shared" ref="Z9:Z263" si="41">Z8</f>
        <v>5283.104931931518</v>
      </c>
      <c r="AA9" s="5">
        <f t="shared" si="7"/>
        <v>486.32563147772726</v>
      </c>
      <c r="AB9" s="35">
        <f t="shared" si="8"/>
        <v>8.1108694149296268E-3</v>
      </c>
      <c r="AC9" s="5">
        <f t="shared" si="9"/>
        <v>4796.7793004537907</v>
      </c>
      <c r="AD9" s="35">
        <f t="shared" si="10"/>
        <v>0.08</v>
      </c>
      <c r="AE9" s="5">
        <f t="shared" ref="AE9:AE263" si="42">AE8+AA9</f>
        <v>969.43056340924522</v>
      </c>
      <c r="AF9" s="5">
        <f t="shared" ref="AF9:AF263" si="43">AF8+AC9</f>
        <v>9596.7793004537907</v>
      </c>
      <c r="AG9" s="5">
        <f t="shared" si="11"/>
        <v>719030.56943659077</v>
      </c>
      <c r="AH9" s="5">
        <f t="shared" si="12"/>
        <v>10566.209863863036</v>
      </c>
      <c r="AI9" s="150"/>
      <c r="AJ9" s="2">
        <v>2</v>
      </c>
      <c r="AK9" s="118">
        <v>44896</v>
      </c>
      <c r="AL9" s="5">
        <f t="shared" ref="AL9:AL263" si="44">AT8</f>
        <v>719491.83183197491</v>
      </c>
      <c r="AM9" s="5">
        <f t="shared" ref="AM9:AM263" si="45">AM8</f>
        <v>5158.1681680251213</v>
      </c>
      <c r="AN9" s="5">
        <f t="shared" si="13"/>
        <v>511.45008744361712</v>
      </c>
      <c r="AO9" s="35">
        <f t="shared" si="14"/>
        <v>8.5301886384120777E-3</v>
      </c>
      <c r="AP9" s="5">
        <f t="shared" si="15"/>
        <v>4646.7180805815042</v>
      </c>
      <c r="AQ9" s="35">
        <f t="shared" si="16"/>
        <v>7.7499999999999986E-2</v>
      </c>
      <c r="AR9" s="5">
        <f t="shared" ref="AR9:AR263" si="46">AR8+AN9</f>
        <v>1019.6182554687384</v>
      </c>
      <c r="AS9" s="5">
        <f t="shared" ref="AS9:AS263" si="47">AS8+AP9</f>
        <v>9296.7180805815042</v>
      </c>
      <c r="AT9" s="5">
        <f t="shared" si="17"/>
        <v>718980.38174453133</v>
      </c>
      <c r="AU9" s="5">
        <f t="shared" si="18"/>
        <v>10316.336336050243</v>
      </c>
      <c r="AV9" s="150"/>
      <c r="AW9" s="2">
        <v>2</v>
      </c>
      <c r="AX9" s="118">
        <v>44896</v>
      </c>
      <c r="AY9" s="5">
        <f t="shared" ref="AY9:AY263" si="48">BG8</f>
        <v>719465.65553841996</v>
      </c>
      <c r="AZ9" s="5">
        <f t="shared" ref="AZ9:AZ263" si="49">AZ8</f>
        <v>5034.344461579999</v>
      </c>
      <c r="BA9" s="5">
        <f t="shared" si="19"/>
        <v>537.68411446487426</v>
      </c>
      <c r="BB9" s="35">
        <f t="shared" si="20"/>
        <v>8.9680575075538668E-3</v>
      </c>
      <c r="BC9" s="5">
        <f t="shared" si="21"/>
        <v>4496.6603471151248</v>
      </c>
      <c r="BD9" s="35">
        <f t="shared" si="22"/>
        <v>7.5000000000000011E-2</v>
      </c>
      <c r="BE9" s="5">
        <f t="shared" ref="BE9:BE263" si="50">BE8+BA9</f>
        <v>1072.0285760448733</v>
      </c>
      <c r="BF9" s="5">
        <f t="shared" ref="BF9:BF263" si="51">BF8+BC9</f>
        <v>8996.6603471151248</v>
      </c>
      <c r="BG9" s="5">
        <f t="shared" si="23"/>
        <v>718927.97142395505</v>
      </c>
      <c r="BH9" s="5">
        <f t="shared" si="24"/>
        <v>10068.688923159998</v>
      </c>
      <c r="BI9" s="150"/>
      <c r="BJ9" s="2">
        <v>2</v>
      </c>
      <c r="BK9" s="118">
        <v>44896</v>
      </c>
      <c r="BL9" s="5">
        <f t="shared" ref="BL9:BL263" si="52">BT8</f>
        <v>719438.33078359545</v>
      </c>
      <c r="BM9" s="5">
        <f t="shared" ref="BM9:BM263" si="53">BM8</f>
        <v>4911.6692164045799</v>
      </c>
      <c r="BN9" s="5">
        <f t="shared" si="25"/>
        <v>565.06263458702415</v>
      </c>
      <c r="BO9" s="35">
        <f t="shared" si="26"/>
        <v>9.4250630316831379E-3</v>
      </c>
      <c r="BP9" s="5">
        <f t="shared" si="27"/>
        <v>4346.6065818175557</v>
      </c>
      <c r="BQ9" s="35">
        <f t="shared" si="28"/>
        <v>7.2499999999999995E-2</v>
      </c>
      <c r="BR9" s="5">
        <f t="shared" ref="BR9:BR263" si="54">BR8+BN9</f>
        <v>1126.731850991604</v>
      </c>
      <c r="BS9" s="5">
        <f t="shared" ref="BS9:BS263" si="55">BS8+BP9</f>
        <v>8696.6065818175557</v>
      </c>
      <c r="BT9" s="5">
        <f t="shared" si="29"/>
        <v>718873.26814900839</v>
      </c>
      <c r="BU9" s="5">
        <f t="shared" si="30"/>
        <v>9823.3384328091597</v>
      </c>
      <c r="BV9" s="150"/>
      <c r="BW9" s="2">
        <v>2</v>
      </c>
      <c r="BX9" s="118">
        <v>44896</v>
      </c>
      <c r="BY9" s="5">
        <f t="shared" ref="BY9:BY263" si="56">CG8</f>
        <v>719409.82203470985</v>
      </c>
      <c r="BZ9" s="5">
        <f t="shared" ref="BZ9:BZ263" si="57">BZ8</f>
        <v>4790.177965290115</v>
      </c>
      <c r="CA9" s="5">
        <f t="shared" si="31"/>
        <v>593.62067008764097</v>
      </c>
      <c r="CB9" s="35">
        <f t="shared" si="32"/>
        <v>9.9017942525505328E-3</v>
      </c>
      <c r="CC9" s="5">
        <f t="shared" si="33"/>
        <v>4196.5572952024741</v>
      </c>
      <c r="CD9" s="35">
        <f t="shared" si="34"/>
        <v>7.0000000000000007E-2</v>
      </c>
      <c r="CE9" s="5">
        <f t="shared" ref="CE9:CE263" si="58">CE8+CA9</f>
        <v>1183.798635377756</v>
      </c>
      <c r="CF9" s="5">
        <f t="shared" ref="CF9:CF263" si="59">CF8+CC9</f>
        <v>8396.5572952024741</v>
      </c>
      <c r="CG9" s="5">
        <f t="shared" si="35"/>
        <v>718816.20136462222</v>
      </c>
      <c r="CH9" s="5">
        <f t="shared" si="36"/>
        <v>9580.3559305802301</v>
      </c>
    </row>
    <row r="10" spans="1:86" ht="48" customHeight="1">
      <c r="A10" s="136" t="s">
        <v>102</v>
      </c>
      <c r="B10" s="152" t="str">
        <f>"Cum Interest @ "&amp;K3&amp;"%"</f>
        <v>Cum Interest @ 0.0825%</v>
      </c>
      <c r="C10" s="153" t="str">
        <f>"Cum Interest @ "&amp;X3&amp;"%"</f>
        <v>Cum Interest @ 0.08%</v>
      </c>
      <c r="D10" s="154" t="str">
        <f>"Cum Interest @ "&amp;AK3&amp;"%"</f>
        <v>Cum Interest @ 0.0775%</v>
      </c>
      <c r="E10" s="154" t="str">
        <f>"Cum Interest @ "&amp;AX3&amp;"%"</f>
        <v>Cum Interest @ 0.075%</v>
      </c>
      <c r="F10" s="154" t="str">
        <f>"Cum Interest @ "&amp;BK3&amp;"%"</f>
        <v>Cum Interest @ 0.0725%</v>
      </c>
      <c r="G10" s="155" t="str">
        <f>"Cum Interest @ "&amp;BX3&amp;"%"</f>
        <v>Cum Interest @ 0.07%</v>
      </c>
      <c r="H10" s="156"/>
      <c r="I10" s="150"/>
      <c r="J10" s="2">
        <v>3</v>
      </c>
      <c r="K10" s="118">
        <v>44927</v>
      </c>
      <c r="L10" s="5">
        <f t="shared" si="37"/>
        <v>719078.60445476614</v>
      </c>
      <c r="M10" s="5">
        <f t="shared" si="0"/>
        <v>5409.1195491666622</v>
      </c>
      <c r="N10" s="5">
        <f t="shared" si="1"/>
        <v>465.4541435401452</v>
      </c>
      <c r="O10" s="35">
        <f t="shared" si="2"/>
        <v>7.7675092651614229E-3</v>
      </c>
      <c r="P10" s="5">
        <f t="shared" si="3"/>
        <v>4943.665405626517</v>
      </c>
      <c r="Q10" s="35">
        <f t="shared" si="4"/>
        <v>8.2500000000000004E-2</v>
      </c>
      <c r="R10" s="5">
        <f t="shared" si="38"/>
        <v>1386.8496887739902</v>
      </c>
      <c r="S10" s="5">
        <f t="shared" si="39"/>
        <v>14840.508958725997</v>
      </c>
      <c r="T10" s="5">
        <f t="shared" si="5"/>
        <v>718613.15031122603</v>
      </c>
      <c r="U10" s="5">
        <f t="shared" si="6"/>
        <v>16227.358647499987</v>
      </c>
      <c r="V10" s="150"/>
      <c r="W10" s="2">
        <v>3</v>
      </c>
      <c r="X10" s="118">
        <v>44927</v>
      </c>
      <c r="Y10" s="5">
        <f t="shared" si="40"/>
        <v>719030.56943659077</v>
      </c>
      <c r="Z10" s="5">
        <f t="shared" si="41"/>
        <v>5283.104931931518</v>
      </c>
      <c r="AA10" s="5">
        <f t="shared" si="7"/>
        <v>489.56780235424594</v>
      </c>
      <c r="AB10" s="35">
        <f t="shared" si="8"/>
        <v>8.1704643418071456E-3</v>
      </c>
      <c r="AC10" s="5">
        <f t="shared" si="9"/>
        <v>4793.537129577272</v>
      </c>
      <c r="AD10" s="35">
        <f t="shared" si="10"/>
        <v>0.08</v>
      </c>
      <c r="AE10" s="5">
        <f t="shared" si="42"/>
        <v>1458.9983657634912</v>
      </c>
      <c r="AF10" s="5">
        <f t="shared" si="43"/>
        <v>14390.316430031064</v>
      </c>
      <c r="AG10" s="5">
        <f t="shared" si="11"/>
        <v>718541.00163423654</v>
      </c>
      <c r="AH10" s="5">
        <f t="shared" si="12"/>
        <v>15849.314795794555</v>
      </c>
      <c r="AI10" s="150"/>
      <c r="AJ10" s="2">
        <v>3</v>
      </c>
      <c r="AK10" s="118">
        <v>44927</v>
      </c>
      <c r="AL10" s="5">
        <f t="shared" si="44"/>
        <v>718980.38174453133</v>
      </c>
      <c r="AM10" s="5">
        <f t="shared" si="45"/>
        <v>5158.1681680251213</v>
      </c>
      <c r="AN10" s="5">
        <f t="shared" si="13"/>
        <v>514.75320259168984</v>
      </c>
      <c r="AO10" s="35">
        <f t="shared" si="14"/>
        <v>8.5913866190789993E-3</v>
      </c>
      <c r="AP10" s="5">
        <f t="shared" si="15"/>
        <v>4643.4149654334315</v>
      </c>
      <c r="AQ10" s="35">
        <f t="shared" si="16"/>
        <v>7.7499999999999999E-2</v>
      </c>
      <c r="AR10" s="5">
        <f t="shared" si="46"/>
        <v>1534.3714580604283</v>
      </c>
      <c r="AS10" s="5">
        <f t="shared" si="47"/>
        <v>13940.133046014937</v>
      </c>
      <c r="AT10" s="5">
        <f t="shared" si="17"/>
        <v>718465.62854193966</v>
      </c>
      <c r="AU10" s="5">
        <f t="shared" si="18"/>
        <v>15474.504504075365</v>
      </c>
      <c r="AV10" s="150"/>
      <c r="AW10" s="2">
        <v>3</v>
      </c>
      <c r="AX10" s="118">
        <v>44927</v>
      </c>
      <c r="AY10" s="5">
        <f t="shared" si="48"/>
        <v>718927.97142395505</v>
      </c>
      <c r="AZ10" s="5">
        <f t="shared" si="49"/>
        <v>5034.344461579999</v>
      </c>
      <c r="BA10" s="5">
        <f t="shared" si="19"/>
        <v>541.04464018028011</v>
      </c>
      <c r="BB10" s="35">
        <f t="shared" si="20"/>
        <v>9.0308569706973943E-3</v>
      </c>
      <c r="BC10" s="5">
        <f t="shared" si="21"/>
        <v>4493.2998213997189</v>
      </c>
      <c r="BD10" s="35">
        <f t="shared" si="22"/>
        <v>7.4999999999999997E-2</v>
      </c>
      <c r="BE10" s="5">
        <f t="shared" si="50"/>
        <v>1613.0732162251534</v>
      </c>
      <c r="BF10" s="5">
        <f t="shared" si="51"/>
        <v>13489.960168514845</v>
      </c>
      <c r="BG10" s="5">
        <f t="shared" si="23"/>
        <v>718386.92678377475</v>
      </c>
      <c r="BH10" s="5">
        <f t="shared" si="24"/>
        <v>15103.033384739998</v>
      </c>
      <c r="BI10" s="150"/>
      <c r="BJ10" s="2">
        <v>3</v>
      </c>
      <c r="BK10" s="118">
        <v>44927</v>
      </c>
      <c r="BL10" s="5">
        <f t="shared" si="52"/>
        <v>718873.26814900839</v>
      </c>
      <c r="BM10" s="5">
        <f t="shared" si="53"/>
        <v>4911.6692164045799</v>
      </c>
      <c r="BN10" s="5">
        <f t="shared" si="25"/>
        <v>568.47655467098775</v>
      </c>
      <c r="BO10" s="35">
        <f t="shared" si="26"/>
        <v>9.4894593502089231E-3</v>
      </c>
      <c r="BP10" s="5">
        <f t="shared" si="27"/>
        <v>4343.1926617335921</v>
      </c>
      <c r="BQ10" s="35">
        <f t="shared" si="28"/>
        <v>7.2499999999999995E-2</v>
      </c>
      <c r="BR10" s="5">
        <f t="shared" si="54"/>
        <v>1695.2084056625918</v>
      </c>
      <c r="BS10" s="5">
        <f t="shared" si="55"/>
        <v>13039.799243551148</v>
      </c>
      <c r="BT10" s="5">
        <f t="shared" si="29"/>
        <v>718304.79159433744</v>
      </c>
      <c r="BU10" s="5">
        <f t="shared" si="30"/>
        <v>14735.00764921374</v>
      </c>
      <c r="BV10" s="150"/>
      <c r="BW10" s="2">
        <v>3</v>
      </c>
      <c r="BX10" s="118">
        <v>44927</v>
      </c>
      <c r="BY10" s="5">
        <f t="shared" si="56"/>
        <v>718816.20136462222</v>
      </c>
      <c r="BZ10" s="5">
        <f t="shared" si="57"/>
        <v>4790.177965290115</v>
      </c>
      <c r="CA10" s="5">
        <f t="shared" si="31"/>
        <v>597.08345732981888</v>
      </c>
      <c r="CB10" s="35">
        <f t="shared" si="32"/>
        <v>9.9677796276093564E-3</v>
      </c>
      <c r="CC10" s="5">
        <f t="shared" si="33"/>
        <v>4193.0945079602961</v>
      </c>
      <c r="CD10" s="35">
        <f t="shared" si="34"/>
        <v>6.9999999999999993E-2</v>
      </c>
      <c r="CE10" s="5">
        <f t="shared" si="58"/>
        <v>1780.8820927075749</v>
      </c>
      <c r="CF10" s="5">
        <f t="shared" si="59"/>
        <v>12589.651803162771</v>
      </c>
      <c r="CG10" s="5">
        <f t="shared" si="35"/>
        <v>718219.11790729244</v>
      </c>
      <c r="CH10" s="5">
        <f t="shared" si="36"/>
        <v>14370.533895870347</v>
      </c>
    </row>
    <row r="11" spans="1:86" ht="14.25" customHeight="1">
      <c r="A11" s="157">
        <v>1</v>
      </c>
      <c r="B11" s="158">
        <f>VLOOKUP($A$11*12,$J$7:$U$367,10)</f>
        <v>59186.825709966382</v>
      </c>
      <c r="C11" s="159">
        <f t="shared" ref="C11:C40" si="60">VLOOKUP(A11*12,$W$7:$AH$367,10)</f>
        <v>57382.638520189415</v>
      </c>
      <c r="D11" s="158">
        <f>VLOOKUP(A11*12,$AJ$7:$AU$367,10)</f>
        <v>55578.661792281469</v>
      </c>
      <c r="E11" s="158">
        <f t="shared" ref="E11:E40" si="61">VLOOKUP(A11*12,$AW$7:$BH$367,10)</f>
        <v>53774.925661074943</v>
      </c>
      <c r="F11" s="158">
        <f t="shared" ref="F11:F40" si="62">VLOOKUP(A11*12,$BJ$7:$BU$367,10)</f>
        <v>51971.462071228707</v>
      </c>
      <c r="G11" s="160">
        <f t="shared" ref="G11:G40" si="63">VLOOKUP(A11*12,$BW$7:$CH$367,10)</f>
        <v>50168.304812557202</v>
      </c>
      <c r="H11" s="11"/>
      <c r="I11" s="150"/>
      <c r="J11" s="2">
        <v>4</v>
      </c>
      <c r="K11" s="118">
        <v>44958</v>
      </c>
      <c r="L11" s="5">
        <f t="shared" si="37"/>
        <v>718613.15031122603</v>
      </c>
      <c r="M11" s="5">
        <f t="shared" si="0"/>
        <v>5409.1195491666622</v>
      </c>
      <c r="N11" s="5">
        <f t="shared" si="1"/>
        <v>468.65414077698279</v>
      </c>
      <c r="O11" s="35">
        <f t="shared" si="2"/>
        <v>7.8259765868299875E-3</v>
      </c>
      <c r="P11" s="5">
        <f t="shared" si="3"/>
        <v>4940.4654083896794</v>
      </c>
      <c r="Q11" s="35">
        <f t="shared" si="4"/>
        <v>8.2500000000000018E-2</v>
      </c>
      <c r="R11" s="5">
        <f t="shared" si="38"/>
        <v>1855.503829550973</v>
      </c>
      <c r="S11" s="5">
        <f t="shared" si="39"/>
        <v>19780.974367115676</v>
      </c>
      <c r="T11" s="5">
        <f t="shared" si="5"/>
        <v>718144.49617044907</v>
      </c>
      <c r="U11" s="5">
        <f t="shared" si="6"/>
        <v>21636.478196666649</v>
      </c>
      <c r="V11" s="150"/>
      <c r="W11" s="2">
        <v>4</v>
      </c>
      <c r="X11" s="118">
        <v>44958</v>
      </c>
      <c r="Y11" s="5">
        <f t="shared" si="40"/>
        <v>718541.00163423654</v>
      </c>
      <c r="Z11" s="5">
        <f t="shared" si="41"/>
        <v>5283.104931931518</v>
      </c>
      <c r="AA11" s="5">
        <f t="shared" si="7"/>
        <v>492.83158770327373</v>
      </c>
      <c r="AB11" s="35">
        <f t="shared" si="8"/>
        <v>8.2305380472215764E-3</v>
      </c>
      <c r="AC11" s="5">
        <f t="shared" si="9"/>
        <v>4790.2733442282442</v>
      </c>
      <c r="AD11" s="35">
        <f t="shared" si="10"/>
        <v>8.0000000000000016E-2</v>
      </c>
      <c r="AE11" s="5">
        <f t="shared" si="42"/>
        <v>1951.8299534667649</v>
      </c>
      <c r="AF11" s="5">
        <f t="shared" si="43"/>
        <v>19180.589774259308</v>
      </c>
      <c r="AG11" s="5">
        <f t="shared" si="11"/>
        <v>718048.17004653323</v>
      </c>
      <c r="AH11" s="5">
        <f t="shared" si="12"/>
        <v>21132.419727726072</v>
      </c>
      <c r="AI11" s="150"/>
      <c r="AJ11" s="2">
        <v>4</v>
      </c>
      <c r="AK11" s="118">
        <v>44958</v>
      </c>
      <c r="AL11" s="5">
        <f t="shared" si="44"/>
        <v>718465.62854193966</v>
      </c>
      <c r="AM11" s="5">
        <f t="shared" si="45"/>
        <v>5158.1681680251213</v>
      </c>
      <c r="AN11" s="5">
        <f t="shared" si="13"/>
        <v>518.07765035842749</v>
      </c>
      <c r="AO11" s="35">
        <f t="shared" si="14"/>
        <v>8.6530678119116494E-3</v>
      </c>
      <c r="AP11" s="5">
        <f t="shared" si="15"/>
        <v>4640.0905176666938</v>
      </c>
      <c r="AQ11" s="35">
        <f t="shared" si="16"/>
        <v>7.7499999999999999E-2</v>
      </c>
      <c r="AR11" s="5">
        <f t="shared" si="46"/>
        <v>2052.4491084188558</v>
      </c>
      <c r="AS11" s="5">
        <f t="shared" si="47"/>
        <v>18580.223563681629</v>
      </c>
      <c r="AT11" s="5">
        <f t="shared" si="17"/>
        <v>717947.55089158122</v>
      </c>
      <c r="AU11" s="5">
        <f t="shared" si="18"/>
        <v>20632.672672100485</v>
      </c>
      <c r="AV11" s="150"/>
      <c r="AW11" s="2">
        <v>4</v>
      </c>
      <c r="AX11" s="118">
        <v>44958</v>
      </c>
      <c r="AY11" s="5">
        <f t="shared" si="48"/>
        <v>718386.92678377475</v>
      </c>
      <c r="AZ11" s="5">
        <f t="shared" si="49"/>
        <v>5034.344461579999</v>
      </c>
      <c r="BA11" s="5">
        <f t="shared" si="19"/>
        <v>544.4261691814072</v>
      </c>
      <c r="BB11" s="35">
        <f t="shared" si="20"/>
        <v>9.0941438194396176E-3</v>
      </c>
      <c r="BC11" s="5">
        <f t="shared" si="21"/>
        <v>4489.9182923985918</v>
      </c>
      <c r="BD11" s="35">
        <f t="shared" si="22"/>
        <v>7.4999999999999997E-2</v>
      </c>
      <c r="BE11" s="5">
        <f t="shared" si="50"/>
        <v>2157.4993854065606</v>
      </c>
      <c r="BF11" s="5">
        <f t="shared" si="51"/>
        <v>17979.878460913438</v>
      </c>
      <c r="BG11" s="5">
        <f t="shared" si="23"/>
        <v>717842.50061459339</v>
      </c>
      <c r="BH11" s="5">
        <f t="shared" si="24"/>
        <v>20137.37784632</v>
      </c>
      <c r="BI11" s="150"/>
      <c r="BJ11" s="2">
        <v>4</v>
      </c>
      <c r="BK11" s="118">
        <v>44958</v>
      </c>
      <c r="BL11" s="5">
        <f t="shared" si="52"/>
        <v>718304.79159433744</v>
      </c>
      <c r="BM11" s="5">
        <f t="shared" si="53"/>
        <v>4911.6692164045799</v>
      </c>
      <c r="BN11" s="5">
        <f t="shared" si="25"/>
        <v>571.9111005221248</v>
      </c>
      <c r="BO11" s="35">
        <f t="shared" si="26"/>
        <v>9.5543469660457712E-3</v>
      </c>
      <c r="BP11" s="5">
        <f t="shared" si="27"/>
        <v>4339.7581158824551</v>
      </c>
      <c r="BQ11" s="35">
        <f t="shared" si="28"/>
        <v>7.2499999999999995E-2</v>
      </c>
      <c r="BR11" s="5">
        <f t="shared" si="54"/>
        <v>2267.1195061847166</v>
      </c>
      <c r="BS11" s="5">
        <f t="shared" si="55"/>
        <v>17379.557359433602</v>
      </c>
      <c r="BT11" s="5">
        <f t="shared" si="29"/>
        <v>717732.88049381529</v>
      </c>
      <c r="BU11" s="5">
        <f t="shared" si="30"/>
        <v>19646.676865618319</v>
      </c>
      <c r="BV11" s="150"/>
      <c r="BW11" s="2">
        <v>4</v>
      </c>
      <c r="BX11" s="118">
        <v>44958</v>
      </c>
      <c r="BY11" s="5">
        <f t="shared" si="56"/>
        <v>718219.11790729244</v>
      </c>
      <c r="BZ11" s="5">
        <f t="shared" si="57"/>
        <v>4790.177965290115</v>
      </c>
      <c r="CA11" s="5">
        <f t="shared" si="31"/>
        <v>600.56644416424206</v>
      </c>
      <c r="CB11" s="35">
        <f t="shared" si="32"/>
        <v>1.0034259949762512E-2</v>
      </c>
      <c r="CC11" s="5">
        <f t="shared" si="33"/>
        <v>4189.611521125873</v>
      </c>
      <c r="CD11" s="35">
        <f t="shared" si="34"/>
        <v>7.0000000000000007E-2</v>
      </c>
      <c r="CE11" s="5">
        <f t="shared" si="58"/>
        <v>2381.4485368718169</v>
      </c>
      <c r="CF11" s="5">
        <f t="shared" si="59"/>
        <v>16779.263324288644</v>
      </c>
      <c r="CG11" s="5">
        <f t="shared" si="35"/>
        <v>717618.55146312818</v>
      </c>
      <c r="CH11" s="5">
        <f t="shared" si="36"/>
        <v>19160.71186116046</v>
      </c>
    </row>
    <row r="12" spans="1:86" ht="14.25" customHeight="1">
      <c r="A12" s="161">
        <f t="shared" ref="A12:A40" si="64">A11+1</f>
        <v>2</v>
      </c>
      <c r="B12" s="11">
        <f t="shared" ref="B12:B40" si="65">VLOOKUP(A12*12,$J$7:$U$367,10)</f>
        <v>117883.26882651825</v>
      </c>
      <c r="C12" s="162">
        <f t="shared" si="60"/>
        <v>114266.0664917165</v>
      </c>
      <c r="D12" s="11">
        <f t="shared" ref="D12:D40" si="66">VLOOKUP(A12*12,$AJ$7:$AU$367,10)</f>
        <v>110649.79714221787</v>
      </c>
      <c r="E12" s="11">
        <f t="shared" si="61"/>
        <v>107034.58762544197</v>
      </c>
      <c r="F12" s="11">
        <f t="shared" si="62"/>
        <v>103420.57211031263</v>
      </c>
      <c r="G12" s="22">
        <f t="shared" si="63"/>
        <v>99807.892207315468</v>
      </c>
      <c r="H12" s="11"/>
      <c r="I12" s="150"/>
      <c r="J12" s="2">
        <v>5</v>
      </c>
      <c r="K12" s="118">
        <v>44986</v>
      </c>
      <c r="L12" s="5">
        <f t="shared" si="37"/>
        <v>718144.49617044907</v>
      </c>
      <c r="M12" s="5">
        <f t="shared" si="0"/>
        <v>5409.1195491666622</v>
      </c>
      <c r="N12" s="5">
        <f t="shared" si="1"/>
        <v>471.8761379948246</v>
      </c>
      <c r="O12" s="35">
        <f t="shared" si="2"/>
        <v>7.8849224440674642E-3</v>
      </c>
      <c r="P12" s="5">
        <f t="shared" si="3"/>
        <v>4937.2434111718376</v>
      </c>
      <c r="Q12" s="35">
        <f t="shared" si="4"/>
        <v>8.2500000000000004E-2</v>
      </c>
      <c r="R12" s="5">
        <f t="shared" si="38"/>
        <v>2327.3799675457976</v>
      </c>
      <c r="S12" s="5">
        <f t="shared" si="39"/>
        <v>24718.217778287515</v>
      </c>
      <c r="T12" s="5">
        <f t="shared" si="5"/>
        <v>717672.62003245426</v>
      </c>
      <c r="U12" s="5">
        <f t="shared" si="6"/>
        <v>27045.597745833315</v>
      </c>
      <c r="V12" s="150"/>
      <c r="W12" s="2">
        <v>5</v>
      </c>
      <c r="X12" s="118">
        <v>44986</v>
      </c>
      <c r="Y12" s="5">
        <f t="shared" si="40"/>
        <v>718048.17004653323</v>
      </c>
      <c r="Z12" s="5">
        <f t="shared" si="41"/>
        <v>5283.104931931518</v>
      </c>
      <c r="AA12" s="5">
        <f t="shared" si="7"/>
        <v>496.11713162129581</v>
      </c>
      <c r="AB12" s="35">
        <f t="shared" si="8"/>
        <v>8.2910949819282147E-3</v>
      </c>
      <c r="AC12" s="5">
        <f t="shared" si="9"/>
        <v>4786.9878003102222</v>
      </c>
      <c r="AD12" s="35">
        <f t="shared" si="10"/>
        <v>8.0000000000000016E-2</v>
      </c>
      <c r="AE12" s="5">
        <f t="shared" si="42"/>
        <v>2447.9470850880607</v>
      </c>
      <c r="AF12" s="5">
        <f t="shared" si="43"/>
        <v>23967.577574569528</v>
      </c>
      <c r="AG12" s="5">
        <f t="shared" si="11"/>
        <v>717552.05291491188</v>
      </c>
      <c r="AH12" s="5">
        <f t="shared" si="12"/>
        <v>26415.524659657589</v>
      </c>
      <c r="AI12" s="150"/>
      <c r="AJ12" s="2">
        <v>5</v>
      </c>
      <c r="AK12" s="118">
        <v>44986</v>
      </c>
      <c r="AL12" s="5">
        <f t="shared" si="44"/>
        <v>717947.55089158122</v>
      </c>
      <c r="AM12" s="5">
        <f t="shared" si="45"/>
        <v>5158.1681680251213</v>
      </c>
      <c r="AN12" s="5">
        <f t="shared" si="13"/>
        <v>521.42356851699242</v>
      </c>
      <c r="AO12" s="35">
        <f t="shared" si="14"/>
        <v>8.7152366693549789E-3</v>
      </c>
      <c r="AP12" s="5">
        <f t="shared" si="15"/>
        <v>4636.7445995081289</v>
      </c>
      <c r="AQ12" s="35">
        <f t="shared" si="16"/>
        <v>7.7499999999999999E-2</v>
      </c>
      <c r="AR12" s="5">
        <f t="shared" si="46"/>
        <v>2573.8726769358482</v>
      </c>
      <c r="AS12" s="5">
        <f t="shared" si="47"/>
        <v>23216.968163189758</v>
      </c>
      <c r="AT12" s="5">
        <f t="shared" si="17"/>
        <v>717426.12732306425</v>
      </c>
      <c r="AU12" s="5">
        <f t="shared" si="18"/>
        <v>25790.840840125606</v>
      </c>
      <c r="AV12" s="150"/>
      <c r="AW12" s="2">
        <v>5</v>
      </c>
      <c r="AX12" s="118">
        <v>44986</v>
      </c>
      <c r="AY12" s="5">
        <f t="shared" si="48"/>
        <v>717842.50061459339</v>
      </c>
      <c r="AZ12" s="5">
        <f t="shared" si="49"/>
        <v>5034.344461579999</v>
      </c>
      <c r="BA12" s="5">
        <f t="shared" si="19"/>
        <v>547.82883273879088</v>
      </c>
      <c r="BB12" s="35">
        <f t="shared" si="20"/>
        <v>9.1579225070082815E-3</v>
      </c>
      <c r="BC12" s="5">
        <f t="shared" si="21"/>
        <v>4486.5156288412081</v>
      </c>
      <c r="BD12" s="35">
        <f t="shared" si="22"/>
        <v>7.4999999999999997E-2</v>
      </c>
      <c r="BE12" s="5">
        <f t="shared" si="50"/>
        <v>2705.3282181453515</v>
      </c>
      <c r="BF12" s="5">
        <f t="shared" si="51"/>
        <v>22466.394089754645</v>
      </c>
      <c r="BG12" s="5">
        <f t="shared" si="23"/>
        <v>717294.67178185459</v>
      </c>
      <c r="BH12" s="5">
        <f t="shared" si="24"/>
        <v>25171.722307899996</v>
      </c>
      <c r="BI12" s="150"/>
      <c r="BJ12" s="2">
        <v>5</v>
      </c>
      <c r="BK12" s="118">
        <v>44986</v>
      </c>
      <c r="BL12" s="5">
        <f t="shared" si="52"/>
        <v>717732.88049381529</v>
      </c>
      <c r="BM12" s="5">
        <f t="shared" si="53"/>
        <v>4911.6692164045799</v>
      </c>
      <c r="BN12" s="5">
        <f t="shared" si="25"/>
        <v>575.36639675444621</v>
      </c>
      <c r="BO12" s="35">
        <f t="shared" si="26"/>
        <v>9.6197303324086041E-3</v>
      </c>
      <c r="BP12" s="5">
        <f t="shared" si="27"/>
        <v>4336.3028196501336</v>
      </c>
      <c r="BQ12" s="35">
        <f t="shared" si="28"/>
        <v>7.2499999999999995E-2</v>
      </c>
      <c r="BR12" s="5">
        <f t="shared" si="54"/>
        <v>2842.4859029391628</v>
      </c>
      <c r="BS12" s="5">
        <f t="shared" si="55"/>
        <v>21715.860179083735</v>
      </c>
      <c r="BT12" s="5">
        <f t="shared" si="29"/>
        <v>717157.51409706089</v>
      </c>
      <c r="BU12" s="5">
        <f t="shared" si="30"/>
        <v>24558.346082022897</v>
      </c>
      <c r="BV12" s="150"/>
      <c r="BW12" s="2">
        <v>5</v>
      </c>
      <c r="BX12" s="118">
        <v>44986</v>
      </c>
      <c r="BY12" s="5">
        <f t="shared" si="56"/>
        <v>717618.55146312818</v>
      </c>
      <c r="BZ12" s="5">
        <f t="shared" si="57"/>
        <v>4790.177965290115</v>
      </c>
      <c r="CA12" s="5">
        <f t="shared" si="31"/>
        <v>604.06974842186719</v>
      </c>
      <c r="CB12" s="35">
        <f t="shared" si="32"/>
        <v>1.0101239671526046E-2</v>
      </c>
      <c r="CC12" s="5">
        <f t="shared" si="33"/>
        <v>4186.1082168682478</v>
      </c>
      <c r="CD12" s="35">
        <f t="shared" si="34"/>
        <v>7.0000000000000007E-2</v>
      </c>
      <c r="CE12" s="5">
        <f t="shared" si="58"/>
        <v>2985.5182852936841</v>
      </c>
      <c r="CF12" s="5">
        <f t="shared" si="59"/>
        <v>20965.371541156892</v>
      </c>
      <c r="CG12" s="5">
        <f t="shared" si="35"/>
        <v>717014.48171470629</v>
      </c>
      <c r="CH12" s="5">
        <f t="shared" si="36"/>
        <v>23950.889826450577</v>
      </c>
    </row>
    <row r="13" spans="1:86" ht="14.25" customHeight="1">
      <c r="A13" s="161">
        <f t="shared" si="64"/>
        <v>3</v>
      </c>
      <c r="B13" s="11">
        <f t="shared" si="65"/>
        <v>176047.30741648402</v>
      </c>
      <c r="C13" s="162">
        <f t="shared" si="60"/>
        <v>170608.84968524915</v>
      </c>
      <c r="D13" s="11">
        <f t="shared" si="66"/>
        <v>165172.64507977551</v>
      </c>
      <c r="E13" s="11">
        <f t="shared" si="61"/>
        <v>159738.98463322944</v>
      </c>
      <c r="F13" s="11">
        <f t="shared" si="62"/>
        <v>154308.17549826761</v>
      </c>
      <c r="G13" s="22">
        <f t="shared" si="63"/>
        <v>148880.54115939204</v>
      </c>
      <c r="H13" s="11"/>
      <c r="I13" s="150"/>
      <c r="J13" s="2">
        <v>6</v>
      </c>
      <c r="K13" s="118">
        <v>45017</v>
      </c>
      <c r="L13" s="5">
        <f t="shared" si="37"/>
        <v>717672.62003245426</v>
      </c>
      <c r="M13" s="5">
        <f t="shared" si="0"/>
        <v>5409.1195491666622</v>
      </c>
      <c r="N13" s="5">
        <f t="shared" si="1"/>
        <v>475.12028644353904</v>
      </c>
      <c r="O13" s="35">
        <f t="shared" si="2"/>
        <v>7.9443513353827551E-3</v>
      </c>
      <c r="P13" s="5">
        <f t="shared" si="3"/>
        <v>4933.9992627231231</v>
      </c>
      <c r="Q13" s="35">
        <f t="shared" si="4"/>
        <v>8.2500000000000004E-2</v>
      </c>
      <c r="R13" s="5">
        <f t="shared" si="38"/>
        <v>2802.5002539893367</v>
      </c>
      <c r="S13" s="5">
        <f t="shared" si="39"/>
        <v>29652.217041010637</v>
      </c>
      <c r="T13" s="5">
        <f t="shared" si="5"/>
        <v>717197.49974601076</v>
      </c>
      <c r="U13" s="5">
        <f t="shared" si="6"/>
        <v>32454.717294999973</v>
      </c>
      <c r="V13" s="150"/>
      <c r="W13" s="2">
        <v>6</v>
      </c>
      <c r="X13" s="118">
        <v>45017</v>
      </c>
      <c r="Y13" s="5">
        <f t="shared" si="40"/>
        <v>717552.05291491188</v>
      </c>
      <c r="Z13" s="5">
        <f t="shared" si="41"/>
        <v>5283.104931931518</v>
      </c>
      <c r="AA13" s="5">
        <f t="shared" si="7"/>
        <v>499.42457916543844</v>
      </c>
      <c r="AB13" s="35">
        <f t="shared" si="8"/>
        <v>8.3521396470674289E-3</v>
      </c>
      <c r="AC13" s="5">
        <f t="shared" si="9"/>
        <v>4783.6803527660795</v>
      </c>
      <c r="AD13" s="35">
        <f t="shared" si="10"/>
        <v>0.08</v>
      </c>
      <c r="AE13" s="5">
        <f t="shared" si="42"/>
        <v>2947.3716642534991</v>
      </c>
      <c r="AF13" s="5">
        <f t="shared" si="43"/>
        <v>28751.25792733561</v>
      </c>
      <c r="AG13" s="5">
        <f t="shared" si="11"/>
        <v>717052.62833574647</v>
      </c>
      <c r="AH13" s="5">
        <f t="shared" si="12"/>
        <v>31698.62959158911</v>
      </c>
      <c r="AI13" s="150"/>
      <c r="AJ13" s="2">
        <v>6</v>
      </c>
      <c r="AK13" s="118">
        <v>45017</v>
      </c>
      <c r="AL13" s="5">
        <f t="shared" si="44"/>
        <v>717426.12732306425</v>
      </c>
      <c r="AM13" s="5">
        <f t="shared" si="45"/>
        <v>5158.1681680251213</v>
      </c>
      <c r="AN13" s="5">
        <f t="shared" si="13"/>
        <v>524.79109573033111</v>
      </c>
      <c r="AO13" s="35">
        <f t="shared" si="14"/>
        <v>8.7778976941665643E-3</v>
      </c>
      <c r="AP13" s="5">
        <f t="shared" si="15"/>
        <v>4633.3770722947902</v>
      </c>
      <c r="AQ13" s="35">
        <f t="shared" si="16"/>
        <v>7.7499999999999999E-2</v>
      </c>
      <c r="AR13" s="5">
        <f t="shared" si="46"/>
        <v>3098.6637726661793</v>
      </c>
      <c r="AS13" s="5">
        <f t="shared" si="47"/>
        <v>27850.34523548455</v>
      </c>
      <c r="AT13" s="5">
        <f t="shared" si="17"/>
        <v>716901.33622733387</v>
      </c>
      <c r="AU13" s="5">
        <f t="shared" si="18"/>
        <v>30949.00900815073</v>
      </c>
      <c r="AV13" s="150"/>
      <c r="AW13" s="2">
        <v>6</v>
      </c>
      <c r="AX13" s="118">
        <v>45017</v>
      </c>
      <c r="AY13" s="5">
        <f t="shared" si="48"/>
        <v>717294.67178185459</v>
      </c>
      <c r="AZ13" s="5">
        <f t="shared" si="49"/>
        <v>5034.344461579999</v>
      </c>
      <c r="BA13" s="5">
        <f t="shared" si="19"/>
        <v>551.25276294340802</v>
      </c>
      <c r="BB13" s="35">
        <f t="shared" si="20"/>
        <v>9.2221975368759965E-3</v>
      </c>
      <c r="BC13" s="5">
        <f t="shared" si="21"/>
        <v>4483.091698636591</v>
      </c>
      <c r="BD13" s="35">
        <f t="shared" si="22"/>
        <v>7.4999999999999997E-2</v>
      </c>
      <c r="BE13" s="5">
        <f t="shared" si="50"/>
        <v>3256.5809810887595</v>
      </c>
      <c r="BF13" s="5">
        <f t="shared" si="51"/>
        <v>26949.485788391237</v>
      </c>
      <c r="BG13" s="5">
        <f t="shared" si="23"/>
        <v>716743.4190189112</v>
      </c>
      <c r="BH13" s="5">
        <f t="shared" si="24"/>
        <v>30206.066769479996</v>
      </c>
      <c r="BI13" s="150"/>
      <c r="BJ13" s="2">
        <v>6</v>
      </c>
      <c r="BK13" s="118">
        <v>45017</v>
      </c>
      <c r="BL13" s="5">
        <f t="shared" si="52"/>
        <v>717157.51409706089</v>
      </c>
      <c r="BM13" s="5">
        <f t="shared" si="53"/>
        <v>4911.6692164045799</v>
      </c>
      <c r="BN13" s="5">
        <f t="shared" si="25"/>
        <v>578.84256873483719</v>
      </c>
      <c r="BO13" s="35">
        <f t="shared" si="26"/>
        <v>9.6856139526942924E-3</v>
      </c>
      <c r="BP13" s="5">
        <f t="shared" si="27"/>
        <v>4332.8266476697427</v>
      </c>
      <c r="BQ13" s="35">
        <f t="shared" si="28"/>
        <v>7.2499999999999995E-2</v>
      </c>
      <c r="BR13" s="5">
        <f t="shared" si="54"/>
        <v>3421.328471674</v>
      </c>
      <c r="BS13" s="5">
        <f t="shared" si="55"/>
        <v>26048.686826753477</v>
      </c>
      <c r="BT13" s="5">
        <f t="shared" si="29"/>
        <v>716578.671528326</v>
      </c>
      <c r="BU13" s="5">
        <f t="shared" si="30"/>
        <v>29470.015298427475</v>
      </c>
      <c r="BV13" s="150"/>
      <c r="BW13" s="2">
        <v>6</v>
      </c>
      <c r="BX13" s="118">
        <v>45017</v>
      </c>
      <c r="BY13" s="5">
        <f t="shared" si="56"/>
        <v>717014.48171470629</v>
      </c>
      <c r="BZ13" s="5">
        <f t="shared" si="57"/>
        <v>4790.177965290115</v>
      </c>
      <c r="CA13" s="5">
        <f t="shared" si="31"/>
        <v>607.59348862099523</v>
      </c>
      <c r="CB13" s="35">
        <f t="shared" si="32"/>
        <v>1.0168723295540097E-2</v>
      </c>
      <c r="CC13" s="5">
        <f t="shared" si="33"/>
        <v>4182.5844766691198</v>
      </c>
      <c r="CD13" s="35">
        <f t="shared" si="34"/>
        <v>6.9999999999999993E-2</v>
      </c>
      <c r="CE13" s="5">
        <f t="shared" si="58"/>
        <v>3593.1117739146794</v>
      </c>
      <c r="CF13" s="5">
        <f t="shared" si="59"/>
        <v>25147.956017826011</v>
      </c>
      <c r="CG13" s="5">
        <f t="shared" si="35"/>
        <v>716406.88822608534</v>
      </c>
      <c r="CH13" s="5">
        <f t="shared" si="36"/>
        <v>28741.06779174069</v>
      </c>
    </row>
    <row r="14" spans="1:86" ht="14.25" customHeight="1">
      <c r="A14" s="161">
        <f t="shared" si="64"/>
        <v>4</v>
      </c>
      <c r="B14" s="11">
        <f t="shared" si="65"/>
        <v>233633.31859736965</v>
      </c>
      <c r="C14" s="162">
        <f t="shared" si="60"/>
        <v>226366.11485085581</v>
      </c>
      <c r="D14" s="11">
        <f t="shared" si="66"/>
        <v>219103.17099922523</v>
      </c>
      <c r="E14" s="11">
        <f t="shared" si="61"/>
        <v>211845.01002280446</v>
      </c>
      <c r="F14" s="11">
        <f t="shared" si="62"/>
        <v>204592.18265253433</v>
      </c>
      <c r="G14" s="22">
        <f t="shared" si="63"/>
        <v>197345.26764292491</v>
      </c>
      <c r="H14" s="11"/>
      <c r="I14" s="150"/>
      <c r="J14" s="2">
        <v>7</v>
      </c>
      <c r="K14" s="118">
        <v>45047</v>
      </c>
      <c r="L14" s="5">
        <f t="shared" si="37"/>
        <v>717197.49974601076</v>
      </c>
      <c r="M14" s="5">
        <f t="shared" si="0"/>
        <v>5409.1195491666622</v>
      </c>
      <c r="N14" s="5">
        <f t="shared" si="1"/>
        <v>478.38673841283799</v>
      </c>
      <c r="O14" s="35">
        <f t="shared" si="2"/>
        <v>8.0042678104525651E-3</v>
      </c>
      <c r="P14" s="5">
        <f t="shared" si="3"/>
        <v>4930.7328107538242</v>
      </c>
      <c r="Q14" s="35">
        <f t="shared" si="4"/>
        <v>8.2500000000000004E-2</v>
      </c>
      <c r="R14" s="5">
        <f t="shared" si="38"/>
        <v>3280.8869924021747</v>
      </c>
      <c r="S14" s="5">
        <f t="shared" si="39"/>
        <v>34582.949851764461</v>
      </c>
      <c r="T14" s="5">
        <f t="shared" si="5"/>
        <v>716719.11300759797</v>
      </c>
      <c r="U14" s="5">
        <f t="shared" si="6"/>
        <v>37863.836844166639</v>
      </c>
      <c r="V14" s="150"/>
      <c r="W14" s="2">
        <v>7</v>
      </c>
      <c r="X14" s="118">
        <v>45047</v>
      </c>
      <c r="Y14" s="5">
        <f t="shared" si="40"/>
        <v>717052.62833574647</v>
      </c>
      <c r="Z14" s="5">
        <f t="shared" si="41"/>
        <v>5283.104931931518</v>
      </c>
      <c r="AA14" s="5">
        <f t="shared" si="7"/>
        <v>502.75407635987449</v>
      </c>
      <c r="AB14" s="35">
        <f t="shared" si="8"/>
        <v>8.4136765948700093E-3</v>
      </c>
      <c r="AC14" s="5">
        <f t="shared" si="9"/>
        <v>4780.3508555716435</v>
      </c>
      <c r="AD14" s="35">
        <f t="shared" si="10"/>
        <v>0.08</v>
      </c>
      <c r="AE14" s="5">
        <f t="shared" si="42"/>
        <v>3450.1257406133736</v>
      </c>
      <c r="AF14" s="5">
        <f t="shared" si="43"/>
        <v>33531.608782907249</v>
      </c>
      <c r="AG14" s="5">
        <f t="shared" si="11"/>
        <v>716549.87425938656</v>
      </c>
      <c r="AH14" s="5">
        <f t="shared" si="12"/>
        <v>36981.734523520623</v>
      </c>
      <c r="AI14" s="150"/>
      <c r="AJ14" s="2">
        <v>7</v>
      </c>
      <c r="AK14" s="118">
        <v>45047</v>
      </c>
      <c r="AL14" s="5">
        <f t="shared" si="44"/>
        <v>716901.33622733387</v>
      </c>
      <c r="AM14" s="5">
        <f t="shared" si="45"/>
        <v>5158.1681680251213</v>
      </c>
      <c r="AN14" s="5">
        <f t="shared" si="13"/>
        <v>528.18037155692309</v>
      </c>
      <c r="AO14" s="35">
        <f t="shared" si="14"/>
        <v>8.8410554401215473E-3</v>
      </c>
      <c r="AP14" s="5">
        <f t="shared" si="15"/>
        <v>4629.9877964681982</v>
      </c>
      <c r="AQ14" s="35">
        <f t="shared" si="16"/>
        <v>7.7500000000000013E-2</v>
      </c>
      <c r="AR14" s="5">
        <f t="shared" si="46"/>
        <v>3626.8441442231024</v>
      </c>
      <c r="AS14" s="5">
        <f t="shared" si="47"/>
        <v>32480.333031952749</v>
      </c>
      <c r="AT14" s="5">
        <f t="shared" si="17"/>
        <v>716373.15585577697</v>
      </c>
      <c r="AU14" s="5">
        <f t="shared" si="18"/>
        <v>36107.17717617585</v>
      </c>
      <c r="AV14" s="150"/>
      <c r="AW14" s="2">
        <v>7</v>
      </c>
      <c r="AX14" s="118">
        <v>45047</v>
      </c>
      <c r="AY14" s="5">
        <f t="shared" si="48"/>
        <v>716743.4190189112</v>
      </c>
      <c r="AZ14" s="5">
        <f t="shared" si="49"/>
        <v>5034.344461579999</v>
      </c>
      <c r="BA14" s="5">
        <f t="shared" si="19"/>
        <v>554.69809271180475</v>
      </c>
      <c r="BB14" s="35">
        <f t="shared" si="20"/>
        <v>9.2869734634647948E-3</v>
      </c>
      <c r="BC14" s="5">
        <f t="shared" si="21"/>
        <v>4479.6463688681943</v>
      </c>
      <c r="BD14" s="35">
        <f t="shared" si="22"/>
        <v>7.4999999999999983E-2</v>
      </c>
      <c r="BE14" s="5">
        <f t="shared" si="50"/>
        <v>3811.2790738005642</v>
      </c>
      <c r="BF14" s="5">
        <f t="shared" si="51"/>
        <v>31429.132157259432</v>
      </c>
      <c r="BG14" s="5">
        <f t="shared" si="23"/>
        <v>716188.72092619934</v>
      </c>
      <c r="BH14" s="5">
        <f t="shared" si="24"/>
        <v>35240.411231059996</v>
      </c>
      <c r="BI14" s="150"/>
      <c r="BJ14" s="2">
        <v>7</v>
      </c>
      <c r="BK14" s="118">
        <v>45047</v>
      </c>
      <c r="BL14" s="5">
        <f t="shared" si="52"/>
        <v>716578.671528326</v>
      </c>
      <c r="BM14" s="5">
        <f t="shared" si="53"/>
        <v>4911.6692164045799</v>
      </c>
      <c r="BN14" s="5">
        <f t="shared" si="25"/>
        <v>582.33974258761009</v>
      </c>
      <c r="BO14" s="35">
        <f t="shared" si="26"/>
        <v>9.7520023811859795E-3</v>
      </c>
      <c r="BP14" s="5">
        <f t="shared" si="27"/>
        <v>4329.3294738169698</v>
      </c>
      <c r="BQ14" s="35">
        <f t="shared" si="28"/>
        <v>7.2499999999999995E-2</v>
      </c>
      <c r="BR14" s="5">
        <f t="shared" si="54"/>
        <v>4003.66821426161</v>
      </c>
      <c r="BS14" s="5">
        <f t="shared" si="55"/>
        <v>30378.016300570445</v>
      </c>
      <c r="BT14" s="5">
        <f t="shared" si="29"/>
        <v>715996.33178573835</v>
      </c>
      <c r="BU14" s="5">
        <f t="shared" si="30"/>
        <v>34381.684514832057</v>
      </c>
      <c r="BV14" s="150"/>
      <c r="BW14" s="2">
        <v>7</v>
      </c>
      <c r="BX14" s="118">
        <v>45047</v>
      </c>
      <c r="BY14" s="5">
        <f t="shared" si="56"/>
        <v>716406.88822608534</v>
      </c>
      <c r="BZ14" s="5">
        <f t="shared" si="57"/>
        <v>4790.177965290115</v>
      </c>
      <c r="CA14" s="5">
        <f t="shared" si="31"/>
        <v>611.13778397128408</v>
      </c>
      <c r="CB14" s="35">
        <f t="shared" si="32"/>
        <v>1.0236715375272938E-2</v>
      </c>
      <c r="CC14" s="5">
        <f t="shared" si="33"/>
        <v>4179.0401813188309</v>
      </c>
      <c r="CD14" s="35">
        <f t="shared" si="34"/>
        <v>6.9999999999999993E-2</v>
      </c>
      <c r="CE14" s="5">
        <f t="shared" si="58"/>
        <v>4204.2495578859634</v>
      </c>
      <c r="CF14" s="5">
        <f t="shared" si="59"/>
        <v>29326.996199144844</v>
      </c>
      <c r="CG14" s="5">
        <f t="shared" si="35"/>
        <v>715795.75044211408</v>
      </c>
      <c r="CH14" s="5">
        <f t="shared" si="36"/>
        <v>33531.245757030803</v>
      </c>
    </row>
    <row r="15" spans="1:86" ht="14.25" customHeight="1">
      <c r="A15" s="161">
        <f t="shared" si="64"/>
        <v>5</v>
      </c>
      <c r="B15" s="11">
        <f t="shared" si="65"/>
        <v>290591.76996431022</v>
      </c>
      <c r="C15" s="162">
        <f t="shared" si="60"/>
        <v>281489.26428099169</v>
      </c>
      <c r="D15" s="11">
        <f t="shared" si="66"/>
        <v>272393.80374364584</v>
      </c>
      <c r="E15" s="11">
        <f t="shared" si="61"/>
        <v>263306.21065036341</v>
      </c>
      <c r="F15" s="11">
        <f t="shared" si="62"/>
        <v>254227.34902710549</v>
      </c>
      <c r="G15" s="22">
        <f t="shared" si="63"/>
        <v>245158.12489350885</v>
      </c>
      <c r="H15" s="11"/>
      <c r="I15" s="150"/>
      <c r="J15" s="2">
        <v>8</v>
      </c>
      <c r="K15" s="118">
        <v>45078</v>
      </c>
      <c r="L15" s="5">
        <f t="shared" si="37"/>
        <v>716719.11300759797</v>
      </c>
      <c r="M15" s="5">
        <f t="shared" si="0"/>
        <v>5409.1195491666622</v>
      </c>
      <c r="N15" s="5">
        <f t="shared" si="1"/>
        <v>481.67564723942633</v>
      </c>
      <c r="O15" s="35">
        <f t="shared" si="2"/>
        <v>8.064676470839199E-3</v>
      </c>
      <c r="P15" s="5">
        <f t="shared" si="3"/>
        <v>4927.4439019272359</v>
      </c>
      <c r="Q15" s="35">
        <f t="shared" si="4"/>
        <v>8.2500000000000004E-2</v>
      </c>
      <c r="R15" s="5">
        <f t="shared" si="38"/>
        <v>3762.562639641601</v>
      </c>
      <c r="S15" s="5">
        <f t="shared" si="39"/>
        <v>39510.393753691693</v>
      </c>
      <c r="T15" s="5">
        <f t="shared" si="5"/>
        <v>716237.43736035854</v>
      </c>
      <c r="U15" s="5">
        <f t="shared" si="6"/>
        <v>43272.956393333297</v>
      </c>
      <c r="V15" s="150"/>
      <c r="W15" s="2">
        <v>8</v>
      </c>
      <c r="X15" s="118">
        <v>45078</v>
      </c>
      <c r="Y15" s="5">
        <f t="shared" si="40"/>
        <v>716549.87425938656</v>
      </c>
      <c r="Z15" s="5">
        <f t="shared" si="41"/>
        <v>5283.104931931518</v>
      </c>
      <c r="AA15" s="5">
        <f t="shared" si="7"/>
        <v>506.10577020227356</v>
      </c>
      <c r="AB15" s="35">
        <f t="shared" si="8"/>
        <v>8.4757104293745195E-3</v>
      </c>
      <c r="AC15" s="5">
        <f t="shared" si="9"/>
        <v>4776.9991617292444</v>
      </c>
      <c r="AD15" s="35">
        <f t="shared" si="10"/>
        <v>8.0000000000000016E-2</v>
      </c>
      <c r="AE15" s="5">
        <f t="shared" si="42"/>
        <v>3956.2315108156472</v>
      </c>
      <c r="AF15" s="5">
        <f t="shared" si="43"/>
        <v>38308.607944636497</v>
      </c>
      <c r="AG15" s="5">
        <f t="shared" si="11"/>
        <v>716043.76848918432</v>
      </c>
      <c r="AH15" s="5">
        <f t="shared" si="12"/>
        <v>42264.839455452144</v>
      </c>
      <c r="AI15" s="150"/>
      <c r="AJ15" s="2">
        <v>8</v>
      </c>
      <c r="AK15" s="118">
        <v>45078</v>
      </c>
      <c r="AL15" s="5">
        <f t="shared" si="44"/>
        <v>716373.15585577697</v>
      </c>
      <c r="AM15" s="5">
        <f t="shared" si="45"/>
        <v>5158.1681680251213</v>
      </c>
      <c r="AN15" s="5">
        <f t="shared" si="13"/>
        <v>531.5915364565617</v>
      </c>
      <c r="AO15" s="35">
        <f t="shared" si="14"/>
        <v>8.9047145127294607E-3</v>
      </c>
      <c r="AP15" s="5">
        <f t="shared" si="15"/>
        <v>4626.5766315685596</v>
      </c>
      <c r="AQ15" s="35">
        <f t="shared" si="16"/>
        <v>7.7499999999999999E-2</v>
      </c>
      <c r="AR15" s="5">
        <f t="shared" si="46"/>
        <v>4158.4356806796641</v>
      </c>
      <c r="AS15" s="5">
        <f t="shared" si="47"/>
        <v>37106.909663521306</v>
      </c>
      <c r="AT15" s="5">
        <f t="shared" si="17"/>
        <v>715841.56431932037</v>
      </c>
      <c r="AU15" s="5">
        <f t="shared" si="18"/>
        <v>41265.34534420097</v>
      </c>
      <c r="AV15" s="150"/>
      <c r="AW15" s="2">
        <v>8</v>
      </c>
      <c r="AX15" s="118">
        <v>45078</v>
      </c>
      <c r="AY15" s="5">
        <f t="shared" si="48"/>
        <v>716188.72092619934</v>
      </c>
      <c r="AZ15" s="5">
        <f t="shared" si="49"/>
        <v>5034.344461579999</v>
      </c>
      <c r="BA15" s="5">
        <f t="shared" si="19"/>
        <v>558.16495579125331</v>
      </c>
      <c r="BB15" s="35">
        <f t="shared" si="20"/>
        <v>9.3522548928625798E-3</v>
      </c>
      <c r="BC15" s="5">
        <f t="shared" si="21"/>
        <v>4476.1795057887457</v>
      </c>
      <c r="BD15" s="35">
        <f t="shared" si="22"/>
        <v>7.4999999999999997E-2</v>
      </c>
      <c r="BE15" s="5">
        <f t="shared" si="50"/>
        <v>4369.4440295918175</v>
      </c>
      <c r="BF15" s="5">
        <f t="shared" si="51"/>
        <v>35905.311663048175</v>
      </c>
      <c r="BG15" s="5">
        <f t="shared" si="23"/>
        <v>715630.55597040814</v>
      </c>
      <c r="BH15" s="5">
        <f t="shared" si="24"/>
        <v>40274.755692639992</v>
      </c>
      <c r="BI15" s="150"/>
      <c r="BJ15" s="2">
        <v>8</v>
      </c>
      <c r="BK15" s="118">
        <v>45078</v>
      </c>
      <c r="BL15" s="5">
        <f t="shared" si="52"/>
        <v>715996.33178573835</v>
      </c>
      <c r="BM15" s="5">
        <f t="shared" si="53"/>
        <v>4911.6692164045799</v>
      </c>
      <c r="BN15" s="5">
        <f t="shared" si="25"/>
        <v>585.85804519907742</v>
      </c>
      <c r="BO15" s="35">
        <f t="shared" si="26"/>
        <v>9.8189002237692238E-3</v>
      </c>
      <c r="BP15" s="5">
        <f t="shared" si="27"/>
        <v>4325.8111712055024</v>
      </c>
      <c r="BQ15" s="35">
        <f t="shared" si="28"/>
        <v>7.2499999999999995E-2</v>
      </c>
      <c r="BR15" s="5">
        <f t="shared" si="54"/>
        <v>4589.5262594606875</v>
      </c>
      <c r="BS15" s="5">
        <f t="shared" si="55"/>
        <v>34703.827471775949</v>
      </c>
      <c r="BT15" s="5">
        <f t="shared" si="29"/>
        <v>715410.47374053928</v>
      </c>
      <c r="BU15" s="5">
        <f t="shared" si="30"/>
        <v>39293.353731236639</v>
      </c>
      <c r="BV15" s="150"/>
      <c r="BW15" s="2">
        <v>8</v>
      </c>
      <c r="BX15" s="118">
        <v>45078</v>
      </c>
      <c r="BY15" s="5">
        <f t="shared" si="56"/>
        <v>715795.75044211408</v>
      </c>
      <c r="BZ15" s="5">
        <f t="shared" si="57"/>
        <v>4790.177965290115</v>
      </c>
      <c r="CA15" s="5">
        <f t="shared" si="31"/>
        <v>614.70275437778309</v>
      </c>
      <c r="CB15" s="35">
        <f t="shared" si="32"/>
        <v>1.0305220515736947E-2</v>
      </c>
      <c r="CC15" s="5">
        <f t="shared" si="33"/>
        <v>4175.4752109123319</v>
      </c>
      <c r="CD15" s="35">
        <f t="shared" si="34"/>
        <v>6.9999999999999993E-2</v>
      </c>
      <c r="CE15" s="5">
        <f t="shared" si="58"/>
        <v>4818.9523122637465</v>
      </c>
      <c r="CF15" s="5">
        <f t="shared" si="59"/>
        <v>33502.471410057173</v>
      </c>
      <c r="CG15" s="5">
        <f t="shared" si="35"/>
        <v>715181.04768773634</v>
      </c>
      <c r="CH15" s="5">
        <f t="shared" si="36"/>
        <v>38321.42372232092</v>
      </c>
    </row>
    <row r="16" spans="1:86" ht="14.25" customHeight="1">
      <c r="A16" s="161">
        <f t="shared" si="64"/>
        <v>6</v>
      </c>
      <c r="B16" s="11">
        <f t="shared" si="65"/>
        <v>346868.88457473711</v>
      </c>
      <c r="C16" s="162">
        <f t="shared" si="60"/>
        <v>335925.66668235383</v>
      </c>
      <c r="D16" s="11">
        <f t="shared" si="66"/>
        <v>324993.15157389647</v>
      </c>
      <c r="E16" s="11">
        <f t="shared" si="61"/>
        <v>314072.52709382446</v>
      </c>
      <c r="F16" s="11">
        <f t="shared" si="62"/>
        <v>303165.03862183768</v>
      </c>
      <c r="G16" s="22">
        <f t="shared" si="63"/>
        <v>292271.98923158622</v>
      </c>
      <c r="H16" s="11"/>
      <c r="I16" s="150"/>
      <c r="J16" s="2">
        <v>9</v>
      </c>
      <c r="K16" s="118">
        <v>45108</v>
      </c>
      <c r="L16" s="5">
        <f t="shared" si="37"/>
        <v>716237.43736035854</v>
      </c>
      <c r="M16" s="5">
        <f t="shared" si="0"/>
        <v>5409.1195491666622</v>
      </c>
      <c r="N16" s="5">
        <f t="shared" si="1"/>
        <v>484.98716731419699</v>
      </c>
      <c r="O16" s="35">
        <f t="shared" si="2"/>
        <v>8.1255819707204743E-3</v>
      </c>
      <c r="P16" s="5">
        <f t="shared" si="3"/>
        <v>4924.1323818524652</v>
      </c>
      <c r="Q16" s="35">
        <f t="shared" si="4"/>
        <v>8.2500000000000004E-2</v>
      </c>
      <c r="R16" s="5">
        <f t="shared" si="38"/>
        <v>4247.549806955798</v>
      </c>
      <c r="S16" s="5">
        <f t="shared" si="39"/>
        <v>44434.526135544162</v>
      </c>
      <c r="T16" s="5">
        <f t="shared" si="5"/>
        <v>715752.45019304438</v>
      </c>
      <c r="U16" s="5">
        <f t="shared" si="6"/>
        <v>48682.075942499956</v>
      </c>
      <c r="V16" s="150"/>
      <c r="W16" s="2">
        <v>9</v>
      </c>
      <c r="X16" s="118">
        <v>45108</v>
      </c>
      <c r="Y16" s="5">
        <f t="shared" si="40"/>
        <v>716043.76848918432</v>
      </c>
      <c r="Z16" s="5">
        <f t="shared" si="41"/>
        <v>5283.104931931518</v>
      </c>
      <c r="AA16" s="5">
        <f t="shared" si="7"/>
        <v>509.47980867028855</v>
      </c>
      <c r="AB16" s="35">
        <f t="shared" si="8"/>
        <v>8.5382458071567024E-3</v>
      </c>
      <c r="AC16" s="5">
        <f t="shared" si="9"/>
        <v>4773.6251232612294</v>
      </c>
      <c r="AD16" s="35">
        <f t="shared" si="10"/>
        <v>0.08</v>
      </c>
      <c r="AE16" s="5">
        <f t="shared" si="42"/>
        <v>4465.7113194859357</v>
      </c>
      <c r="AF16" s="5">
        <f t="shared" si="43"/>
        <v>43082.233067897723</v>
      </c>
      <c r="AG16" s="5">
        <f t="shared" si="11"/>
        <v>715534.28868051409</v>
      </c>
      <c r="AH16" s="5">
        <f t="shared" si="12"/>
        <v>47547.944387383657</v>
      </c>
      <c r="AI16" s="150"/>
      <c r="AJ16" s="2">
        <v>9</v>
      </c>
      <c r="AK16" s="118">
        <v>45108</v>
      </c>
      <c r="AL16" s="5">
        <f t="shared" si="44"/>
        <v>715841.56431932037</v>
      </c>
      <c r="AM16" s="5">
        <f t="shared" si="45"/>
        <v>5158.1681680251213</v>
      </c>
      <c r="AN16" s="5">
        <f t="shared" si="13"/>
        <v>535.02473179617755</v>
      </c>
      <c r="AO16" s="35">
        <f t="shared" si="14"/>
        <v>8.9688795699633117E-3</v>
      </c>
      <c r="AP16" s="5">
        <f t="shared" si="15"/>
        <v>4623.1434362289438</v>
      </c>
      <c r="AQ16" s="35">
        <f t="shared" si="16"/>
        <v>7.7499999999999999E-2</v>
      </c>
      <c r="AR16" s="5">
        <f t="shared" si="46"/>
        <v>4693.4604124758416</v>
      </c>
      <c r="AS16" s="5">
        <f t="shared" si="47"/>
        <v>41730.05309975025</v>
      </c>
      <c r="AT16" s="5">
        <f t="shared" si="17"/>
        <v>715306.53958752414</v>
      </c>
      <c r="AU16" s="5">
        <f t="shared" si="18"/>
        <v>46423.513512226091</v>
      </c>
      <c r="AV16" s="150"/>
      <c r="AW16" s="2">
        <v>9</v>
      </c>
      <c r="AX16" s="118">
        <v>45108</v>
      </c>
      <c r="AY16" s="5">
        <f t="shared" si="48"/>
        <v>715630.55597040814</v>
      </c>
      <c r="AZ16" s="5">
        <f t="shared" si="49"/>
        <v>5034.344461579999</v>
      </c>
      <c r="BA16" s="5">
        <f t="shared" si="19"/>
        <v>561.65348676494887</v>
      </c>
      <c r="BB16" s="35">
        <f t="shared" si="20"/>
        <v>9.4180464835518906E-3</v>
      </c>
      <c r="BC16" s="5">
        <f t="shared" si="21"/>
        <v>4472.6909748150501</v>
      </c>
      <c r="BD16" s="35">
        <f t="shared" si="22"/>
        <v>7.4999999999999983E-2</v>
      </c>
      <c r="BE16" s="5">
        <f t="shared" si="50"/>
        <v>4931.0975163567664</v>
      </c>
      <c r="BF16" s="5">
        <f t="shared" si="51"/>
        <v>40378.002637863225</v>
      </c>
      <c r="BG16" s="5">
        <f t="shared" si="23"/>
        <v>715068.90248364315</v>
      </c>
      <c r="BH16" s="5">
        <f t="shared" si="24"/>
        <v>45309.100154219988</v>
      </c>
      <c r="BI16" s="150"/>
      <c r="BJ16" s="2">
        <v>9</v>
      </c>
      <c r="BK16" s="118">
        <v>45108</v>
      </c>
      <c r="BL16" s="5">
        <f t="shared" si="52"/>
        <v>715410.47374053928</v>
      </c>
      <c r="BM16" s="5">
        <f t="shared" si="53"/>
        <v>4911.6692164045799</v>
      </c>
      <c r="BN16" s="5">
        <f t="shared" si="25"/>
        <v>589.39760422215477</v>
      </c>
      <c r="BO16" s="35">
        <f t="shared" si="26"/>
        <v>9.8863121386603657E-3</v>
      </c>
      <c r="BP16" s="5">
        <f t="shared" si="27"/>
        <v>4322.2716121824251</v>
      </c>
      <c r="BQ16" s="35">
        <f t="shared" si="28"/>
        <v>7.2500000000000009E-2</v>
      </c>
      <c r="BR16" s="5">
        <f t="shared" si="54"/>
        <v>5178.9238636828422</v>
      </c>
      <c r="BS16" s="5">
        <f t="shared" si="55"/>
        <v>39026.099083958376</v>
      </c>
      <c r="BT16" s="5">
        <f t="shared" si="29"/>
        <v>714821.0761363171</v>
      </c>
      <c r="BU16" s="5">
        <f t="shared" si="30"/>
        <v>44205.022947641221</v>
      </c>
      <c r="BV16" s="150"/>
      <c r="BW16" s="2">
        <v>9</v>
      </c>
      <c r="BX16" s="118">
        <v>45108</v>
      </c>
      <c r="BY16" s="5">
        <f t="shared" si="56"/>
        <v>715181.04768773634</v>
      </c>
      <c r="BZ16" s="5">
        <f t="shared" si="57"/>
        <v>4790.177965290115</v>
      </c>
      <c r="CA16" s="5">
        <f t="shared" si="31"/>
        <v>618.28852044498581</v>
      </c>
      <c r="CB16" s="35">
        <f t="shared" si="32"/>
        <v>1.0374243374216663E-2</v>
      </c>
      <c r="CC16" s="5">
        <f t="shared" si="33"/>
        <v>4171.8894448451292</v>
      </c>
      <c r="CD16" s="35">
        <f t="shared" si="34"/>
        <v>7.0000000000000007E-2</v>
      </c>
      <c r="CE16" s="5">
        <f t="shared" si="58"/>
        <v>5437.2408327087323</v>
      </c>
      <c r="CF16" s="5">
        <f t="shared" si="59"/>
        <v>37674.360854902305</v>
      </c>
      <c r="CG16" s="5">
        <f t="shared" si="35"/>
        <v>714562.75916729134</v>
      </c>
      <c r="CH16" s="5">
        <f t="shared" si="36"/>
        <v>43111.601687611037</v>
      </c>
    </row>
    <row r="17" spans="1:86" ht="14.25" customHeight="1">
      <c r="A17" s="161">
        <f t="shared" si="64"/>
        <v>7</v>
      </c>
      <c r="B17" s="11">
        <f t="shared" si="65"/>
        <v>402406.2772248644</v>
      </c>
      <c r="C17" s="162">
        <f t="shared" si="60"/>
        <v>389618.32239025249</v>
      </c>
      <c r="D17" s="11">
        <f t="shared" si="66"/>
        <v>376845.69532620523</v>
      </c>
      <c r="E17" s="11">
        <f t="shared" si="61"/>
        <v>364090.01368807186</v>
      </c>
      <c r="F17" s="11">
        <f t="shared" si="62"/>
        <v>351352.96976482309</v>
      </c>
      <c r="G17" s="22">
        <f t="shared" si="63"/>
        <v>338636.33040299389</v>
      </c>
      <c r="H17" s="11"/>
      <c r="I17" s="150"/>
      <c r="J17" s="2">
        <v>10</v>
      </c>
      <c r="K17" s="118">
        <v>45139</v>
      </c>
      <c r="L17" s="5">
        <f t="shared" si="37"/>
        <v>715752.45019304438</v>
      </c>
      <c r="M17" s="5">
        <f t="shared" si="0"/>
        <v>5409.1195491666622</v>
      </c>
      <c r="N17" s="5">
        <f t="shared" si="1"/>
        <v>488.32145408948236</v>
      </c>
      <c r="O17" s="35">
        <f t="shared" si="2"/>
        <v>8.186989017632193E-3</v>
      </c>
      <c r="P17" s="5">
        <f t="shared" si="3"/>
        <v>4920.7980950771798</v>
      </c>
      <c r="Q17" s="35">
        <f t="shared" si="4"/>
        <v>8.249999999999999E-2</v>
      </c>
      <c r="R17" s="5">
        <f t="shared" si="38"/>
        <v>4735.8712610452803</v>
      </c>
      <c r="S17" s="5">
        <f t="shared" si="39"/>
        <v>49355.324230621343</v>
      </c>
      <c r="T17" s="5">
        <f t="shared" si="5"/>
        <v>715264.1287389549</v>
      </c>
      <c r="U17" s="5">
        <f t="shared" si="6"/>
        <v>54091.195491666622</v>
      </c>
      <c r="V17" s="150"/>
      <c r="W17" s="2">
        <v>10</v>
      </c>
      <c r="X17" s="118">
        <v>45139</v>
      </c>
      <c r="Y17" s="5">
        <f t="shared" si="40"/>
        <v>715534.28868051409</v>
      </c>
      <c r="Z17" s="5">
        <f t="shared" si="41"/>
        <v>5283.104931931518</v>
      </c>
      <c r="AA17" s="5">
        <f t="shared" si="7"/>
        <v>512.87634072809033</v>
      </c>
      <c r="AB17" s="35">
        <f t="shared" si="8"/>
        <v>8.6012874380714324E-3</v>
      </c>
      <c r="AC17" s="5">
        <f t="shared" si="9"/>
        <v>4770.2285912034276</v>
      </c>
      <c r="AD17" s="35">
        <f t="shared" si="10"/>
        <v>0.08</v>
      </c>
      <c r="AE17" s="5">
        <f t="shared" si="42"/>
        <v>4978.5876602140261</v>
      </c>
      <c r="AF17" s="5">
        <f t="shared" si="43"/>
        <v>47852.461659101151</v>
      </c>
      <c r="AG17" s="5">
        <f t="shared" si="11"/>
        <v>715021.41233978595</v>
      </c>
      <c r="AH17" s="5">
        <f t="shared" si="12"/>
        <v>52831.049319315178</v>
      </c>
      <c r="AI17" s="150"/>
      <c r="AJ17" s="2">
        <v>10</v>
      </c>
      <c r="AK17" s="118">
        <v>45139</v>
      </c>
      <c r="AL17" s="5">
        <f t="shared" si="44"/>
        <v>715306.53958752414</v>
      </c>
      <c r="AM17" s="5">
        <f t="shared" si="45"/>
        <v>5158.1681680251213</v>
      </c>
      <c r="AN17" s="5">
        <f t="shared" si="13"/>
        <v>538.48009985569479</v>
      </c>
      <c r="AO17" s="35">
        <f t="shared" si="14"/>
        <v>9.0335553230010465E-3</v>
      </c>
      <c r="AP17" s="5">
        <f t="shared" si="15"/>
        <v>4619.6880681694265</v>
      </c>
      <c r="AQ17" s="35">
        <f t="shared" si="16"/>
        <v>7.7499999999999999E-2</v>
      </c>
      <c r="AR17" s="5">
        <f t="shared" si="46"/>
        <v>5231.9405123315364</v>
      </c>
      <c r="AS17" s="5">
        <f t="shared" si="47"/>
        <v>46349.741167919674</v>
      </c>
      <c r="AT17" s="5">
        <f t="shared" si="17"/>
        <v>714768.05948766845</v>
      </c>
      <c r="AU17" s="5">
        <f t="shared" si="18"/>
        <v>51581.681680251211</v>
      </c>
      <c r="AV17" s="150"/>
      <c r="AW17" s="2">
        <v>10</v>
      </c>
      <c r="AX17" s="118">
        <v>45139</v>
      </c>
      <c r="AY17" s="5">
        <f t="shared" si="48"/>
        <v>715068.90248364315</v>
      </c>
      <c r="AZ17" s="5">
        <f t="shared" si="49"/>
        <v>5034.344461579999</v>
      </c>
      <c r="BA17" s="5">
        <f t="shared" si="19"/>
        <v>565.16382105723005</v>
      </c>
      <c r="BB17" s="35">
        <f t="shared" si="20"/>
        <v>9.4843529471509841E-3</v>
      </c>
      <c r="BC17" s="5">
        <f t="shared" si="21"/>
        <v>4469.180640522769</v>
      </c>
      <c r="BD17" s="35">
        <f t="shared" si="22"/>
        <v>7.4999999999999983E-2</v>
      </c>
      <c r="BE17" s="5">
        <f t="shared" si="50"/>
        <v>5496.2613374139964</v>
      </c>
      <c r="BF17" s="5">
        <f t="shared" si="51"/>
        <v>44847.183278385994</v>
      </c>
      <c r="BG17" s="5">
        <f t="shared" si="23"/>
        <v>714503.73866258597</v>
      </c>
      <c r="BH17" s="5">
        <f t="shared" si="24"/>
        <v>50343.444615799992</v>
      </c>
      <c r="BI17" s="150"/>
      <c r="BJ17" s="2">
        <v>10</v>
      </c>
      <c r="BK17" s="118">
        <v>45139</v>
      </c>
      <c r="BL17" s="5">
        <f t="shared" si="52"/>
        <v>714821.0761363171</v>
      </c>
      <c r="BM17" s="5">
        <f t="shared" si="53"/>
        <v>4911.6692164045799</v>
      </c>
      <c r="BN17" s="5">
        <f t="shared" si="25"/>
        <v>592.95854808099739</v>
      </c>
      <c r="BO17" s="35">
        <f t="shared" si="26"/>
        <v>9.9542428371474524E-3</v>
      </c>
      <c r="BP17" s="5">
        <f t="shared" si="27"/>
        <v>4318.7106683235825</v>
      </c>
      <c r="BQ17" s="35">
        <f t="shared" si="28"/>
        <v>7.2499999999999995E-2</v>
      </c>
      <c r="BR17" s="5">
        <f t="shared" si="54"/>
        <v>5771.8824117638396</v>
      </c>
      <c r="BS17" s="5">
        <f t="shared" si="55"/>
        <v>43344.809752281959</v>
      </c>
      <c r="BT17" s="5">
        <f t="shared" si="29"/>
        <v>714228.11758823611</v>
      </c>
      <c r="BU17" s="5">
        <f t="shared" si="30"/>
        <v>49116.692164045802</v>
      </c>
      <c r="BV17" s="150"/>
      <c r="BW17" s="2">
        <v>10</v>
      </c>
      <c r="BX17" s="118">
        <v>45139</v>
      </c>
      <c r="BY17" s="5">
        <f t="shared" si="56"/>
        <v>714562.75916729134</v>
      </c>
      <c r="BZ17" s="5">
        <f t="shared" si="57"/>
        <v>4790.177965290115</v>
      </c>
      <c r="CA17" s="5">
        <f t="shared" si="31"/>
        <v>621.89520348091537</v>
      </c>
      <c r="CB17" s="35">
        <f t="shared" si="32"/>
        <v>1.0443788661009451E-2</v>
      </c>
      <c r="CC17" s="5">
        <f t="shared" si="33"/>
        <v>4168.2827618091997</v>
      </c>
      <c r="CD17" s="35">
        <f t="shared" si="34"/>
        <v>7.0000000000000007E-2</v>
      </c>
      <c r="CE17" s="5">
        <f t="shared" si="58"/>
        <v>6059.1360361896477</v>
      </c>
      <c r="CF17" s="5">
        <f t="shared" si="59"/>
        <v>41842.643616711503</v>
      </c>
      <c r="CG17" s="5">
        <f t="shared" si="35"/>
        <v>713940.86396381038</v>
      </c>
      <c r="CH17" s="5">
        <f t="shared" si="36"/>
        <v>47901.779652901154</v>
      </c>
    </row>
    <row r="18" spans="1:86" ht="14.25" customHeight="1">
      <c r="A18" s="161">
        <f t="shared" si="64"/>
        <v>8</v>
      </c>
      <c r="B18" s="11">
        <f t="shared" si="65"/>
        <v>457140.55955792987</v>
      </c>
      <c r="C18" s="162">
        <f t="shared" si="60"/>
        <v>442505.50079594046</v>
      </c>
      <c r="D18" s="11">
        <f t="shared" si="66"/>
        <v>427891.45692632342</v>
      </c>
      <c r="E18" s="11">
        <f t="shared" si="61"/>
        <v>413300.53682581038</v>
      </c>
      <c r="F18" s="11">
        <f t="shared" si="62"/>
        <v>398734.94183904183</v>
      </c>
      <c r="G18" s="22">
        <f t="shared" si="63"/>
        <v>384196.9653174096</v>
      </c>
      <c r="H18" s="11"/>
      <c r="I18" s="150"/>
      <c r="J18" s="2">
        <v>11</v>
      </c>
      <c r="K18" s="118">
        <v>45170</v>
      </c>
      <c r="L18" s="5">
        <f t="shared" si="37"/>
        <v>715264.1287389549</v>
      </c>
      <c r="M18" s="5">
        <f t="shared" si="0"/>
        <v>5409.1195491666622</v>
      </c>
      <c r="N18" s="5">
        <f t="shared" si="1"/>
        <v>491.67866408634745</v>
      </c>
      <c r="O18" s="35">
        <f t="shared" si="2"/>
        <v>8.2489023732231718E-3</v>
      </c>
      <c r="P18" s="5">
        <f t="shared" si="3"/>
        <v>4917.4408850803147</v>
      </c>
      <c r="Q18" s="35">
        <f t="shared" si="4"/>
        <v>8.2500000000000004E-2</v>
      </c>
      <c r="R18" s="5">
        <f t="shared" si="38"/>
        <v>5227.5499251316278</v>
      </c>
      <c r="S18" s="5">
        <f t="shared" si="39"/>
        <v>54272.765115701659</v>
      </c>
      <c r="T18" s="5">
        <f t="shared" si="5"/>
        <v>714772.45007486851</v>
      </c>
      <c r="U18" s="5">
        <f t="shared" si="6"/>
        <v>59500.315040833288</v>
      </c>
      <c r="V18" s="150"/>
      <c r="W18" s="2">
        <v>11</v>
      </c>
      <c r="X18" s="118">
        <v>45170</v>
      </c>
      <c r="Y18" s="5">
        <f t="shared" si="40"/>
        <v>715021.41233978595</v>
      </c>
      <c r="Z18" s="5">
        <f t="shared" si="41"/>
        <v>5283.104931931518</v>
      </c>
      <c r="AA18" s="5">
        <f t="shared" si="7"/>
        <v>516.29551633294432</v>
      </c>
      <c r="AB18" s="35">
        <f t="shared" si="8"/>
        <v>8.6648400860073003E-3</v>
      </c>
      <c r="AC18" s="5">
        <f t="shared" si="9"/>
        <v>4766.8094155985737</v>
      </c>
      <c r="AD18" s="35">
        <f t="shared" si="10"/>
        <v>8.0000000000000016E-2</v>
      </c>
      <c r="AE18" s="5">
        <f t="shared" si="42"/>
        <v>5494.8831765469704</v>
      </c>
      <c r="AF18" s="5">
        <f t="shared" si="43"/>
        <v>52619.271074699725</v>
      </c>
      <c r="AG18" s="5">
        <f t="shared" si="11"/>
        <v>714505.11682345299</v>
      </c>
      <c r="AH18" s="5">
        <f t="shared" si="12"/>
        <v>58114.154251246699</v>
      </c>
      <c r="AI18" s="150"/>
      <c r="AJ18" s="2">
        <v>11</v>
      </c>
      <c r="AK18" s="118">
        <v>45170</v>
      </c>
      <c r="AL18" s="5">
        <f t="shared" si="44"/>
        <v>714768.05948766845</v>
      </c>
      <c r="AM18" s="5">
        <f t="shared" si="45"/>
        <v>5158.1681680251213</v>
      </c>
      <c r="AN18" s="5">
        <f t="shared" si="13"/>
        <v>541.95778383392917</v>
      </c>
      <c r="AO18" s="35">
        <f t="shared" si="14"/>
        <v>9.0987465369797363E-3</v>
      </c>
      <c r="AP18" s="5">
        <f t="shared" si="15"/>
        <v>4616.2103841911921</v>
      </c>
      <c r="AQ18" s="35">
        <f t="shared" si="16"/>
        <v>7.7499999999999999E-2</v>
      </c>
      <c r="AR18" s="5">
        <f t="shared" si="46"/>
        <v>5773.8982961654656</v>
      </c>
      <c r="AS18" s="5">
        <f t="shared" si="47"/>
        <v>50965.95155211087</v>
      </c>
      <c r="AT18" s="5">
        <f t="shared" si="17"/>
        <v>714226.10170383449</v>
      </c>
      <c r="AU18" s="5">
        <f t="shared" si="18"/>
        <v>56739.849848276339</v>
      </c>
      <c r="AV18" s="150"/>
      <c r="AW18" s="2">
        <v>11</v>
      </c>
      <c r="AX18" s="118">
        <v>45170</v>
      </c>
      <c r="AY18" s="5">
        <f t="shared" si="48"/>
        <v>714503.73866258597</v>
      </c>
      <c r="AZ18" s="5">
        <f t="shared" si="49"/>
        <v>5034.344461579999</v>
      </c>
      <c r="BA18" s="5">
        <f t="shared" si="19"/>
        <v>568.69609493883672</v>
      </c>
      <c r="BB18" s="35">
        <f t="shared" si="20"/>
        <v>9.5511790491676386E-3</v>
      </c>
      <c r="BC18" s="5">
        <f t="shared" si="21"/>
        <v>4465.6483666411623</v>
      </c>
      <c r="BD18" s="35">
        <f t="shared" si="22"/>
        <v>7.5000000000000011E-2</v>
      </c>
      <c r="BE18" s="5">
        <f t="shared" si="50"/>
        <v>6064.9574323528332</v>
      </c>
      <c r="BF18" s="5">
        <f t="shared" si="51"/>
        <v>49312.831645027152</v>
      </c>
      <c r="BG18" s="5">
        <f t="shared" si="23"/>
        <v>713935.04256764718</v>
      </c>
      <c r="BH18" s="5">
        <f t="shared" si="24"/>
        <v>55377.789077379988</v>
      </c>
      <c r="BI18" s="150"/>
      <c r="BJ18" s="2">
        <v>11</v>
      </c>
      <c r="BK18" s="118">
        <v>45170</v>
      </c>
      <c r="BL18" s="5">
        <f t="shared" si="52"/>
        <v>714228.11758823611</v>
      </c>
      <c r="BM18" s="5">
        <f t="shared" si="53"/>
        <v>4911.6692164045799</v>
      </c>
      <c r="BN18" s="5">
        <f t="shared" si="25"/>
        <v>596.54100597565321</v>
      </c>
      <c r="BO18" s="35">
        <f t="shared" si="26"/>
        <v>1.0022697084343609E-2</v>
      </c>
      <c r="BP18" s="5">
        <f t="shared" si="27"/>
        <v>4315.1282104289266</v>
      </c>
      <c r="BQ18" s="35">
        <f t="shared" si="28"/>
        <v>7.2499999999999995E-2</v>
      </c>
      <c r="BR18" s="5">
        <f t="shared" si="54"/>
        <v>6368.4234177394928</v>
      </c>
      <c r="BS18" s="5">
        <f t="shared" si="55"/>
        <v>47659.937962710886</v>
      </c>
      <c r="BT18" s="5">
        <f t="shared" si="29"/>
        <v>713631.57658226043</v>
      </c>
      <c r="BU18" s="5">
        <f t="shared" si="30"/>
        <v>54028.361380450377</v>
      </c>
      <c r="BV18" s="150"/>
      <c r="BW18" s="2">
        <v>11</v>
      </c>
      <c r="BX18" s="118">
        <v>45170</v>
      </c>
      <c r="BY18" s="5">
        <f t="shared" si="56"/>
        <v>713940.86396381038</v>
      </c>
      <c r="BZ18" s="5">
        <f t="shared" si="57"/>
        <v>4790.177965290115</v>
      </c>
      <c r="CA18" s="5">
        <f t="shared" si="31"/>
        <v>625.52292550122093</v>
      </c>
      <c r="CB18" s="35">
        <f t="shared" si="32"/>
        <v>1.0513861140178613E-2</v>
      </c>
      <c r="CC18" s="5">
        <f t="shared" si="33"/>
        <v>4164.6550397888941</v>
      </c>
      <c r="CD18" s="35">
        <f t="shared" si="34"/>
        <v>7.0000000000000007E-2</v>
      </c>
      <c r="CE18" s="5">
        <f t="shared" si="58"/>
        <v>6684.6589616908686</v>
      </c>
      <c r="CF18" s="5">
        <f t="shared" si="59"/>
        <v>46007.298656500396</v>
      </c>
      <c r="CG18" s="5">
        <f t="shared" si="35"/>
        <v>713315.34103830915</v>
      </c>
      <c r="CH18" s="5">
        <f t="shared" si="36"/>
        <v>52691.957618191263</v>
      </c>
    </row>
    <row r="19" spans="1:86" ht="14.25" customHeight="1">
      <c r="A19" s="161">
        <f t="shared" si="64"/>
        <v>9</v>
      </c>
      <c r="B19" s="11">
        <f t="shared" si="65"/>
        <v>511002.911333317</v>
      </c>
      <c r="C19" s="162">
        <f t="shared" si="60"/>
        <v>494520.34768058965</v>
      </c>
      <c r="D19" s="11">
        <f t="shared" si="66"/>
        <v>478065.6412810589</v>
      </c>
      <c r="E19" s="11">
        <f t="shared" si="61"/>
        <v>461641.44983672933</v>
      </c>
      <c r="F19" s="11">
        <f t="shared" si="62"/>
        <v>445250.54152490763</v>
      </c>
      <c r="G19" s="22">
        <f t="shared" si="63"/>
        <v>428895.79398453108</v>
      </c>
      <c r="H19" s="11"/>
      <c r="I19" s="150"/>
      <c r="J19" s="2">
        <v>12</v>
      </c>
      <c r="K19" s="118">
        <v>45200</v>
      </c>
      <c r="L19" s="5">
        <f t="shared" si="37"/>
        <v>714772.45007486851</v>
      </c>
      <c r="M19" s="5">
        <f t="shared" si="0"/>
        <v>5409.1195491666622</v>
      </c>
      <c r="N19" s="5">
        <f t="shared" si="1"/>
        <v>495.05895490194143</v>
      </c>
      <c r="O19" s="35">
        <f t="shared" si="2"/>
        <v>8.3113268540233199E-3</v>
      </c>
      <c r="P19" s="5">
        <f t="shared" si="3"/>
        <v>4914.0605942647207</v>
      </c>
      <c r="Q19" s="35">
        <f t="shared" si="4"/>
        <v>8.2500000000000004E-2</v>
      </c>
      <c r="R19" s="5">
        <f t="shared" si="38"/>
        <v>5722.6088800335692</v>
      </c>
      <c r="S19" s="5">
        <f t="shared" si="39"/>
        <v>59186.825709966382</v>
      </c>
      <c r="T19" s="5">
        <f t="shared" si="5"/>
        <v>714277.39111996652</v>
      </c>
      <c r="U19" s="5">
        <f t="shared" si="6"/>
        <v>64909.434589999953</v>
      </c>
      <c r="V19" s="150"/>
      <c r="W19" s="2">
        <v>12</v>
      </c>
      <c r="X19" s="118">
        <v>45200</v>
      </c>
      <c r="Y19" s="5">
        <f t="shared" si="40"/>
        <v>714505.11682345299</v>
      </c>
      <c r="Z19" s="5">
        <f t="shared" si="41"/>
        <v>5283.104931931518</v>
      </c>
      <c r="AA19" s="5">
        <f t="shared" si="7"/>
        <v>519.7374864418307</v>
      </c>
      <c r="AB19" s="35">
        <f t="shared" si="8"/>
        <v>8.7289085696541351E-3</v>
      </c>
      <c r="AC19" s="5">
        <f t="shared" si="9"/>
        <v>4763.3674454896873</v>
      </c>
      <c r="AD19" s="35">
        <f t="shared" si="10"/>
        <v>8.0000000000000016E-2</v>
      </c>
      <c r="AE19" s="5">
        <f t="shared" si="42"/>
        <v>6014.6206629888011</v>
      </c>
      <c r="AF19" s="5">
        <f t="shared" si="43"/>
        <v>57382.638520189415</v>
      </c>
      <c r="AG19" s="5">
        <f t="shared" si="11"/>
        <v>713985.37933701114</v>
      </c>
      <c r="AH19" s="5">
        <f t="shared" si="12"/>
        <v>63397.259183178219</v>
      </c>
      <c r="AI19" s="150"/>
      <c r="AJ19" s="2">
        <v>12</v>
      </c>
      <c r="AK19" s="118">
        <v>45200</v>
      </c>
      <c r="AL19" s="5">
        <f t="shared" si="44"/>
        <v>714226.10170383449</v>
      </c>
      <c r="AM19" s="5">
        <f t="shared" si="45"/>
        <v>5158.1681680251213</v>
      </c>
      <c r="AN19" s="5">
        <f t="shared" si="13"/>
        <v>545.4579278545234</v>
      </c>
      <c r="AO19" s="35">
        <f t="shared" si="14"/>
        <v>9.164458031762716E-3</v>
      </c>
      <c r="AP19" s="5">
        <f t="shared" si="15"/>
        <v>4612.7102401705979</v>
      </c>
      <c r="AQ19" s="35">
        <f t="shared" si="16"/>
        <v>7.7499999999999999E-2</v>
      </c>
      <c r="AR19" s="5">
        <f t="shared" si="46"/>
        <v>6319.356224019989</v>
      </c>
      <c r="AS19" s="5">
        <f t="shared" si="47"/>
        <v>55578.661792281469</v>
      </c>
      <c r="AT19" s="5">
        <f t="shared" si="17"/>
        <v>713680.64377597999</v>
      </c>
      <c r="AU19" s="5">
        <f t="shared" si="18"/>
        <v>61898.018016301459</v>
      </c>
      <c r="AV19" s="150"/>
      <c r="AW19" s="2">
        <v>12</v>
      </c>
      <c r="AX19" s="118">
        <v>45200</v>
      </c>
      <c r="AY19" s="5">
        <f t="shared" si="48"/>
        <v>713935.04256764718</v>
      </c>
      <c r="AZ19" s="5">
        <f t="shared" si="49"/>
        <v>5034.344461579999</v>
      </c>
      <c r="BA19" s="5">
        <f t="shared" si="19"/>
        <v>572.25044553220414</v>
      </c>
      <c r="BB19" s="35">
        <f t="shared" si="20"/>
        <v>9.6185296097659797E-3</v>
      </c>
      <c r="BC19" s="5">
        <f t="shared" si="21"/>
        <v>4462.0940160477949</v>
      </c>
      <c r="BD19" s="35">
        <f t="shared" si="22"/>
        <v>7.5000000000000011E-2</v>
      </c>
      <c r="BE19" s="5">
        <f t="shared" si="50"/>
        <v>6637.2078778850373</v>
      </c>
      <c r="BF19" s="5">
        <f t="shared" si="51"/>
        <v>53774.925661074943</v>
      </c>
      <c r="BG19" s="5">
        <f t="shared" si="23"/>
        <v>713362.79212211503</v>
      </c>
      <c r="BH19" s="5">
        <f t="shared" si="24"/>
        <v>60412.133538959984</v>
      </c>
      <c r="BI19" s="150"/>
      <c r="BJ19" s="2">
        <v>12</v>
      </c>
      <c r="BK19" s="118">
        <v>45200</v>
      </c>
      <c r="BL19" s="5">
        <f t="shared" si="52"/>
        <v>713631.57658226043</v>
      </c>
      <c r="BM19" s="5">
        <f t="shared" si="53"/>
        <v>4911.6692164045799</v>
      </c>
      <c r="BN19" s="5">
        <f t="shared" si="25"/>
        <v>600.1451078867567</v>
      </c>
      <c r="BO19" s="35">
        <f t="shared" si="26"/>
        <v>1.00916796999536E-2</v>
      </c>
      <c r="BP19" s="5">
        <f t="shared" si="27"/>
        <v>4311.5241085178232</v>
      </c>
      <c r="BQ19" s="35">
        <f t="shared" si="28"/>
        <v>7.2499999999999995E-2</v>
      </c>
      <c r="BR19" s="5">
        <f t="shared" si="54"/>
        <v>6968.5685256262495</v>
      </c>
      <c r="BS19" s="5">
        <f t="shared" si="55"/>
        <v>51971.462071228707</v>
      </c>
      <c r="BT19" s="5">
        <f t="shared" si="29"/>
        <v>713031.43147437368</v>
      </c>
      <c r="BU19" s="5">
        <f t="shared" si="30"/>
        <v>58940.030596854958</v>
      </c>
      <c r="BV19" s="150"/>
      <c r="BW19" s="2">
        <v>12</v>
      </c>
      <c r="BX19" s="118">
        <v>45200</v>
      </c>
      <c r="BY19" s="5">
        <f t="shared" si="56"/>
        <v>713315.34103830915</v>
      </c>
      <c r="BZ19" s="5">
        <f t="shared" si="57"/>
        <v>4790.177965290115</v>
      </c>
      <c r="CA19" s="5">
        <f t="shared" si="31"/>
        <v>629.17180923331125</v>
      </c>
      <c r="CB19" s="35">
        <f t="shared" si="32"/>
        <v>1.0584465630319667E-2</v>
      </c>
      <c r="CC19" s="5">
        <f t="shared" si="33"/>
        <v>4161.0061560568038</v>
      </c>
      <c r="CD19" s="35">
        <f t="shared" si="34"/>
        <v>7.0000000000000007E-2</v>
      </c>
      <c r="CE19" s="5">
        <f t="shared" si="58"/>
        <v>7313.8307709241799</v>
      </c>
      <c r="CF19" s="5">
        <f t="shared" si="59"/>
        <v>50168.304812557202</v>
      </c>
      <c r="CG19" s="5">
        <f t="shared" si="35"/>
        <v>712686.16922907589</v>
      </c>
      <c r="CH19" s="5">
        <f t="shared" si="36"/>
        <v>57482.13558348138</v>
      </c>
    </row>
    <row r="20" spans="1:86" ht="14.25" customHeight="1">
      <c r="A20" s="161">
        <f t="shared" si="64"/>
        <v>10</v>
      </c>
      <c r="B20" s="11">
        <f t="shared" si="65"/>
        <v>563918.61495681037</v>
      </c>
      <c r="C20" s="162">
        <f t="shared" si="60"/>
        <v>545590.45995818113</v>
      </c>
      <c r="D20" s="11">
        <f t="shared" si="66"/>
        <v>527298.24940904474</v>
      </c>
      <c r="E20" s="11">
        <f t="shared" si="61"/>
        <v>509045.24262669223</v>
      </c>
      <c r="F20" s="11">
        <f t="shared" si="62"/>
        <v>490834.82702325674</v>
      </c>
      <c r="G20" s="22">
        <f t="shared" si="63"/>
        <v>472670.51636105881</v>
      </c>
      <c r="H20" s="11"/>
      <c r="I20" s="150"/>
      <c r="J20" s="2">
        <v>13</v>
      </c>
      <c r="K20" s="118">
        <v>45231</v>
      </c>
      <c r="L20" s="5">
        <f t="shared" si="37"/>
        <v>714277.39111996652</v>
      </c>
      <c r="M20" s="5">
        <f t="shared" si="0"/>
        <v>5409.1195491666622</v>
      </c>
      <c r="N20" s="5">
        <f t="shared" si="1"/>
        <v>498.46248521689267</v>
      </c>
      <c r="O20" s="35">
        <f t="shared" si="2"/>
        <v>8.3742673322248287E-3</v>
      </c>
      <c r="P20" s="5">
        <f t="shared" si="3"/>
        <v>4910.6570639497695</v>
      </c>
      <c r="Q20" s="35">
        <f t="shared" si="4"/>
        <v>8.249999999999999E-2</v>
      </c>
      <c r="R20" s="5">
        <f t="shared" si="38"/>
        <v>6221.0713652504619</v>
      </c>
      <c r="S20" s="5">
        <f t="shared" si="39"/>
        <v>64097.482773916156</v>
      </c>
      <c r="T20" s="5">
        <f t="shared" si="5"/>
        <v>713778.92863474961</v>
      </c>
      <c r="U20" s="5">
        <f t="shared" si="6"/>
        <v>70318.554139166619</v>
      </c>
      <c r="V20" s="150"/>
      <c r="W20" s="2">
        <v>13</v>
      </c>
      <c r="X20" s="118">
        <v>45231</v>
      </c>
      <c r="Y20" s="5">
        <f t="shared" si="40"/>
        <v>713985.37933701114</v>
      </c>
      <c r="Z20" s="5">
        <f t="shared" si="41"/>
        <v>5283.104931931518</v>
      </c>
      <c r="AA20" s="5">
        <f t="shared" si="7"/>
        <v>523.20240301811009</v>
      </c>
      <c r="AB20" s="35">
        <f t="shared" si="8"/>
        <v>8.7934977632837703E-3</v>
      </c>
      <c r="AC20" s="5">
        <f t="shared" si="9"/>
        <v>4759.9025289134079</v>
      </c>
      <c r="AD20" s="35">
        <f t="shared" si="10"/>
        <v>0.08</v>
      </c>
      <c r="AE20" s="5">
        <f t="shared" si="42"/>
        <v>6537.8230660069112</v>
      </c>
      <c r="AF20" s="5">
        <f t="shared" si="43"/>
        <v>62142.541049102823</v>
      </c>
      <c r="AG20" s="5">
        <f t="shared" si="11"/>
        <v>713462.176933993</v>
      </c>
      <c r="AH20" s="5">
        <f t="shared" si="12"/>
        <v>68680.36411510974</v>
      </c>
      <c r="AI20" s="150"/>
      <c r="AJ20" s="2">
        <v>13</v>
      </c>
      <c r="AK20" s="118">
        <v>45231</v>
      </c>
      <c r="AL20" s="5">
        <f t="shared" si="44"/>
        <v>713680.64377597999</v>
      </c>
      <c r="AM20" s="5">
        <f t="shared" si="45"/>
        <v>5158.1681680251213</v>
      </c>
      <c r="AN20" s="5">
        <f t="shared" si="13"/>
        <v>548.98067697191709</v>
      </c>
      <c r="AO20" s="35">
        <f t="shared" si="14"/>
        <v>9.2306946827198314E-3</v>
      </c>
      <c r="AP20" s="5">
        <f t="shared" si="15"/>
        <v>4609.1874910532042</v>
      </c>
      <c r="AQ20" s="35">
        <f t="shared" si="16"/>
        <v>7.7499999999999999E-2</v>
      </c>
      <c r="AR20" s="5">
        <f t="shared" si="46"/>
        <v>6868.3369009919061</v>
      </c>
      <c r="AS20" s="5">
        <f t="shared" si="47"/>
        <v>60187.849283334675</v>
      </c>
      <c r="AT20" s="5">
        <f t="shared" si="17"/>
        <v>713131.66309900803</v>
      </c>
      <c r="AU20" s="5">
        <f t="shared" si="18"/>
        <v>67056.18618432658</v>
      </c>
      <c r="AV20" s="150"/>
      <c r="AW20" s="2">
        <v>13</v>
      </c>
      <c r="AX20" s="118">
        <v>45231</v>
      </c>
      <c r="AY20" s="5">
        <f t="shared" si="48"/>
        <v>713362.79212211503</v>
      </c>
      <c r="AZ20" s="5">
        <f t="shared" si="49"/>
        <v>5034.344461579999</v>
      </c>
      <c r="BA20" s="5">
        <f t="shared" si="19"/>
        <v>575.82701081678078</v>
      </c>
      <c r="BB20" s="35">
        <f t="shared" si="20"/>
        <v>9.6864095045463387E-3</v>
      </c>
      <c r="BC20" s="5">
        <f t="shared" si="21"/>
        <v>4458.5174507632182</v>
      </c>
      <c r="BD20" s="35">
        <f t="shared" si="22"/>
        <v>7.4999999999999983E-2</v>
      </c>
      <c r="BE20" s="5">
        <f t="shared" si="50"/>
        <v>7213.0348887018181</v>
      </c>
      <c r="BF20" s="5">
        <f t="shared" si="51"/>
        <v>58233.443111838162</v>
      </c>
      <c r="BG20" s="5">
        <f t="shared" si="23"/>
        <v>712786.96511129825</v>
      </c>
      <c r="BH20" s="5">
        <f t="shared" si="24"/>
        <v>65446.478000539981</v>
      </c>
      <c r="BI20" s="150"/>
      <c r="BJ20" s="2">
        <v>13</v>
      </c>
      <c r="BK20" s="118">
        <v>45231</v>
      </c>
      <c r="BL20" s="5">
        <f t="shared" si="52"/>
        <v>713031.43147437368</v>
      </c>
      <c r="BM20" s="5">
        <f t="shared" si="53"/>
        <v>4911.6692164045799</v>
      </c>
      <c r="BN20" s="5">
        <f t="shared" si="25"/>
        <v>603.7709845802392</v>
      </c>
      <c r="BO20" s="35">
        <f t="shared" si="26"/>
        <v>1.0161195559053366E-2</v>
      </c>
      <c r="BP20" s="5">
        <f t="shared" si="27"/>
        <v>4307.8982318243407</v>
      </c>
      <c r="BQ20" s="35">
        <f t="shared" si="28"/>
        <v>7.2499999999999995E-2</v>
      </c>
      <c r="BR20" s="5">
        <f t="shared" si="54"/>
        <v>7572.3395102064887</v>
      </c>
      <c r="BS20" s="5">
        <f t="shared" si="55"/>
        <v>56279.36030305305</v>
      </c>
      <c r="BT20" s="5">
        <f t="shared" si="29"/>
        <v>712427.6604897934</v>
      </c>
      <c r="BU20" s="5">
        <f t="shared" si="30"/>
        <v>63851.69981325954</v>
      </c>
      <c r="BV20" s="150"/>
      <c r="BW20" s="2">
        <v>13</v>
      </c>
      <c r="BX20" s="118">
        <v>45231</v>
      </c>
      <c r="BY20" s="5">
        <f t="shared" si="56"/>
        <v>712686.16922907589</v>
      </c>
      <c r="BZ20" s="5">
        <f t="shared" si="57"/>
        <v>4790.177965290115</v>
      </c>
      <c r="CA20" s="5">
        <f t="shared" si="31"/>
        <v>632.8419781205057</v>
      </c>
      <c r="CB20" s="35">
        <f t="shared" si="32"/>
        <v>1.0655607005339717E-2</v>
      </c>
      <c r="CC20" s="5">
        <f t="shared" si="33"/>
        <v>4157.3359871696093</v>
      </c>
      <c r="CD20" s="35">
        <f t="shared" si="34"/>
        <v>7.0000000000000007E-2</v>
      </c>
      <c r="CE20" s="5">
        <f t="shared" si="58"/>
        <v>7946.6727490446856</v>
      </c>
      <c r="CF20" s="5">
        <f t="shared" si="59"/>
        <v>54325.640799726811</v>
      </c>
      <c r="CG20" s="5">
        <f t="shared" si="35"/>
        <v>712053.32725095539</v>
      </c>
      <c r="CH20" s="5">
        <f t="shared" si="36"/>
        <v>62272.313548771497</v>
      </c>
    </row>
    <row r="21" spans="1:86" ht="14.25" customHeight="1">
      <c r="A21" s="161">
        <f t="shared" si="64"/>
        <v>11</v>
      </c>
      <c r="B21" s="11">
        <f t="shared" si="65"/>
        <v>615806.55012375372</v>
      </c>
      <c r="C21" s="162">
        <f t="shared" si="60"/>
        <v>595637.42512226512</v>
      </c>
      <c r="D21" s="11">
        <f t="shared" si="66"/>
        <v>575513.66050087928</v>
      </c>
      <c r="E21" s="11">
        <f t="shared" si="61"/>
        <v>555439.16411750554</v>
      </c>
      <c r="F21" s="11">
        <f t="shared" si="62"/>
        <v>535417.98860822862</v>
      </c>
      <c r="G21" s="22">
        <f t="shared" si="63"/>
        <v>515454.32872852596</v>
      </c>
      <c r="H21" s="11"/>
      <c r="I21" s="150"/>
      <c r="J21" s="2">
        <v>14</v>
      </c>
      <c r="K21" s="118">
        <v>45261</v>
      </c>
      <c r="L21" s="5">
        <f t="shared" si="37"/>
        <v>713778.92863474961</v>
      </c>
      <c r="M21" s="5">
        <f t="shared" si="0"/>
        <v>5409.1195491666622</v>
      </c>
      <c r="N21" s="5">
        <f t="shared" si="1"/>
        <v>501.88941480275844</v>
      </c>
      <c r="O21" s="35">
        <f t="shared" si="2"/>
        <v>8.4377287364768728E-3</v>
      </c>
      <c r="P21" s="5">
        <f t="shared" si="3"/>
        <v>4907.2301343639037</v>
      </c>
      <c r="Q21" s="35">
        <f t="shared" si="4"/>
        <v>8.2500000000000004E-2</v>
      </c>
      <c r="R21" s="5">
        <f t="shared" si="38"/>
        <v>6722.9607800532203</v>
      </c>
      <c r="S21" s="5">
        <f t="shared" si="39"/>
        <v>69004.712908280053</v>
      </c>
      <c r="T21" s="5">
        <f t="shared" si="5"/>
        <v>713277.03921994683</v>
      </c>
      <c r="U21" s="5">
        <f t="shared" si="6"/>
        <v>75727.673688333278</v>
      </c>
      <c r="V21" s="150"/>
      <c r="W21" s="2">
        <v>14</v>
      </c>
      <c r="X21" s="118">
        <v>45261</v>
      </c>
      <c r="Y21" s="5">
        <f t="shared" si="40"/>
        <v>713462.176933993</v>
      </c>
      <c r="Z21" s="5">
        <f t="shared" si="41"/>
        <v>5283.104931931518</v>
      </c>
      <c r="AA21" s="5">
        <f t="shared" si="7"/>
        <v>526.69041903823108</v>
      </c>
      <c r="AB21" s="35">
        <f t="shared" si="8"/>
        <v>8.8586125975441913E-3</v>
      </c>
      <c r="AC21" s="5">
        <f t="shared" si="9"/>
        <v>4756.4145128932869</v>
      </c>
      <c r="AD21" s="35">
        <f t="shared" si="10"/>
        <v>0.08</v>
      </c>
      <c r="AE21" s="5">
        <f t="shared" si="42"/>
        <v>7064.5134850451423</v>
      </c>
      <c r="AF21" s="5">
        <f t="shared" si="43"/>
        <v>66898.955561996117</v>
      </c>
      <c r="AG21" s="5">
        <f t="shared" si="11"/>
        <v>712935.48651495483</v>
      </c>
      <c r="AH21" s="5">
        <f t="shared" si="12"/>
        <v>73963.469047041261</v>
      </c>
      <c r="AI21" s="150"/>
      <c r="AJ21" s="2">
        <v>14</v>
      </c>
      <c r="AK21" s="118">
        <v>45261</v>
      </c>
      <c r="AL21" s="5">
        <f t="shared" si="44"/>
        <v>713131.66309900803</v>
      </c>
      <c r="AM21" s="5">
        <f t="shared" si="45"/>
        <v>5158.1681680251213</v>
      </c>
      <c r="AN21" s="5">
        <f t="shared" si="13"/>
        <v>552.52617717736121</v>
      </c>
      <c r="AO21" s="35">
        <f t="shared" si="14"/>
        <v>9.2974614215212744E-3</v>
      </c>
      <c r="AP21" s="5">
        <f t="shared" si="15"/>
        <v>4605.6419908477601</v>
      </c>
      <c r="AQ21" s="35">
        <f t="shared" si="16"/>
        <v>7.7499999999999999E-2</v>
      </c>
      <c r="AR21" s="5">
        <f t="shared" si="46"/>
        <v>7420.8630781692673</v>
      </c>
      <c r="AS21" s="5">
        <f t="shared" si="47"/>
        <v>64793.491274182437</v>
      </c>
      <c r="AT21" s="5">
        <f t="shared" si="17"/>
        <v>712579.13692183071</v>
      </c>
      <c r="AU21" s="5">
        <f t="shared" si="18"/>
        <v>72214.3543523517</v>
      </c>
      <c r="AV21" s="150"/>
      <c r="AW21" s="2">
        <v>14</v>
      </c>
      <c r="AX21" s="118">
        <v>45261</v>
      </c>
      <c r="AY21" s="5">
        <f t="shared" si="48"/>
        <v>712786.96511129825</v>
      </c>
      <c r="AZ21" s="5">
        <f t="shared" si="49"/>
        <v>5034.344461579999</v>
      </c>
      <c r="BA21" s="5">
        <f t="shared" si="19"/>
        <v>579.42592963438528</v>
      </c>
      <c r="BB21" s="35">
        <f t="shared" si="20"/>
        <v>9.7548236653386723E-3</v>
      </c>
      <c r="BC21" s="5">
        <f t="shared" si="21"/>
        <v>4454.9185319456137</v>
      </c>
      <c r="BD21" s="35">
        <f t="shared" si="22"/>
        <v>7.4999999999999997E-2</v>
      </c>
      <c r="BE21" s="5">
        <f t="shared" si="50"/>
        <v>7792.4608183362034</v>
      </c>
      <c r="BF21" s="5">
        <f t="shared" si="51"/>
        <v>62688.361643783777</v>
      </c>
      <c r="BG21" s="5">
        <f t="shared" si="23"/>
        <v>712207.53918166389</v>
      </c>
      <c r="BH21" s="5">
        <f t="shared" si="24"/>
        <v>70480.822462119977</v>
      </c>
      <c r="BI21" s="150"/>
      <c r="BJ21" s="2">
        <v>14</v>
      </c>
      <c r="BK21" s="118">
        <v>45261</v>
      </c>
      <c r="BL21" s="5">
        <f t="shared" si="52"/>
        <v>712427.6604897934</v>
      </c>
      <c r="BM21" s="5">
        <f t="shared" si="53"/>
        <v>4911.6692164045799</v>
      </c>
      <c r="BN21" s="5">
        <f t="shared" si="25"/>
        <v>607.41876761207823</v>
      </c>
      <c r="BO21" s="35">
        <f t="shared" si="26"/>
        <v>1.0231249592883213E-2</v>
      </c>
      <c r="BP21" s="5">
        <f t="shared" si="27"/>
        <v>4304.2504487925016</v>
      </c>
      <c r="BQ21" s="35">
        <f t="shared" si="28"/>
        <v>7.2499999999999995E-2</v>
      </c>
      <c r="BR21" s="5">
        <f t="shared" si="54"/>
        <v>8179.758277818567</v>
      </c>
      <c r="BS21" s="5">
        <f t="shared" si="55"/>
        <v>60583.610751845554</v>
      </c>
      <c r="BT21" s="5">
        <f t="shared" si="29"/>
        <v>711820.24172218132</v>
      </c>
      <c r="BU21" s="5">
        <f t="shared" si="30"/>
        <v>68763.369029664114</v>
      </c>
      <c r="BV21" s="150"/>
      <c r="BW21" s="2">
        <v>14</v>
      </c>
      <c r="BX21" s="118">
        <v>45261</v>
      </c>
      <c r="BY21" s="5">
        <f t="shared" si="56"/>
        <v>712053.32725095539</v>
      </c>
      <c r="BZ21" s="5">
        <f t="shared" si="57"/>
        <v>4790.177965290115</v>
      </c>
      <c r="CA21" s="5">
        <f t="shared" si="31"/>
        <v>636.53355632620878</v>
      </c>
      <c r="CB21" s="35">
        <f t="shared" si="32"/>
        <v>1.072729019525027E-2</v>
      </c>
      <c r="CC21" s="5">
        <f t="shared" si="33"/>
        <v>4153.6444089639062</v>
      </c>
      <c r="CD21" s="35">
        <f t="shared" si="34"/>
        <v>6.9999999999999993E-2</v>
      </c>
      <c r="CE21" s="5">
        <f t="shared" si="58"/>
        <v>8583.2063053708953</v>
      </c>
      <c r="CF21" s="5">
        <f t="shared" si="59"/>
        <v>58479.285208690715</v>
      </c>
      <c r="CG21" s="5">
        <f t="shared" si="35"/>
        <v>711416.79369462922</v>
      </c>
      <c r="CH21" s="5">
        <f t="shared" si="36"/>
        <v>67062.491514061607</v>
      </c>
    </row>
    <row r="22" spans="1:86" ht="14.25" customHeight="1">
      <c r="A22" s="161">
        <f t="shared" si="64"/>
        <v>12</v>
      </c>
      <c r="B22" s="11">
        <f t="shared" si="65"/>
        <v>666578.64515709959</v>
      </c>
      <c r="C22" s="162">
        <f t="shared" si="60"/>
        <v>644576.32246702921</v>
      </c>
      <c r="D22" s="11">
        <f t="shared" si="66"/>
        <v>622630.1804132635</v>
      </c>
      <c r="E22" s="11">
        <f t="shared" si="61"/>
        <v>600744.81537570641</v>
      </c>
      <c r="F22" s="11">
        <f t="shared" si="62"/>
        <v>578924.98373576871</v>
      </c>
      <c r="G22" s="22">
        <f t="shared" si="63"/>
        <v>557175.59812225634</v>
      </c>
      <c r="H22" s="11"/>
      <c r="I22" s="150"/>
      <c r="J22" s="2">
        <v>15</v>
      </c>
      <c r="K22" s="118">
        <v>45292</v>
      </c>
      <c r="L22" s="5">
        <f t="shared" si="37"/>
        <v>713277.03921994683</v>
      </c>
      <c r="M22" s="5">
        <f t="shared" si="0"/>
        <v>5409.1195491666622</v>
      </c>
      <c r="N22" s="5">
        <f t="shared" si="1"/>
        <v>505.3399045295273</v>
      </c>
      <c r="O22" s="35">
        <f t="shared" si="2"/>
        <v>8.5017160526940812E-3</v>
      </c>
      <c r="P22" s="5">
        <f t="shared" si="3"/>
        <v>4903.7796446371349</v>
      </c>
      <c r="Q22" s="35">
        <f t="shared" si="4"/>
        <v>8.2500000000000018E-2</v>
      </c>
      <c r="R22" s="5">
        <f t="shared" si="38"/>
        <v>7228.3006845827476</v>
      </c>
      <c r="S22" s="5">
        <f t="shared" si="39"/>
        <v>73908.492552917189</v>
      </c>
      <c r="T22" s="5">
        <f t="shared" si="5"/>
        <v>712771.69931541733</v>
      </c>
      <c r="U22" s="5">
        <f t="shared" si="6"/>
        <v>81136.793237499936</v>
      </c>
      <c r="V22" s="150"/>
      <c r="W22" s="2">
        <v>15</v>
      </c>
      <c r="X22" s="118">
        <v>45292</v>
      </c>
      <c r="Y22" s="5">
        <f t="shared" si="40"/>
        <v>712935.48651495483</v>
      </c>
      <c r="Z22" s="5">
        <f t="shared" si="41"/>
        <v>5283.104931931518</v>
      </c>
      <c r="AA22" s="5">
        <f t="shared" si="7"/>
        <v>530.20168849848505</v>
      </c>
      <c r="AB22" s="35">
        <f t="shared" si="8"/>
        <v>8.9242580602675054E-3</v>
      </c>
      <c r="AC22" s="5">
        <f t="shared" si="9"/>
        <v>4752.9032434330329</v>
      </c>
      <c r="AD22" s="35">
        <f t="shared" si="10"/>
        <v>8.0000000000000016E-2</v>
      </c>
      <c r="AE22" s="5">
        <f t="shared" si="42"/>
        <v>7594.7151735436273</v>
      </c>
      <c r="AF22" s="5">
        <f t="shared" si="43"/>
        <v>71651.858805429147</v>
      </c>
      <c r="AG22" s="5">
        <f t="shared" si="11"/>
        <v>712405.28482645634</v>
      </c>
      <c r="AH22" s="5">
        <f t="shared" si="12"/>
        <v>79246.573978972767</v>
      </c>
      <c r="AI22" s="150"/>
      <c r="AJ22" s="2">
        <v>15</v>
      </c>
      <c r="AK22" s="118">
        <v>45292</v>
      </c>
      <c r="AL22" s="5">
        <f t="shared" si="44"/>
        <v>712579.13692183071</v>
      </c>
      <c r="AM22" s="5">
        <f t="shared" si="45"/>
        <v>5158.1681680251213</v>
      </c>
      <c r="AN22" s="5">
        <f t="shared" si="13"/>
        <v>556.09457540496442</v>
      </c>
      <c r="AO22" s="35">
        <f t="shared" si="14"/>
        <v>9.3647632369450225E-3</v>
      </c>
      <c r="AP22" s="5">
        <f t="shared" si="15"/>
        <v>4602.0735926201569</v>
      </c>
      <c r="AQ22" s="35">
        <f t="shared" si="16"/>
        <v>7.7499999999999999E-2</v>
      </c>
      <c r="AR22" s="5">
        <f t="shared" si="46"/>
        <v>7976.9576535742317</v>
      </c>
      <c r="AS22" s="5">
        <f t="shared" si="47"/>
        <v>69395.564866802597</v>
      </c>
      <c r="AT22" s="5">
        <f t="shared" si="17"/>
        <v>712023.0423464257</v>
      </c>
      <c r="AU22" s="5">
        <f t="shared" si="18"/>
        <v>77372.522520376835</v>
      </c>
      <c r="AV22" s="150"/>
      <c r="AW22" s="2">
        <v>15</v>
      </c>
      <c r="AX22" s="118">
        <v>45292</v>
      </c>
      <c r="AY22" s="5">
        <f t="shared" si="48"/>
        <v>712207.53918166389</v>
      </c>
      <c r="AZ22" s="5">
        <f t="shared" si="49"/>
        <v>5034.344461579999</v>
      </c>
      <c r="BA22" s="5">
        <f t="shared" si="19"/>
        <v>583.04734169459971</v>
      </c>
      <c r="BB22" s="35">
        <f t="shared" si="20"/>
        <v>9.8237770810097672E-3</v>
      </c>
      <c r="BC22" s="5">
        <f t="shared" si="21"/>
        <v>4451.2971198853993</v>
      </c>
      <c r="BD22" s="35">
        <f t="shared" si="22"/>
        <v>7.5000000000000011E-2</v>
      </c>
      <c r="BE22" s="5">
        <f t="shared" si="50"/>
        <v>8375.508160030804</v>
      </c>
      <c r="BF22" s="5">
        <f t="shared" si="51"/>
        <v>67139.658763669169</v>
      </c>
      <c r="BG22" s="5">
        <f t="shared" si="23"/>
        <v>711624.4918399693</v>
      </c>
      <c r="BH22" s="5">
        <f t="shared" si="24"/>
        <v>75515.166923699973</v>
      </c>
      <c r="BI22" s="150"/>
      <c r="BJ22" s="2">
        <v>15</v>
      </c>
      <c r="BK22" s="118">
        <v>45292</v>
      </c>
      <c r="BL22" s="5">
        <f t="shared" si="52"/>
        <v>711820.24172218132</v>
      </c>
      <c r="BM22" s="5">
        <f t="shared" si="53"/>
        <v>4911.6692164045799</v>
      </c>
      <c r="BN22" s="5">
        <f t="shared" si="25"/>
        <v>611.08858933306783</v>
      </c>
      <c r="BO22" s="35">
        <f t="shared" si="26"/>
        <v>1.0301846789654599E-2</v>
      </c>
      <c r="BP22" s="5">
        <f t="shared" si="27"/>
        <v>4300.580627071512</v>
      </c>
      <c r="BQ22" s="35">
        <f t="shared" si="28"/>
        <v>7.2499999999999995E-2</v>
      </c>
      <c r="BR22" s="5">
        <f t="shared" si="54"/>
        <v>8790.8468671516348</v>
      </c>
      <c r="BS22" s="5">
        <f t="shared" si="55"/>
        <v>64884.191378917065</v>
      </c>
      <c r="BT22" s="5">
        <f t="shared" si="29"/>
        <v>711209.15313284821</v>
      </c>
      <c r="BU22" s="5">
        <f t="shared" si="30"/>
        <v>73675.038246068696</v>
      </c>
      <c r="BV22" s="150"/>
      <c r="BW22" s="2">
        <v>15</v>
      </c>
      <c r="BX22" s="118">
        <v>45292</v>
      </c>
      <c r="BY22" s="5">
        <f t="shared" si="56"/>
        <v>711416.79369462922</v>
      </c>
      <c r="BZ22" s="5">
        <f t="shared" si="57"/>
        <v>4790.177965290115</v>
      </c>
      <c r="CA22" s="5">
        <f t="shared" si="31"/>
        <v>640.24666873811111</v>
      </c>
      <c r="CB22" s="35">
        <f t="shared" si="32"/>
        <v>1.0799520186973815E-2</v>
      </c>
      <c r="CC22" s="5">
        <f t="shared" si="33"/>
        <v>4149.9312965520039</v>
      </c>
      <c r="CD22" s="35">
        <f t="shared" si="34"/>
        <v>7.0000000000000007E-2</v>
      </c>
      <c r="CE22" s="5">
        <f t="shared" si="58"/>
        <v>9223.4529741090064</v>
      </c>
      <c r="CF22" s="5">
        <f t="shared" si="59"/>
        <v>62629.216505242715</v>
      </c>
      <c r="CG22" s="5">
        <f t="shared" si="35"/>
        <v>710776.54702589114</v>
      </c>
      <c r="CH22" s="5">
        <f t="shared" si="36"/>
        <v>71852.669479351724</v>
      </c>
    </row>
    <row r="23" spans="1:86" ht="14.25" customHeight="1">
      <c r="A23" s="161">
        <f t="shared" si="64"/>
        <v>13</v>
      </c>
      <c r="B23" s="11">
        <f t="shared" si="65"/>
        <v>716139.2813294417</v>
      </c>
      <c r="C23" s="162">
        <f t="shared" si="60"/>
        <v>692315.18290996039</v>
      </c>
      <c r="D23" s="11">
        <f t="shared" si="66"/>
        <v>668559.55390134908</v>
      </c>
      <c r="E23" s="11">
        <f t="shared" si="61"/>
        <v>644877.71115487954</v>
      </c>
      <c r="F23" s="11">
        <f t="shared" si="62"/>
        <v>621275.14480048604</v>
      </c>
      <c r="G23" s="22">
        <f t="shared" si="63"/>
        <v>597757.51322476531</v>
      </c>
      <c r="H23" s="11"/>
      <c r="I23" s="150"/>
      <c r="J23" s="2">
        <v>16</v>
      </c>
      <c r="K23" s="118">
        <v>45323</v>
      </c>
      <c r="L23" s="5">
        <f t="shared" si="37"/>
        <v>712771.69931541733</v>
      </c>
      <c r="M23" s="5">
        <f t="shared" si="0"/>
        <v>5409.1195491666622</v>
      </c>
      <c r="N23" s="5">
        <f t="shared" si="1"/>
        <v>508.81411637316796</v>
      </c>
      <c r="O23" s="35">
        <f t="shared" si="2"/>
        <v>8.5662343248789352E-3</v>
      </c>
      <c r="P23" s="5">
        <f t="shared" si="3"/>
        <v>4900.3054327934942</v>
      </c>
      <c r="Q23" s="35">
        <f t="shared" si="4"/>
        <v>8.2500000000000004E-2</v>
      </c>
      <c r="R23" s="5">
        <f t="shared" si="38"/>
        <v>7737.1148009559156</v>
      </c>
      <c r="S23" s="5">
        <f t="shared" si="39"/>
        <v>78808.797985710684</v>
      </c>
      <c r="T23" s="5">
        <f t="shared" si="5"/>
        <v>712262.88519904413</v>
      </c>
      <c r="U23" s="5">
        <f t="shared" si="6"/>
        <v>86545.912786666595</v>
      </c>
      <c r="V23" s="150"/>
      <c r="W23" s="2">
        <v>16</v>
      </c>
      <c r="X23" s="118">
        <v>45323</v>
      </c>
      <c r="Y23" s="5">
        <f t="shared" si="40"/>
        <v>712405.28482645634</v>
      </c>
      <c r="Z23" s="5">
        <f t="shared" si="41"/>
        <v>5283.104931931518</v>
      </c>
      <c r="AA23" s="5">
        <f t="shared" si="7"/>
        <v>533.73636642180918</v>
      </c>
      <c r="AB23" s="35">
        <f t="shared" si="8"/>
        <v>8.9904391972919512E-3</v>
      </c>
      <c r="AC23" s="5">
        <f t="shared" si="9"/>
        <v>4749.3685655097088</v>
      </c>
      <c r="AD23" s="35">
        <f t="shared" si="10"/>
        <v>7.9999999999999988E-2</v>
      </c>
      <c r="AE23" s="5">
        <f t="shared" si="42"/>
        <v>8128.4515399654365</v>
      </c>
      <c r="AF23" s="5">
        <f t="shared" si="43"/>
        <v>76401.227370938854</v>
      </c>
      <c r="AG23" s="5">
        <f t="shared" si="11"/>
        <v>711871.54846003454</v>
      </c>
      <c r="AH23" s="5">
        <f t="shared" si="12"/>
        <v>84529.678910904287</v>
      </c>
      <c r="AI23" s="150"/>
      <c r="AJ23" s="2">
        <v>16</v>
      </c>
      <c r="AK23" s="118">
        <v>45323</v>
      </c>
      <c r="AL23" s="5">
        <f t="shared" si="44"/>
        <v>712023.0423464257</v>
      </c>
      <c r="AM23" s="5">
        <f t="shared" si="45"/>
        <v>5158.1681680251213</v>
      </c>
      <c r="AN23" s="5">
        <f t="shared" si="13"/>
        <v>559.68601953778852</v>
      </c>
      <c r="AO23" s="35">
        <f t="shared" si="14"/>
        <v>9.4326051756984663E-3</v>
      </c>
      <c r="AP23" s="5">
        <f t="shared" si="15"/>
        <v>4598.4821484873328</v>
      </c>
      <c r="AQ23" s="35">
        <f t="shared" si="16"/>
        <v>7.7499999999999999E-2</v>
      </c>
      <c r="AR23" s="5">
        <f t="shared" si="46"/>
        <v>8536.6436731120193</v>
      </c>
      <c r="AS23" s="5">
        <f t="shared" si="47"/>
        <v>73994.047015289936</v>
      </c>
      <c r="AT23" s="5">
        <f t="shared" si="17"/>
        <v>711463.35632688797</v>
      </c>
      <c r="AU23" s="5">
        <f t="shared" si="18"/>
        <v>82530.690688401955</v>
      </c>
      <c r="AV23" s="150"/>
      <c r="AW23" s="2">
        <v>16</v>
      </c>
      <c r="AX23" s="118">
        <v>45323</v>
      </c>
      <c r="AY23" s="5">
        <f t="shared" si="48"/>
        <v>711624.4918399693</v>
      </c>
      <c r="AZ23" s="5">
        <f t="shared" si="49"/>
        <v>5034.344461579999</v>
      </c>
      <c r="BA23" s="5">
        <f t="shared" si="19"/>
        <v>586.69138758019108</v>
      </c>
      <c r="BB23" s="35">
        <f t="shared" si="20"/>
        <v>9.8932747982843749E-3</v>
      </c>
      <c r="BC23" s="5">
        <f t="shared" si="21"/>
        <v>4447.6530739998079</v>
      </c>
      <c r="BD23" s="35">
        <f t="shared" si="22"/>
        <v>7.4999999999999997E-2</v>
      </c>
      <c r="BE23" s="5">
        <f t="shared" si="50"/>
        <v>8962.1995476109951</v>
      </c>
      <c r="BF23" s="5">
        <f t="shared" si="51"/>
        <v>71587.311837668982</v>
      </c>
      <c r="BG23" s="5">
        <f t="shared" si="23"/>
        <v>711037.80045238906</v>
      </c>
      <c r="BH23" s="5">
        <f t="shared" si="24"/>
        <v>80549.51138527997</v>
      </c>
      <c r="BI23" s="150"/>
      <c r="BJ23" s="2">
        <v>16</v>
      </c>
      <c r="BK23" s="118">
        <v>45323</v>
      </c>
      <c r="BL23" s="5">
        <f t="shared" si="52"/>
        <v>711209.15313284821</v>
      </c>
      <c r="BM23" s="5">
        <f t="shared" si="53"/>
        <v>4911.6692164045799</v>
      </c>
      <c r="BN23" s="5">
        <f t="shared" si="25"/>
        <v>614.78058289362161</v>
      </c>
      <c r="BO23" s="35">
        <f t="shared" si="26"/>
        <v>1.0372992195371009E-2</v>
      </c>
      <c r="BP23" s="5">
        <f t="shared" si="27"/>
        <v>4296.8886335109582</v>
      </c>
      <c r="BQ23" s="35">
        <f t="shared" si="28"/>
        <v>7.2500000000000009E-2</v>
      </c>
      <c r="BR23" s="5">
        <f t="shared" si="54"/>
        <v>9405.6274500452564</v>
      </c>
      <c r="BS23" s="5">
        <f t="shared" si="55"/>
        <v>69181.080012428021</v>
      </c>
      <c r="BT23" s="5">
        <f t="shared" si="29"/>
        <v>710594.37254995457</v>
      </c>
      <c r="BU23" s="5">
        <f t="shared" si="30"/>
        <v>78586.707462473278</v>
      </c>
      <c r="BV23" s="150"/>
      <c r="BW23" s="2">
        <v>16</v>
      </c>
      <c r="BX23" s="118">
        <v>45323</v>
      </c>
      <c r="BY23" s="5">
        <f t="shared" si="56"/>
        <v>710776.54702589114</v>
      </c>
      <c r="BZ23" s="5">
        <f t="shared" si="57"/>
        <v>4790.177965290115</v>
      </c>
      <c r="CA23" s="5">
        <f t="shared" si="31"/>
        <v>643.98144097241675</v>
      </c>
      <c r="CB23" s="35">
        <f t="shared" si="32"/>
        <v>1.0872302025164465E-2</v>
      </c>
      <c r="CC23" s="5">
        <f t="shared" si="33"/>
        <v>4146.1965243176983</v>
      </c>
      <c r="CD23" s="35">
        <f t="shared" si="34"/>
        <v>7.0000000000000007E-2</v>
      </c>
      <c r="CE23" s="5">
        <f t="shared" si="58"/>
        <v>9867.4344150814231</v>
      </c>
      <c r="CF23" s="5">
        <f t="shared" si="59"/>
        <v>66775.413029560412</v>
      </c>
      <c r="CG23" s="5">
        <f t="shared" si="35"/>
        <v>710132.56558491872</v>
      </c>
      <c r="CH23" s="5">
        <f t="shared" si="36"/>
        <v>76642.84744464184</v>
      </c>
    </row>
    <row r="24" spans="1:86" ht="14.25" customHeight="1">
      <c r="A24" s="161">
        <f t="shared" si="64"/>
        <v>14</v>
      </c>
      <c r="B24" s="11">
        <f t="shared" si="65"/>
        <v>764384.64614013105</v>
      </c>
      <c r="C24" s="162">
        <f t="shared" si="60"/>
        <v>738754.40398005547</v>
      </c>
      <c r="D24" s="11">
        <f t="shared" si="66"/>
        <v>713206.437677006</v>
      </c>
      <c r="E24" s="11">
        <f t="shared" si="61"/>
        <v>687746.80739936512</v>
      </c>
      <c r="F24" s="11">
        <f t="shared" si="62"/>
        <v>662381.75749063236</v>
      </c>
      <c r="G24" s="22">
        <f t="shared" si="63"/>
        <v>637117.71002221655</v>
      </c>
      <c r="H24" s="11"/>
      <c r="I24" s="150"/>
      <c r="J24" s="2">
        <v>17</v>
      </c>
      <c r="K24" s="118">
        <v>45352</v>
      </c>
      <c r="L24" s="5">
        <f t="shared" si="37"/>
        <v>712262.88519904413</v>
      </c>
      <c r="M24" s="5">
        <f t="shared" si="0"/>
        <v>5409.1195491666622</v>
      </c>
      <c r="N24" s="5">
        <f t="shared" si="1"/>
        <v>512.31221342323352</v>
      </c>
      <c r="O24" s="35">
        <f t="shared" si="2"/>
        <v>8.6312886559585297E-3</v>
      </c>
      <c r="P24" s="5">
        <f t="shared" si="3"/>
        <v>4896.8073357434287</v>
      </c>
      <c r="Q24" s="35">
        <f t="shared" si="4"/>
        <v>8.2500000000000004E-2</v>
      </c>
      <c r="R24" s="5">
        <f t="shared" si="38"/>
        <v>8249.4270143791491</v>
      </c>
      <c r="S24" s="5">
        <f t="shared" si="39"/>
        <v>83705.605321454117</v>
      </c>
      <c r="T24" s="5">
        <f t="shared" si="5"/>
        <v>711750.57298562094</v>
      </c>
      <c r="U24" s="5">
        <f t="shared" si="6"/>
        <v>91955.032335833268</v>
      </c>
      <c r="V24" s="150"/>
      <c r="W24" s="2">
        <v>17</v>
      </c>
      <c r="X24" s="118">
        <v>45352</v>
      </c>
      <c r="Y24" s="5">
        <f t="shared" si="40"/>
        <v>711871.54846003454</v>
      </c>
      <c r="Z24" s="5">
        <f t="shared" si="41"/>
        <v>5283.104931931518</v>
      </c>
      <c r="AA24" s="5">
        <f t="shared" si="7"/>
        <v>537.29460886462039</v>
      </c>
      <c r="AB24" s="35">
        <f t="shared" si="8"/>
        <v>9.0571611132979814E-3</v>
      </c>
      <c r="AC24" s="5">
        <f t="shared" si="9"/>
        <v>4745.8103230668976</v>
      </c>
      <c r="AD24" s="35">
        <f t="shared" si="10"/>
        <v>8.0000000000000016E-2</v>
      </c>
      <c r="AE24" s="5">
        <f t="shared" si="42"/>
        <v>8665.7461488300578</v>
      </c>
      <c r="AF24" s="5">
        <f t="shared" si="43"/>
        <v>81147.037694005747</v>
      </c>
      <c r="AG24" s="5">
        <f t="shared" si="11"/>
        <v>711334.25385116995</v>
      </c>
      <c r="AH24" s="5">
        <f t="shared" si="12"/>
        <v>89812.783842835808</v>
      </c>
      <c r="AI24" s="150"/>
      <c r="AJ24" s="2">
        <v>17</v>
      </c>
      <c r="AK24" s="118">
        <v>45352</v>
      </c>
      <c r="AL24" s="5">
        <f t="shared" si="44"/>
        <v>711463.35632688797</v>
      </c>
      <c r="AM24" s="5">
        <f t="shared" si="45"/>
        <v>5158.1681680251213</v>
      </c>
      <c r="AN24" s="5">
        <f t="shared" si="13"/>
        <v>563.30065841397027</v>
      </c>
      <c r="AO24" s="35">
        <f t="shared" si="14"/>
        <v>9.5009923432541228E-3</v>
      </c>
      <c r="AP24" s="5">
        <f t="shared" si="15"/>
        <v>4594.867509611151</v>
      </c>
      <c r="AQ24" s="35">
        <f t="shared" si="16"/>
        <v>7.7499999999999986E-2</v>
      </c>
      <c r="AR24" s="5">
        <f t="shared" si="46"/>
        <v>9099.9443315259887</v>
      </c>
      <c r="AS24" s="5">
        <f t="shared" si="47"/>
        <v>78588.914524901091</v>
      </c>
      <c r="AT24" s="5">
        <f t="shared" si="17"/>
        <v>710900.05566847394</v>
      </c>
      <c r="AU24" s="5">
        <f t="shared" si="18"/>
        <v>87688.858856427076</v>
      </c>
      <c r="AV24" s="150"/>
      <c r="AW24" s="2">
        <v>17</v>
      </c>
      <c r="AX24" s="118">
        <v>45352</v>
      </c>
      <c r="AY24" s="5">
        <f t="shared" si="48"/>
        <v>711037.80045238906</v>
      </c>
      <c r="AZ24" s="5">
        <f t="shared" si="49"/>
        <v>5034.344461579999</v>
      </c>
      <c r="BA24" s="5">
        <f t="shared" si="19"/>
        <v>590.35820875256741</v>
      </c>
      <c r="BB24" s="35">
        <f t="shared" si="20"/>
        <v>9.9633219225806445E-3</v>
      </c>
      <c r="BC24" s="5">
        <f t="shared" si="21"/>
        <v>4443.9862528274316</v>
      </c>
      <c r="BD24" s="35">
        <f t="shared" si="22"/>
        <v>7.5000000000000011E-2</v>
      </c>
      <c r="BE24" s="5">
        <f t="shared" si="50"/>
        <v>9552.5577563635634</v>
      </c>
      <c r="BF24" s="5">
        <f t="shared" si="51"/>
        <v>76031.298090496421</v>
      </c>
      <c r="BG24" s="5">
        <f t="shared" si="23"/>
        <v>710447.44224363647</v>
      </c>
      <c r="BH24" s="5">
        <f t="shared" si="24"/>
        <v>85583.85584685998</v>
      </c>
      <c r="BI24" s="150"/>
      <c r="BJ24" s="2">
        <v>17</v>
      </c>
      <c r="BK24" s="118">
        <v>45352</v>
      </c>
      <c r="BL24" s="5">
        <f t="shared" si="52"/>
        <v>710594.37254995457</v>
      </c>
      <c r="BM24" s="5">
        <f t="shared" si="53"/>
        <v>4911.6692164045799</v>
      </c>
      <c r="BN24" s="5">
        <f t="shared" si="25"/>
        <v>618.49488224860397</v>
      </c>
      <c r="BO24" s="35">
        <f t="shared" si="26"/>
        <v>1.0444690914663116E-2</v>
      </c>
      <c r="BP24" s="5">
        <f t="shared" si="27"/>
        <v>4293.1743341559759</v>
      </c>
      <c r="BQ24" s="35">
        <f t="shared" si="28"/>
        <v>7.2500000000000009E-2</v>
      </c>
      <c r="BR24" s="5">
        <f t="shared" si="54"/>
        <v>10024.12233229386</v>
      </c>
      <c r="BS24" s="5">
        <f t="shared" si="55"/>
        <v>73474.254346583999</v>
      </c>
      <c r="BT24" s="5">
        <f t="shared" si="29"/>
        <v>709975.87766770599</v>
      </c>
      <c r="BU24" s="5">
        <f t="shared" si="30"/>
        <v>83498.376678877859</v>
      </c>
      <c r="BV24" s="150"/>
      <c r="BW24" s="2">
        <v>17</v>
      </c>
      <c r="BX24" s="118">
        <v>45352</v>
      </c>
      <c r="BY24" s="5">
        <f t="shared" si="56"/>
        <v>710132.56558491872</v>
      </c>
      <c r="BZ24" s="5">
        <f t="shared" si="57"/>
        <v>4790.177965290115</v>
      </c>
      <c r="CA24" s="5">
        <f t="shared" si="31"/>
        <v>647.73799937808872</v>
      </c>
      <c r="CB24" s="35">
        <f t="shared" si="32"/>
        <v>1.0945640813042778E-2</v>
      </c>
      <c r="CC24" s="5">
        <f t="shared" si="33"/>
        <v>4142.4399659120263</v>
      </c>
      <c r="CD24" s="35">
        <f t="shared" si="34"/>
        <v>7.0000000000000007E-2</v>
      </c>
      <c r="CE24" s="5">
        <f t="shared" si="58"/>
        <v>10515.172414459512</v>
      </c>
      <c r="CF24" s="5">
        <f t="shared" si="59"/>
        <v>70917.852995472436</v>
      </c>
      <c r="CG24" s="5">
        <f t="shared" si="35"/>
        <v>709484.8275855406</v>
      </c>
      <c r="CH24" s="5">
        <f t="shared" si="36"/>
        <v>81433.025409931943</v>
      </c>
    </row>
    <row r="25" spans="1:86" ht="14.25" customHeight="1">
      <c r="A25" s="161">
        <f t="shared" si="64"/>
        <v>15</v>
      </c>
      <c r="B25" s="11">
        <f t="shared" si="65"/>
        <v>811202.0311733227</v>
      </c>
      <c r="C25" s="162">
        <f t="shared" si="60"/>
        <v>783786.11625034211</v>
      </c>
      <c r="D25" s="11">
        <f t="shared" si="66"/>
        <v>756467.83114681637</v>
      </c>
      <c r="E25" s="11">
        <f t="shared" si="61"/>
        <v>729253.99206685228</v>
      </c>
      <c r="F25" s="11">
        <f t="shared" si="62"/>
        <v>702151.60753728892</v>
      </c>
      <c r="G25" s="22">
        <f t="shared" si="63"/>
        <v>675167.87039955414</v>
      </c>
      <c r="H25" s="11"/>
      <c r="I25" s="150"/>
      <c r="J25" s="2">
        <v>18</v>
      </c>
      <c r="K25" s="118">
        <v>45383</v>
      </c>
      <c r="L25" s="5">
        <f t="shared" si="37"/>
        <v>711750.57298562094</v>
      </c>
      <c r="M25" s="5">
        <f t="shared" si="0"/>
        <v>5409.1195491666622</v>
      </c>
      <c r="N25" s="5">
        <f t="shared" si="1"/>
        <v>515.8343598905185</v>
      </c>
      <c r="O25" s="35">
        <f t="shared" si="2"/>
        <v>8.6968842086359299E-3</v>
      </c>
      <c r="P25" s="5">
        <f t="shared" si="3"/>
        <v>4893.2851892761437</v>
      </c>
      <c r="Q25" s="35">
        <f t="shared" si="4"/>
        <v>8.2500000000000004E-2</v>
      </c>
      <c r="R25" s="5">
        <f t="shared" si="38"/>
        <v>8765.2613742696667</v>
      </c>
      <c r="S25" s="5">
        <f t="shared" si="39"/>
        <v>88598.890510730256</v>
      </c>
      <c r="T25" s="5">
        <f t="shared" si="5"/>
        <v>711234.73862573039</v>
      </c>
      <c r="U25" s="5">
        <f t="shared" si="6"/>
        <v>97364.151884999927</v>
      </c>
      <c r="V25" s="150"/>
      <c r="W25" s="2">
        <v>18</v>
      </c>
      <c r="X25" s="118">
        <v>45383</v>
      </c>
      <c r="Y25" s="5">
        <f t="shared" si="40"/>
        <v>711334.25385116995</v>
      </c>
      <c r="Z25" s="5">
        <f t="shared" si="41"/>
        <v>5283.104931931518</v>
      </c>
      <c r="AA25" s="5">
        <f t="shared" si="7"/>
        <v>540.87657292371841</v>
      </c>
      <c r="AB25" s="35">
        <f t="shared" si="8"/>
        <v>9.1244289726593285E-3</v>
      </c>
      <c r="AC25" s="5">
        <f t="shared" si="9"/>
        <v>4742.2283590077996</v>
      </c>
      <c r="AD25" s="35">
        <f t="shared" si="10"/>
        <v>7.9999999999999988E-2</v>
      </c>
      <c r="AE25" s="5">
        <f t="shared" si="42"/>
        <v>9206.6227217537762</v>
      </c>
      <c r="AF25" s="5">
        <f t="shared" si="43"/>
        <v>85889.266053013547</v>
      </c>
      <c r="AG25" s="5">
        <f t="shared" si="11"/>
        <v>710793.37727824622</v>
      </c>
      <c r="AH25" s="5">
        <f t="shared" si="12"/>
        <v>95095.888774767329</v>
      </c>
      <c r="AI25" s="150"/>
      <c r="AJ25" s="2">
        <v>18</v>
      </c>
      <c r="AK25" s="118">
        <v>45383</v>
      </c>
      <c r="AL25" s="5">
        <f t="shared" si="44"/>
        <v>710900.05566847394</v>
      </c>
      <c r="AM25" s="5">
        <f t="shared" si="45"/>
        <v>5158.1681680251213</v>
      </c>
      <c r="AN25" s="5">
        <f t="shared" si="13"/>
        <v>566.93864183289406</v>
      </c>
      <c r="AO25" s="35">
        <f t="shared" si="14"/>
        <v>9.5699299047001477E-3</v>
      </c>
      <c r="AP25" s="5">
        <f t="shared" si="15"/>
        <v>4591.2295261922272</v>
      </c>
      <c r="AQ25" s="35">
        <f t="shared" si="16"/>
        <v>7.7499999999999999E-2</v>
      </c>
      <c r="AR25" s="5">
        <f t="shared" si="46"/>
        <v>9666.8829733588827</v>
      </c>
      <c r="AS25" s="5">
        <f t="shared" si="47"/>
        <v>83180.144051093317</v>
      </c>
      <c r="AT25" s="5">
        <f t="shared" si="17"/>
        <v>710333.11702664103</v>
      </c>
      <c r="AU25" s="5">
        <f t="shared" si="18"/>
        <v>92847.027024452196</v>
      </c>
      <c r="AV25" s="150"/>
      <c r="AW25" s="2">
        <v>18</v>
      </c>
      <c r="AX25" s="118">
        <v>45383</v>
      </c>
      <c r="AY25" s="5">
        <f t="shared" si="48"/>
        <v>710447.44224363647</v>
      </c>
      <c r="AZ25" s="5">
        <f t="shared" si="49"/>
        <v>5034.344461579999</v>
      </c>
      <c r="BA25" s="5">
        <f t="shared" si="19"/>
        <v>594.04794755727107</v>
      </c>
      <c r="BB25" s="35">
        <f t="shared" si="20"/>
        <v>1.0033923618860217E-2</v>
      </c>
      <c r="BC25" s="5">
        <f t="shared" si="21"/>
        <v>4440.2965140227279</v>
      </c>
      <c r="BD25" s="35">
        <f t="shared" si="22"/>
        <v>7.5000000000000011E-2</v>
      </c>
      <c r="BE25" s="5">
        <f t="shared" si="50"/>
        <v>10146.605703920835</v>
      </c>
      <c r="BF25" s="5">
        <f t="shared" si="51"/>
        <v>80471.594604519152</v>
      </c>
      <c r="BG25" s="5">
        <f t="shared" si="23"/>
        <v>709853.39429607918</v>
      </c>
      <c r="BH25" s="5">
        <f t="shared" si="24"/>
        <v>90618.200308439991</v>
      </c>
      <c r="BI25" s="150"/>
      <c r="BJ25" s="2">
        <v>18</v>
      </c>
      <c r="BK25" s="118">
        <v>45383</v>
      </c>
      <c r="BL25" s="5">
        <f t="shared" si="52"/>
        <v>709975.87766770599</v>
      </c>
      <c r="BM25" s="5">
        <f t="shared" si="53"/>
        <v>4911.6692164045799</v>
      </c>
      <c r="BN25" s="5">
        <f t="shared" si="25"/>
        <v>622.23162216218952</v>
      </c>
      <c r="BO25" s="35">
        <f t="shared" si="26"/>
        <v>1.0516948111638511E-2</v>
      </c>
      <c r="BP25" s="5">
        <f t="shared" si="27"/>
        <v>4289.4375942423903</v>
      </c>
      <c r="BQ25" s="35">
        <f t="shared" si="28"/>
        <v>7.2499999999999995E-2</v>
      </c>
      <c r="BR25" s="5">
        <f t="shared" si="54"/>
        <v>10646.35395445605</v>
      </c>
      <c r="BS25" s="5">
        <f t="shared" si="55"/>
        <v>77763.691940826393</v>
      </c>
      <c r="BT25" s="5">
        <f t="shared" si="29"/>
        <v>709353.64604554384</v>
      </c>
      <c r="BU25" s="5">
        <f t="shared" si="30"/>
        <v>88410.045895282441</v>
      </c>
      <c r="BV25" s="150"/>
      <c r="BW25" s="2">
        <v>18</v>
      </c>
      <c r="BX25" s="118">
        <v>45383</v>
      </c>
      <c r="BY25" s="5">
        <f t="shared" si="56"/>
        <v>709484.8275855406</v>
      </c>
      <c r="BZ25" s="5">
        <f t="shared" si="57"/>
        <v>4790.177965290115</v>
      </c>
      <c r="CA25" s="5">
        <f t="shared" si="31"/>
        <v>651.51647104112817</v>
      </c>
      <c r="CB25" s="35">
        <f t="shared" si="32"/>
        <v>1.1019541713245333E-2</v>
      </c>
      <c r="CC25" s="5">
        <f t="shared" si="33"/>
        <v>4138.6614942489869</v>
      </c>
      <c r="CD25" s="35">
        <f t="shared" si="34"/>
        <v>7.0000000000000007E-2</v>
      </c>
      <c r="CE25" s="5">
        <f t="shared" si="58"/>
        <v>11166.68888550064</v>
      </c>
      <c r="CF25" s="5">
        <f t="shared" si="59"/>
        <v>75056.51448972142</v>
      </c>
      <c r="CG25" s="5">
        <f t="shared" si="35"/>
        <v>708833.31111449946</v>
      </c>
      <c r="CH25" s="5">
        <f t="shared" si="36"/>
        <v>86223.20337522206</v>
      </c>
    </row>
    <row r="26" spans="1:86" ht="14.25" customHeight="1">
      <c r="A26" s="161">
        <f t="shared" si="64"/>
        <v>16</v>
      </c>
      <c r="B26" s="11">
        <f t="shared" si="65"/>
        <v>856469.06978797668</v>
      </c>
      <c r="C26" s="162">
        <f t="shared" si="60"/>
        <v>827293.49718460836</v>
      </c>
      <c r="D26" s="11">
        <f t="shared" si="66"/>
        <v>798232.46143093205</v>
      </c>
      <c r="E26" s="11">
        <f t="shared" si="61"/>
        <v>769293.53642220655</v>
      </c>
      <c r="F26" s="11">
        <f t="shared" si="62"/>
        <v>740484.49348864309</v>
      </c>
      <c r="G26" s="22">
        <f t="shared" si="63"/>
        <v>711813.29171804315</v>
      </c>
      <c r="H26" s="11"/>
      <c r="I26" s="150"/>
      <c r="J26" s="2">
        <v>19</v>
      </c>
      <c r="K26" s="118">
        <v>45413</v>
      </c>
      <c r="L26" s="5">
        <f t="shared" si="37"/>
        <v>711234.73862573039</v>
      </c>
      <c r="M26" s="5">
        <f t="shared" si="0"/>
        <v>5409.1195491666622</v>
      </c>
      <c r="N26" s="5">
        <f t="shared" si="1"/>
        <v>519.38072111476595</v>
      </c>
      <c r="O26" s="35">
        <f t="shared" si="2"/>
        <v>8.7630262062563923E-3</v>
      </c>
      <c r="P26" s="5">
        <f t="shared" si="3"/>
        <v>4889.7388280518962</v>
      </c>
      <c r="Q26" s="35">
        <f t="shared" si="4"/>
        <v>8.2500000000000004E-2</v>
      </c>
      <c r="R26" s="5">
        <f t="shared" si="38"/>
        <v>9284.6420953844317</v>
      </c>
      <c r="S26" s="5">
        <f t="shared" si="39"/>
        <v>93488.62933878215</v>
      </c>
      <c r="T26" s="5">
        <f t="shared" si="5"/>
        <v>710715.35790461558</v>
      </c>
      <c r="U26" s="5">
        <f t="shared" si="6"/>
        <v>102773.27143416659</v>
      </c>
      <c r="V26" s="150"/>
      <c r="W26" s="2">
        <v>19</v>
      </c>
      <c r="X26" s="118">
        <v>45413</v>
      </c>
      <c r="Y26" s="5">
        <f t="shared" si="40"/>
        <v>710793.37727824622</v>
      </c>
      <c r="Z26" s="5">
        <f t="shared" si="41"/>
        <v>5283.104931931518</v>
      </c>
      <c r="AA26" s="5">
        <f t="shared" si="7"/>
        <v>544.4824167432098</v>
      </c>
      <c r="AB26" s="35">
        <f t="shared" si="8"/>
        <v>9.1922480003085467E-3</v>
      </c>
      <c r="AC26" s="5">
        <f t="shared" si="9"/>
        <v>4738.6225151883082</v>
      </c>
      <c r="AD26" s="35">
        <f t="shared" si="10"/>
        <v>0.08</v>
      </c>
      <c r="AE26" s="5">
        <f t="shared" si="42"/>
        <v>9751.1051384969869</v>
      </c>
      <c r="AF26" s="5">
        <f t="shared" si="43"/>
        <v>90627.888568201859</v>
      </c>
      <c r="AG26" s="5">
        <f t="shared" si="11"/>
        <v>710248.89486150304</v>
      </c>
      <c r="AH26" s="5">
        <f t="shared" si="12"/>
        <v>100378.99370669885</v>
      </c>
      <c r="AI26" s="150"/>
      <c r="AJ26" s="2">
        <v>19</v>
      </c>
      <c r="AK26" s="118">
        <v>45413</v>
      </c>
      <c r="AL26" s="5">
        <f t="shared" si="44"/>
        <v>710333.11702664103</v>
      </c>
      <c r="AM26" s="5">
        <f t="shared" si="45"/>
        <v>5158.1681680251213</v>
      </c>
      <c r="AN26" s="5">
        <f t="shared" si="13"/>
        <v>570.6001205613984</v>
      </c>
      <c r="AO26" s="35">
        <f t="shared" si="14"/>
        <v>9.6394230856055897E-3</v>
      </c>
      <c r="AP26" s="5">
        <f t="shared" si="15"/>
        <v>4587.5680474637229</v>
      </c>
      <c r="AQ26" s="35">
        <f t="shared" si="16"/>
        <v>7.7499999999999986E-2</v>
      </c>
      <c r="AR26" s="5">
        <f t="shared" si="46"/>
        <v>10237.48309392028</v>
      </c>
      <c r="AS26" s="5">
        <f t="shared" si="47"/>
        <v>87767.712098557036</v>
      </c>
      <c r="AT26" s="5">
        <f t="shared" si="17"/>
        <v>709762.5169060796</v>
      </c>
      <c r="AU26" s="5">
        <f t="shared" si="18"/>
        <v>98005.195192477317</v>
      </c>
      <c r="AV26" s="150"/>
      <c r="AW26" s="2">
        <v>19</v>
      </c>
      <c r="AX26" s="118">
        <v>45413</v>
      </c>
      <c r="AY26" s="5">
        <f t="shared" si="48"/>
        <v>709853.39429607918</v>
      </c>
      <c r="AZ26" s="5">
        <f t="shared" si="49"/>
        <v>5034.344461579999</v>
      </c>
      <c r="BA26" s="5">
        <f t="shared" si="19"/>
        <v>597.76074722950489</v>
      </c>
      <c r="BB26" s="35">
        <f t="shared" si="20"/>
        <v>1.0105085112493178E-2</v>
      </c>
      <c r="BC26" s="5">
        <f t="shared" si="21"/>
        <v>4436.5837143504941</v>
      </c>
      <c r="BD26" s="35">
        <f t="shared" si="22"/>
        <v>7.4999999999999983E-2</v>
      </c>
      <c r="BE26" s="5">
        <f t="shared" si="50"/>
        <v>10744.366451150341</v>
      </c>
      <c r="BF26" s="5">
        <f t="shared" si="51"/>
        <v>84908.178318869643</v>
      </c>
      <c r="BG26" s="5">
        <f t="shared" si="23"/>
        <v>709255.63354884973</v>
      </c>
      <c r="BH26" s="5">
        <f t="shared" si="24"/>
        <v>95652.544770019987</v>
      </c>
      <c r="BI26" s="150"/>
      <c r="BJ26" s="2">
        <v>19</v>
      </c>
      <c r="BK26" s="118">
        <v>45413</v>
      </c>
      <c r="BL26" s="5">
        <f t="shared" si="52"/>
        <v>709353.64604554384</v>
      </c>
      <c r="BM26" s="5">
        <f t="shared" si="53"/>
        <v>4911.6692164045799</v>
      </c>
      <c r="BN26" s="5">
        <f t="shared" si="25"/>
        <v>625.99093821275255</v>
      </c>
      <c r="BO26" s="35">
        <f t="shared" si="26"/>
        <v>1.0589769010746344E-2</v>
      </c>
      <c r="BP26" s="5">
        <f t="shared" si="27"/>
        <v>4285.6782781918273</v>
      </c>
      <c r="BQ26" s="35">
        <f t="shared" si="28"/>
        <v>7.2499999999999995E-2</v>
      </c>
      <c r="BR26" s="5">
        <f t="shared" si="54"/>
        <v>11272.344892668803</v>
      </c>
      <c r="BS26" s="5">
        <f t="shared" si="55"/>
        <v>82049.370219018223</v>
      </c>
      <c r="BT26" s="5">
        <f t="shared" si="29"/>
        <v>708727.65510733111</v>
      </c>
      <c r="BU26" s="5">
        <f t="shared" si="30"/>
        <v>93321.715111687023</v>
      </c>
      <c r="BV26" s="150"/>
      <c r="BW26" s="2">
        <v>19</v>
      </c>
      <c r="BX26" s="118">
        <v>45413</v>
      </c>
      <c r="BY26" s="5">
        <f t="shared" si="56"/>
        <v>708833.31111449946</v>
      </c>
      <c r="BZ26" s="5">
        <f t="shared" si="57"/>
        <v>4790.177965290115</v>
      </c>
      <c r="CA26" s="5">
        <f t="shared" si="31"/>
        <v>655.31698378886813</v>
      </c>
      <c r="CB26" s="35">
        <f t="shared" si="32"/>
        <v>1.1094009948688994E-2</v>
      </c>
      <c r="CC26" s="5">
        <f t="shared" si="33"/>
        <v>4134.8609815012469</v>
      </c>
      <c r="CD26" s="35">
        <f t="shared" si="34"/>
        <v>7.0000000000000007E-2</v>
      </c>
      <c r="CE26" s="5">
        <f t="shared" si="58"/>
        <v>11822.005869289507</v>
      </c>
      <c r="CF26" s="5">
        <f t="shared" si="59"/>
        <v>79191.375471222666</v>
      </c>
      <c r="CG26" s="5">
        <f t="shared" si="35"/>
        <v>708177.99413071061</v>
      </c>
      <c r="CH26" s="5">
        <f t="shared" si="36"/>
        <v>91013.381340512176</v>
      </c>
    </row>
    <row r="27" spans="1:86" ht="14.25" customHeight="1">
      <c r="A27" s="161">
        <f t="shared" si="64"/>
        <v>17</v>
      </c>
      <c r="B27" s="11">
        <f t="shared" si="65"/>
        <v>900052.90948388714</v>
      </c>
      <c r="C27" s="162">
        <f t="shared" si="60"/>
        <v>869150.02803375339</v>
      </c>
      <c r="D27" s="11">
        <f t="shared" si="66"/>
        <v>838380.11899095448</v>
      </c>
      <c r="E27" s="11">
        <f t="shared" si="61"/>
        <v>807751.50373381155</v>
      </c>
      <c r="F27" s="11">
        <f t="shared" si="62"/>
        <v>777272.70296265546</v>
      </c>
      <c r="G27" s="22">
        <f t="shared" si="63"/>
        <v>746952.42527753767</v>
      </c>
      <c r="H27" s="11"/>
      <c r="I27" s="150"/>
      <c r="J27" s="2">
        <v>20</v>
      </c>
      <c r="K27" s="118">
        <v>45444</v>
      </c>
      <c r="L27" s="5">
        <f t="shared" si="37"/>
        <v>710715.35790461558</v>
      </c>
      <c r="M27" s="5">
        <f t="shared" si="0"/>
        <v>5409.1195491666622</v>
      </c>
      <c r="N27" s="5">
        <f t="shared" si="1"/>
        <v>522.95146357242993</v>
      </c>
      <c r="O27" s="35">
        <f t="shared" si="2"/>
        <v>8.8297199336888066E-3</v>
      </c>
      <c r="P27" s="5">
        <f t="shared" si="3"/>
        <v>4886.1680855942323</v>
      </c>
      <c r="Q27" s="35">
        <f t="shared" si="4"/>
        <v>8.2500000000000004E-2</v>
      </c>
      <c r="R27" s="5">
        <f t="shared" si="38"/>
        <v>9807.5935589568617</v>
      </c>
      <c r="S27" s="5">
        <f t="shared" si="39"/>
        <v>98374.797424376389</v>
      </c>
      <c r="T27" s="5">
        <f t="shared" si="5"/>
        <v>710192.40644104313</v>
      </c>
      <c r="U27" s="5">
        <f t="shared" si="6"/>
        <v>108182.39098333326</v>
      </c>
      <c r="V27" s="150"/>
      <c r="W27" s="2">
        <v>20</v>
      </c>
      <c r="X27" s="118">
        <v>45444</v>
      </c>
      <c r="Y27" s="5">
        <f t="shared" si="40"/>
        <v>710248.89486150304</v>
      </c>
      <c r="Z27" s="5">
        <f t="shared" si="41"/>
        <v>5283.104931931518</v>
      </c>
      <c r="AA27" s="5">
        <f t="shared" si="7"/>
        <v>548.11229952149733</v>
      </c>
      <c r="AB27" s="35">
        <f t="shared" si="8"/>
        <v>9.2606234826180713E-3</v>
      </c>
      <c r="AC27" s="5">
        <f t="shared" si="9"/>
        <v>4734.9926324100206</v>
      </c>
      <c r="AD27" s="35">
        <f t="shared" si="10"/>
        <v>0.08</v>
      </c>
      <c r="AE27" s="5">
        <f t="shared" si="42"/>
        <v>10299.217438018484</v>
      </c>
      <c r="AF27" s="5">
        <f t="shared" si="43"/>
        <v>95362.881200611882</v>
      </c>
      <c r="AG27" s="5">
        <f t="shared" si="11"/>
        <v>709700.78256198158</v>
      </c>
      <c r="AH27" s="5">
        <f t="shared" si="12"/>
        <v>105662.09863863037</v>
      </c>
      <c r="AI27" s="150"/>
      <c r="AJ27" s="2">
        <v>20</v>
      </c>
      <c r="AK27" s="118">
        <v>45444</v>
      </c>
      <c r="AL27" s="5">
        <f t="shared" si="44"/>
        <v>709762.5169060796</v>
      </c>
      <c r="AM27" s="5">
        <f t="shared" si="45"/>
        <v>5158.1681680251213</v>
      </c>
      <c r="AN27" s="5">
        <f t="shared" si="13"/>
        <v>574.28524634002406</v>
      </c>
      <c r="AO27" s="35">
        <f t="shared" si="14"/>
        <v>9.7094771729009273E-3</v>
      </c>
      <c r="AP27" s="5">
        <f t="shared" si="15"/>
        <v>4583.8829216850972</v>
      </c>
      <c r="AQ27" s="35">
        <f t="shared" si="16"/>
        <v>7.7499999999999999E-2</v>
      </c>
      <c r="AR27" s="5">
        <f t="shared" si="46"/>
        <v>10811.768340260303</v>
      </c>
      <c r="AS27" s="5">
        <f t="shared" si="47"/>
        <v>92351.595020242137</v>
      </c>
      <c r="AT27" s="5">
        <f t="shared" si="17"/>
        <v>709188.23165973963</v>
      </c>
      <c r="AU27" s="5">
        <f t="shared" si="18"/>
        <v>103163.36336050244</v>
      </c>
      <c r="AV27" s="150"/>
      <c r="AW27" s="2">
        <v>20</v>
      </c>
      <c r="AX27" s="118">
        <v>45444</v>
      </c>
      <c r="AY27" s="5">
        <f t="shared" si="48"/>
        <v>709255.63354884973</v>
      </c>
      <c r="AZ27" s="5">
        <f t="shared" si="49"/>
        <v>5034.344461579999</v>
      </c>
      <c r="BA27" s="5">
        <f t="shared" si="19"/>
        <v>601.49675189968821</v>
      </c>
      <c r="BB27" s="35">
        <f t="shared" si="20"/>
        <v>1.0176811690138128E-2</v>
      </c>
      <c r="BC27" s="5">
        <f t="shared" si="21"/>
        <v>4432.8477096803108</v>
      </c>
      <c r="BD27" s="35">
        <f t="shared" si="22"/>
        <v>7.5000000000000011E-2</v>
      </c>
      <c r="BE27" s="5">
        <f t="shared" si="50"/>
        <v>11345.86320305003</v>
      </c>
      <c r="BF27" s="5">
        <f t="shared" si="51"/>
        <v>89341.026028549953</v>
      </c>
      <c r="BG27" s="5">
        <f t="shared" si="23"/>
        <v>708654.13679695001</v>
      </c>
      <c r="BH27" s="5">
        <f t="shared" si="24"/>
        <v>100686.88923159998</v>
      </c>
      <c r="BI27" s="150"/>
      <c r="BJ27" s="2">
        <v>20</v>
      </c>
      <c r="BK27" s="118">
        <v>45444</v>
      </c>
      <c r="BL27" s="5">
        <f t="shared" si="52"/>
        <v>708727.65510733111</v>
      </c>
      <c r="BM27" s="5">
        <f t="shared" si="53"/>
        <v>4911.6692164045799</v>
      </c>
      <c r="BN27" s="5">
        <f t="shared" si="25"/>
        <v>629.77296679778738</v>
      </c>
      <c r="BO27" s="35">
        <f t="shared" si="26"/>
        <v>1.0663158897657182E-2</v>
      </c>
      <c r="BP27" s="5">
        <f t="shared" si="27"/>
        <v>4281.8962496067925</v>
      </c>
      <c r="BQ27" s="35">
        <f t="shared" si="28"/>
        <v>7.2500000000000009E-2</v>
      </c>
      <c r="BR27" s="5">
        <f t="shared" si="54"/>
        <v>11902.117859466591</v>
      </c>
      <c r="BS27" s="5">
        <f t="shared" si="55"/>
        <v>86331.266468625021</v>
      </c>
      <c r="BT27" s="5">
        <f t="shared" si="29"/>
        <v>708097.8821405333</v>
      </c>
      <c r="BU27" s="5">
        <f t="shared" si="30"/>
        <v>98233.384328091604</v>
      </c>
      <c r="BV27" s="150"/>
      <c r="BW27" s="2">
        <v>20</v>
      </c>
      <c r="BX27" s="118">
        <v>45444</v>
      </c>
      <c r="BY27" s="5">
        <f t="shared" si="56"/>
        <v>708177.99413071061</v>
      </c>
      <c r="BZ27" s="5">
        <f t="shared" si="57"/>
        <v>4790.177965290115</v>
      </c>
      <c r="CA27" s="5">
        <f t="shared" si="31"/>
        <v>659.13966619430266</v>
      </c>
      <c r="CB27" s="35">
        <f t="shared" si="32"/>
        <v>1.1169050803450578E-2</v>
      </c>
      <c r="CC27" s="5">
        <f t="shared" si="33"/>
        <v>4131.0382990958124</v>
      </c>
      <c r="CD27" s="35">
        <f t="shared" si="34"/>
        <v>7.0000000000000007E-2</v>
      </c>
      <c r="CE27" s="5">
        <f t="shared" si="58"/>
        <v>12481.145535483811</v>
      </c>
      <c r="CF27" s="5">
        <f t="shared" si="59"/>
        <v>83322.413770318482</v>
      </c>
      <c r="CG27" s="5">
        <f t="shared" si="35"/>
        <v>707518.85446451628</v>
      </c>
      <c r="CH27" s="5">
        <f t="shared" si="36"/>
        <v>95803.559305802293</v>
      </c>
    </row>
    <row r="28" spans="1:86" ht="14.25" customHeight="1">
      <c r="A28" s="161">
        <f t="shared" si="64"/>
        <v>18</v>
      </c>
      <c r="B28" s="11">
        <f t="shared" si="65"/>
        <v>941809.31334598421</v>
      </c>
      <c r="C28" s="162">
        <f t="shared" si="60"/>
        <v>909218.68905489915</v>
      </c>
      <c r="D28" s="11">
        <f t="shared" si="66"/>
        <v>876780.93990009488</v>
      </c>
      <c r="E28" s="11">
        <f t="shared" si="61"/>
        <v>844505.11206546938</v>
      </c>
      <c r="F28" s="11">
        <f t="shared" si="62"/>
        <v>812400.44964051782</v>
      </c>
      <c r="G28" s="22">
        <f t="shared" si="63"/>
        <v>780476.38141414686</v>
      </c>
      <c r="H28" s="11"/>
      <c r="I28" s="150"/>
      <c r="J28" s="2">
        <v>21</v>
      </c>
      <c r="K28" s="118">
        <v>45474</v>
      </c>
      <c r="L28" s="5">
        <f t="shared" si="37"/>
        <v>710192.40644104313</v>
      </c>
      <c r="M28" s="5">
        <f t="shared" si="0"/>
        <v>5409.1195491666622</v>
      </c>
      <c r="N28" s="5">
        <f t="shared" si="1"/>
        <v>526.54675488449084</v>
      </c>
      <c r="O28" s="35">
        <f t="shared" si="2"/>
        <v>8.8969707382226537E-3</v>
      </c>
      <c r="P28" s="5">
        <f t="shared" si="3"/>
        <v>4882.5727942821713</v>
      </c>
      <c r="Q28" s="35">
        <f t="shared" si="4"/>
        <v>8.2500000000000004E-2</v>
      </c>
      <c r="R28" s="5">
        <f t="shared" si="38"/>
        <v>10334.140313841352</v>
      </c>
      <c r="S28" s="5">
        <f t="shared" si="39"/>
        <v>103257.37021865856</v>
      </c>
      <c r="T28" s="5">
        <f t="shared" si="5"/>
        <v>709665.8596861586</v>
      </c>
      <c r="U28" s="5">
        <f t="shared" si="6"/>
        <v>113591.5105324999</v>
      </c>
      <c r="V28" s="150"/>
      <c r="W28" s="2">
        <v>21</v>
      </c>
      <c r="X28" s="118">
        <v>45474</v>
      </c>
      <c r="Y28" s="5">
        <f t="shared" si="40"/>
        <v>709700.78256198158</v>
      </c>
      <c r="Z28" s="5">
        <f t="shared" si="41"/>
        <v>5283.104931931518</v>
      </c>
      <c r="AA28" s="5">
        <f t="shared" si="7"/>
        <v>551.76638151830684</v>
      </c>
      <c r="AB28" s="35">
        <f t="shared" si="8"/>
        <v>9.3295607682966318E-3</v>
      </c>
      <c r="AC28" s="5">
        <f t="shared" si="9"/>
        <v>4731.3385504132111</v>
      </c>
      <c r="AD28" s="35">
        <f t="shared" si="10"/>
        <v>0.08</v>
      </c>
      <c r="AE28" s="5">
        <f t="shared" si="42"/>
        <v>10850.983819536792</v>
      </c>
      <c r="AF28" s="5">
        <f t="shared" si="43"/>
        <v>100094.2197510251</v>
      </c>
      <c r="AG28" s="5">
        <f t="shared" si="11"/>
        <v>709149.01618046325</v>
      </c>
      <c r="AH28" s="5">
        <f t="shared" si="12"/>
        <v>110945.20357056189</v>
      </c>
      <c r="AI28" s="150"/>
      <c r="AJ28" s="2">
        <v>21</v>
      </c>
      <c r="AK28" s="118">
        <v>45474</v>
      </c>
      <c r="AL28" s="5">
        <f t="shared" si="44"/>
        <v>709188.23165973963</v>
      </c>
      <c r="AM28" s="5">
        <f t="shared" si="45"/>
        <v>5158.1681680251213</v>
      </c>
      <c r="AN28" s="5">
        <f t="shared" si="13"/>
        <v>577.99417188930329</v>
      </c>
      <c r="AO28" s="35">
        <f t="shared" si="14"/>
        <v>9.7800975157740916E-3</v>
      </c>
      <c r="AP28" s="5">
        <f t="shared" si="15"/>
        <v>4580.173996135818</v>
      </c>
      <c r="AQ28" s="35">
        <f t="shared" si="16"/>
        <v>7.7499999999999986E-2</v>
      </c>
      <c r="AR28" s="5">
        <f t="shared" si="46"/>
        <v>11389.762512149606</v>
      </c>
      <c r="AS28" s="5">
        <f t="shared" si="47"/>
        <v>96931.769016377948</v>
      </c>
      <c r="AT28" s="5">
        <f t="shared" si="17"/>
        <v>708610.23748785036</v>
      </c>
      <c r="AU28" s="5">
        <f t="shared" si="18"/>
        <v>108321.53152852756</v>
      </c>
      <c r="AV28" s="150"/>
      <c r="AW28" s="2">
        <v>21</v>
      </c>
      <c r="AX28" s="118">
        <v>45474</v>
      </c>
      <c r="AY28" s="5">
        <f t="shared" si="48"/>
        <v>708654.13679695001</v>
      </c>
      <c r="AZ28" s="5">
        <f t="shared" si="49"/>
        <v>5034.344461579999</v>
      </c>
      <c r="BA28" s="5">
        <f t="shared" si="19"/>
        <v>605.25610659906215</v>
      </c>
      <c r="BB28" s="35">
        <f t="shared" si="20"/>
        <v>1.024910870063802E-2</v>
      </c>
      <c r="BC28" s="5">
        <f t="shared" si="21"/>
        <v>4429.0883549809369</v>
      </c>
      <c r="BD28" s="35">
        <f t="shared" si="22"/>
        <v>7.4999999999999983E-2</v>
      </c>
      <c r="BE28" s="5">
        <f t="shared" si="50"/>
        <v>11951.119309649093</v>
      </c>
      <c r="BF28" s="5">
        <f t="shared" si="51"/>
        <v>93770.11438353089</v>
      </c>
      <c r="BG28" s="5">
        <f t="shared" si="23"/>
        <v>708048.8806903509</v>
      </c>
      <c r="BH28" s="5">
        <f t="shared" si="24"/>
        <v>105721.23369317998</v>
      </c>
      <c r="BI28" s="150"/>
      <c r="BJ28" s="2">
        <v>21</v>
      </c>
      <c r="BK28" s="118">
        <v>45474</v>
      </c>
      <c r="BL28" s="5">
        <f t="shared" si="52"/>
        <v>708097.8821405333</v>
      </c>
      <c r="BM28" s="5">
        <f t="shared" si="53"/>
        <v>4911.6692164045799</v>
      </c>
      <c r="BN28" s="5">
        <f t="shared" si="25"/>
        <v>633.57784513885781</v>
      </c>
      <c r="BO28" s="35">
        <f t="shared" si="26"/>
        <v>1.0737123120158365E-2</v>
      </c>
      <c r="BP28" s="5">
        <f t="shared" si="27"/>
        <v>4278.091371265722</v>
      </c>
      <c r="BQ28" s="35">
        <f t="shared" si="28"/>
        <v>7.2499999999999995E-2</v>
      </c>
      <c r="BR28" s="5">
        <f t="shared" si="54"/>
        <v>12535.695704605449</v>
      </c>
      <c r="BS28" s="5">
        <f t="shared" si="55"/>
        <v>90609.357839890741</v>
      </c>
      <c r="BT28" s="5">
        <f t="shared" si="29"/>
        <v>707464.30429539445</v>
      </c>
      <c r="BU28" s="5">
        <f t="shared" si="30"/>
        <v>103145.05354449619</v>
      </c>
      <c r="BV28" s="150"/>
      <c r="BW28" s="2">
        <v>21</v>
      </c>
      <c r="BX28" s="118">
        <v>45474</v>
      </c>
      <c r="BY28" s="5">
        <f t="shared" si="56"/>
        <v>707518.85446451628</v>
      </c>
      <c r="BZ28" s="5">
        <f t="shared" si="57"/>
        <v>4790.177965290115</v>
      </c>
      <c r="CA28" s="5">
        <f t="shared" si="31"/>
        <v>662.9846475804361</v>
      </c>
      <c r="CB28" s="35">
        <f t="shared" si="32"/>
        <v>1.1244669623661932E-2</v>
      </c>
      <c r="CC28" s="5">
        <f t="shared" si="33"/>
        <v>4127.1933177096789</v>
      </c>
      <c r="CD28" s="35">
        <f t="shared" si="34"/>
        <v>7.0000000000000007E-2</v>
      </c>
      <c r="CE28" s="5">
        <f t="shared" si="58"/>
        <v>13144.130183064248</v>
      </c>
      <c r="CF28" s="5">
        <f t="shared" si="59"/>
        <v>87449.607088028162</v>
      </c>
      <c r="CG28" s="5">
        <f t="shared" si="35"/>
        <v>706855.86981693585</v>
      </c>
      <c r="CH28" s="5">
        <f t="shared" si="36"/>
        <v>100593.73727109241</v>
      </c>
    </row>
    <row r="29" spans="1:86" ht="14.25" customHeight="1">
      <c r="A29" s="161">
        <f t="shared" si="64"/>
        <v>19</v>
      </c>
      <c r="B29" s="11">
        <f t="shared" si="65"/>
        <v>981581.68448947859</v>
      </c>
      <c r="C29" s="162">
        <f t="shared" si="60"/>
        <v>947351.08793408575</v>
      </c>
      <c r="D29" s="11">
        <f t="shared" si="66"/>
        <v>913294.63047030137</v>
      </c>
      <c r="E29" s="11">
        <f t="shared" si="61"/>
        <v>879422.04760018352</v>
      </c>
      <c r="F29" s="11">
        <f t="shared" si="62"/>
        <v>845743.2680580992</v>
      </c>
      <c r="G29" s="22">
        <f t="shared" si="63"/>
        <v>812268.39882137347</v>
      </c>
      <c r="H29" s="11"/>
      <c r="I29" s="150"/>
      <c r="J29" s="2">
        <v>22</v>
      </c>
      <c r="K29" s="118">
        <v>45505</v>
      </c>
      <c r="L29" s="5">
        <f t="shared" si="37"/>
        <v>709665.8596861586</v>
      </c>
      <c r="M29" s="5">
        <f t="shared" si="0"/>
        <v>5409.1195491666622</v>
      </c>
      <c r="N29" s="5">
        <f t="shared" si="1"/>
        <v>530.16676382432161</v>
      </c>
      <c r="O29" s="35">
        <f t="shared" si="2"/>
        <v>8.9647840304807377E-3</v>
      </c>
      <c r="P29" s="5">
        <f t="shared" si="3"/>
        <v>4878.9527853423406</v>
      </c>
      <c r="Q29" s="35">
        <f t="shared" si="4"/>
        <v>8.2500000000000004E-2</v>
      </c>
      <c r="R29" s="5">
        <f t="shared" si="38"/>
        <v>10864.307077665673</v>
      </c>
      <c r="S29" s="5">
        <f t="shared" si="39"/>
        <v>108136.32300400089</v>
      </c>
      <c r="T29" s="5">
        <f t="shared" si="5"/>
        <v>709135.6929223343</v>
      </c>
      <c r="U29" s="5">
        <f t="shared" si="6"/>
        <v>119000.63008166656</v>
      </c>
      <c r="V29" s="150"/>
      <c r="W29" s="2">
        <v>22</v>
      </c>
      <c r="X29" s="118">
        <v>45505</v>
      </c>
      <c r="Y29" s="5">
        <f t="shared" si="40"/>
        <v>709149.01618046325</v>
      </c>
      <c r="Z29" s="5">
        <f t="shared" si="41"/>
        <v>5283.104931931518</v>
      </c>
      <c r="AA29" s="5">
        <f t="shared" si="7"/>
        <v>555.44482406176303</v>
      </c>
      <c r="AB29" s="35">
        <f t="shared" si="8"/>
        <v>9.3990652693015514E-3</v>
      </c>
      <c r="AC29" s="5">
        <f t="shared" si="9"/>
        <v>4727.6601078697549</v>
      </c>
      <c r="AD29" s="35">
        <f t="shared" si="10"/>
        <v>7.9999999999999988E-2</v>
      </c>
      <c r="AE29" s="5">
        <f t="shared" si="42"/>
        <v>11406.428643598556</v>
      </c>
      <c r="AF29" s="5">
        <f t="shared" si="43"/>
        <v>104821.87985889486</v>
      </c>
      <c r="AG29" s="5">
        <f t="shared" si="11"/>
        <v>708593.57135640155</v>
      </c>
      <c r="AH29" s="5">
        <f t="shared" si="12"/>
        <v>116228.30850249341</v>
      </c>
      <c r="AI29" s="150"/>
      <c r="AJ29" s="2">
        <v>22</v>
      </c>
      <c r="AK29" s="118">
        <v>45505</v>
      </c>
      <c r="AL29" s="5">
        <f t="shared" si="44"/>
        <v>708610.23748785036</v>
      </c>
      <c r="AM29" s="5">
        <f t="shared" si="45"/>
        <v>5158.1681680251213</v>
      </c>
      <c r="AN29" s="5">
        <f t="shared" si="13"/>
        <v>581.72705091608805</v>
      </c>
      <c r="AO29" s="35">
        <f t="shared" si="14"/>
        <v>9.8512895265822995E-3</v>
      </c>
      <c r="AP29" s="5">
        <f t="shared" si="15"/>
        <v>4576.4411171090333</v>
      </c>
      <c r="AQ29" s="35">
        <f t="shared" si="16"/>
        <v>7.7499999999999999E-2</v>
      </c>
      <c r="AR29" s="5">
        <f t="shared" si="46"/>
        <v>11971.489563065694</v>
      </c>
      <c r="AS29" s="5">
        <f t="shared" si="47"/>
        <v>101508.21013348698</v>
      </c>
      <c r="AT29" s="5">
        <f t="shared" si="17"/>
        <v>708028.5104369343</v>
      </c>
      <c r="AU29" s="5">
        <f t="shared" si="18"/>
        <v>113479.69969655268</v>
      </c>
      <c r="AV29" s="150"/>
      <c r="AW29" s="2">
        <v>22</v>
      </c>
      <c r="AX29" s="118">
        <v>45505</v>
      </c>
      <c r="AY29" s="5">
        <f t="shared" si="48"/>
        <v>708048.8806903509</v>
      </c>
      <c r="AZ29" s="5">
        <f t="shared" si="49"/>
        <v>5034.344461579999</v>
      </c>
      <c r="BA29" s="5">
        <f t="shared" si="19"/>
        <v>609.03895726530664</v>
      </c>
      <c r="BB29" s="35">
        <f t="shared" si="20"/>
        <v>1.0321981555931406E-2</v>
      </c>
      <c r="BC29" s="5">
        <f t="shared" si="21"/>
        <v>4425.3055043146924</v>
      </c>
      <c r="BD29" s="35">
        <f t="shared" si="22"/>
        <v>7.4999999999999983E-2</v>
      </c>
      <c r="BE29" s="5">
        <f t="shared" si="50"/>
        <v>12560.158266914401</v>
      </c>
      <c r="BF29" s="5">
        <f t="shared" si="51"/>
        <v>98195.419887845579</v>
      </c>
      <c r="BG29" s="5">
        <f t="shared" si="23"/>
        <v>707439.84173308557</v>
      </c>
      <c r="BH29" s="5">
        <f t="shared" si="24"/>
        <v>110755.57815475998</v>
      </c>
      <c r="BI29" s="150"/>
      <c r="BJ29" s="2">
        <v>22</v>
      </c>
      <c r="BK29" s="118">
        <v>45505</v>
      </c>
      <c r="BL29" s="5">
        <f t="shared" si="52"/>
        <v>707464.30429539445</v>
      </c>
      <c r="BM29" s="5">
        <f t="shared" si="53"/>
        <v>4911.6692164045799</v>
      </c>
      <c r="BN29" s="5">
        <f t="shared" si="25"/>
        <v>637.40571128657211</v>
      </c>
      <c r="BO29" s="35">
        <f t="shared" si="26"/>
        <v>1.0811667089065117E-2</v>
      </c>
      <c r="BP29" s="5">
        <f t="shared" si="27"/>
        <v>4274.2635051180077</v>
      </c>
      <c r="BQ29" s="35">
        <f t="shared" si="28"/>
        <v>7.2499999999999981E-2</v>
      </c>
      <c r="BR29" s="5">
        <f t="shared" si="54"/>
        <v>13173.101415892021</v>
      </c>
      <c r="BS29" s="5">
        <f t="shared" si="55"/>
        <v>94883.621345008753</v>
      </c>
      <c r="BT29" s="5">
        <f t="shared" si="29"/>
        <v>706826.89858410787</v>
      </c>
      <c r="BU29" s="5">
        <f t="shared" si="30"/>
        <v>108056.72276090077</v>
      </c>
      <c r="BV29" s="150"/>
      <c r="BW29" s="2">
        <v>22</v>
      </c>
      <c r="BX29" s="118">
        <v>45505</v>
      </c>
      <c r="BY29" s="5">
        <f t="shared" si="56"/>
        <v>706855.86981693585</v>
      </c>
      <c r="BZ29" s="5">
        <f t="shared" si="57"/>
        <v>4790.177965290115</v>
      </c>
      <c r="CA29" s="5">
        <f t="shared" si="31"/>
        <v>666.85205802465589</v>
      </c>
      <c r="CB29" s="35">
        <f t="shared" si="32"/>
        <v>1.13208718184208E-2</v>
      </c>
      <c r="CC29" s="5">
        <f t="shared" si="33"/>
        <v>4123.3259072654591</v>
      </c>
      <c r="CD29" s="35">
        <f t="shared" si="34"/>
        <v>7.0000000000000007E-2</v>
      </c>
      <c r="CE29" s="5">
        <f t="shared" si="58"/>
        <v>13810.982241088903</v>
      </c>
      <c r="CF29" s="5">
        <f t="shared" si="59"/>
        <v>91572.932995293624</v>
      </c>
      <c r="CG29" s="5">
        <f t="shared" si="35"/>
        <v>706189.01775891124</v>
      </c>
      <c r="CH29" s="5">
        <f t="shared" si="36"/>
        <v>105383.91523638253</v>
      </c>
    </row>
    <row r="30" spans="1:86" ht="14.25" customHeight="1">
      <c r="A30" s="161">
        <f t="shared" si="64"/>
        <v>20</v>
      </c>
      <c r="B30" s="11">
        <f t="shared" si="65"/>
        <v>1019200.0069076213</v>
      </c>
      <c r="C30" s="162">
        <f t="shared" si="60"/>
        <v>983386.51586848055</v>
      </c>
      <c r="D30" s="11">
        <f t="shared" si="66"/>
        <v>947769.62960686639</v>
      </c>
      <c r="E30" s="11">
        <f t="shared" si="61"/>
        <v>912359.72465547908</v>
      </c>
      <c r="F30" s="11">
        <f t="shared" si="62"/>
        <v>877167.36303198978</v>
      </c>
      <c r="G30" s="22">
        <f t="shared" si="63"/>
        <v>842203.2755084323</v>
      </c>
      <c r="H30" s="11"/>
      <c r="I30" s="150"/>
      <c r="J30" s="2">
        <v>23</v>
      </c>
      <c r="K30" s="118">
        <v>45536</v>
      </c>
      <c r="L30" s="5">
        <f t="shared" si="37"/>
        <v>709135.6929223343</v>
      </c>
      <c r="M30" s="5">
        <f t="shared" si="0"/>
        <v>5409.1195491666622</v>
      </c>
      <c r="N30" s="5">
        <f t="shared" si="1"/>
        <v>533.81166032561396</v>
      </c>
      <c r="O30" s="35">
        <f t="shared" si="2"/>
        <v>9.033165285348194E-3</v>
      </c>
      <c r="P30" s="5">
        <f t="shared" si="3"/>
        <v>4875.3078888410482</v>
      </c>
      <c r="Q30" s="35">
        <f t="shared" si="4"/>
        <v>8.2500000000000004E-2</v>
      </c>
      <c r="R30" s="5">
        <f t="shared" si="38"/>
        <v>11398.118737991288</v>
      </c>
      <c r="S30" s="5">
        <f t="shared" si="39"/>
        <v>113011.63089284195</v>
      </c>
      <c r="T30" s="5">
        <f t="shared" si="5"/>
        <v>708601.88126200868</v>
      </c>
      <c r="U30" s="5">
        <f t="shared" si="6"/>
        <v>124409.74963083323</v>
      </c>
      <c r="V30" s="150"/>
      <c r="W30" s="2">
        <v>23</v>
      </c>
      <c r="X30" s="118">
        <v>45536</v>
      </c>
      <c r="Y30" s="5">
        <f t="shared" si="40"/>
        <v>708593.57135640155</v>
      </c>
      <c r="Z30" s="5">
        <f t="shared" si="41"/>
        <v>5283.104931931518</v>
      </c>
      <c r="AA30" s="5">
        <f t="shared" si="7"/>
        <v>559.14778955550719</v>
      </c>
      <c r="AB30" s="35">
        <f t="shared" si="8"/>
        <v>9.4691424617670845E-3</v>
      </c>
      <c r="AC30" s="5">
        <f t="shared" si="9"/>
        <v>4723.9571423760108</v>
      </c>
      <c r="AD30" s="35">
        <f t="shared" si="10"/>
        <v>0.08</v>
      </c>
      <c r="AE30" s="5">
        <f t="shared" si="42"/>
        <v>11965.576433154063</v>
      </c>
      <c r="AF30" s="5">
        <f t="shared" si="43"/>
        <v>109545.83700127086</v>
      </c>
      <c r="AG30" s="5">
        <f t="shared" si="11"/>
        <v>708034.42356684606</v>
      </c>
      <c r="AH30" s="5">
        <f t="shared" si="12"/>
        <v>121511.41343442493</v>
      </c>
      <c r="AI30" s="150"/>
      <c r="AJ30" s="2">
        <v>23</v>
      </c>
      <c r="AK30" s="118">
        <v>45536</v>
      </c>
      <c r="AL30" s="5">
        <f t="shared" si="44"/>
        <v>708028.5104369343</v>
      </c>
      <c r="AM30" s="5">
        <f t="shared" si="45"/>
        <v>5158.1681680251213</v>
      </c>
      <c r="AN30" s="5">
        <f t="shared" si="13"/>
        <v>585.48403811992102</v>
      </c>
      <c r="AO30" s="35">
        <f t="shared" si="14"/>
        <v>9.9230586817800996E-3</v>
      </c>
      <c r="AP30" s="5">
        <f t="shared" si="15"/>
        <v>4572.6841299052003</v>
      </c>
      <c r="AQ30" s="35">
        <f t="shared" si="16"/>
        <v>7.7499999999999986E-2</v>
      </c>
      <c r="AR30" s="5">
        <f t="shared" si="46"/>
        <v>12556.973601185615</v>
      </c>
      <c r="AS30" s="5">
        <f t="shared" si="47"/>
        <v>106080.89426339218</v>
      </c>
      <c r="AT30" s="5">
        <f t="shared" si="17"/>
        <v>707443.0263988144</v>
      </c>
      <c r="AU30" s="5">
        <f t="shared" si="18"/>
        <v>118637.8678645778</v>
      </c>
      <c r="AV30" s="150"/>
      <c r="AW30" s="2">
        <v>23</v>
      </c>
      <c r="AX30" s="118">
        <v>45536</v>
      </c>
      <c r="AY30" s="5">
        <f t="shared" si="48"/>
        <v>707439.84173308557</v>
      </c>
      <c r="AZ30" s="5">
        <f t="shared" si="49"/>
        <v>5034.344461579999</v>
      </c>
      <c r="BA30" s="5">
        <f t="shared" si="19"/>
        <v>612.84545074821472</v>
      </c>
      <c r="BB30" s="35">
        <f t="shared" si="20"/>
        <v>1.0395435731980259E-2</v>
      </c>
      <c r="BC30" s="5">
        <f t="shared" si="21"/>
        <v>4421.4990108317843</v>
      </c>
      <c r="BD30" s="35">
        <f t="shared" si="22"/>
        <v>7.4999999999999997E-2</v>
      </c>
      <c r="BE30" s="5">
        <f t="shared" si="50"/>
        <v>13173.003717662616</v>
      </c>
      <c r="BF30" s="5">
        <f t="shared" si="51"/>
        <v>102616.91889867737</v>
      </c>
      <c r="BG30" s="5">
        <f t="shared" si="23"/>
        <v>706826.99628233735</v>
      </c>
      <c r="BH30" s="5">
        <f t="shared" si="24"/>
        <v>115789.92261633999</v>
      </c>
      <c r="BI30" s="150"/>
      <c r="BJ30" s="2">
        <v>23</v>
      </c>
      <c r="BK30" s="118">
        <v>45536</v>
      </c>
      <c r="BL30" s="5">
        <f t="shared" si="52"/>
        <v>706826.89858410787</v>
      </c>
      <c r="BM30" s="5">
        <f t="shared" si="53"/>
        <v>4911.6692164045799</v>
      </c>
      <c r="BN30" s="5">
        <f t="shared" si="25"/>
        <v>641.25670412559521</v>
      </c>
      <c r="BO30" s="35">
        <f t="shared" si="26"/>
        <v>1.0886796279147938E-2</v>
      </c>
      <c r="BP30" s="5">
        <f t="shared" si="27"/>
        <v>4270.4125122789847</v>
      </c>
      <c r="BQ30" s="35">
        <f t="shared" si="28"/>
        <v>7.2499999999999995E-2</v>
      </c>
      <c r="BR30" s="5">
        <f t="shared" si="54"/>
        <v>13814.358120017616</v>
      </c>
      <c r="BS30" s="5">
        <f t="shared" si="55"/>
        <v>99154.033857287737</v>
      </c>
      <c r="BT30" s="5">
        <f t="shared" si="29"/>
        <v>706185.64187998232</v>
      </c>
      <c r="BU30" s="5">
        <f t="shared" si="30"/>
        <v>112968.39197730535</v>
      </c>
      <c r="BV30" s="150"/>
      <c r="BW30" s="2">
        <v>23</v>
      </c>
      <c r="BX30" s="118">
        <v>45536</v>
      </c>
      <c r="BY30" s="5">
        <f t="shared" si="56"/>
        <v>706189.01775891124</v>
      </c>
      <c r="BZ30" s="5">
        <f t="shared" si="57"/>
        <v>4790.177965290115</v>
      </c>
      <c r="CA30" s="5">
        <f t="shared" si="31"/>
        <v>670.7420283631327</v>
      </c>
      <c r="CB30" s="35">
        <f t="shared" si="32"/>
        <v>1.1397662860717896E-2</v>
      </c>
      <c r="CC30" s="5">
        <f t="shared" si="33"/>
        <v>4119.4359369269823</v>
      </c>
      <c r="CD30" s="35">
        <f t="shared" si="34"/>
        <v>7.0000000000000007E-2</v>
      </c>
      <c r="CE30" s="5">
        <f t="shared" si="58"/>
        <v>14481.724269452036</v>
      </c>
      <c r="CF30" s="5">
        <f t="shared" si="59"/>
        <v>95692.368932220605</v>
      </c>
      <c r="CG30" s="5">
        <f t="shared" si="35"/>
        <v>705518.27573054808</v>
      </c>
      <c r="CH30" s="5">
        <f t="shared" si="36"/>
        <v>110174.09320167264</v>
      </c>
    </row>
    <row r="31" spans="1:86" ht="14.25" customHeight="1">
      <c r="A31" s="161">
        <f t="shared" si="64"/>
        <v>21</v>
      </c>
      <c r="B31" s="11">
        <f t="shared" si="65"/>
        <v>1054479.6955584458</v>
      </c>
      <c r="C31" s="162">
        <f t="shared" si="60"/>
        <v>1017150.9253038758</v>
      </c>
      <c r="D31" s="11">
        <f t="shared" si="66"/>
        <v>980042.20388922037</v>
      </c>
      <c r="E31" s="11">
        <f t="shared" si="61"/>
        <v>943164.48825179075</v>
      </c>
      <c r="F31" s="11">
        <f t="shared" si="62"/>
        <v>906528.91031962796</v>
      </c>
      <c r="G31" s="22">
        <f t="shared" si="63"/>
        <v>870146.75862250105</v>
      </c>
      <c r="I31" s="150"/>
      <c r="J31" s="2">
        <v>24</v>
      </c>
      <c r="K31" s="118">
        <v>45566</v>
      </c>
      <c r="L31" s="5">
        <f t="shared" si="37"/>
        <v>708601.88126200868</v>
      </c>
      <c r="M31" s="5">
        <f t="shared" si="0"/>
        <v>5409.1195491666622</v>
      </c>
      <c r="N31" s="5">
        <f t="shared" si="1"/>
        <v>537.48161549035285</v>
      </c>
      <c r="O31" s="35">
        <f t="shared" si="2"/>
        <v>9.1021200429178654E-3</v>
      </c>
      <c r="P31" s="5">
        <f t="shared" si="3"/>
        <v>4871.6379336763093</v>
      </c>
      <c r="Q31" s="35">
        <f t="shared" si="4"/>
        <v>8.249999999999999E-2</v>
      </c>
      <c r="R31" s="5">
        <f t="shared" si="38"/>
        <v>11935.600353481641</v>
      </c>
      <c r="S31" s="5">
        <f t="shared" si="39"/>
        <v>117883.26882651825</v>
      </c>
      <c r="T31" s="5">
        <f t="shared" si="5"/>
        <v>708064.39964651829</v>
      </c>
      <c r="U31" s="5">
        <f t="shared" si="6"/>
        <v>129818.86917999989</v>
      </c>
      <c r="V31" s="150"/>
      <c r="W31" s="2">
        <v>24</v>
      </c>
      <c r="X31" s="118">
        <v>45566</v>
      </c>
      <c r="Y31" s="5">
        <f t="shared" si="40"/>
        <v>708034.42356684606</v>
      </c>
      <c r="Z31" s="5">
        <f t="shared" si="41"/>
        <v>5283.104931931518</v>
      </c>
      <c r="AA31" s="5">
        <f t="shared" si="7"/>
        <v>562.87544148587767</v>
      </c>
      <c r="AB31" s="35">
        <f t="shared" si="8"/>
        <v>9.5397978869495373E-3</v>
      </c>
      <c r="AC31" s="5">
        <f t="shared" si="9"/>
        <v>4720.2294904456403</v>
      </c>
      <c r="AD31" s="35">
        <f t="shared" si="10"/>
        <v>7.9999999999999988E-2</v>
      </c>
      <c r="AE31" s="5">
        <f t="shared" si="42"/>
        <v>12528.451874639941</v>
      </c>
      <c r="AF31" s="5">
        <f t="shared" si="43"/>
        <v>114266.0664917165</v>
      </c>
      <c r="AG31" s="5">
        <f t="shared" si="11"/>
        <v>707471.54812536016</v>
      </c>
      <c r="AH31" s="5">
        <f t="shared" si="12"/>
        <v>126794.51836635644</v>
      </c>
      <c r="AI31" s="150"/>
      <c r="AJ31" s="2">
        <v>24</v>
      </c>
      <c r="AK31" s="118">
        <v>45566</v>
      </c>
      <c r="AL31" s="5">
        <f t="shared" si="44"/>
        <v>707443.0263988144</v>
      </c>
      <c r="AM31" s="5">
        <f t="shared" si="45"/>
        <v>5158.1681680251213</v>
      </c>
      <c r="AN31" s="5">
        <f t="shared" si="13"/>
        <v>589.26528919944485</v>
      </c>
      <c r="AO31" s="35">
        <f t="shared" si="14"/>
        <v>9.9954105228638214E-3</v>
      </c>
      <c r="AP31" s="5">
        <f t="shared" si="15"/>
        <v>4568.9028788256765</v>
      </c>
      <c r="AQ31" s="35">
        <f t="shared" si="16"/>
        <v>7.7499999999999999E-2</v>
      </c>
      <c r="AR31" s="5">
        <f t="shared" si="46"/>
        <v>13146.238890385059</v>
      </c>
      <c r="AS31" s="5">
        <f t="shared" si="47"/>
        <v>110649.79714221787</v>
      </c>
      <c r="AT31" s="5">
        <f t="shared" si="17"/>
        <v>706853.76110961498</v>
      </c>
      <c r="AU31" s="5">
        <f t="shared" si="18"/>
        <v>123796.03603260292</v>
      </c>
      <c r="AV31" s="150"/>
      <c r="AW31" s="2">
        <v>24</v>
      </c>
      <c r="AX31" s="118">
        <v>45566</v>
      </c>
      <c r="AY31" s="5">
        <f t="shared" si="48"/>
        <v>706826.99628233735</v>
      </c>
      <c r="AZ31" s="5">
        <f t="shared" si="49"/>
        <v>5034.344461579999</v>
      </c>
      <c r="BA31" s="5">
        <f t="shared" si="19"/>
        <v>616.67573481539057</v>
      </c>
      <c r="BB31" s="35">
        <f t="shared" si="20"/>
        <v>1.0469476769714044E-2</v>
      </c>
      <c r="BC31" s="5">
        <f t="shared" si="21"/>
        <v>4417.6687267646084</v>
      </c>
      <c r="BD31" s="35">
        <f t="shared" si="22"/>
        <v>7.5000000000000011E-2</v>
      </c>
      <c r="BE31" s="5">
        <f t="shared" si="50"/>
        <v>13789.679452478005</v>
      </c>
      <c r="BF31" s="5">
        <f t="shared" si="51"/>
        <v>107034.58762544197</v>
      </c>
      <c r="BG31" s="5">
        <f t="shared" si="23"/>
        <v>706210.32054752193</v>
      </c>
      <c r="BH31" s="5">
        <f t="shared" si="24"/>
        <v>120824.26707791997</v>
      </c>
      <c r="BI31" s="150"/>
      <c r="BJ31" s="2">
        <v>24</v>
      </c>
      <c r="BK31" s="118">
        <v>45566</v>
      </c>
      <c r="BL31" s="5">
        <f t="shared" si="52"/>
        <v>706185.64187998232</v>
      </c>
      <c r="BM31" s="5">
        <f t="shared" si="53"/>
        <v>4911.6692164045799</v>
      </c>
      <c r="BN31" s="5">
        <f t="shared" si="25"/>
        <v>645.13096337968636</v>
      </c>
      <c r="BO31" s="35">
        <f t="shared" si="26"/>
        <v>1.0962516230076415E-2</v>
      </c>
      <c r="BP31" s="5">
        <f t="shared" si="27"/>
        <v>4266.5382530248935</v>
      </c>
      <c r="BQ31" s="35">
        <f t="shared" si="28"/>
        <v>7.2500000000000009E-2</v>
      </c>
      <c r="BR31" s="5">
        <f t="shared" si="54"/>
        <v>14459.489083397302</v>
      </c>
      <c r="BS31" s="5">
        <f t="shared" si="55"/>
        <v>103420.57211031263</v>
      </c>
      <c r="BT31" s="5">
        <f t="shared" si="29"/>
        <v>705540.51091660268</v>
      </c>
      <c r="BU31" s="5">
        <f t="shared" si="30"/>
        <v>117880.06119370993</v>
      </c>
      <c r="BV31" s="150"/>
      <c r="BW31" s="2">
        <v>24</v>
      </c>
      <c r="BX31" s="118">
        <v>45566</v>
      </c>
      <c r="BY31" s="5">
        <f t="shared" si="56"/>
        <v>705518.27573054808</v>
      </c>
      <c r="BZ31" s="5">
        <f t="shared" si="57"/>
        <v>4790.177965290115</v>
      </c>
      <c r="CA31" s="5">
        <f t="shared" si="31"/>
        <v>674.65469019525062</v>
      </c>
      <c r="CB31" s="35">
        <f t="shared" si="32"/>
        <v>1.1475048288380528E-2</v>
      </c>
      <c r="CC31" s="5">
        <f t="shared" si="33"/>
        <v>4115.5232750948644</v>
      </c>
      <c r="CD31" s="35">
        <f t="shared" si="34"/>
        <v>7.0000000000000007E-2</v>
      </c>
      <c r="CE31" s="5">
        <f t="shared" si="58"/>
        <v>15156.378959647285</v>
      </c>
      <c r="CF31" s="5">
        <f t="shared" si="59"/>
        <v>99807.892207315468</v>
      </c>
      <c r="CG31" s="5">
        <f t="shared" si="35"/>
        <v>704843.62104035285</v>
      </c>
      <c r="CH31" s="5">
        <f t="shared" si="36"/>
        <v>114964.27116696275</v>
      </c>
    </row>
    <row r="32" spans="1:86" ht="14.25" customHeight="1">
      <c r="A32" s="161">
        <f t="shared" si="64"/>
        <v>22</v>
      </c>
      <c r="B32" s="11">
        <f t="shared" si="65"/>
        <v>1087220.3479129823</v>
      </c>
      <c r="C32" s="162">
        <f t="shared" si="60"/>
        <v>1048455.8228249039</v>
      </c>
      <c r="D32" s="11">
        <f t="shared" si="66"/>
        <v>1009935.4699749522</v>
      </c>
      <c r="E32" s="11">
        <f t="shared" si="61"/>
        <v>971670.7547741629</v>
      </c>
      <c r="F32" s="11">
        <f t="shared" si="62"/>
        <v>933673.30485810211</v>
      </c>
      <c r="G32" s="22">
        <f t="shared" si="63"/>
        <v>895954.8901611719</v>
      </c>
      <c r="I32" s="150"/>
      <c r="J32" s="2">
        <v>25</v>
      </c>
      <c r="K32" s="118">
        <v>45597</v>
      </c>
      <c r="L32" s="5">
        <f t="shared" si="37"/>
        <v>708064.39964651829</v>
      </c>
      <c r="M32" s="5">
        <f t="shared" si="0"/>
        <v>5409.1195491666622</v>
      </c>
      <c r="N32" s="5">
        <f t="shared" si="1"/>
        <v>541.17680159684915</v>
      </c>
      <c r="O32" s="35">
        <f t="shared" si="2"/>
        <v>9.1716539094525897E-3</v>
      </c>
      <c r="P32" s="5">
        <f t="shared" si="3"/>
        <v>4867.942747569813</v>
      </c>
      <c r="Q32" s="35">
        <f t="shared" si="4"/>
        <v>8.2500000000000004E-2</v>
      </c>
      <c r="R32" s="5">
        <f t="shared" si="38"/>
        <v>12476.777155078489</v>
      </c>
      <c r="S32" s="5">
        <f t="shared" si="39"/>
        <v>122751.21157408807</v>
      </c>
      <c r="T32" s="5">
        <f t="shared" si="5"/>
        <v>707523.2228449214</v>
      </c>
      <c r="U32" s="5">
        <f t="shared" si="6"/>
        <v>135227.98872916657</v>
      </c>
      <c r="V32" s="150"/>
      <c r="W32" s="2">
        <v>25</v>
      </c>
      <c r="X32" s="118">
        <v>45597</v>
      </c>
      <c r="Y32" s="5">
        <f t="shared" si="40"/>
        <v>707471.54812536016</v>
      </c>
      <c r="Z32" s="5">
        <f t="shared" si="41"/>
        <v>5283.104931931518</v>
      </c>
      <c r="AA32" s="5">
        <f t="shared" si="7"/>
        <v>566.62794442911672</v>
      </c>
      <c r="AB32" s="35">
        <f t="shared" si="8"/>
        <v>9.6110371521888529E-3</v>
      </c>
      <c r="AC32" s="5">
        <f t="shared" si="9"/>
        <v>4716.4769875024012</v>
      </c>
      <c r="AD32" s="35">
        <f t="shared" si="10"/>
        <v>0.08</v>
      </c>
      <c r="AE32" s="5">
        <f t="shared" si="42"/>
        <v>13095.079819069058</v>
      </c>
      <c r="AF32" s="5">
        <f t="shared" si="43"/>
        <v>118982.5434792189</v>
      </c>
      <c r="AG32" s="5">
        <f t="shared" si="11"/>
        <v>706904.92018093099</v>
      </c>
      <c r="AH32" s="5">
        <f t="shared" si="12"/>
        <v>132077.62329828797</v>
      </c>
      <c r="AI32" s="150"/>
      <c r="AJ32" s="2">
        <v>25</v>
      </c>
      <c r="AK32" s="118">
        <v>45597</v>
      </c>
      <c r="AL32" s="5">
        <f t="shared" si="44"/>
        <v>706853.76110961498</v>
      </c>
      <c r="AM32" s="5">
        <f t="shared" si="45"/>
        <v>5158.1681680251213</v>
      </c>
      <c r="AN32" s="5">
        <f t="shared" si="13"/>
        <v>593.07096085885769</v>
      </c>
      <c r="AO32" s="35">
        <f t="shared" si="14"/>
        <v>1.0068350657332996E-2</v>
      </c>
      <c r="AP32" s="5">
        <f t="shared" si="15"/>
        <v>4565.0972071662636</v>
      </c>
      <c r="AQ32" s="35">
        <f t="shared" si="16"/>
        <v>7.7499999999999999E-2</v>
      </c>
      <c r="AR32" s="5">
        <f t="shared" si="46"/>
        <v>13739.309851243917</v>
      </c>
      <c r="AS32" s="5">
        <f t="shared" si="47"/>
        <v>115214.89434938414</v>
      </c>
      <c r="AT32" s="5">
        <f t="shared" si="17"/>
        <v>706260.69014875614</v>
      </c>
      <c r="AU32" s="5">
        <f t="shared" si="18"/>
        <v>128954.20420062805</v>
      </c>
      <c r="AV32" s="150"/>
      <c r="AW32" s="2">
        <v>25</v>
      </c>
      <c r="AX32" s="118">
        <v>45597</v>
      </c>
      <c r="AY32" s="5">
        <f t="shared" si="48"/>
        <v>706210.32054752193</v>
      </c>
      <c r="AZ32" s="5">
        <f t="shared" si="49"/>
        <v>5034.344461579999</v>
      </c>
      <c r="BA32" s="5">
        <f t="shared" si="19"/>
        <v>620.52995815798749</v>
      </c>
      <c r="BB32" s="35">
        <f t="shared" si="20"/>
        <v>1.0544110275990753E-2</v>
      </c>
      <c r="BC32" s="5">
        <f t="shared" si="21"/>
        <v>4413.8145034220115</v>
      </c>
      <c r="BD32" s="35">
        <f t="shared" si="22"/>
        <v>7.4999999999999997E-2</v>
      </c>
      <c r="BE32" s="5">
        <f t="shared" si="50"/>
        <v>14410.209410635993</v>
      </c>
      <c r="BF32" s="5">
        <f t="shared" si="51"/>
        <v>111448.40212886398</v>
      </c>
      <c r="BG32" s="5">
        <f t="shared" si="23"/>
        <v>705589.7905893639</v>
      </c>
      <c r="BH32" s="5">
        <f t="shared" si="24"/>
        <v>125858.61153949997</v>
      </c>
      <c r="BI32" s="150"/>
      <c r="BJ32" s="2">
        <v>25</v>
      </c>
      <c r="BK32" s="118">
        <v>45597</v>
      </c>
      <c r="BL32" s="5">
        <f t="shared" si="52"/>
        <v>705540.51091660268</v>
      </c>
      <c r="BM32" s="5">
        <f t="shared" si="53"/>
        <v>4911.6692164045799</v>
      </c>
      <c r="BN32" s="5">
        <f t="shared" si="25"/>
        <v>649.02862961677238</v>
      </c>
      <c r="BO32" s="35">
        <f t="shared" si="26"/>
        <v>1.1038832547379945E-2</v>
      </c>
      <c r="BP32" s="5">
        <f t="shared" si="27"/>
        <v>4262.6405867878075</v>
      </c>
      <c r="BQ32" s="35">
        <f t="shared" si="28"/>
        <v>7.2499999999999995E-2</v>
      </c>
      <c r="BR32" s="5">
        <f t="shared" si="54"/>
        <v>15108.517713014075</v>
      </c>
      <c r="BS32" s="5">
        <f t="shared" si="55"/>
        <v>107683.21269710043</v>
      </c>
      <c r="BT32" s="5">
        <f t="shared" si="29"/>
        <v>704891.48228698596</v>
      </c>
      <c r="BU32" s="5">
        <f t="shared" si="30"/>
        <v>122791.73041011451</v>
      </c>
      <c r="BV32" s="150"/>
      <c r="BW32" s="2">
        <v>25</v>
      </c>
      <c r="BX32" s="118">
        <v>45597</v>
      </c>
      <c r="BY32" s="5">
        <f t="shared" si="56"/>
        <v>704843.62104035285</v>
      </c>
      <c r="BZ32" s="5">
        <f t="shared" si="57"/>
        <v>4790.177965290115</v>
      </c>
      <c r="CA32" s="5">
        <f t="shared" si="31"/>
        <v>678.59017588805636</v>
      </c>
      <c r="CB32" s="35">
        <f t="shared" si="32"/>
        <v>1.1553033705032962E-2</v>
      </c>
      <c r="CC32" s="5">
        <f t="shared" si="33"/>
        <v>4111.5877894020587</v>
      </c>
      <c r="CD32" s="35">
        <f t="shared" si="34"/>
        <v>7.0000000000000007E-2</v>
      </c>
      <c r="CE32" s="5">
        <f t="shared" si="58"/>
        <v>15834.969135535343</v>
      </c>
      <c r="CF32" s="5">
        <f t="shared" si="59"/>
        <v>103919.47999671752</v>
      </c>
      <c r="CG32" s="5">
        <f t="shared" si="35"/>
        <v>704165.03086446482</v>
      </c>
      <c r="CH32" s="5">
        <f t="shared" si="36"/>
        <v>119754.44913225286</v>
      </c>
    </row>
    <row r="33" spans="1:86" ht="14.25" customHeight="1">
      <c r="A33" s="161">
        <f t="shared" si="64"/>
        <v>23</v>
      </c>
      <c r="B33" s="11">
        <f t="shared" si="65"/>
        <v>1117204.3885209686</v>
      </c>
      <c r="C33" s="162">
        <f t="shared" si="60"/>
        <v>1077097.0701556855</v>
      </c>
      <c r="D33" s="11">
        <f t="shared" si="66"/>
        <v>1037258.3384901661</v>
      </c>
      <c r="E33" s="11">
        <f t="shared" si="61"/>
        <v>997700.08592128253</v>
      </c>
      <c r="F33" s="11">
        <f t="shared" si="62"/>
        <v>958434.35265221191</v>
      </c>
      <c r="G33" s="22">
        <f t="shared" si="63"/>
        <v>919473.30538640276</v>
      </c>
      <c r="I33" s="150"/>
      <c r="J33" s="2">
        <v>26</v>
      </c>
      <c r="K33" s="118">
        <v>45627</v>
      </c>
      <c r="L33" s="5">
        <f t="shared" si="37"/>
        <v>707523.2228449214</v>
      </c>
      <c r="M33" s="5">
        <f t="shared" si="0"/>
        <v>5409.1195491666622</v>
      </c>
      <c r="N33" s="5">
        <f t="shared" si="1"/>
        <v>544.89739210782773</v>
      </c>
      <c r="O33" s="35">
        <f t="shared" si="2"/>
        <v>9.2417725583646797E-3</v>
      </c>
      <c r="P33" s="5">
        <f t="shared" si="3"/>
        <v>4864.2221570588345</v>
      </c>
      <c r="Q33" s="35">
        <f t="shared" si="4"/>
        <v>8.2500000000000004E-2</v>
      </c>
      <c r="R33" s="5">
        <f t="shared" si="38"/>
        <v>13021.674547186318</v>
      </c>
      <c r="S33" s="5">
        <f t="shared" si="39"/>
        <v>127615.4337311469</v>
      </c>
      <c r="T33" s="5">
        <f t="shared" si="5"/>
        <v>706978.32545281353</v>
      </c>
      <c r="U33" s="5">
        <f t="shared" si="6"/>
        <v>140637.10827833321</v>
      </c>
      <c r="V33" s="150"/>
      <c r="W33" s="2">
        <v>26</v>
      </c>
      <c r="X33" s="118">
        <v>45627</v>
      </c>
      <c r="Y33" s="5">
        <f t="shared" si="40"/>
        <v>706904.92018093099</v>
      </c>
      <c r="Z33" s="5">
        <f t="shared" si="41"/>
        <v>5283.104931931518</v>
      </c>
      <c r="AA33" s="5">
        <f t="shared" si="7"/>
        <v>570.40546405864461</v>
      </c>
      <c r="AB33" s="35">
        <f t="shared" si="8"/>
        <v>9.6828659318877065E-3</v>
      </c>
      <c r="AC33" s="5">
        <f t="shared" si="9"/>
        <v>4712.6994678728734</v>
      </c>
      <c r="AD33" s="35">
        <f t="shared" si="10"/>
        <v>0.08</v>
      </c>
      <c r="AE33" s="5">
        <f t="shared" si="42"/>
        <v>13665.485283127702</v>
      </c>
      <c r="AF33" s="5">
        <f t="shared" si="43"/>
        <v>123695.24294709179</v>
      </c>
      <c r="AG33" s="5">
        <f t="shared" si="11"/>
        <v>706334.51471687236</v>
      </c>
      <c r="AH33" s="5">
        <f t="shared" si="12"/>
        <v>137360.72823021948</v>
      </c>
      <c r="AI33" s="150"/>
      <c r="AJ33" s="2">
        <v>26</v>
      </c>
      <c r="AK33" s="118">
        <v>45627</v>
      </c>
      <c r="AL33" s="5">
        <f t="shared" si="44"/>
        <v>706260.69014875614</v>
      </c>
      <c r="AM33" s="5">
        <f t="shared" si="45"/>
        <v>5158.1681680251213</v>
      </c>
      <c r="AN33" s="5">
        <f t="shared" si="13"/>
        <v>596.90121081440429</v>
      </c>
      <c r="AO33" s="35">
        <f t="shared" si="14"/>
        <v>1.0141884759668819E-2</v>
      </c>
      <c r="AP33" s="5">
        <f t="shared" si="15"/>
        <v>4561.266957210717</v>
      </c>
      <c r="AQ33" s="35">
        <f t="shared" si="16"/>
        <v>7.7499999999999999E-2</v>
      </c>
      <c r="AR33" s="5">
        <f t="shared" si="46"/>
        <v>14336.211062058323</v>
      </c>
      <c r="AS33" s="5">
        <f t="shared" si="47"/>
        <v>119776.16130659485</v>
      </c>
      <c r="AT33" s="5">
        <f t="shared" si="17"/>
        <v>705663.78893794178</v>
      </c>
      <c r="AU33" s="5">
        <f t="shared" si="18"/>
        <v>134112.37236865316</v>
      </c>
      <c r="AV33" s="150"/>
      <c r="AW33" s="2">
        <v>26</v>
      </c>
      <c r="AX33" s="118">
        <v>45627</v>
      </c>
      <c r="AY33" s="5">
        <f t="shared" si="48"/>
        <v>705589.7905893639</v>
      </c>
      <c r="AZ33" s="5">
        <f t="shared" si="49"/>
        <v>5034.344461579999</v>
      </c>
      <c r="BA33" s="5">
        <f t="shared" si="19"/>
        <v>624.40827039647502</v>
      </c>
      <c r="BB33" s="35">
        <f t="shared" si="20"/>
        <v>1.0619341924574963E-2</v>
      </c>
      <c r="BC33" s="5">
        <f t="shared" si="21"/>
        <v>4409.936191183524</v>
      </c>
      <c r="BD33" s="35">
        <f t="shared" si="22"/>
        <v>7.4999999999999997E-2</v>
      </c>
      <c r="BE33" s="5">
        <f t="shared" si="50"/>
        <v>15034.617681032469</v>
      </c>
      <c r="BF33" s="5">
        <f t="shared" si="51"/>
        <v>115858.33832004751</v>
      </c>
      <c r="BG33" s="5">
        <f t="shared" si="23"/>
        <v>704965.38231896737</v>
      </c>
      <c r="BH33" s="5">
        <f t="shared" si="24"/>
        <v>130892.95600107998</v>
      </c>
      <c r="BI33" s="150"/>
      <c r="BJ33" s="2">
        <v>26</v>
      </c>
      <c r="BK33" s="118">
        <v>45627</v>
      </c>
      <c r="BL33" s="5">
        <f t="shared" si="52"/>
        <v>704891.48228698596</v>
      </c>
      <c r="BM33" s="5">
        <f t="shared" si="53"/>
        <v>4911.6692164045799</v>
      </c>
      <c r="BN33" s="5">
        <f t="shared" si="25"/>
        <v>652.94984425403982</v>
      </c>
      <c r="BO33" s="35">
        <f t="shared" si="26"/>
        <v>1.1115750903425464E-2</v>
      </c>
      <c r="BP33" s="5">
        <f t="shared" si="27"/>
        <v>4258.71937215054</v>
      </c>
      <c r="BQ33" s="35">
        <f t="shared" si="28"/>
        <v>7.2499999999999995E-2</v>
      </c>
      <c r="BR33" s="5">
        <f t="shared" si="54"/>
        <v>15761.467557268115</v>
      </c>
      <c r="BS33" s="5">
        <f t="shared" si="55"/>
        <v>111941.93206925098</v>
      </c>
      <c r="BT33" s="5">
        <f t="shared" si="29"/>
        <v>704238.5324427319</v>
      </c>
      <c r="BU33" s="5">
        <f t="shared" si="30"/>
        <v>127703.39962651909</v>
      </c>
      <c r="BV33" s="150"/>
      <c r="BW33" s="2">
        <v>26</v>
      </c>
      <c r="BX33" s="118">
        <v>45627</v>
      </c>
      <c r="BY33" s="5">
        <f t="shared" si="56"/>
        <v>704165.03086446482</v>
      </c>
      <c r="BZ33" s="5">
        <f t="shared" si="57"/>
        <v>4790.177965290115</v>
      </c>
      <c r="CA33" s="5">
        <f t="shared" si="31"/>
        <v>682.54861858073673</v>
      </c>
      <c r="CB33" s="35">
        <f t="shared" si="32"/>
        <v>1.163162478107399E-2</v>
      </c>
      <c r="CC33" s="5">
        <f t="shared" si="33"/>
        <v>4107.6293467093783</v>
      </c>
      <c r="CD33" s="35">
        <f t="shared" si="34"/>
        <v>7.0000000000000007E-2</v>
      </c>
      <c r="CE33" s="5">
        <f t="shared" si="58"/>
        <v>16517.517754116081</v>
      </c>
      <c r="CF33" s="5">
        <f t="shared" si="59"/>
        <v>108027.1093434269</v>
      </c>
      <c r="CG33" s="5">
        <f t="shared" si="35"/>
        <v>703482.48224588414</v>
      </c>
      <c r="CH33" s="5">
        <f t="shared" si="36"/>
        <v>124544.62709754298</v>
      </c>
    </row>
    <row r="34" spans="1:86" ht="14.25" customHeight="1">
      <c r="A34" s="161">
        <f t="shared" si="64"/>
        <v>24</v>
      </c>
      <c r="B34" s="11">
        <f t="shared" si="65"/>
        <v>1144195.5974264988</v>
      </c>
      <c r="C34" s="162">
        <f t="shared" si="60"/>
        <v>1102853.5856441222</v>
      </c>
      <c r="D34" s="11">
        <f t="shared" si="66"/>
        <v>1061804.3731005061</v>
      </c>
      <c r="E34" s="11">
        <f t="shared" si="61"/>
        <v>1021060.1907627702</v>
      </c>
      <c r="F34" s="11">
        <f t="shared" si="62"/>
        <v>980633.4020878349</v>
      </c>
      <c r="G34" s="22">
        <f t="shared" si="63"/>
        <v>940536.4805207568</v>
      </c>
      <c r="I34" s="150"/>
      <c r="J34" s="2">
        <v>27</v>
      </c>
      <c r="K34" s="118">
        <v>45658</v>
      </c>
      <c r="L34" s="5">
        <f t="shared" si="37"/>
        <v>706978.32545281353</v>
      </c>
      <c r="M34" s="5">
        <f t="shared" si="0"/>
        <v>5409.1195491666622</v>
      </c>
      <c r="N34" s="5">
        <f t="shared" si="1"/>
        <v>548.64356167856931</v>
      </c>
      <c r="O34" s="35">
        <f t="shared" si="2"/>
        <v>9.3124817312129245E-3</v>
      </c>
      <c r="P34" s="5">
        <f t="shared" si="3"/>
        <v>4860.4759874880929</v>
      </c>
      <c r="Q34" s="35">
        <f t="shared" si="4"/>
        <v>8.2500000000000004E-2</v>
      </c>
      <c r="R34" s="5">
        <f t="shared" si="38"/>
        <v>13570.318108864887</v>
      </c>
      <c r="S34" s="5">
        <f t="shared" si="39"/>
        <v>132475.909718635</v>
      </c>
      <c r="T34" s="5">
        <f t="shared" si="5"/>
        <v>706429.68189113494</v>
      </c>
      <c r="U34" s="5">
        <f t="shared" si="6"/>
        <v>146046.22782749988</v>
      </c>
      <c r="V34" s="150"/>
      <c r="W34" s="2">
        <v>27</v>
      </c>
      <c r="X34" s="118">
        <v>45658</v>
      </c>
      <c r="Y34" s="5">
        <f t="shared" si="40"/>
        <v>706334.51471687236</v>
      </c>
      <c r="Z34" s="5">
        <f t="shared" si="41"/>
        <v>5283.104931931518</v>
      </c>
      <c r="AA34" s="5">
        <f t="shared" si="7"/>
        <v>574.20816715236833</v>
      </c>
      <c r="AB34" s="35">
        <f t="shared" si="8"/>
        <v>9.755289968507927E-3</v>
      </c>
      <c r="AC34" s="5">
        <f t="shared" si="9"/>
        <v>4708.8967647791496</v>
      </c>
      <c r="AD34" s="35">
        <f t="shared" si="10"/>
        <v>0.08</v>
      </c>
      <c r="AE34" s="5">
        <f t="shared" si="42"/>
        <v>14239.69345028007</v>
      </c>
      <c r="AF34" s="5">
        <f t="shared" si="43"/>
        <v>128404.13971187093</v>
      </c>
      <c r="AG34" s="5">
        <f t="shared" si="11"/>
        <v>705760.30654972</v>
      </c>
      <c r="AH34" s="5">
        <f t="shared" si="12"/>
        <v>142643.83316215099</v>
      </c>
      <c r="AI34" s="150"/>
      <c r="AJ34" s="2">
        <v>27</v>
      </c>
      <c r="AK34" s="118">
        <v>45658</v>
      </c>
      <c r="AL34" s="5">
        <f t="shared" si="44"/>
        <v>705663.78893794178</v>
      </c>
      <c r="AM34" s="5">
        <f t="shared" si="45"/>
        <v>5158.1681680251213</v>
      </c>
      <c r="AN34" s="5">
        <f t="shared" si="13"/>
        <v>600.75619780091438</v>
      </c>
      <c r="AO34" s="35">
        <f t="shared" si="14"/>
        <v>1.0216018572330286E-2</v>
      </c>
      <c r="AP34" s="5">
        <f t="shared" si="15"/>
        <v>4557.4119702242069</v>
      </c>
      <c r="AQ34" s="35">
        <f t="shared" si="16"/>
        <v>7.7499999999999986E-2</v>
      </c>
      <c r="AR34" s="5">
        <f t="shared" si="46"/>
        <v>14936.967259859237</v>
      </c>
      <c r="AS34" s="5">
        <f t="shared" si="47"/>
        <v>124333.57327681905</v>
      </c>
      <c r="AT34" s="5">
        <f t="shared" si="17"/>
        <v>705063.03274014092</v>
      </c>
      <c r="AU34" s="5">
        <f t="shared" si="18"/>
        <v>139270.54053667828</v>
      </c>
      <c r="AV34" s="150"/>
      <c r="AW34" s="2">
        <v>27</v>
      </c>
      <c r="AX34" s="118">
        <v>45658</v>
      </c>
      <c r="AY34" s="5">
        <f t="shared" si="48"/>
        <v>704965.38231896737</v>
      </c>
      <c r="AZ34" s="5">
        <f t="shared" si="49"/>
        <v>5034.344461579999</v>
      </c>
      <c r="BA34" s="5">
        <f t="shared" si="19"/>
        <v>628.3108220864533</v>
      </c>
      <c r="BB34" s="35">
        <f t="shared" si="20"/>
        <v>1.0695177457133671E-2</v>
      </c>
      <c r="BC34" s="5">
        <f t="shared" si="21"/>
        <v>4406.0336394935457</v>
      </c>
      <c r="BD34" s="35">
        <f t="shared" si="22"/>
        <v>7.4999999999999997E-2</v>
      </c>
      <c r="BE34" s="5">
        <f t="shared" si="50"/>
        <v>15662.928503118921</v>
      </c>
      <c r="BF34" s="5">
        <f t="shared" si="51"/>
        <v>120264.37195954105</v>
      </c>
      <c r="BG34" s="5">
        <f t="shared" si="23"/>
        <v>704337.07149688096</v>
      </c>
      <c r="BH34" s="5">
        <f t="shared" si="24"/>
        <v>135927.30046265997</v>
      </c>
      <c r="BI34" s="150"/>
      <c r="BJ34" s="2">
        <v>27</v>
      </c>
      <c r="BK34" s="118">
        <v>45658</v>
      </c>
      <c r="BL34" s="5">
        <f t="shared" si="52"/>
        <v>704238.5324427319</v>
      </c>
      <c r="BM34" s="5">
        <f t="shared" si="53"/>
        <v>4911.6692164045799</v>
      </c>
      <c r="BN34" s="5">
        <f t="shared" si="25"/>
        <v>656.89474956307458</v>
      </c>
      <c r="BO34" s="35">
        <f t="shared" si="26"/>
        <v>1.1193277038412993E-2</v>
      </c>
      <c r="BP34" s="5">
        <f t="shared" si="27"/>
        <v>4254.7744668415053</v>
      </c>
      <c r="BQ34" s="35">
        <f t="shared" si="28"/>
        <v>7.2499999999999995E-2</v>
      </c>
      <c r="BR34" s="5">
        <f t="shared" si="54"/>
        <v>16418.36230683119</v>
      </c>
      <c r="BS34" s="5">
        <f t="shared" si="55"/>
        <v>116196.70653609249</v>
      </c>
      <c r="BT34" s="5">
        <f t="shared" si="29"/>
        <v>703581.63769316883</v>
      </c>
      <c r="BU34" s="5">
        <f t="shared" si="30"/>
        <v>132615.06884292368</v>
      </c>
      <c r="BV34" s="150"/>
      <c r="BW34" s="2">
        <v>27</v>
      </c>
      <c r="BX34" s="118">
        <v>45658</v>
      </c>
      <c r="BY34" s="5">
        <f t="shared" si="56"/>
        <v>703482.48224588414</v>
      </c>
      <c r="BZ34" s="5">
        <f t="shared" si="57"/>
        <v>4790.177965290115</v>
      </c>
      <c r="CA34" s="5">
        <f t="shared" si="31"/>
        <v>686.53015218912424</v>
      </c>
      <c r="CB34" s="35">
        <f t="shared" si="32"/>
        <v>1.1710827254672113E-2</v>
      </c>
      <c r="CC34" s="5">
        <f t="shared" si="33"/>
        <v>4103.6478131009908</v>
      </c>
      <c r="CD34" s="35">
        <f t="shared" si="34"/>
        <v>7.0000000000000007E-2</v>
      </c>
      <c r="CE34" s="5">
        <f t="shared" si="58"/>
        <v>17204.047906305204</v>
      </c>
      <c r="CF34" s="5">
        <f t="shared" si="59"/>
        <v>112130.75715652789</v>
      </c>
      <c r="CG34" s="5">
        <f t="shared" si="35"/>
        <v>702795.95209369506</v>
      </c>
      <c r="CH34" s="5">
        <f t="shared" si="36"/>
        <v>129334.8050628331</v>
      </c>
    </row>
    <row r="35" spans="1:86" ht="14.25" customHeight="1">
      <c r="A35" s="161">
        <f t="shared" si="64"/>
        <v>25</v>
      </c>
      <c r="B35" s="11">
        <f t="shared" si="65"/>
        <v>1167937.5124804594</v>
      </c>
      <c r="C35" s="162">
        <f t="shared" si="60"/>
        <v>1125485.9379700269</v>
      </c>
      <c r="D35" s="11">
        <f t="shared" si="66"/>
        <v>1083350.5579507542</v>
      </c>
      <c r="E35" s="11">
        <f t="shared" si="61"/>
        <v>1041543.8503235851</v>
      </c>
      <c r="F35" s="11">
        <f t="shared" si="62"/>
        <v>1000078.410130023</v>
      </c>
      <c r="G35" s="22">
        <f t="shared" si="63"/>
        <v>958966.92605954362</v>
      </c>
      <c r="I35" s="150"/>
      <c r="J35" s="2">
        <v>28</v>
      </c>
      <c r="K35" s="118">
        <v>45689</v>
      </c>
      <c r="L35" s="5">
        <f t="shared" si="37"/>
        <v>706429.68189113494</v>
      </c>
      <c r="M35" s="5">
        <f t="shared" si="0"/>
        <v>5409.1195491666622</v>
      </c>
      <c r="N35" s="5">
        <f t="shared" si="1"/>
        <v>552.41548616510954</v>
      </c>
      <c r="O35" s="35">
        <f t="shared" si="2"/>
        <v>9.3837872387175277E-3</v>
      </c>
      <c r="P35" s="5">
        <f t="shared" si="3"/>
        <v>4856.7040630015526</v>
      </c>
      <c r="Q35" s="35">
        <f t="shared" si="4"/>
        <v>8.2500000000000004E-2</v>
      </c>
      <c r="R35" s="5">
        <f t="shared" si="38"/>
        <v>14122.733595029997</v>
      </c>
      <c r="S35" s="5">
        <f t="shared" si="39"/>
        <v>137332.61378163655</v>
      </c>
      <c r="T35" s="5">
        <f t="shared" si="5"/>
        <v>705877.26640496985</v>
      </c>
      <c r="U35" s="5">
        <f t="shared" si="6"/>
        <v>151455.34737666656</v>
      </c>
      <c r="V35" s="150"/>
      <c r="W35" s="2">
        <v>28</v>
      </c>
      <c r="X35" s="118">
        <v>45689</v>
      </c>
      <c r="Y35" s="5">
        <f t="shared" si="40"/>
        <v>705760.30654972</v>
      </c>
      <c r="Z35" s="5">
        <f t="shared" si="41"/>
        <v>5283.104931931518</v>
      </c>
      <c r="AA35" s="5">
        <f t="shared" si="7"/>
        <v>578.03622160005125</v>
      </c>
      <c r="AB35" s="35">
        <f t="shared" si="8"/>
        <v>9.828315073585045E-3</v>
      </c>
      <c r="AC35" s="5">
        <f t="shared" si="9"/>
        <v>4705.0687103314667</v>
      </c>
      <c r="AD35" s="35">
        <f t="shared" si="10"/>
        <v>0.08</v>
      </c>
      <c r="AE35" s="5">
        <f t="shared" si="42"/>
        <v>14817.729671880123</v>
      </c>
      <c r="AF35" s="5">
        <f t="shared" si="43"/>
        <v>133109.20842220238</v>
      </c>
      <c r="AG35" s="5">
        <f t="shared" si="11"/>
        <v>705182.27032811998</v>
      </c>
      <c r="AH35" s="5">
        <f t="shared" si="12"/>
        <v>147926.93809408252</v>
      </c>
      <c r="AI35" s="150"/>
      <c r="AJ35" s="2">
        <v>28</v>
      </c>
      <c r="AK35" s="118">
        <v>45689</v>
      </c>
      <c r="AL35" s="5">
        <f t="shared" si="44"/>
        <v>705063.03274014092</v>
      </c>
      <c r="AM35" s="5">
        <f t="shared" si="45"/>
        <v>5158.1681680251213</v>
      </c>
      <c r="AN35" s="5">
        <f t="shared" si="13"/>
        <v>604.63608157837825</v>
      </c>
      <c r="AO35" s="35">
        <f t="shared" si="14"/>
        <v>1.0290757906768155E-2</v>
      </c>
      <c r="AP35" s="5">
        <f t="shared" si="15"/>
        <v>4553.5320864467431</v>
      </c>
      <c r="AQ35" s="35">
        <f t="shared" si="16"/>
        <v>7.7499999999999986E-2</v>
      </c>
      <c r="AR35" s="5">
        <f t="shared" si="46"/>
        <v>15541.603341437614</v>
      </c>
      <c r="AS35" s="5">
        <f t="shared" si="47"/>
        <v>128887.10536326579</v>
      </c>
      <c r="AT35" s="5">
        <f t="shared" si="17"/>
        <v>704458.39665856259</v>
      </c>
      <c r="AU35" s="5">
        <f t="shared" si="18"/>
        <v>144428.7087047034</v>
      </c>
      <c r="AV35" s="150"/>
      <c r="AW35" s="2">
        <v>28</v>
      </c>
      <c r="AX35" s="118">
        <v>45689</v>
      </c>
      <c r="AY35" s="5">
        <f t="shared" si="48"/>
        <v>704337.07149688096</v>
      </c>
      <c r="AZ35" s="5">
        <f t="shared" si="49"/>
        <v>5034.344461579999</v>
      </c>
      <c r="BA35" s="5">
        <f t="shared" si="19"/>
        <v>632.23776472449299</v>
      </c>
      <c r="BB35" s="35">
        <f t="shared" si="20"/>
        <v>1.0771622684249856E-2</v>
      </c>
      <c r="BC35" s="5">
        <f t="shared" si="21"/>
        <v>4402.106696855506</v>
      </c>
      <c r="BD35" s="35">
        <f t="shared" si="22"/>
        <v>7.5000000000000011E-2</v>
      </c>
      <c r="BE35" s="5">
        <f t="shared" si="50"/>
        <v>16295.166267843415</v>
      </c>
      <c r="BF35" s="5">
        <f t="shared" si="51"/>
        <v>124666.47865639656</v>
      </c>
      <c r="BG35" s="5">
        <f t="shared" si="23"/>
        <v>703704.83373215643</v>
      </c>
      <c r="BH35" s="5">
        <f t="shared" si="24"/>
        <v>140961.64492423998</v>
      </c>
      <c r="BI35" s="150"/>
      <c r="BJ35" s="2">
        <v>28</v>
      </c>
      <c r="BK35" s="118">
        <v>45689</v>
      </c>
      <c r="BL35" s="5">
        <f t="shared" si="52"/>
        <v>703581.63769316883</v>
      </c>
      <c r="BM35" s="5">
        <f t="shared" si="53"/>
        <v>4911.6692164045799</v>
      </c>
      <c r="BN35" s="5">
        <f t="shared" si="25"/>
        <v>660.86348867501783</v>
      </c>
      <c r="BO35" s="35">
        <f t="shared" si="26"/>
        <v>1.127141676138887E-2</v>
      </c>
      <c r="BP35" s="5">
        <f t="shared" si="27"/>
        <v>4250.805727729562</v>
      </c>
      <c r="BQ35" s="35">
        <f t="shared" si="28"/>
        <v>7.2500000000000009E-2</v>
      </c>
      <c r="BR35" s="5">
        <f t="shared" si="54"/>
        <v>17079.225795506209</v>
      </c>
      <c r="BS35" s="5">
        <f t="shared" si="55"/>
        <v>120447.51226382205</v>
      </c>
      <c r="BT35" s="5">
        <f t="shared" si="29"/>
        <v>702920.77420449385</v>
      </c>
      <c r="BU35" s="5">
        <f t="shared" si="30"/>
        <v>137526.73805932826</v>
      </c>
      <c r="BV35" s="150"/>
      <c r="BW35" s="2">
        <v>28</v>
      </c>
      <c r="BX35" s="118">
        <v>45689</v>
      </c>
      <c r="BY35" s="5">
        <f t="shared" si="56"/>
        <v>702795.95209369506</v>
      </c>
      <c r="BZ35" s="5">
        <f t="shared" si="57"/>
        <v>4790.177965290115</v>
      </c>
      <c r="CA35" s="5">
        <f t="shared" si="31"/>
        <v>690.53491141022732</v>
      </c>
      <c r="CB35" s="35">
        <f t="shared" si="32"/>
        <v>1.179064693277858E-2</v>
      </c>
      <c r="CC35" s="5">
        <f t="shared" si="33"/>
        <v>4099.6430538798877</v>
      </c>
      <c r="CD35" s="35">
        <f t="shared" si="34"/>
        <v>6.9999999999999993E-2</v>
      </c>
      <c r="CE35" s="5">
        <f t="shared" si="58"/>
        <v>17894.582817715433</v>
      </c>
      <c r="CF35" s="5">
        <f t="shared" si="59"/>
        <v>116230.40021040778</v>
      </c>
      <c r="CG35" s="5">
        <f t="shared" si="35"/>
        <v>702105.41718228487</v>
      </c>
      <c r="CH35" s="5">
        <f t="shared" si="36"/>
        <v>134124.98302812321</v>
      </c>
    </row>
    <row r="36" spans="1:86" ht="14.25" customHeight="1">
      <c r="A36" s="161">
        <f t="shared" si="64"/>
        <v>26</v>
      </c>
      <c r="B36" s="11">
        <f t="shared" si="65"/>
        <v>1188151.6947437064</v>
      </c>
      <c r="C36" s="162">
        <f t="shared" si="60"/>
        <v>1144734.8231317243</v>
      </c>
      <c r="D36" s="11">
        <f t="shared" si="66"/>
        <v>1101655.9661138097</v>
      </c>
      <c r="E36" s="11">
        <f t="shared" si="61"/>
        <v>1058927.7586811208</v>
      </c>
      <c r="F36" s="11">
        <f t="shared" si="62"/>
        <v>1016562.938524896</v>
      </c>
      <c r="G36" s="22">
        <f t="shared" si="63"/>
        <v>974574.32176742691</v>
      </c>
      <c r="I36" s="150"/>
      <c r="J36" s="2">
        <v>29</v>
      </c>
      <c r="K36" s="118">
        <v>45717</v>
      </c>
      <c r="L36" s="5">
        <f t="shared" si="37"/>
        <v>705877.26640496985</v>
      </c>
      <c r="M36" s="5">
        <f t="shared" si="0"/>
        <v>5409.1195491666622</v>
      </c>
      <c r="N36" s="5">
        <f t="shared" si="1"/>
        <v>556.21334263249446</v>
      </c>
      <c r="O36" s="35">
        <f t="shared" si="2"/>
        <v>9.455694961793347E-3</v>
      </c>
      <c r="P36" s="5">
        <f t="shared" si="3"/>
        <v>4852.9062065341677</v>
      </c>
      <c r="Q36" s="35">
        <f t="shared" si="4"/>
        <v>8.2500000000000004E-2</v>
      </c>
      <c r="R36" s="5">
        <f t="shared" si="38"/>
        <v>14678.946937662491</v>
      </c>
      <c r="S36" s="5">
        <f t="shared" si="39"/>
        <v>142185.51998817071</v>
      </c>
      <c r="T36" s="5">
        <f t="shared" si="5"/>
        <v>705321.05306233733</v>
      </c>
      <c r="U36" s="5">
        <f t="shared" si="6"/>
        <v>156864.4669258332</v>
      </c>
      <c r="V36" s="150"/>
      <c r="W36" s="2">
        <v>29</v>
      </c>
      <c r="X36" s="118">
        <v>45717</v>
      </c>
      <c r="Y36" s="5">
        <f t="shared" si="40"/>
        <v>705182.27032811998</v>
      </c>
      <c r="Z36" s="5">
        <f t="shared" si="41"/>
        <v>5283.104931931518</v>
      </c>
      <c r="AA36" s="5">
        <f t="shared" si="7"/>
        <v>581.88979641071819</v>
      </c>
      <c r="AB36" s="35">
        <f t="shared" si="8"/>
        <v>9.9019471287608973E-3</v>
      </c>
      <c r="AC36" s="5">
        <f t="shared" si="9"/>
        <v>4701.2151355207998</v>
      </c>
      <c r="AD36" s="35">
        <f t="shared" si="10"/>
        <v>7.9999999999999988E-2</v>
      </c>
      <c r="AE36" s="5">
        <f t="shared" si="42"/>
        <v>15399.619468290841</v>
      </c>
      <c r="AF36" s="5">
        <f t="shared" si="43"/>
        <v>137810.42355772317</v>
      </c>
      <c r="AG36" s="5">
        <f t="shared" si="11"/>
        <v>704600.38053170929</v>
      </c>
      <c r="AH36" s="5">
        <f t="shared" si="12"/>
        <v>153210.04302601403</v>
      </c>
      <c r="AI36" s="150"/>
      <c r="AJ36" s="2">
        <v>29</v>
      </c>
      <c r="AK36" s="118">
        <v>45717</v>
      </c>
      <c r="AL36" s="5">
        <f t="shared" si="44"/>
        <v>704458.39665856259</v>
      </c>
      <c r="AM36" s="5">
        <f t="shared" si="45"/>
        <v>5158.1681680251213</v>
      </c>
      <c r="AN36" s="5">
        <f t="shared" si="13"/>
        <v>608.54102293857159</v>
      </c>
      <c r="AO36" s="35">
        <f t="shared" si="14"/>
        <v>1.0366108644457306E-2</v>
      </c>
      <c r="AP36" s="5">
        <f t="shared" si="15"/>
        <v>4549.6271450865497</v>
      </c>
      <c r="AQ36" s="35">
        <f t="shared" si="16"/>
        <v>7.7499999999999986E-2</v>
      </c>
      <c r="AR36" s="5">
        <f t="shared" si="46"/>
        <v>16150.144364376185</v>
      </c>
      <c r="AS36" s="5">
        <f t="shared" si="47"/>
        <v>133436.73250835235</v>
      </c>
      <c r="AT36" s="5">
        <f t="shared" si="17"/>
        <v>703849.85563562403</v>
      </c>
      <c r="AU36" s="5">
        <f t="shared" si="18"/>
        <v>149586.87687272852</v>
      </c>
      <c r="AV36" s="150"/>
      <c r="AW36" s="2">
        <v>29</v>
      </c>
      <c r="AX36" s="118">
        <v>45717</v>
      </c>
      <c r="AY36" s="5">
        <f t="shared" si="48"/>
        <v>703704.83373215643</v>
      </c>
      <c r="AZ36" s="5">
        <f t="shared" si="49"/>
        <v>5034.344461579999</v>
      </c>
      <c r="BA36" s="5">
        <f t="shared" si="19"/>
        <v>636.18925075402149</v>
      </c>
      <c r="BB36" s="35">
        <f t="shared" si="20"/>
        <v>1.0848683486454503E-2</v>
      </c>
      <c r="BC36" s="5">
        <f t="shared" si="21"/>
        <v>4398.1552108259775</v>
      </c>
      <c r="BD36" s="35">
        <f t="shared" si="22"/>
        <v>7.4999999999999997E-2</v>
      </c>
      <c r="BE36" s="5">
        <f t="shared" si="50"/>
        <v>16931.355518597436</v>
      </c>
      <c r="BF36" s="5">
        <f t="shared" si="51"/>
        <v>129064.63386722254</v>
      </c>
      <c r="BG36" s="5">
        <f t="shared" si="23"/>
        <v>703068.64448140236</v>
      </c>
      <c r="BH36" s="5">
        <f t="shared" si="24"/>
        <v>145995.98938581996</v>
      </c>
      <c r="BI36" s="150"/>
      <c r="BJ36" s="2">
        <v>29</v>
      </c>
      <c r="BK36" s="118">
        <v>45717</v>
      </c>
      <c r="BL36" s="5">
        <f t="shared" si="52"/>
        <v>702920.77420449385</v>
      </c>
      <c r="BM36" s="5">
        <f t="shared" si="53"/>
        <v>4911.6692164045799</v>
      </c>
      <c r="BN36" s="5">
        <f t="shared" si="25"/>
        <v>664.85620558576284</v>
      </c>
      <c r="BO36" s="35">
        <f t="shared" si="26"/>
        <v>1.1350175951277424E-2</v>
      </c>
      <c r="BP36" s="5">
        <f t="shared" si="27"/>
        <v>4246.813010818817</v>
      </c>
      <c r="BQ36" s="35">
        <f t="shared" si="28"/>
        <v>7.2499999999999995E-2</v>
      </c>
      <c r="BR36" s="5">
        <f t="shared" si="54"/>
        <v>17744.082001091971</v>
      </c>
      <c r="BS36" s="5">
        <f t="shared" si="55"/>
        <v>124694.32527464087</v>
      </c>
      <c r="BT36" s="5">
        <f t="shared" si="29"/>
        <v>702255.91799890809</v>
      </c>
      <c r="BU36" s="5">
        <f t="shared" si="30"/>
        <v>142438.40727573284</v>
      </c>
      <c r="BV36" s="150"/>
      <c r="BW36" s="2">
        <v>29</v>
      </c>
      <c r="BX36" s="118">
        <v>45717</v>
      </c>
      <c r="BY36" s="5">
        <f t="shared" si="56"/>
        <v>702105.41718228487</v>
      </c>
      <c r="BZ36" s="5">
        <f t="shared" si="57"/>
        <v>4790.177965290115</v>
      </c>
      <c r="CA36" s="5">
        <f t="shared" si="31"/>
        <v>694.56303172678645</v>
      </c>
      <c r="CB36" s="35">
        <f t="shared" si="32"/>
        <v>1.1871089692158745E-2</v>
      </c>
      <c r="CC36" s="5">
        <f t="shared" si="33"/>
        <v>4095.6149335633286</v>
      </c>
      <c r="CD36" s="35">
        <f t="shared" si="34"/>
        <v>7.0000000000000007E-2</v>
      </c>
      <c r="CE36" s="5">
        <f t="shared" si="58"/>
        <v>18589.145849442219</v>
      </c>
      <c r="CF36" s="5">
        <f t="shared" si="59"/>
        <v>120326.0151439711</v>
      </c>
      <c r="CG36" s="5">
        <f t="shared" si="35"/>
        <v>701410.85415055812</v>
      </c>
      <c r="CH36" s="5">
        <f t="shared" si="36"/>
        <v>138915.16099341333</v>
      </c>
    </row>
    <row r="37" spans="1:86" ht="14.25" customHeight="1">
      <c r="A37" s="161">
        <f t="shared" si="64"/>
        <v>27</v>
      </c>
      <c r="B37" s="11">
        <f t="shared" si="65"/>
        <v>1204535.8452489241</v>
      </c>
      <c r="C37" s="162">
        <f t="shared" si="60"/>
        <v>1160319.4150232847</v>
      </c>
      <c r="D37" s="11">
        <f t="shared" si="66"/>
        <v>1116460.3210988122</v>
      </c>
      <c r="E37" s="11">
        <f t="shared" si="61"/>
        <v>1072971.2740936598</v>
      </c>
      <c r="F37" s="11">
        <f t="shared" si="62"/>
        <v>1029865.0747585413</v>
      </c>
      <c r="G37" s="22">
        <f t="shared" si="63"/>
        <v>987154.58914386912</v>
      </c>
      <c r="I37" s="150"/>
      <c r="J37" s="2">
        <v>30</v>
      </c>
      <c r="K37" s="118">
        <v>45748</v>
      </c>
      <c r="L37" s="5">
        <f t="shared" si="37"/>
        <v>705321.05306233733</v>
      </c>
      <c r="M37" s="5">
        <f t="shared" si="0"/>
        <v>5409.1195491666622</v>
      </c>
      <c r="N37" s="5">
        <f t="shared" si="1"/>
        <v>560.0373093630933</v>
      </c>
      <c r="O37" s="35">
        <f t="shared" si="2"/>
        <v>9.5282108526018386E-3</v>
      </c>
      <c r="P37" s="5">
        <f t="shared" si="3"/>
        <v>4849.0822398035689</v>
      </c>
      <c r="Q37" s="35">
        <f t="shared" si="4"/>
        <v>8.249999999999999E-2</v>
      </c>
      <c r="R37" s="5">
        <f t="shared" si="38"/>
        <v>15238.984247025584</v>
      </c>
      <c r="S37" s="5">
        <f t="shared" si="39"/>
        <v>147034.60222797428</v>
      </c>
      <c r="T37" s="5">
        <f t="shared" si="5"/>
        <v>704761.0157529742</v>
      </c>
      <c r="U37" s="5">
        <f t="shared" si="6"/>
        <v>162273.58647499987</v>
      </c>
      <c r="V37" s="150"/>
      <c r="W37" s="2">
        <v>30</v>
      </c>
      <c r="X37" s="118">
        <v>45748</v>
      </c>
      <c r="Y37" s="5">
        <f t="shared" si="40"/>
        <v>704600.38053170929</v>
      </c>
      <c r="Z37" s="5">
        <f t="shared" si="41"/>
        <v>5283.104931931518</v>
      </c>
      <c r="AA37" s="5">
        <f t="shared" si="7"/>
        <v>585.76906172012241</v>
      </c>
      <c r="AB37" s="35">
        <f t="shared" si="8"/>
        <v>9.9761920868351433E-3</v>
      </c>
      <c r="AC37" s="5">
        <f t="shared" si="9"/>
        <v>4697.3358702113956</v>
      </c>
      <c r="AD37" s="35">
        <f t="shared" si="10"/>
        <v>0.08</v>
      </c>
      <c r="AE37" s="5">
        <f t="shared" si="42"/>
        <v>15985.388530010963</v>
      </c>
      <c r="AF37" s="5">
        <f t="shared" si="43"/>
        <v>142507.75942793456</v>
      </c>
      <c r="AG37" s="5">
        <f t="shared" si="11"/>
        <v>704014.61146998918</v>
      </c>
      <c r="AH37" s="5">
        <f t="shared" si="12"/>
        <v>158493.14795794553</v>
      </c>
      <c r="AI37" s="150"/>
      <c r="AJ37" s="2">
        <v>30</v>
      </c>
      <c r="AK37" s="118">
        <v>45748</v>
      </c>
      <c r="AL37" s="5">
        <f t="shared" si="44"/>
        <v>703849.85563562403</v>
      </c>
      <c r="AM37" s="5">
        <f t="shared" si="45"/>
        <v>5158.1681680251213</v>
      </c>
      <c r="AN37" s="5">
        <f t="shared" si="13"/>
        <v>612.47118371171655</v>
      </c>
      <c r="AO37" s="35">
        <f t="shared" si="14"/>
        <v>1.0442076737947703E-2</v>
      </c>
      <c r="AP37" s="5">
        <f t="shared" si="15"/>
        <v>4545.6969843134048</v>
      </c>
      <c r="AQ37" s="35">
        <f t="shared" si="16"/>
        <v>7.7499999999999986E-2</v>
      </c>
      <c r="AR37" s="5">
        <f t="shared" si="46"/>
        <v>16762.615548087902</v>
      </c>
      <c r="AS37" s="5">
        <f t="shared" si="47"/>
        <v>137982.42949266575</v>
      </c>
      <c r="AT37" s="5">
        <f t="shared" si="17"/>
        <v>703237.38445191237</v>
      </c>
      <c r="AU37" s="5">
        <f t="shared" si="18"/>
        <v>154745.04504075364</v>
      </c>
      <c r="AV37" s="150"/>
      <c r="AW37" s="2">
        <v>30</v>
      </c>
      <c r="AX37" s="118">
        <v>45748</v>
      </c>
      <c r="AY37" s="5">
        <f t="shared" si="48"/>
        <v>703068.64448140236</v>
      </c>
      <c r="AZ37" s="5">
        <f t="shared" si="49"/>
        <v>5034.344461579999</v>
      </c>
      <c r="BA37" s="5">
        <f t="shared" si="19"/>
        <v>640.16543357123464</v>
      </c>
      <c r="BB37" s="35">
        <f t="shared" si="20"/>
        <v>1.0926365815277117E-2</v>
      </c>
      <c r="BC37" s="5">
        <f t="shared" si="21"/>
        <v>4394.1790280087644</v>
      </c>
      <c r="BD37" s="35">
        <f t="shared" si="22"/>
        <v>7.4999999999999997E-2</v>
      </c>
      <c r="BE37" s="5">
        <f t="shared" si="50"/>
        <v>17571.52095216867</v>
      </c>
      <c r="BF37" s="5">
        <f t="shared" si="51"/>
        <v>133458.8128952313</v>
      </c>
      <c r="BG37" s="5">
        <f t="shared" si="23"/>
        <v>702428.47904783115</v>
      </c>
      <c r="BH37" s="5">
        <f t="shared" si="24"/>
        <v>151030.33384739998</v>
      </c>
      <c r="BI37" s="150"/>
      <c r="BJ37" s="2">
        <v>30</v>
      </c>
      <c r="BK37" s="118">
        <v>45748</v>
      </c>
      <c r="BL37" s="5">
        <f t="shared" si="52"/>
        <v>702255.91799890809</v>
      </c>
      <c r="BM37" s="5">
        <f t="shared" si="53"/>
        <v>4911.6692164045799</v>
      </c>
      <c r="BN37" s="5">
        <f t="shared" si="25"/>
        <v>668.87304516117729</v>
      </c>
      <c r="BO37" s="35">
        <f t="shared" si="26"/>
        <v>1.1429560557931257E-2</v>
      </c>
      <c r="BP37" s="5">
        <f t="shared" si="27"/>
        <v>4242.7961712434026</v>
      </c>
      <c r="BQ37" s="35">
        <f t="shared" si="28"/>
        <v>7.2499999999999981E-2</v>
      </c>
      <c r="BR37" s="5">
        <f t="shared" si="54"/>
        <v>18412.955046253148</v>
      </c>
      <c r="BS37" s="5">
        <f t="shared" si="55"/>
        <v>128937.12144588427</v>
      </c>
      <c r="BT37" s="5">
        <f t="shared" si="29"/>
        <v>701587.04495374695</v>
      </c>
      <c r="BU37" s="5">
        <f t="shared" si="30"/>
        <v>147350.07649213742</v>
      </c>
      <c r="BV37" s="150"/>
      <c r="BW37" s="2">
        <v>30</v>
      </c>
      <c r="BX37" s="118">
        <v>45748</v>
      </c>
      <c r="BY37" s="5">
        <f t="shared" si="56"/>
        <v>701410.85415055812</v>
      </c>
      <c r="BZ37" s="5">
        <f t="shared" si="57"/>
        <v>4790.177965290115</v>
      </c>
      <c r="CA37" s="5">
        <f t="shared" si="31"/>
        <v>698.61464941185932</v>
      </c>
      <c r="CB37" s="35">
        <f t="shared" si="32"/>
        <v>1.1952161480442126E-2</v>
      </c>
      <c r="CC37" s="5">
        <f t="shared" si="33"/>
        <v>4091.5633158782557</v>
      </c>
      <c r="CD37" s="35">
        <f t="shared" si="34"/>
        <v>7.0000000000000007E-2</v>
      </c>
      <c r="CE37" s="5">
        <f t="shared" si="58"/>
        <v>19287.760498854077</v>
      </c>
      <c r="CF37" s="5">
        <f t="shared" si="59"/>
        <v>124417.57845984936</v>
      </c>
      <c r="CG37" s="5">
        <f t="shared" si="35"/>
        <v>700712.23950114625</v>
      </c>
      <c r="CH37" s="5">
        <f t="shared" si="36"/>
        <v>143705.33895870345</v>
      </c>
    </row>
    <row r="38" spans="1:86" ht="14.25" customHeight="1">
      <c r="A38" s="161">
        <f t="shared" si="64"/>
        <v>28</v>
      </c>
      <c r="B38" s="11">
        <f t="shared" si="65"/>
        <v>1216761.7603837857</v>
      </c>
      <c r="C38" s="162">
        <f t="shared" si="60"/>
        <v>1171935.5791104899</v>
      </c>
      <c r="D38" s="11">
        <f t="shared" si="66"/>
        <v>1127482.4428296704</v>
      </c>
      <c r="E38" s="11">
        <f t="shared" si="61"/>
        <v>1083415.0731756829</v>
      </c>
      <c r="F38" s="11">
        <f t="shared" si="62"/>
        <v>1039746.2721328262</v>
      </c>
      <c r="G38" s="22">
        <f t="shared" si="63"/>
        <v>996488.89683702844</v>
      </c>
      <c r="I38" s="150"/>
      <c r="J38" s="2">
        <v>31</v>
      </c>
      <c r="K38" s="118">
        <v>45778</v>
      </c>
      <c r="L38" s="5">
        <f t="shared" si="37"/>
        <v>704761.0157529742</v>
      </c>
      <c r="M38" s="5">
        <f t="shared" si="0"/>
        <v>5409.1195491666622</v>
      </c>
      <c r="N38" s="5">
        <f t="shared" si="1"/>
        <v>563.88756586496493</v>
      </c>
      <c r="O38" s="35">
        <f t="shared" si="2"/>
        <v>9.6013409356220103E-3</v>
      </c>
      <c r="P38" s="5">
        <f t="shared" si="3"/>
        <v>4845.2319833016973</v>
      </c>
      <c r="Q38" s="35">
        <f t="shared" si="4"/>
        <v>8.249999999999999E-2</v>
      </c>
      <c r="R38" s="5">
        <f t="shared" si="38"/>
        <v>15802.871812890549</v>
      </c>
      <c r="S38" s="5">
        <f t="shared" si="39"/>
        <v>151879.83421127597</v>
      </c>
      <c r="T38" s="5">
        <f t="shared" si="5"/>
        <v>704197.12818710925</v>
      </c>
      <c r="U38" s="5">
        <f t="shared" si="6"/>
        <v>167682.70602416652</v>
      </c>
      <c r="V38" s="150"/>
      <c r="W38" s="2">
        <v>31</v>
      </c>
      <c r="X38" s="118">
        <v>45778</v>
      </c>
      <c r="Y38" s="5">
        <f t="shared" si="40"/>
        <v>704014.61146998918</v>
      </c>
      <c r="Z38" s="5">
        <f t="shared" si="41"/>
        <v>5283.104931931518</v>
      </c>
      <c r="AA38" s="5">
        <f t="shared" si="7"/>
        <v>589.67418879825618</v>
      </c>
      <c r="AB38" s="35">
        <f t="shared" si="8"/>
        <v>1.0051055972835749E-2</v>
      </c>
      <c r="AC38" s="5">
        <f t="shared" si="9"/>
        <v>4693.4307431332618</v>
      </c>
      <c r="AD38" s="35">
        <f t="shared" si="10"/>
        <v>0.08</v>
      </c>
      <c r="AE38" s="5">
        <f t="shared" si="42"/>
        <v>16575.062718809218</v>
      </c>
      <c r="AF38" s="5">
        <f t="shared" si="43"/>
        <v>147201.19017106784</v>
      </c>
      <c r="AG38" s="5">
        <f t="shared" si="11"/>
        <v>703424.93728119088</v>
      </c>
      <c r="AH38" s="5">
        <f t="shared" si="12"/>
        <v>163776.25288987707</v>
      </c>
      <c r="AI38" s="150"/>
      <c r="AJ38" s="2">
        <v>31</v>
      </c>
      <c r="AK38" s="118">
        <v>45778</v>
      </c>
      <c r="AL38" s="5">
        <f t="shared" si="44"/>
        <v>703237.38445191237</v>
      </c>
      <c r="AM38" s="5">
        <f t="shared" si="45"/>
        <v>5158.1681680251213</v>
      </c>
      <c r="AN38" s="5">
        <f t="shared" si="13"/>
        <v>616.42672677318751</v>
      </c>
      <c r="AO38" s="35">
        <f t="shared" si="14"/>
        <v>1.0518668211934441E-2</v>
      </c>
      <c r="AP38" s="5">
        <f t="shared" si="15"/>
        <v>4541.7414412519338</v>
      </c>
      <c r="AQ38" s="35">
        <f t="shared" si="16"/>
        <v>7.7499999999999999E-2</v>
      </c>
      <c r="AR38" s="5">
        <f t="shared" si="46"/>
        <v>17379.042274861091</v>
      </c>
      <c r="AS38" s="5">
        <f t="shared" si="47"/>
        <v>142524.17093391769</v>
      </c>
      <c r="AT38" s="5">
        <f t="shared" si="17"/>
        <v>702620.95772513922</v>
      </c>
      <c r="AU38" s="5">
        <f t="shared" si="18"/>
        <v>159903.21320877879</v>
      </c>
      <c r="AV38" s="150"/>
      <c r="AW38" s="2">
        <v>31</v>
      </c>
      <c r="AX38" s="118">
        <v>45778</v>
      </c>
      <c r="AY38" s="5">
        <f t="shared" si="48"/>
        <v>702428.47904783115</v>
      </c>
      <c r="AZ38" s="5">
        <f t="shared" si="49"/>
        <v>5034.344461579999</v>
      </c>
      <c r="BA38" s="5">
        <f t="shared" si="19"/>
        <v>644.16646753105488</v>
      </c>
      <c r="BB38" s="35">
        <f t="shared" si="20"/>
        <v>1.100467569431548E-2</v>
      </c>
      <c r="BC38" s="5">
        <f t="shared" si="21"/>
        <v>4390.1779940489441</v>
      </c>
      <c r="BD38" s="35">
        <f t="shared" si="22"/>
        <v>7.4999999999999997E-2</v>
      </c>
      <c r="BE38" s="5">
        <f t="shared" si="50"/>
        <v>18215.687419699723</v>
      </c>
      <c r="BF38" s="5">
        <f t="shared" si="51"/>
        <v>137848.99088928025</v>
      </c>
      <c r="BG38" s="5">
        <f t="shared" si="23"/>
        <v>701784.31258030015</v>
      </c>
      <c r="BH38" s="5">
        <f t="shared" si="24"/>
        <v>156064.67830897996</v>
      </c>
      <c r="BI38" s="150"/>
      <c r="BJ38" s="2">
        <v>31</v>
      </c>
      <c r="BK38" s="118">
        <v>45778</v>
      </c>
      <c r="BL38" s="5">
        <f t="shared" si="52"/>
        <v>701587.04495374695</v>
      </c>
      <c r="BM38" s="5">
        <f t="shared" si="53"/>
        <v>4911.6692164045799</v>
      </c>
      <c r="BN38" s="5">
        <f t="shared" si="25"/>
        <v>672.91415314235837</v>
      </c>
      <c r="BO38" s="35">
        <f t="shared" si="26"/>
        <v>1.150957660320061E-2</v>
      </c>
      <c r="BP38" s="5">
        <f t="shared" si="27"/>
        <v>4238.7550632622215</v>
      </c>
      <c r="BQ38" s="35">
        <f t="shared" si="28"/>
        <v>7.2500000000000009E-2</v>
      </c>
      <c r="BR38" s="5">
        <f t="shared" si="54"/>
        <v>19085.869199395507</v>
      </c>
      <c r="BS38" s="5">
        <f t="shared" si="55"/>
        <v>133175.8765091465</v>
      </c>
      <c r="BT38" s="5">
        <f t="shared" si="29"/>
        <v>700914.13080060459</v>
      </c>
      <c r="BU38" s="5">
        <f t="shared" si="30"/>
        <v>152261.745708542</v>
      </c>
      <c r="BV38" s="150"/>
      <c r="BW38" s="2">
        <v>31</v>
      </c>
      <c r="BX38" s="118">
        <v>45778</v>
      </c>
      <c r="BY38" s="5">
        <f t="shared" si="56"/>
        <v>700712.23950114625</v>
      </c>
      <c r="BZ38" s="5">
        <f t="shared" si="57"/>
        <v>4790.177965290115</v>
      </c>
      <c r="CA38" s="5">
        <f t="shared" si="31"/>
        <v>702.68990153342838</v>
      </c>
      <c r="CB38" s="35">
        <f t="shared" si="32"/>
        <v>1.2033868317191491E-2</v>
      </c>
      <c r="CC38" s="5">
        <f t="shared" si="33"/>
        <v>4087.4880637566866</v>
      </c>
      <c r="CD38" s="35">
        <f t="shared" si="34"/>
        <v>7.0000000000000007E-2</v>
      </c>
      <c r="CE38" s="5">
        <f t="shared" si="58"/>
        <v>19990.450400387504</v>
      </c>
      <c r="CF38" s="5">
        <f t="shared" si="59"/>
        <v>128505.06652360604</v>
      </c>
      <c r="CG38" s="5">
        <f t="shared" si="35"/>
        <v>700009.54959961283</v>
      </c>
      <c r="CH38" s="5">
        <f t="shared" si="36"/>
        <v>148495.51692399353</v>
      </c>
    </row>
    <row r="39" spans="1:86" ht="14.25" customHeight="1">
      <c r="A39" s="161">
        <f t="shared" si="64"/>
        <v>29</v>
      </c>
      <c r="B39" s="11">
        <f t="shared" si="65"/>
        <v>1224473.1120665206</v>
      </c>
      <c r="C39" s="162">
        <f t="shared" si="60"/>
        <v>1179253.9378427763</v>
      </c>
      <c r="D39" s="11">
        <f t="shared" si="66"/>
        <v>1134418.5688154676</v>
      </c>
      <c r="E39" s="11">
        <f t="shared" si="61"/>
        <v>1089979.7005933062</v>
      </c>
      <c r="F39" s="11">
        <f t="shared" si="62"/>
        <v>1045950.1028952702</v>
      </c>
      <c r="G39" s="22">
        <f t="shared" si="63"/>
        <v>1002342.5941589443</v>
      </c>
      <c r="I39" s="150"/>
      <c r="J39" s="2">
        <v>32</v>
      </c>
      <c r="K39" s="118">
        <v>45809</v>
      </c>
      <c r="L39" s="5">
        <f t="shared" si="37"/>
        <v>704197.12818710925</v>
      </c>
      <c r="M39" s="5">
        <f t="shared" si="0"/>
        <v>5409.1195491666622</v>
      </c>
      <c r="N39" s="5">
        <f t="shared" si="1"/>
        <v>567.76429288028612</v>
      </c>
      <c r="O39" s="35">
        <f t="shared" si="2"/>
        <v>9.6750913087409445E-3</v>
      </c>
      <c r="P39" s="5">
        <f t="shared" si="3"/>
        <v>4841.3552562863761</v>
      </c>
      <c r="Q39" s="35">
        <f t="shared" si="4"/>
        <v>8.2500000000000004E-2</v>
      </c>
      <c r="R39" s="5">
        <f t="shared" si="38"/>
        <v>16370.636105770835</v>
      </c>
      <c r="S39" s="5">
        <f t="shared" si="39"/>
        <v>156721.18946756233</v>
      </c>
      <c r="T39" s="5">
        <f t="shared" si="5"/>
        <v>703629.36389422894</v>
      </c>
      <c r="U39" s="5">
        <f t="shared" si="6"/>
        <v>173091.82557333316</v>
      </c>
      <c r="V39" s="150"/>
      <c r="W39" s="2">
        <v>32</v>
      </c>
      <c r="X39" s="118">
        <v>45809</v>
      </c>
      <c r="Y39" s="5">
        <f t="shared" si="40"/>
        <v>703424.93728119088</v>
      </c>
      <c r="Z39" s="5">
        <f t="shared" si="41"/>
        <v>5283.104931931518</v>
      </c>
      <c r="AA39" s="5">
        <f t="shared" si="7"/>
        <v>593.60535005691145</v>
      </c>
      <c r="AB39" s="35">
        <f t="shared" si="8"/>
        <v>1.0126544885108965E-2</v>
      </c>
      <c r="AC39" s="5">
        <f t="shared" si="9"/>
        <v>4689.4995818746065</v>
      </c>
      <c r="AD39" s="35">
        <f t="shared" si="10"/>
        <v>8.0000000000000016E-2</v>
      </c>
      <c r="AE39" s="5">
        <f t="shared" si="42"/>
        <v>17168.668068866129</v>
      </c>
      <c r="AF39" s="5">
        <f t="shared" si="43"/>
        <v>151890.68975294245</v>
      </c>
      <c r="AG39" s="5">
        <f t="shared" si="11"/>
        <v>702831.33193113399</v>
      </c>
      <c r="AH39" s="5">
        <f t="shared" si="12"/>
        <v>169059.35782180857</v>
      </c>
      <c r="AI39" s="150"/>
      <c r="AJ39" s="2">
        <v>32</v>
      </c>
      <c r="AK39" s="118">
        <v>45809</v>
      </c>
      <c r="AL39" s="5">
        <f t="shared" si="44"/>
        <v>702620.95772513922</v>
      </c>
      <c r="AM39" s="5">
        <f t="shared" si="45"/>
        <v>5158.1681680251213</v>
      </c>
      <c r="AN39" s="5">
        <f t="shared" si="13"/>
        <v>620.40781605026405</v>
      </c>
      <c r="AO39" s="35">
        <f t="shared" si="14"/>
        <v>1.0595889164347363E-2</v>
      </c>
      <c r="AP39" s="5">
        <f t="shared" si="15"/>
        <v>4537.7603519748573</v>
      </c>
      <c r="AQ39" s="35">
        <f t="shared" si="16"/>
        <v>7.7499999999999999E-2</v>
      </c>
      <c r="AR39" s="5">
        <f t="shared" si="46"/>
        <v>17999.450090911356</v>
      </c>
      <c r="AS39" s="5">
        <f t="shared" si="47"/>
        <v>147061.93128589256</v>
      </c>
      <c r="AT39" s="5">
        <f t="shared" si="17"/>
        <v>702000.54990908899</v>
      </c>
      <c r="AU39" s="5">
        <f t="shared" si="18"/>
        <v>165061.38137680391</v>
      </c>
      <c r="AV39" s="150"/>
      <c r="AW39" s="2">
        <v>32</v>
      </c>
      <c r="AX39" s="118">
        <v>45809</v>
      </c>
      <c r="AY39" s="5">
        <f t="shared" si="48"/>
        <v>701784.31258030015</v>
      </c>
      <c r="AZ39" s="5">
        <f t="shared" si="49"/>
        <v>5034.344461579999</v>
      </c>
      <c r="BA39" s="5">
        <f t="shared" si="19"/>
        <v>648.19250795312382</v>
      </c>
      <c r="BB39" s="35">
        <f t="shared" si="20"/>
        <v>1.1083619220324862E-2</v>
      </c>
      <c r="BC39" s="5">
        <f t="shared" si="21"/>
        <v>4386.1519536268752</v>
      </c>
      <c r="BD39" s="35">
        <f t="shared" si="22"/>
        <v>7.4999999999999983E-2</v>
      </c>
      <c r="BE39" s="5">
        <f t="shared" si="50"/>
        <v>18863.879927652848</v>
      </c>
      <c r="BF39" s="5">
        <f t="shared" si="51"/>
        <v>142235.14284290711</v>
      </c>
      <c r="BG39" s="5">
        <f t="shared" si="23"/>
        <v>701136.120072347</v>
      </c>
      <c r="BH39" s="5">
        <f t="shared" si="24"/>
        <v>161099.02277055997</v>
      </c>
      <c r="BI39" s="150"/>
      <c r="BJ39" s="2">
        <v>32</v>
      </c>
      <c r="BK39" s="118">
        <v>45809</v>
      </c>
      <c r="BL39" s="5">
        <f t="shared" si="52"/>
        <v>700914.13080060459</v>
      </c>
      <c r="BM39" s="5">
        <f t="shared" si="53"/>
        <v>4911.6692164045799</v>
      </c>
      <c r="BN39" s="5">
        <f t="shared" si="25"/>
        <v>676.97967615092693</v>
      </c>
      <c r="BO39" s="35">
        <f t="shared" si="26"/>
        <v>1.1590230182022342E-2</v>
      </c>
      <c r="BP39" s="5">
        <f t="shared" si="27"/>
        <v>4234.6895402536529</v>
      </c>
      <c r="BQ39" s="35">
        <f t="shared" si="28"/>
        <v>7.2499999999999995E-2</v>
      </c>
      <c r="BR39" s="5">
        <f t="shared" si="54"/>
        <v>19762.848875546435</v>
      </c>
      <c r="BS39" s="5">
        <f t="shared" si="55"/>
        <v>137410.56604940016</v>
      </c>
      <c r="BT39" s="5">
        <f t="shared" si="29"/>
        <v>700237.15112445364</v>
      </c>
      <c r="BU39" s="5">
        <f t="shared" si="30"/>
        <v>157173.41492494661</v>
      </c>
      <c r="BV39" s="150"/>
      <c r="BW39" s="2">
        <v>32</v>
      </c>
      <c r="BX39" s="118">
        <v>45809</v>
      </c>
      <c r="BY39" s="5">
        <f t="shared" si="56"/>
        <v>700009.54959961283</v>
      </c>
      <c r="BZ39" s="5">
        <f t="shared" si="57"/>
        <v>4790.177965290115</v>
      </c>
      <c r="CA39" s="5">
        <f t="shared" si="31"/>
        <v>706.78892595904017</v>
      </c>
      <c r="CB39" s="35">
        <f t="shared" si="32"/>
        <v>1.2116216294991489E-2</v>
      </c>
      <c r="CC39" s="5">
        <f t="shared" si="33"/>
        <v>4083.3890393310749</v>
      </c>
      <c r="CD39" s="35">
        <f t="shared" si="34"/>
        <v>7.0000000000000007E-2</v>
      </c>
      <c r="CE39" s="5">
        <f t="shared" si="58"/>
        <v>20697.239326346546</v>
      </c>
      <c r="CF39" s="5">
        <f t="shared" si="59"/>
        <v>132588.45556293713</v>
      </c>
      <c r="CG39" s="5">
        <f t="shared" si="35"/>
        <v>699302.7606736538</v>
      </c>
      <c r="CH39" s="5">
        <f t="shared" si="36"/>
        <v>153285.69488928368</v>
      </c>
    </row>
    <row r="40" spans="1:86" ht="14.25" customHeight="1">
      <c r="A40" s="163">
        <f t="shared" si="64"/>
        <v>30</v>
      </c>
      <c r="B40" s="164">
        <f t="shared" si="65"/>
        <v>1227283.0376999818</v>
      </c>
      <c r="C40" s="165">
        <f t="shared" si="60"/>
        <v>1181917.7754953308</v>
      </c>
      <c r="D40" s="164">
        <f t="shared" si="66"/>
        <v>1136940.5404890317</v>
      </c>
      <c r="E40" s="164">
        <f t="shared" si="61"/>
        <v>1092364.0061688141</v>
      </c>
      <c r="F40" s="164">
        <f t="shared" si="62"/>
        <v>1048200.9179056557</v>
      </c>
      <c r="G40" s="26">
        <f t="shared" si="63"/>
        <v>1004464.0675044504</v>
      </c>
      <c r="I40" s="150"/>
      <c r="J40" s="2">
        <v>33</v>
      </c>
      <c r="K40" s="118">
        <v>45839</v>
      </c>
      <c r="L40" s="5">
        <f t="shared" si="37"/>
        <v>703629.36389422894</v>
      </c>
      <c r="M40" s="5">
        <f t="shared" si="0"/>
        <v>5409.1195491666622</v>
      </c>
      <c r="N40" s="5">
        <f t="shared" si="1"/>
        <v>571.66767239383807</v>
      </c>
      <c r="O40" s="35">
        <f t="shared" si="2"/>
        <v>9.7494681443642383E-3</v>
      </c>
      <c r="P40" s="5">
        <f t="shared" si="3"/>
        <v>4837.4518767728241</v>
      </c>
      <c r="Q40" s="35">
        <f t="shared" si="4"/>
        <v>8.2500000000000004E-2</v>
      </c>
      <c r="R40" s="5">
        <f t="shared" si="38"/>
        <v>16942.303778164671</v>
      </c>
      <c r="S40" s="5">
        <f t="shared" si="39"/>
        <v>161558.64134433516</v>
      </c>
      <c r="T40" s="5">
        <f t="shared" si="5"/>
        <v>703057.6962218351</v>
      </c>
      <c r="U40" s="5">
        <f t="shared" si="6"/>
        <v>178500.94512249983</v>
      </c>
      <c r="V40" s="150"/>
      <c r="W40" s="2">
        <v>33</v>
      </c>
      <c r="X40" s="118">
        <v>45839</v>
      </c>
      <c r="Y40" s="5">
        <f t="shared" si="40"/>
        <v>702831.33193113399</v>
      </c>
      <c r="Z40" s="5">
        <f t="shared" si="41"/>
        <v>5283.104931931518</v>
      </c>
      <c r="AA40" s="5">
        <f t="shared" si="7"/>
        <v>597.56271905729136</v>
      </c>
      <c r="AB40" s="35">
        <f t="shared" si="8"/>
        <v>1.0202664996429205E-2</v>
      </c>
      <c r="AC40" s="5">
        <f t="shared" si="9"/>
        <v>4685.5422128742266</v>
      </c>
      <c r="AD40" s="35">
        <f t="shared" si="10"/>
        <v>0.08</v>
      </c>
      <c r="AE40" s="5">
        <f t="shared" si="42"/>
        <v>17766.230787923421</v>
      </c>
      <c r="AF40" s="5">
        <f t="shared" si="43"/>
        <v>156576.23196581667</v>
      </c>
      <c r="AG40" s="5">
        <f t="shared" si="11"/>
        <v>702233.76921207667</v>
      </c>
      <c r="AH40" s="5">
        <f t="shared" si="12"/>
        <v>174342.46275374008</v>
      </c>
      <c r="AI40" s="150"/>
      <c r="AJ40" s="2">
        <v>33</v>
      </c>
      <c r="AK40" s="118">
        <v>45839</v>
      </c>
      <c r="AL40" s="5">
        <f t="shared" si="44"/>
        <v>702000.54990908899</v>
      </c>
      <c r="AM40" s="5">
        <f t="shared" si="45"/>
        <v>5158.1681680251213</v>
      </c>
      <c r="AN40" s="5">
        <f t="shared" si="13"/>
        <v>624.41461652892121</v>
      </c>
      <c r="AO40" s="35">
        <f t="shared" si="14"/>
        <v>1.0673745767460462E-2</v>
      </c>
      <c r="AP40" s="5">
        <f t="shared" si="15"/>
        <v>4533.7535514962001</v>
      </c>
      <c r="AQ40" s="35">
        <f t="shared" si="16"/>
        <v>7.7500000000000013E-2</v>
      </c>
      <c r="AR40" s="5">
        <f t="shared" si="46"/>
        <v>18623.864707440276</v>
      </c>
      <c r="AS40" s="5">
        <f t="shared" si="47"/>
        <v>151595.68483738875</v>
      </c>
      <c r="AT40" s="5">
        <f t="shared" si="17"/>
        <v>701376.13529256009</v>
      </c>
      <c r="AU40" s="5">
        <f t="shared" si="18"/>
        <v>170219.54954482903</v>
      </c>
      <c r="AV40" s="150"/>
      <c r="AW40" s="2">
        <v>33</v>
      </c>
      <c r="AX40" s="118">
        <v>45839</v>
      </c>
      <c r="AY40" s="5">
        <f t="shared" si="48"/>
        <v>701136.120072347</v>
      </c>
      <c r="AZ40" s="5">
        <f t="shared" si="49"/>
        <v>5034.344461579999</v>
      </c>
      <c r="BA40" s="5">
        <f t="shared" si="19"/>
        <v>652.24371112783047</v>
      </c>
      <c r="BB40" s="35">
        <f t="shared" si="20"/>
        <v>1.1163202564327082E-2</v>
      </c>
      <c r="BC40" s="5">
        <f t="shared" si="21"/>
        <v>4382.1007504521685</v>
      </c>
      <c r="BD40" s="35">
        <f t="shared" si="22"/>
        <v>7.4999999999999997E-2</v>
      </c>
      <c r="BE40" s="5">
        <f t="shared" si="50"/>
        <v>19516.123638780678</v>
      </c>
      <c r="BF40" s="5">
        <f t="shared" si="51"/>
        <v>146617.24359335928</v>
      </c>
      <c r="BG40" s="5">
        <f t="shared" si="23"/>
        <v>700483.87636121921</v>
      </c>
      <c r="BH40" s="5">
        <f t="shared" si="24"/>
        <v>166133.36723213995</v>
      </c>
      <c r="BI40" s="150"/>
      <c r="BJ40" s="2">
        <v>33</v>
      </c>
      <c r="BK40" s="118">
        <v>45839</v>
      </c>
      <c r="BL40" s="5">
        <f t="shared" si="52"/>
        <v>700237.15112445364</v>
      </c>
      <c r="BM40" s="5">
        <f t="shared" si="53"/>
        <v>4911.6692164045799</v>
      </c>
      <c r="BN40" s="5">
        <f t="shared" si="25"/>
        <v>681.06976169433892</v>
      </c>
      <c r="BO40" s="35">
        <f t="shared" si="26"/>
        <v>1.1671527463528571E-2</v>
      </c>
      <c r="BP40" s="5">
        <f t="shared" si="27"/>
        <v>4230.5994547102409</v>
      </c>
      <c r="BQ40" s="35">
        <f t="shared" si="28"/>
        <v>7.2499999999999995E-2</v>
      </c>
      <c r="BR40" s="5">
        <f t="shared" si="54"/>
        <v>20443.918637240775</v>
      </c>
      <c r="BS40" s="5">
        <f t="shared" si="55"/>
        <v>141641.16550411039</v>
      </c>
      <c r="BT40" s="5">
        <f t="shared" si="29"/>
        <v>699556.08136275935</v>
      </c>
      <c r="BU40" s="5">
        <f t="shared" si="30"/>
        <v>162085.08414135117</v>
      </c>
      <c r="BV40" s="150"/>
      <c r="BW40" s="2">
        <v>33</v>
      </c>
      <c r="BX40" s="118">
        <v>45839</v>
      </c>
      <c r="BY40" s="5">
        <f t="shared" si="56"/>
        <v>699302.7606736538</v>
      </c>
      <c r="BZ40" s="5">
        <f t="shared" si="57"/>
        <v>4790.177965290115</v>
      </c>
      <c r="CA40" s="5">
        <f t="shared" si="31"/>
        <v>710.91186136046781</v>
      </c>
      <c r="CB40" s="35">
        <f t="shared" si="32"/>
        <v>1.2199211580557137E-2</v>
      </c>
      <c r="CC40" s="5">
        <f t="shared" si="33"/>
        <v>4079.2661039296472</v>
      </c>
      <c r="CD40" s="35">
        <f t="shared" si="34"/>
        <v>7.0000000000000007E-2</v>
      </c>
      <c r="CE40" s="5">
        <f t="shared" si="58"/>
        <v>21408.151187707015</v>
      </c>
      <c r="CF40" s="5">
        <f t="shared" si="59"/>
        <v>136667.72166686677</v>
      </c>
      <c r="CG40" s="5">
        <f t="shared" si="35"/>
        <v>698591.84881229338</v>
      </c>
      <c r="CH40" s="5">
        <f t="shared" si="36"/>
        <v>158075.87285457377</v>
      </c>
    </row>
    <row r="41" spans="1:86" ht="14.25" customHeight="1">
      <c r="I41" s="150"/>
      <c r="J41" s="2">
        <v>34</v>
      </c>
      <c r="K41" s="118">
        <v>45870</v>
      </c>
      <c r="L41" s="5">
        <f t="shared" si="37"/>
        <v>703057.6962218351</v>
      </c>
      <c r="M41" s="5">
        <f t="shared" si="0"/>
        <v>5409.1195491666622</v>
      </c>
      <c r="N41" s="5">
        <f t="shared" si="1"/>
        <v>575.59788764154564</v>
      </c>
      <c r="O41" s="35">
        <f t="shared" si="2"/>
        <v>9.8244776905466579E-3</v>
      </c>
      <c r="P41" s="5">
        <f t="shared" si="3"/>
        <v>4833.5216615251165</v>
      </c>
      <c r="Q41" s="35">
        <f t="shared" si="4"/>
        <v>8.2500000000000004E-2</v>
      </c>
      <c r="R41" s="5">
        <f t="shared" si="38"/>
        <v>17517.901665806217</v>
      </c>
      <c r="S41" s="5">
        <f t="shared" si="39"/>
        <v>166392.16300586029</v>
      </c>
      <c r="T41" s="5">
        <f t="shared" si="5"/>
        <v>702482.09833419358</v>
      </c>
      <c r="U41" s="5">
        <f t="shared" si="6"/>
        <v>183910.06467166651</v>
      </c>
      <c r="V41" s="150"/>
      <c r="W41" s="2">
        <v>34</v>
      </c>
      <c r="X41" s="118">
        <v>45870</v>
      </c>
      <c r="Y41" s="5">
        <f t="shared" si="40"/>
        <v>702233.76921207667</v>
      </c>
      <c r="Z41" s="5">
        <f t="shared" si="41"/>
        <v>5283.104931931518</v>
      </c>
      <c r="AA41" s="5">
        <f t="shared" si="7"/>
        <v>601.54647051767279</v>
      </c>
      <c r="AB41" s="35">
        <f t="shared" si="8"/>
        <v>1.0279422555129284E-2</v>
      </c>
      <c r="AC41" s="5">
        <f t="shared" si="9"/>
        <v>4681.5584614138452</v>
      </c>
      <c r="AD41" s="35">
        <f t="shared" si="10"/>
        <v>8.0000000000000016E-2</v>
      </c>
      <c r="AE41" s="5">
        <f t="shared" si="42"/>
        <v>18367.777258441092</v>
      </c>
      <c r="AF41" s="5">
        <f t="shared" si="43"/>
        <v>161257.7904272305</v>
      </c>
      <c r="AG41" s="5">
        <f t="shared" si="11"/>
        <v>701632.22274155903</v>
      </c>
      <c r="AH41" s="5">
        <f t="shared" si="12"/>
        <v>179625.56768567159</v>
      </c>
      <c r="AI41" s="150"/>
      <c r="AJ41" s="2">
        <v>34</v>
      </c>
      <c r="AK41" s="118">
        <v>45870</v>
      </c>
      <c r="AL41" s="5">
        <f t="shared" si="44"/>
        <v>701376.13529256009</v>
      </c>
      <c r="AM41" s="5">
        <f t="shared" si="45"/>
        <v>5158.1681680251213</v>
      </c>
      <c r="AN41" s="5">
        <f t="shared" si="13"/>
        <v>628.44729426067079</v>
      </c>
      <c r="AO41" s="35">
        <f t="shared" si="14"/>
        <v>1.0752244269021745E-2</v>
      </c>
      <c r="AP41" s="5">
        <f t="shared" si="15"/>
        <v>4529.7208737644505</v>
      </c>
      <c r="AQ41" s="35">
        <f t="shared" si="16"/>
        <v>7.7499999999999999E-2</v>
      </c>
      <c r="AR41" s="5">
        <f t="shared" si="46"/>
        <v>19252.312001700946</v>
      </c>
      <c r="AS41" s="5">
        <f t="shared" si="47"/>
        <v>156125.4057111532</v>
      </c>
      <c r="AT41" s="5">
        <f t="shared" si="17"/>
        <v>700747.68799829937</v>
      </c>
      <c r="AU41" s="5">
        <f t="shared" si="18"/>
        <v>175377.71771285415</v>
      </c>
      <c r="AV41" s="150"/>
      <c r="AW41" s="2">
        <v>34</v>
      </c>
      <c r="AX41" s="118">
        <v>45870</v>
      </c>
      <c r="AY41" s="5">
        <f t="shared" si="48"/>
        <v>700483.87636121921</v>
      </c>
      <c r="AZ41" s="5">
        <f t="shared" si="49"/>
        <v>5034.344461579999</v>
      </c>
      <c r="BA41" s="5">
        <f t="shared" si="19"/>
        <v>656.32023432237929</v>
      </c>
      <c r="BB41" s="35">
        <f t="shared" si="20"/>
        <v>1.1243431972739951E-2</v>
      </c>
      <c r="BC41" s="5">
        <f t="shared" si="21"/>
        <v>4378.0242272576197</v>
      </c>
      <c r="BD41" s="35">
        <f t="shared" si="22"/>
        <v>7.4999999999999997E-2</v>
      </c>
      <c r="BE41" s="5">
        <f t="shared" si="50"/>
        <v>20172.443873103057</v>
      </c>
      <c r="BF41" s="5">
        <f t="shared" si="51"/>
        <v>150995.26782061689</v>
      </c>
      <c r="BG41" s="5">
        <f t="shared" si="23"/>
        <v>699827.55612689687</v>
      </c>
      <c r="BH41" s="5">
        <f t="shared" si="24"/>
        <v>171167.71169371996</v>
      </c>
      <c r="BI41" s="150"/>
      <c r="BJ41" s="2">
        <v>34</v>
      </c>
      <c r="BK41" s="118">
        <v>45870</v>
      </c>
      <c r="BL41" s="5">
        <f t="shared" si="52"/>
        <v>699556.08136275935</v>
      </c>
      <c r="BM41" s="5">
        <f t="shared" si="53"/>
        <v>4911.6692164045799</v>
      </c>
      <c r="BN41" s="5">
        <f t="shared" si="25"/>
        <v>685.18455817124232</v>
      </c>
      <c r="BO41" s="35">
        <f t="shared" si="26"/>
        <v>1.1753474692175858E-2</v>
      </c>
      <c r="BP41" s="5">
        <f t="shared" si="27"/>
        <v>4226.4846582333375</v>
      </c>
      <c r="BQ41" s="35">
        <f t="shared" si="28"/>
        <v>7.2499999999999995E-2</v>
      </c>
      <c r="BR41" s="5">
        <f t="shared" si="54"/>
        <v>21129.103195412019</v>
      </c>
      <c r="BS41" s="5">
        <f t="shared" si="55"/>
        <v>145867.65016234372</v>
      </c>
      <c r="BT41" s="5">
        <f t="shared" si="29"/>
        <v>698870.89680458815</v>
      </c>
      <c r="BU41" s="5">
        <f t="shared" si="30"/>
        <v>166996.75335775575</v>
      </c>
      <c r="BV41" s="150"/>
      <c r="BW41" s="2">
        <v>34</v>
      </c>
      <c r="BX41" s="118">
        <v>45870</v>
      </c>
      <c r="BY41" s="5">
        <f t="shared" si="56"/>
        <v>698591.84881229338</v>
      </c>
      <c r="BZ41" s="5">
        <f t="shared" si="57"/>
        <v>4790.177965290115</v>
      </c>
      <c r="CA41" s="5">
        <f t="shared" si="31"/>
        <v>715.05884721840357</v>
      </c>
      <c r="CB41" s="35">
        <f t="shared" si="32"/>
        <v>1.2282860415862679E-2</v>
      </c>
      <c r="CC41" s="5">
        <f t="shared" si="33"/>
        <v>4075.1191180717115</v>
      </c>
      <c r="CD41" s="35">
        <f t="shared" si="34"/>
        <v>7.0000000000000007E-2</v>
      </c>
      <c r="CE41" s="5">
        <f t="shared" si="58"/>
        <v>22123.210034925418</v>
      </c>
      <c r="CF41" s="5">
        <f t="shared" si="59"/>
        <v>140742.84078493848</v>
      </c>
      <c r="CG41" s="5">
        <f t="shared" si="35"/>
        <v>697876.78996507498</v>
      </c>
      <c r="CH41" s="5">
        <f t="shared" si="36"/>
        <v>162866.05081986391</v>
      </c>
    </row>
    <row r="42" spans="1:86" ht="14.25" customHeight="1">
      <c r="I42" s="150"/>
      <c r="J42" s="2">
        <v>35</v>
      </c>
      <c r="K42" s="118">
        <v>45901</v>
      </c>
      <c r="L42" s="5">
        <f t="shared" si="37"/>
        <v>702482.09833419358</v>
      </c>
      <c r="M42" s="5">
        <f t="shared" si="0"/>
        <v>5409.1195491666622</v>
      </c>
      <c r="N42" s="5">
        <f t="shared" si="1"/>
        <v>579.55512311908114</v>
      </c>
      <c r="O42" s="35">
        <f t="shared" si="2"/>
        <v>9.9001262721436847E-3</v>
      </c>
      <c r="P42" s="5">
        <f t="shared" si="3"/>
        <v>4829.564426047581</v>
      </c>
      <c r="Q42" s="35">
        <f t="shared" si="4"/>
        <v>8.2500000000000004E-2</v>
      </c>
      <c r="R42" s="5">
        <f t="shared" si="38"/>
        <v>18097.456788925298</v>
      </c>
      <c r="S42" s="5">
        <f t="shared" si="39"/>
        <v>171221.72743190787</v>
      </c>
      <c r="T42" s="5">
        <f t="shared" si="5"/>
        <v>701902.54321107455</v>
      </c>
      <c r="U42" s="5">
        <f t="shared" si="6"/>
        <v>189319.18422083318</v>
      </c>
      <c r="V42" s="150"/>
      <c r="W42" s="2">
        <v>35</v>
      </c>
      <c r="X42" s="118">
        <v>45901</v>
      </c>
      <c r="Y42" s="5">
        <f t="shared" si="40"/>
        <v>701632.22274155903</v>
      </c>
      <c r="Z42" s="5">
        <f t="shared" si="41"/>
        <v>5283.104931931518</v>
      </c>
      <c r="AA42" s="5">
        <f t="shared" si="7"/>
        <v>605.55678032112428</v>
      </c>
      <c r="AB42" s="35">
        <f t="shared" si="8"/>
        <v>1.0356823886251471E-2</v>
      </c>
      <c r="AC42" s="5">
        <f t="shared" si="9"/>
        <v>4677.5481516103937</v>
      </c>
      <c r="AD42" s="35">
        <f t="shared" si="10"/>
        <v>0.08</v>
      </c>
      <c r="AE42" s="5">
        <f t="shared" si="42"/>
        <v>18973.334038762216</v>
      </c>
      <c r="AF42" s="5">
        <f t="shared" si="43"/>
        <v>165935.33857884089</v>
      </c>
      <c r="AG42" s="5">
        <f t="shared" si="11"/>
        <v>701026.66596123786</v>
      </c>
      <c r="AH42" s="5">
        <f t="shared" si="12"/>
        <v>184908.67261760309</v>
      </c>
      <c r="AI42" s="150"/>
      <c r="AJ42" s="2">
        <v>35</v>
      </c>
      <c r="AK42" s="118">
        <v>45901</v>
      </c>
      <c r="AL42" s="5">
        <f t="shared" si="44"/>
        <v>700747.68799829937</v>
      </c>
      <c r="AM42" s="5">
        <f t="shared" si="45"/>
        <v>5158.1681680251213</v>
      </c>
      <c r="AN42" s="5">
        <f t="shared" si="13"/>
        <v>632.50601636943793</v>
      </c>
      <c r="AO42" s="35">
        <f t="shared" si="14"/>
        <v>1.0831390993403713E-2</v>
      </c>
      <c r="AP42" s="5">
        <f t="shared" si="15"/>
        <v>4525.6621516556834</v>
      </c>
      <c r="AQ42" s="35">
        <f t="shared" si="16"/>
        <v>7.7499999999999999E-2</v>
      </c>
      <c r="AR42" s="5">
        <f t="shared" si="46"/>
        <v>19884.818018070386</v>
      </c>
      <c r="AS42" s="5">
        <f t="shared" si="47"/>
        <v>160651.06786280888</v>
      </c>
      <c r="AT42" s="5">
        <f t="shared" si="17"/>
        <v>700115.18198192993</v>
      </c>
      <c r="AU42" s="5">
        <f t="shared" si="18"/>
        <v>180535.88588087927</v>
      </c>
      <c r="AV42" s="150"/>
      <c r="AW42" s="2">
        <v>35</v>
      </c>
      <c r="AX42" s="118">
        <v>45901</v>
      </c>
      <c r="AY42" s="5">
        <f t="shared" si="48"/>
        <v>699827.55612689687</v>
      </c>
      <c r="AZ42" s="5">
        <f t="shared" si="49"/>
        <v>5034.344461579999</v>
      </c>
      <c r="BA42" s="5">
        <f t="shared" si="19"/>
        <v>660.42223578689391</v>
      </c>
      <c r="BB42" s="35">
        <f t="shared" si="20"/>
        <v>1.1324313768527439E-2</v>
      </c>
      <c r="BC42" s="5">
        <f t="shared" si="21"/>
        <v>4373.9222257931051</v>
      </c>
      <c r="BD42" s="35">
        <f t="shared" si="22"/>
        <v>7.4999999999999997E-2</v>
      </c>
      <c r="BE42" s="5">
        <f t="shared" si="50"/>
        <v>20832.86610888995</v>
      </c>
      <c r="BF42" s="5">
        <f t="shared" si="51"/>
        <v>155369.19004640999</v>
      </c>
      <c r="BG42" s="5">
        <f t="shared" si="23"/>
        <v>699167.13389110996</v>
      </c>
      <c r="BH42" s="5">
        <f t="shared" si="24"/>
        <v>176202.05615529994</v>
      </c>
      <c r="BI42" s="150"/>
      <c r="BJ42" s="2">
        <v>35</v>
      </c>
      <c r="BK42" s="118">
        <v>45901</v>
      </c>
      <c r="BL42" s="5">
        <f t="shared" si="52"/>
        <v>698870.89680458815</v>
      </c>
      <c r="BM42" s="5">
        <f t="shared" si="53"/>
        <v>4911.6692164045799</v>
      </c>
      <c r="BN42" s="5">
        <f t="shared" si="25"/>
        <v>689.32421487685951</v>
      </c>
      <c r="BO42" s="35">
        <f t="shared" si="26"/>
        <v>1.1836078188895057E-2</v>
      </c>
      <c r="BP42" s="5">
        <f t="shared" si="27"/>
        <v>4222.3450015277203</v>
      </c>
      <c r="BQ42" s="35">
        <f t="shared" si="28"/>
        <v>7.2500000000000009E-2</v>
      </c>
      <c r="BR42" s="5">
        <f t="shared" si="54"/>
        <v>21818.427410288878</v>
      </c>
      <c r="BS42" s="5">
        <f t="shared" si="55"/>
        <v>150089.99516387144</v>
      </c>
      <c r="BT42" s="5">
        <f t="shared" si="29"/>
        <v>698181.57258971129</v>
      </c>
      <c r="BU42" s="5">
        <f t="shared" si="30"/>
        <v>171908.42257416033</v>
      </c>
      <c r="BV42" s="150"/>
      <c r="BW42" s="2">
        <v>35</v>
      </c>
      <c r="BX42" s="118">
        <v>45901</v>
      </c>
      <c r="BY42" s="5">
        <f t="shared" si="56"/>
        <v>697876.78996507498</v>
      </c>
      <c r="BZ42" s="5">
        <f t="shared" si="57"/>
        <v>4790.177965290115</v>
      </c>
      <c r="CA42" s="5">
        <f t="shared" si="31"/>
        <v>719.23002382717732</v>
      </c>
      <c r="CB42" s="35">
        <f t="shared" si="32"/>
        <v>1.2367169119291175E-2</v>
      </c>
      <c r="CC42" s="5">
        <f t="shared" si="33"/>
        <v>4070.9479414629377</v>
      </c>
      <c r="CD42" s="35">
        <f t="shared" si="34"/>
        <v>7.0000000000000007E-2</v>
      </c>
      <c r="CE42" s="5">
        <f t="shared" si="58"/>
        <v>22842.440058752596</v>
      </c>
      <c r="CF42" s="5">
        <f t="shared" si="59"/>
        <v>144813.78872640143</v>
      </c>
      <c r="CG42" s="5">
        <f t="shared" si="35"/>
        <v>697157.5599412478</v>
      </c>
      <c r="CH42" s="5">
        <f t="shared" si="36"/>
        <v>167656.22878515403</v>
      </c>
    </row>
    <row r="43" spans="1:86" ht="14.25" customHeight="1">
      <c r="I43" s="150"/>
      <c r="J43" s="2">
        <v>36</v>
      </c>
      <c r="K43" s="118">
        <v>45931</v>
      </c>
      <c r="L43" s="5">
        <f t="shared" si="37"/>
        <v>701902.54321107455</v>
      </c>
      <c r="M43" s="5">
        <f t="shared" si="0"/>
        <v>5409.1195491666622</v>
      </c>
      <c r="N43" s="5">
        <f t="shared" si="1"/>
        <v>583.53956459052461</v>
      </c>
      <c r="O43" s="35">
        <f t="shared" si="2"/>
        <v>9.9764202919842213E-3</v>
      </c>
      <c r="P43" s="5">
        <f t="shared" si="3"/>
        <v>4825.5799845761376</v>
      </c>
      <c r="Q43" s="35">
        <f t="shared" si="4"/>
        <v>8.2500000000000004E-2</v>
      </c>
      <c r="R43" s="5">
        <f t="shared" si="38"/>
        <v>18680.996353515824</v>
      </c>
      <c r="S43" s="5">
        <f t="shared" si="39"/>
        <v>176047.30741648402</v>
      </c>
      <c r="T43" s="5">
        <f t="shared" si="5"/>
        <v>701319.00364648399</v>
      </c>
      <c r="U43" s="5">
        <f t="shared" si="6"/>
        <v>194728.30376999985</v>
      </c>
      <c r="V43" s="150"/>
      <c r="W43" s="2">
        <v>36</v>
      </c>
      <c r="X43" s="118">
        <v>45931</v>
      </c>
      <c r="Y43" s="5">
        <f t="shared" si="40"/>
        <v>701026.66596123786</v>
      </c>
      <c r="Z43" s="5">
        <f t="shared" si="41"/>
        <v>5283.104931931518</v>
      </c>
      <c r="AA43" s="5">
        <f t="shared" si="7"/>
        <v>609.59382552326497</v>
      </c>
      <c r="AB43" s="35">
        <f t="shared" si="8"/>
        <v>1.0434875392719594E-2</v>
      </c>
      <c r="AC43" s="5">
        <f t="shared" si="9"/>
        <v>4673.511106408253</v>
      </c>
      <c r="AD43" s="35">
        <f t="shared" si="10"/>
        <v>8.0000000000000016E-2</v>
      </c>
      <c r="AE43" s="5">
        <f t="shared" si="42"/>
        <v>19582.927864285481</v>
      </c>
      <c r="AF43" s="5">
        <f t="shared" si="43"/>
        <v>170608.84968524915</v>
      </c>
      <c r="AG43" s="5">
        <f t="shared" si="11"/>
        <v>700417.07213571458</v>
      </c>
      <c r="AH43" s="5">
        <f t="shared" si="12"/>
        <v>190191.77754953463</v>
      </c>
      <c r="AI43" s="150"/>
      <c r="AJ43" s="2">
        <v>36</v>
      </c>
      <c r="AK43" s="118">
        <v>45931</v>
      </c>
      <c r="AL43" s="5">
        <f t="shared" si="44"/>
        <v>700115.18198192993</v>
      </c>
      <c r="AM43" s="5">
        <f t="shared" si="45"/>
        <v>5158.1681680251213</v>
      </c>
      <c r="AN43" s="5">
        <f t="shared" si="13"/>
        <v>636.59095105849065</v>
      </c>
      <c r="AO43" s="35">
        <f t="shared" si="14"/>
        <v>1.0911192342775183E-2</v>
      </c>
      <c r="AP43" s="5">
        <f t="shared" si="15"/>
        <v>4521.5772169666307</v>
      </c>
      <c r="AQ43" s="35">
        <f t="shared" si="16"/>
        <v>7.7499999999999999E-2</v>
      </c>
      <c r="AR43" s="5">
        <f t="shared" si="46"/>
        <v>20521.408969128875</v>
      </c>
      <c r="AS43" s="5">
        <f t="shared" si="47"/>
        <v>165172.64507977551</v>
      </c>
      <c r="AT43" s="5">
        <f t="shared" si="17"/>
        <v>699478.59103087138</v>
      </c>
      <c r="AU43" s="5">
        <f t="shared" si="18"/>
        <v>185694.05404890439</v>
      </c>
      <c r="AV43" s="150"/>
      <c r="AW43" s="2">
        <v>36</v>
      </c>
      <c r="AX43" s="118">
        <v>45931</v>
      </c>
      <c r="AY43" s="5">
        <f t="shared" si="48"/>
        <v>699167.13389110996</v>
      </c>
      <c r="AZ43" s="5">
        <f t="shared" si="49"/>
        <v>5034.344461579999</v>
      </c>
      <c r="BA43" s="5">
        <f t="shared" si="19"/>
        <v>664.54987476056249</v>
      </c>
      <c r="BB43" s="35">
        <f t="shared" si="20"/>
        <v>1.1405854352371108E-2</v>
      </c>
      <c r="BC43" s="5">
        <f t="shared" si="21"/>
        <v>4369.7945868194365</v>
      </c>
      <c r="BD43" s="35">
        <f t="shared" si="22"/>
        <v>7.4999999999999983E-2</v>
      </c>
      <c r="BE43" s="5">
        <f t="shared" si="50"/>
        <v>21497.415983650513</v>
      </c>
      <c r="BF43" s="5">
        <f t="shared" si="51"/>
        <v>159738.98463322944</v>
      </c>
      <c r="BG43" s="5">
        <f t="shared" si="23"/>
        <v>698502.5840163494</v>
      </c>
      <c r="BH43" s="5">
        <f t="shared" si="24"/>
        <v>181236.40061687995</v>
      </c>
      <c r="BI43" s="150"/>
      <c r="BJ43" s="2">
        <v>36</v>
      </c>
      <c r="BK43" s="118">
        <v>45931</v>
      </c>
      <c r="BL43" s="5">
        <f t="shared" si="52"/>
        <v>698181.57258971129</v>
      </c>
      <c r="BM43" s="5">
        <f t="shared" si="53"/>
        <v>4911.6692164045799</v>
      </c>
      <c r="BN43" s="5">
        <f t="shared" si="25"/>
        <v>693.48888200840793</v>
      </c>
      <c r="BO43" s="35">
        <f t="shared" si="26"/>
        <v>1.1919344352262457E-2</v>
      </c>
      <c r="BP43" s="5">
        <f t="shared" si="27"/>
        <v>4218.1803343961719</v>
      </c>
      <c r="BQ43" s="35">
        <f t="shared" si="28"/>
        <v>7.2499999999999981E-2</v>
      </c>
      <c r="BR43" s="5">
        <f t="shared" si="54"/>
        <v>22511.916292297286</v>
      </c>
      <c r="BS43" s="5">
        <f t="shared" si="55"/>
        <v>154308.17549826761</v>
      </c>
      <c r="BT43" s="5">
        <f t="shared" si="29"/>
        <v>697488.08370770293</v>
      </c>
      <c r="BU43" s="5">
        <f t="shared" si="30"/>
        <v>176820.09179056488</v>
      </c>
      <c r="BV43" s="150"/>
      <c r="BW43" s="2">
        <v>36</v>
      </c>
      <c r="BX43" s="118">
        <v>45931</v>
      </c>
      <c r="BY43" s="5">
        <f t="shared" si="56"/>
        <v>697157.5599412478</v>
      </c>
      <c r="BZ43" s="5">
        <f t="shared" si="57"/>
        <v>4790.177965290115</v>
      </c>
      <c r="CA43" s="5">
        <f t="shared" si="31"/>
        <v>723.42553229950272</v>
      </c>
      <c r="CB43" s="35">
        <f t="shared" si="32"/>
        <v>1.2452144086805316E-2</v>
      </c>
      <c r="CC43" s="5">
        <f t="shared" si="33"/>
        <v>4066.7524329906123</v>
      </c>
      <c r="CD43" s="35">
        <f t="shared" si="34"/>
        <v>7.0000000000000007E-2</v>
      </c>
      <c r="CE43" s="5">
        <f t="shared" si="58"/>
        <v>23565.865591052097</v>
      </c>
      <c r="CF43" s="5">
        <f t="shared" si="59"/>
        <v>148880.54115939204</v>
      </c>
      <c r="CG43" s="5">
        <f t="shared" si="35"/>
        <v>696434.13440894824</v>
      </c>
      <c r="CH43" s="5">
        <f t="shared" si="36"/>
        <v>172446.40675044415</v>
      </c>
    </row>
    <row r="44" spans="1:86" ht="14.25" customHeight="1">
      <c r="I44" s="150"/>
      <c r="J44" s="2">
        <v>37</v>
      </c>
      <c r="K44" s="118">
        <v>45962</v>
      </c>
      <c r="L44" s="5">
        <f t="shared" si="37"/>
        <v>701319.00364648399</v>
      </c>
      <c r="M44" s="5">
        <f t="shared" si="0"/>
        <v>5409.1195491666622</v>
      </c>
      <c r="N44" s="5">
        <f t="shared" si="1"/>
        <v>587.55139909708487</v>
      </c>
      <c r="O44" s="35">
        <f t="shared" si="2"/>
        <v>1.0053366232064979E-2</v>
      </c>
      <c r="P44" s="5">
        <f t="shared" si="3"/>
        <v>4821.5681500695773</v>
      </c>
      <c r="Q44" s="35">
        <f t="shared" si="4"/>
        <v>8.2500000000000004E-2</v>
      </c>
      <c r="R44" s="5">
        <f t="shared" si="38"/>
        <v>19268.547752612911</v>
      </c>
      <c r="S44" s="5">
        <f t="shared" si="39"/>
        <v>180868.87556655359</v>
      </c>
      <c r="T44" s="5">
        <f t="shared" si="5"/>
        <v>700731.45224738691</v>
      </c>
      <c r="U44" s="5">
        <f t="shared" si="6"/>
        <v>200137.4233191665</v>
      </c>
      <c r="V44" s="150"/>
      <c r="W44" s="2">
        <v>37</v>
      </c>
      <c r="X44" s="118">
        <v>45962</v>
      </c>
      <c r="Y44" s="5">
        <f t="shared" si="40"/>
        <v>700417.07213571458</v>
      </c>
      <c r="Z44" s="5">
        <f t="shared" si="41"/>
        <v>5283.104931931518</v>
      </c>
      <c r="AA44" s="5">
        <f t="shared" si="7"/>
        <v>613.65778436008713</v>
      </c>
      <c r="AB44" s="35">
        <f t="shared" si="8"/>
        <v>1.0513583556533012E-2</v>
      </c>
      <c r="AC44" s="5">
        <f t="shared" si="9"/>
        <v>4669.4471475714308</v>
      </c>
      <c r="AD44" s="35">
        <f t="shared" si="10"/>
        <v>0.08</v>
      </c>
      <c r="AE44" s="5">
        <f t="shared" si="42"/>
        <v>20196.585648645567</v>
      </c>
      <c r="AF44" s="5">
        <f t="shared" si="43"/>
        <v>175278.29683282058</v>
      </c>
      <c r="AG44" s="5">
        <f t="shared" si="11"/>
        <v>699803.41435135447</v>
      </c>
      <c r="AH44" s="5">
        <f t="shared" si="12"/>
        <v>195474.88248146613</v>
      </c>
      <c r="AI44" s="150"/>
      <c r="AJ44" s="2">
        <v>37</v>
      </c>
      <c r="AK44" s="118">
        <v>45962</v>
      </c>
      <c r="AL44" s="5">
        <f t="shared" si="44"/>
        <v>699478.59103087138</v>
      </c>
      <c r="AM44" s="5">
        <f t="shared" si="45"/>
        <v>5158.1681680251213</v>
      </c>
      <c r="AN44" s="5">
        <f t="shared" si="13"/>
        <v>640.70226761741014</v>
      </c>
      <c r="AO44" s="35">
        <f t="shared" si="14"/>
        <v>1.0991654798294741E-2</v>
      </c>
      <c r="AP44" s="5">
        <f t="shared" si="15"/>
        <v>4517.4659004077112</v>
      </c>
      <c r="AQ44" s="35">
        <f t="shared" si="16"/>
        <v>7.7499999999999999E-2</v>
      </c>
      <c r="AR44" s="5">
        <f t="shared" si="46"/>
        <v>21162.111236746285</v>
      </c>
      <c r="AS44" s="5">
        <f t="shared" si="47"/>
        <v>169690.11098018324</v>
      </c>
      <c r="AT44" s="5">
        <f t="shared" si="17"/>
        <v>698837.88876325393</v>
      </c>
      <c r="AU44" s="5">
        <f t="shared" si="18"/>
        <v>190852.22221692951</v>
      </c>
      <c r="AV44" s="150"/>
      <c r="AW44" s="2">
        <v>37</v>
      </c>
      <c r="AX44" s="118">
        <v>45962</v>
      </c>
      <c r="AY44" s="5">
        <f t="shared" si="48"/>
        <v>698502.5840163494</v>
      </c>
      <c r="AZ44" s="5">
        <f t="shared" si="49"/>
        <v>5034.344461579999</v>
      </c>
      <c r="BA44" s="5">
        <f t="shared" si="19"/>
        <v>668.70331147781599</v>
      </c>
      <c r="BB44" s="35">
        <f t="shared" si="20"/>
        <v>1.148806020386314E-2</v>
      </c>
      <c r="BC44" s="5">
        <f t="shared" si="21"/>
        <v>4365.641150102183</v>
      </c>
      <c r="BD44" s="35">
        <f t="shared" si="22"/>
        <v>7.4999999999999983E-2</v>
      </c>
      <c r="BE44" s="5">
        <f t="shared" si="50"/>
        <v>22166.11929512833</v>
      </c>
      <c r="BF44" s="5">
        <f t="shared" si="51"/>
        <v>164104.62578333163</v>
      </c>
      <c r="BG44" s="5">
        <f t="shared" si="23"/>
        <v>697833.88070487161</v>
      </c>
      <c r="BH44" s="5">
        <f t="shared" si="24"/>
        <v>186270.74507845996</v>
      </c>
      <c r="BI44" s="150"/>
      <c r="BJ44" s="2">
        <v>37</v>
      </c>
      <c r="BK44" s="118">
        <v>45962</v>
      </c>
      <c r="BL44" s="5">
        <f t="shared" si="52"/>
        <v>697488.08370770293</v>
      </c>
      <c r="BM44" s="5">
        <f t="shared" si="53"/>
        <v>4911.6692164045799</v>
      </c>
      <c r="BN44" s="5">
        <f t="shared" si="25"/>
        <v>697.67871067054148</v>
      </c>
      <c r="BO44" s="35">
        <f t="shared" si="26"/>
        <v>1.2003279659692397E-2</v>
      </c>
      <c r="BP44" s="5">
        <f t="shared" si="27"/>
        <v>4213.9905057340384</v>
      </c>
      <c r="BQ44" s="35">
        <f t="shared" si="28"/>
        <v>7.2499999999999995E-2</v>
      </c>
      <c r="BR44" s="5">
        <f t="shared" si="54"/>
        <v>23209.595002967828</v>
      </c>
      <c r="BS44" s="5">
        <f t="shared" si="55"/>
        <v>158522.16600400166</v>
      </c>
      <c r="BT44" s="5">
        <f t="shared" si="29"/>
        <v>696790.40499703237</v>
      </c>
      <c r="BU44" s="5">
        <f t="shared" si="30"/>
        <v>181731.76100696949</v>
      </c>
      <c r="BV44" s="150"/>
      <c r="BW44" s="2">
        <v>37</v>
      </c>
      <c r="BX44" s="118">
        <v>45962</v>
      </c>
      <c r="BY44" s="5">
        <f t="shared" si="56"/>
        <v>696434.13440894824</v>
      </c>
      <c r="BZ44" s="5">
        <f t="shared" si="57"/>
        <v>4790.177965290115</v>
      </c>
      <c r="CA44" s="5">
        <f t="shared" si="31"/>
        <v>727.64551457125026</v>
      </c>
      <c r="CB44" s="35">
        <f t="shared" si="32"/>
        <v>1.25377917931399E-2</v>
      </c>
      <c r="CC44" s="5">
        <f t="shared" si="33"/>
        <v>4062.5324507188648</v>
      </c>
      <c r="CD44" s="35">
        <f t="shared" si="34"/>
        <v>7.0000000000000007E-2</v>
      </c>
      <c r="CE44" s="5">
        <f t="shared" si="58"/>
        <v>24293.511105623347</v>
      </c>
      <c r="CF44" s="5">
        <f t="shared" si="59"/>
        <v>152943.07361011091</v>
      </c>
      <c r="CG44" s="5">
        <f t="shared" si="35"/>
        <v>695706.48889437702</v>
      </c>
      <c r="CH44" s="5">
        <f t="shared" si="36"/>
        <v>177236.58471573427</v>
      </c>
    </row>
    <row r="45" spans="1:86" ht="14.25" customHeight="1">
      <c r="I45" s="150"/>
      <c r="J45" s="2">
        <v>38</v>
      </c>
      <c r="K45" s="118">
        <v>45992</v>
      </c>
      <c r="L45" s="5">
        <f t="shared" si="37"/>
        <v>700731.45224738691</v>
      </c>
      <c r="M45" s="5">
        <f t="shared" si="0"/>
        <v>5409.1195491666622</v>
      </c>
      <c r="N45" s="5">
        <f t="shared" si="1"/>
        <v>591.59081496587714</v>
      </c>
      <c r="O45" s="35">
        <f t="shared" si="2"/>
        <v>1.013097065476698E-2</v>
      </c>
      <c r="P45" s="5">
        <f t="shared" si="3"/>
        <v>4817.528734200785</v>
      </c>
      <c r="Q45" s="35">
        <f t="shared" si="4"/>
        <v>8.2500000000000004E-2</v>
      </c>
      <c r="R45" s="5">
        <f t="shared" si="38"/>
        <v>19860.13856757879</v>
      </c>
      <c r="S45" s="5">
        <f t="shared" si="39"/>
        <v>185686.40430075437</v>
      </c>
      <c r="T45" s="5">
        <f t="shared" si="5"/>
        <v>700139.86143242102</v>
      </c>
      <c r="U45" s="5">
        <f t="shared" si="6"/>
        <v>205546.54286833317</v>
      </c>
      <c r="V45" s="150"/>
      <c r="W45" s="2">
        <v>38</v>
      </c>
      <c r="X45" s="118">
        <v>45992</v>
      </c>
      <c r="Y45" s="5">
        <f t="shared" si="40"/>
        <v>699803.41435135447</v>
      </c>
      <c r="Z45" s="5">
        <f t="shared" si="41"/>
        <v>5283.104931931518</v>
      </c>
      <c r="AA45" s="5">
        <f t="shared" si="7"/>
        <v>617.74883625582152</v>
      </c>
      <c r="AB45" s="35">
        <f t="shared" si="8"/>
        <v>1.0592954939982581E-2</v>
      </c>
      <c r="AC45" s="5">
        <f t="shared" si="9"/>
        <v>4665.3560956756965</v>
      </c>
      <c r="AD45" s="35">
        <f t="shared" si="10"/>
        <v>7.9999999999999988E-2</v>
      </c>
      <c r="AE45" s="5">
        <f t="shared" si="42"/>
        <v>20814.334484901388</v>
      </c>
      <c r="AF45" s="5">
        <f t="shared" si="43"/>
        <v>179943.65292849627</v>
      </c>
      <c r="AG45" s="5">
        <f t="shared" si="11"/>
        <v>699185.6655150986</v>
      </c>
      <c r="AH45" s="5">
        <f t="shared" si="12"/>
        <v>200757.98741339767</v>
      </c>
      <c r="AI45" s="150"/>
      <c r="AJ45" s="2">
        <v>38</v>
      </c>
      <c r="AK45" s="118">
        <v>45992</v>
      </c>
      <c r="AL45" s="5">
        <f t="shared" si="44"/>
        <v>698837.88876325393</v>
      </c>
      <c r="AM45" s="5">
        <f t="shared" si="45"/>
        <v>5158.1681680251213</v>
      </c>
      <c r="AN45" s="5">
        <f t="shared" si="13"/>
        <v>644.84013642910668</v>
      </c>
      <c r="AO45" s="35">
        <f t="shared" si="14"/>
        <v>1.1072784921326323E-2</v>
      </c>
      <c r="AP45" s="5">
        <f t="shared" si="15"/>
        <v>4513.3280315960146</v>
      </c>
      <c r="AQ45" s="35">
        <f t="shared" si="16"/>
        <v>7.7499999999999999E-2</v>
      </c>
      <c r="AR45" s="5">
        <f t="shared" si="46"/>
        <v>21806.95137317539</v>
      </c>
      <c r="AS45" s="5">
        <f t="shared" si="47"/>
        <v>174203.43901177926</v>
      </c>
      <c r="AT45" s="5">
        <f t="shared" si="17"/>
        <v>698193.04862682486</v>
      </c>
      <c r="AU45" s="5">
        <f t="shared" si="18"/>
        <v>196010.39038495466</v>
      </c>
      <c r="AV45" s="150"/>
      <c r="AW45" s="2">
        <v>38</v>
      </c>
      <c r="AX45" s="118">
        <v>45992</v>
      </c>
      <c r="AY45" s="5">
        <f t="shared" si="48"/>
        <v>697833.88070487161</v>
      </c>
      <c r="AZ45" s="5">
        <f t="shared" si="49"/>
        <v>5034.344461579999</v>
      </c>
      <c r="BA45" s="5">
        <f t="shared" si="19"/>
        <v>672.8827071745518</v>
      </c>
      <c r="BB45" s="35">
        <f t="shared" si="20"/>
        <v>1.1570937882721595E-2</v>
      </c>
      <c r="BC45" s="5">
        <f t="shared" si="21"/>
        <v>4361.4617544054472</v>
      </c>
      <c r="BD45" s="35">
        <f t="shared" si="22"/>
        <v>7.4999999999999997E-2</v>
      </c>
      <c r="BE45" s="5">
        <f t="shared" si="50"/>
        <v>22839.002002302881</v>
      </c>
      <c r="BF45" s="5">
        <f t="shared" si="51"/>
        <v>168466.08753773707</v>
      </c>
      <c r="BG45" s="5">
        <f t="shared" si="23"/>
        <v>697160.99799769709</v>
      </c>
      <c r="BH45" s="5">
        <f t="shared" si="24"/>
        <v>191305.08954003995</v>
      </c>
      <c r="BI45" s="150"/>
      <c r="BJ45" s="2">
        <v>38</v>
      </c>
      <c r="BK45" s="118">
        <v>45992</v>
      </c>
      <c r="BL45" s="5">
        <f t="shared" si="52"/>
        <v>696790.40499703237</v>
      </c>
      <c r="BM45" s="5">
        <f t="shared" si="53"/>
        <v>4911.6692164045799</v>
      </c>
      <c r="BN45" s="5">
        <f t="shared" si="25"/>
        <v>701.89385288084304</v>
      </c>
      <c r="BO45" s="35">
        <f t="shared" si="26"/>
        <v>1.2087890668652346E-2</v>
      </c>
      <c r="BP45" s="5">
        <f t="shared" si="27"/>
        <v>4209.7753635237368</v>
      </c>
      <c r="BQ45" s="35">
        <f t="shared" si="28"/>
        <v>7.2499999999999981E-2</v>
      </c>
      <c r="BR45" s="5">
        <f t="shared" si="54"/>
        <v>23911.488855848671</v>
      </c>
      <c r="BS45" s="5">
        <f t="shared" si="55"/>
        <v>162731.9413675254</v>
      </c>
      <c r="BT45" s="5">
        <f t="shared" si="29"/>
        <v>696088.51114415156</v>
      </c>
      <c r="BU45" s="5">
        <f t="shared" si="30"/>
        <v>186643.43022337407</v>
      </c>
      <c r="BV45" s="150"/>
      <c r="BW45" s="2">
        <v>38</v>
      </c>
      <c r="BX45" s="118">
        <v>45992</v>
      </c>
      <c r="BY45" s="5">
        <f t="shared" si="56"/>
        <v>695706.48889437702</v>
      </c>
      <c r="BZ45" s="5">
        <f t="shared" si="57"/>
        <v>4790.177965290115</v>
      </c>
      <c r="CA45" s="5">
        <f t="shared" si="31"/>
        <v>731.89011340624893</v>
      </c>
      <c r="CB45" s="35">
        <f t="shared" si="32"/>
        <v>1.2624118793016439E-2</v>
      </c>
      <c r="CC45" s="5">
        <f t="shared" si="33"/>
        <v>4058.2878518838661</v>
      </c>
      <c r="CD45" s="35">
        <f t="shared" si="34"/>
        <v>7.0000000000000007E-2</v>
      </c>
      <c r="CE45" s="5">
        <f t="shared" si="58"/>
        <v>25025.401219029598</v>
      </c>
      <c r="CF45" s="5">
        <f t="shared" si="59"/>
        <v>157001.36146199476</v>
      </c>
      <c r="CG45" s="5">
        <f t="shared" si="35"/>
        <v>694974.59878097079</v>
      </c>
      <c r="CH45" s="5">
        <f t="shared" si="36"/>
        <v>182026.76268102435</v>
      </c>
    </row>
    <row r="46" spans="1:86" ht="14.25" customHeight="1">
      <c r="I46" s="150"/>
      <c r="J46" s="2">
        <v>39</v>
      </c>
      <c r="K46" s="118">
        <v>46023</v>
      </c>
      <c r="L46" s="5">
        <f t="shared" si="37"/>
        <v>700139.86143242102</v>
      </c>
      <c r="M46" s="5">
        <f t="shared" si="0"/>
        <v>5409.1195491666622</v>
      </c>
      <c r="N46" s="5">
        <f t="shared" si="1"/>
        <v>595.65800181876784</v>
      </c>
      <c r="O46" s="35">
        <f t="shared" si="2"/>
        <v>1.020924020409477E-2</v>
      </c>
      <c r="P46" s="5">
        <f t="shared" si="3"/>
        <v>4813.4615473478943</v>
      </c>
      <c r="Q46" s="35">
        <f t="shared" si="4"/>
        <v>8.2500000000000004E-2</v>
      </c>
      <c r="R46" s="5">
        <f t="shared" si="38"/>
        <v>20455.796569397557</v>
      </c>
      <c r="S46" s="5">
        <f t="shared" si="39"/>
        <v>190499.86584810226</v>
      </c>
      <c r="T46" s="5">
        <f t="shared" si="5"/>
        <v>699544.20343060221</v>
      </c>
      <c r="U46" s="5">
        <f t="shared" si="6"/>
        <v>210955.66241749981</v>
      </c>
      <c r="V46" s="150"/>
      <c r="W46" s="2">
        <v>39</v>
      </c>
      <c r="X46" s="118">
        <v>46023</v>
      </c>
      <c r="Y46" s="5">
        <f t="shared" si="40"/>
        <v>699185.6655150986</v>
      </c>
      <c r="Z46" s="5">
        <f t="shared" si="41"/>
        <v>5283.104931931518</v>
      </c>
      <c r="AA46" s="5">
        <f t="shared" si="7"/>
        <v>621.86716183085991</v>
      </c>
      <c r="AB46" s="35">
        <f t="shared" si="8"/>
        <v>1.0672996186889321E-2</v>
      </c>
      <c r="AC46" s="5">
        <f t="shared" si="9"/>
        <v>4661.2377701006581</v>
      </c>
      <c r="AD46" s="35">
        <f t="shared" si="10"/>
        <v>8.0000000000000016E-2</v>
      </c>
      <c r="AE46" s="5">
        <f t="shared" si="42"/>
        <v>21436.201646732246</v>
      </c>
      <c r="AF46" s="5">
        <f t="shared" si="43"/>
        <v>184604.89069859692</v>
      </c>
      <c r="AG46" s="5">
        <f t="shared" si="11"/>
        <v>698563.79835326772</v>
      </c>
      <c r="AH46" s="5">
        <f t="shared" si="12"/>
        <v>206041.09234532918</v>
      </c>
      <c r="AI46" s="150"/>
      <c r="AJ46" s="2">
        <v>39</v>
      </c>
      <c r="AK46" s="118">
        <v>46023</v>
      </c>
      <c r="AL46" s="5">
        <f t="shared" si="44"/>
        <v>698193.04862682486</v>
      </c>
      <c r="AM46" s="5">
        <f t="shared" si="45"/>
        <v>5158.1681680251213</v>
      </c>
      <c r="AN46" s="5">
        <f t="shared" si="13"/>
        <v>649.00472897687723</v>
      </c>
      <c r="AO46" s="35">
        <f t="shared" si="14"/>
        <v>1.1154589354677379E-2</v>
      </c>
      <c r="AP46" s="5">
        <f t="shared" si="15"/>
        <v>4509.1634390482441</v>
      </c>
      <c r="AQ46" s="35">
        <f t="shared" si="16"/>
        <v>7.7499999999999999E-2</v>
      </c>
      <c r="AR46" s="5">
        <f t="shared" si="46"/>
        <v>22455.956102152268</v>
      </c>
      <c r="AS46" s="5">
        <f t="shared" si="47"/>
        <v>178712.60245082751</v>
      </c>
      <c r="AT46" s="5">
        <f t="shared" si="17"/>
        <v>697544.04389784799</v>
      </c>
      <c r="AU46" s="5">
        <f t="shared" si="18"/>
        <v>201168.55855297978</v>
      </c>
      <c r="AV46" s="150"/>
      <c r="AW46" s="2">
        <v>39</v>
      </c>
      <c r="AX46" s="118">
        <v>46023</v>
      </c>
      <c r="AY46" s="5">
        <f t="shared" si="48"/>
        <v>697160.99799769709</v>
      </c>
      <c r="AZ46" s="5">
        <f t="shared" si="49"/>
        <v>5034.344461579999</v>
      </c>
      <c r="BA46" s="5">
        <f t="shared" si="19"/>
        <v>677.0882240943929</v>
      </c>
      <c r="BB46" s="35">
        <f t="shared" si="20"/>
        <v>1.1654494030028275E-2</v>
      </c>
      <c r="BC46" s="5">
        <f t="shared" si="21"/>
        <v>4357.2562374856061</v>
      </c>
      <c r="BD46" s="35">
        <f t="shared" si="22"/>
        <v>7.4999999999999983E-2</v>
      </c>
      <c r="BE46" s="5">
        <f t="shared" si="50"/>
        <v>23516.090226397275</v>
      </c>
      <c r="BF46" s="5">
        <f t="shared" si="51"/>
        <v>172823.34377522266</v>
      </c>
      <c r="BG46" s="5">
        <f t="shared" si="23"/>
        <v>696483.90977360273</v>
      </c>
      <c r="BH46" s="5">
        <f t="shared" si="24"/>
        <v>196339.43400161993</v>
      </c>
      <c r="BI46" s="150"/>
      <c r="BJ46" s="2">
        <v>39</v>
      </c>
      <c r="BK46" s="118">
        <v>46023</v>
      </c>
      <c r="BL46" s="5">
        <f t="shared" si="52"/>
        <v>696088.51114415156</v>
      </c>
      <c r="BM46" s="5">
        <f t="shared" si="53"/>
        <v>4911.6692164045799</v>
      </c>
      <c r="BN46" s="5">
        <f t="shared" si="25"/>
        <v>706.13446157533053</v>
      </c>
      <c r="BO46" s="35">
        <f t="shared" si="26"/>
        <v>1.2173184017900251E-2</v>
      </c>
      <c r="BP46" s="5">
        <f t="shared" si="27"/>
        <v>4205.5347548292493</v>
      </c>
      <c r="BQ46" s="35">
        <f t="shared" si="28"/>
        <v>7.2500000000000009E-2</v>
      </c>
      <c r="BR46" s="5">
        <f t="shared" si="54"/>
        <v>24617.623317424001</v>
      </c>
      <c r="BS46" s="5">
        <f t="shared" si="55"/>
        <v>166937.47612235465</v>
      </c>
      <c r="BT46" s="5">
        <f t="shared" si="29"/>
        <v>695382.37668257626</v>
      </c>
      <c r="BU46" s="5">
        <f t="shared" si="30"/>
        <v>191555.09943977866</v>
      </c>
      <c r="BV46" s="150"/>
      <c r="BW46" s="2">
        <v>39</v>
      </c>
      <c r="BX46" s="118">
        <v>46023</v>
      </c>
      <c r="BY46" s="5">
        <f t="shared" si="56"/>
        <v>694974.59878097079</v>
      </c>
      <c r="BZ46" s="5">
        <f t="shared" si="57"/>
        <v>4790.177965290115</v>
      </c>
      <c r="CA46" s="5">
        <f t="shared" si="31"/>
        <v>736.15947240111836</v>
      </c>
      <c r="CB46" s="35">
        <f t="shared" si="32"/>
        <v>1.2711131722380448E-2</v>
      </c>
      <c r="CC46" s="5">
        <f t="shared" si="33"/>
        <v>4054.0184928889967</v>
      </c>
      <c r="CD46" s="35">
        <f t="shared" si="34"/>
        <v>7.0000000000000007E-2</v>
      </c>
      <c r="CE46" s="5">
        <f t="shared" si="58"/>
        <v>25761.560691430717</v>
      </c>
      <c r="CF46" s="5">
        <f t="shared" si="59"/>
        <v>161055.37995488377</v>
      </c>
      <c r="CG46" s="5">
        <f t="shared" si="35"/>
        <v>694238.43930856965</v>
      </c>
      <c r="CH46" s="5">
        <f t="shared" si="36"/>
        <v>186816.9406463145</v>
      </c>
    </row>
    <row r="47" spans="1:86" ht="14.25" customHeight="1">
      <c r="I47" s="150"/>
      <c r="J47" s="2">
        <v>40</v>
      </c>
      <c r="K47" s="118">
        <v>46054</v>
      </c>
      <c r="L47" s="5">
        <f t="shared" si="37"/>
        <v>699544.20343060221</v>
      </c>
      <c r="M47" s="5">
        <f t="shared" si="0"/>
        <v>5409.1195491666622</v>
      </c>
      <c r="N47" s="5">
        <f t="shared" si="1"/>
        <v>599.75315058127217</v>
      </c>
      <c r="O47" s="35">
        <f t="shared" si="2"/>
        <v>1.0288181606938644E-2</v>
      </c>
      <c r="P47" s="5">
        <f t="shared" si="3"/>
        <v>4809.36639858539</v>
      </c>
      <c r="Q47" s="35">
        <f t="shared" si="4"/>
        <v>8.2500000000000004E-2</v>
      </c>
      <c r="R47" s="5">
        <f t="shared" si="38"/>
        <v>21055.54971997883</v>
      </c>
      <c r="S47" s="5">
        <f t="shared" si="39"/>
        <v>195309.23224668764</v>
      </c>
      <c r="T47" s="5">
        <f t="shared" si="5"/>
        <v>698944.45028002094</v>
      </c>
      <c r="U47" s="5">
        <f t="shared" si="6"/>
        <v>216364.78196666646</v>
      </c>
      <c r="V47" s="150"/>
      <c r="W47" s="2">
        <v>40</v>
      </c>
      <c r="X47" s="118">
        <v>46054</v>
      </c>
      <c r="Y47" s="5">
        <f t="shared" si="40"/>
        <v>698563.79835326772</v>
      </c>
      <c r="Z47" s="5">
        <f t="shared" si="41"/>
        <v>5283.104931931518</v>
      </c>
      <c r="AA47" s="5">
        <f t="shared" si="7"/>
        <v>626.01294290973328</v>
      </c>
      <c r="AB47" s="35">
        <f t="shared" si="8"/>
        <v>1.0753714023866235E-2</v>
      </c>
      <c r="AC47" s="5">
        <f t="shared" si="9"/>
        <v>4657.0919890217847</v>
      </c>
      <c r="AD47" s="35">
        <f t="shared" si="10"/>
        <v>7.9999999999999988E-2</v>
      </c>
      <c r="AE47" s="5">
        <f t="shared" si="42"/>
        <v>22062.214589641979</v>
      </c>
      <c r="AF47" s="5">
        <f t="shared" si="43"/>
        <v>189261.9826876187</v>
      </c>
      <c r="AG47" s="5">
        <f t="shared" si="11"/>
        <v>697937.78541035799</v>
      </c>
      <c r="AH47" s="5">
        <f t="shared" si="12"/>
        <v>211324.19727726068</v>
      </c>
      <c r="AI47" s="150"/>
      <c r="AJ47" s="2">
        <v>40</v>
      </c>
      <c r="AK47" s="118">
        <v>46054</v>
      </c>
      <c r="AL47" s="5">
        <f t="shared" si="44"/>
        <v>697544.04389784799</v>
      </c>
      <c r="AM47" s="5">
        <f t="shared" si="45"/>
        <v>5158.1681680251213</v>
      </c>
      <c r="AN47" s="5">
        <f t="shared" si="13"/>
        <v>653.19621785151958</v>
      </c>
      <c r="AO47" s="35">
        <f t="shared" si="14"/>
        <v>1.1237074823860334E-2</v>
      </c>
      <c r="AP47" s="5">
        <f t="shared" si="15"/>
        <v>4504.9719501736017</v>
      </c>
      <c r="AQ47" s="35">
        <f t="shared" si="16"/>
        <v>7.7499999999999999E-2</v>
      </c>
      <c r="AR47" s="5">
        <f t="shared" si="46"/>
        <v>23109.152320003788</v>
      </c>
      <c r="AS47" s="5">
        <f t="shared" si="47"/>
        <v>183217.57440100113</v>
      </c>
      <c r="AT47" s="5">
        <f t="shared" si="17"/>
        <v>696890.84767999651</v>
      </c>
      <c r="AU47" s="5">
        <f t="shared" si="18"/>
        <v>206326.7267210049</v>
      </c>
      <c r="AV47" s="150"/>
      <c r="AW47" s="2">
        <v>40</v>
      </c>
      <c r="AX47" s="118">
        <v>46054</v>
      </c>
      <c r="AY47" s="5">
        <f t="shared" si="48"/>
        <v>696483.90977360273</v>
      </c>
      <c r="AZ47" s="5">
        <f t="shared" si="49"/>
        <v>5034.344461579999</v>
      </c>
      <c r="BA47" s="5">
        <f t="shared" si="19"/>
        <v>681.32002549498247</v>
      </c>
      <c r="BB47" s="35">
        <f t="shared" si="20"/>
        <v>1.1738735369489594E-2</v>
      </c>
      <c r="BC47" s="5">
        <f t="shared" si="21"/>
        <v>4353.0244360850165</v>
      </c>
      <c r="BD47" s="35">
        <f t="shared" si="22"/>
        <v>7.4999999999999997E-2</v>
      </c>
      <c r="BE47" s="5">
        <f t="shared" si="50"/>
        <v>24197.410251892259</v>
      </c>
      <c r="BF47" s="5">
        <f t="shared" si="51"/>
        <v>177176.36821130768</v>
      </c>
      <c r="BG47" s="5">
        <f t="shared" si="23"/>
        <v>695802.58974810771</v>
      </c>
      <c r="BH47" s="5">
        <f t="shared" si="24"/>
        <v>201373.77846319994</v>
      </c>
      <c r="BI47" s="150"/>
      <c r="BJ47" s="2">
        <v>40</v>
      </c>
      <c r="BK47" s="118">
        <v>46054</v>
      </c>
      <c r="BL47" s="5">
        <f t="shared" si="52"/>
        <v>695382.37668257626</v>
      </c>
      <c r="BM47" s="5">
        <f t="shared" si="53"/>
        <v>4911.6692164045799</v>
      </c>
      <c r="BN47" s="5">
        <f t="shared" si="25"/>
        <v>710.40069061401482</v>
      </c>
      <c r="BO47" s="35">
        <f t="shared" si="26"/>
        <v>1.2259166428745329E-2</v>
      </c>
      <c r="BP47" s="5">
        <f t="shared" si="27"/>
        <v>4201.268525790565</v>
      </c>
      <c r="BQ47" s="35">
        <f t="shared" si="28"/>
        <v>7.2499999999999995E-2</v>
      </c>
      <c r="BR47" s="5">
        <f t="shared" si="54"/>
        <v>25328.024008038017</v>
      </c>
      <c r="BS47" s="5">
        <f t="shared" si="55"/>
        <v>171138.74464814522</v>
      </c>
      <c r="BT47" s="5">
        <f t="shared" si="29"/>
        <v>694671.97599196224</v>
      </c>
      <c r="BU47" s="5">
        <f t="shared" si="30"/>
        <v>196466.76865618324</v>
      </c>
      <c r="BV47" s="150"/>
      <c r="BW47" s="2">
        <v>40</v>
      </c>
      <c r="BX47" s="118">
        <v>46054</v>
      </c>
      <c r="BY47" s="5">
        <f t="shared" si="56"/>
        <v>694238.43930856965</v>
      </c>
      <c r="BZ47" s="5">
        <f t="shared" si="57"/>
        <v>4790.177965290115</v>
      </c>
      <c r="CA47" s="5">
        <f t="shared" si="31"/>
        <v>740.4537359901251</v>
      </c>
      <c r="CB47" s="35">
        <f t="shared" si="32"/>
        <v>1.2798837299661778E-2</v>
      </c>
      <c r="CC47" s="5">
        <f t="shared" si="33"/>
        <v>4049.7242292999899</v>
      </c>
      <c r="CD47" s="35">
        <f t="shared" si="34"/>
        <v>7.0000000000000007E-2</v>
      </c>
      <c r="CE47" s="5">
        <f t="shared" si="58"/>
        <v>26502.014427420843</v>
      </c>
      <c r="CF47" s="5">
        <f t="shared" si="59"/>
        <v>165105.10418418376</v>
      </c>
      <c r="CG47" s="5">
        <f t="shared" si="35"/>
        <v>693497.98557257955</v>
      </c>
      <c r="CH47" s="5">
        <f t="shared" si="36"/>
        <v>191607.11861160462</v>
      </c>
    </row>
    <row r="48" spans="1:86" ht="14.25" customHeight="1">
      <c r="I48" s="150"/>
      <c r="J48" s="2">
        <v>41</v>
      </c>
      <c r="K48" s="118">
        <v>46082</v>
      </c>
      <c r="L48" s="5">
        <f t="shared" si="37"/>
        <v>698944.45028002094</v>
      </c>
      <c r="M48" s="5">
        <f t="shared" si="0"/>
        <v>5409.1195491666622</v>
      </c>
      <c r="N48" s="5">
        <f t="shared" si="1"/>
        <v>603.87645349151808</v>
      </c>
      <c r="O48" s="35">
        <f t="shared" si="2"/>
        <v>1.0367801674360553E-2</v>
      </c>
      <c r="P48" s="5">
        <f t="shared" si="3"/>
        <v>4805.2430956751441</v>
      </c>
      <c r="Q48" s="35">
        <f t="shared" si="4"/>
        <v>8.2500000000000004E-2</v>
      </c>
      <c r="R48" s="5">
        <f t="shared" si="38"/>
        <v>21659.426173470347</v>
      </c>
      <c r="S48" s="5">
        <f t="shared" si="39"/>
        <v>200114.47534236277</v>
      </c>
      <c r="T48" s="5">
        <f t="shared" si="5"/>
        <v>698340.57382652943</v>
      </c>
      <c r="U48" s="5">
        <f t="shared" si="6"/>
        <v>221773.9015158331</v>
      </c>
      <c r="V48" s="150"/>
      <c r="W48" s="2">
        <v>41</v>
      </c>
      <c r="X48" s="118">
        <v>46082</v>
      </c>
      <c r="Y48" s="5">
        <f t="shared" si="40"/>
        <v>697937.78541035799</v>
      </c>
      <c r="Z48" s="5">
        <f t="shared" si="41"/>
        <v>5283.104931931518</v>
      </c>
      <c r="AA48" s="5">
        <f t="shared" si="7"/>
        <v>630.18636252913075</v>
      </c>
      <c r="AB48" s="35">
        <f t="shared" si="8"/>
        <v>1.0835115261603573E-2</v>
      </c>
      <c r="AC48" s="5">
        <f t="shared" si="9"/>
        <v>4652.9185694023872</v>
      </c>
      <c r="AD48" s="35">
        <f t="shared" si="10"/>
        <v>8.0000000000000016E-2</v>
      </c>
      <c r="AE48" s="5">
        <f t="shared" si="42"/>
        <v>22692.400952171109</v>
      </c>
      <c r="AF48" s="5">
        <f t="shared" si="43"/>
        <v>193914.90125702109</v>
      </c>
      <c r="AG48" s="5">
        <f t="shared" si="11"/>
        <v>697307.59904782881</v>
      </c>
      <c r="AH48" s="5">
        <f t="shared" si="12"/>
        <v>216607.30220919219</v>
      </c>
      <c r="AI48" s="150"/>
      <c r="AJ48" s="2">
        <v>41</v>
      </c>
      <c r="AK48" s="118">
        <v>46082</v>
      </c>
      <c r="AL48" s="5">
        <f t="shared" si="44"/>
        <v>696890.84767999651</v>
      </c>
      <c r="AM48" s="5">
        <f t="shared" si="45"/>
        <v>5158.1681680251213</v>
      </c>
      <c r="AN48" s="5">
        <f t="shared" si="13"/>
        <v>657.41477675847727</v>
      </c>
      <c r="AO48" s="35">
        <f t="shared" si="14"/>
        <v>1.1320248138377398E-2</v>
      </c>
      <c r="AP48" s="5">
        <f t="shared" si="15"/>
        <v>4500.753391266644</v>
      </c>
      <c r="AQ48" s="35">
        <f t="shared" si="16"/>
        <v>7.7499999999999999E-2</v>
      </c>
      <c r="AR48" s="5">
        <f t="shared" si="46"/>
        <v>23766.567096762265</v>
      </c>
      <c r="AS48" s="5">
        <f t="shared" si="47"/>
        <v>187718.32779226778</v>
      </c>
      <c r="AT48" s="5">
        <f t="shared" si="17"/>
        <v>696233.43290323799</v>
      </c>
      <c r="AU48" s="5">
        <f t="shared" si="18"/>
        <v>211484.89488903005</v>
      </c>
      <c r="AV48" s="150"/>
      <c r="AW48" s="2">
        <v>41</v>
      </c>
      <c r="AX48" s="118">
        <v>46082</v>
      </c>
      <c r="AY48" s="5">
        <f t="shared" si="48"/>
        <v>695802.58974810771</v>
      </c>
      <c r="AZ48" s="5">
        <f t="shared" si="49"/>
        <v>5034.344461579999</v>
      </c>
      <c r="BA48" s="5">
        <f t="shared" si="19"/>
        <v>685.57827565432581</v>
      </c>
      <c r="BB48" s="35">
        <f t="shared" si="20"/>
        <v>1.1823668708721247E-2</v>
      </c>
      <c r="BC48" s="5">
        <f t="shared" si="21"/>
        <v>4348.7661859256732</v>
      </c>
      <c r="BD48" s="35">
        <f t="shared" si="22"/>
        <v>7.5000000000000011E-2</v>
      </c>
      <c r="BE48" s="5">
        <f t="shared" si="50"/>
        <v>24882.988527546586</v>
      </c>
      <c r="BF48" s="5">
        <f t="shared" si="51"/>
        <v>181525.13439723334</v>
      </c>
      <c r="BG48" s="5">
        <f t="shared" si="23"/>
        <v>695117.01147245336</v>
      </c>
      <c r="BH48" s="5">
        <f t="shared" si="24"/>
        <v>206408.12292477992</v>
      </c>
      <c r="BI48" s="150"/>
      <c r="BJ48" s="2">
        <v>41</v>
      </c>
      <c r="BK48" s="118">
        <v>46082</v>
      </c>
      <c r="BL48" s="5">
        <f t="shared" si="52"/>
        <v>694671.97599196224</v>
      </c>
      <c r="BM48" s="5">
        <f t="shared" si="53"/>
        <v>4911.6692164045799</v>
      </c>
      <c r="BN48" s="5">
        <f t="shared" si="25"/>
        <v>714.69269478647493</v>
      </c>
      <c r="BO48" s="35">
        <f t="shared" si="26"/>
        <v>1.2345844706332203E-2</v>
      </c>
      <c r="BP48" s="5">
        <f t="shared" si="27"/>
        <v>4196.9765216181049</v>
      </c>
      <c r="BQ48" s="35">
        <f t="shared" si="28"/>
        <v>7.2499999999999995E-2</v>
      </c>
      <c r="BR48" s="5">
        <f t="shared" si="54"/>
        <v>26042.716702824491</v>
      </c>
      <c r="BS48" s="5">
        <f t="shared" si="55"/>
        <v>175335.72116976333</v>
      </c>
      <c r="BT48" s="5">
        <f t="shared" si="29"/>
        <v>693957.28329717577</v>
      </c>
      <c r="BU48" s="5">
        <f t="shared" si="30"/>
        <v>201378.43787258782</v>
      </c>
      <c r="BV48" s="150"/>
      <c r="BW48" s="2">
        <v>41</v>
      </c>
      <c r="BX48" s="118">
        <v>46082</v>
      </c>
      <c r="BY48" s="5">
        <f t="shared" si="56"/>
        <v>693497.98557257955</v>
      </c>
      <c r="BZ48" s="5">
        <f t="shared" si="57"/>
        <v>4790.177965290115</v>
      </c>
      <c r="CA48" s="5">
        <f t="shared" si="31"/>
        <v>744.77304945006745</v>
      </c>
      <c r="CB48" s="35">
        <f t="shared" si="32"/>
        <v>1.2887242327058582E-2</v>
      </c>
      <c r="CC48" s="5">
        <f t="shared" si="33"/>
        <v>4045.4049158400476</v>
      </c>
      <c r="CD48" s="35">
        <f t="shared" si="34"/>
        <v>7.0000000000000007E-2</v>
      </c>
      <c r="CE48" s="5">
        <f t="shared" si="58"/>
        <v>27246.787476870912</v>
      </c>
      <c r="CF48" s="5">
        <f t="shared" si="59"/>
        <v>169150.5091000238</v>
      </c>
      <c r="CG48" s="5">
        <f t="shared" si="35"/>
        <v>692753.21252312954</v>
      </c>
      <c r="CH48" s="5">
        <f t="shared" si="36"/>
        <v>196397.2965768947</v>
      </c>
    </row>
    <row r="49" spans="9:86" ht="14.25" customHeight="1">
      <c r="I49" s="150"/>
      <c r="J49" s="2">
        <v>42</v>
      </c>
      <c r="K49" s="118">
        <v>46113</v>
      </c>
      <c r="L49" s="5">
        <f t="shared" si="37"/>
        <v>698340.57382652943</v>
      </c>
      <c r="M49" s="5">
        <f t="shared" si="0"/>
        <v>5409.1195491666622</v>
      </c>
      <c r="N49" s="5">
        <f t="shared" si="1"/>
        <v>608.02810410927214</v>
      </c>
      <c r="O49" s="35">
        <f t="shared" si="2"/>
        <v>1.0448107302904191E-2</v>
      </c>
      <c r="P49" s="5">
        <f t="shared" si="3"/>
        <v>4801.09144505739</v>
      </c>
      <c r="Q49" s="35">
        <f t="shared" si="4"/>
        <v>8.2500000000000004E-2</v>
      </c>
      <c r="R49" s="5">
        <f t="shared" si="38"/>
        <v>22267.454277579618</v>
      </c>
      <c r="S49" s="5">
        <f t="shared" si="39"/>
        <v>204915.56678742016</v>
      </c>
      <c r="T49" s="5">
        <f t="shared" si="5"/>
        <v>697732.54572242021</v>
      </c>
      <c r="U49" s="5">
        <f t="shared" si="6"/>
        <v>227183.02106499978</v>
      </c>
      <c r="V49" s="150"/>
      <c r="W49" s="2">
        <v>42</v>
      </c>
      <c r="X49" s="118">
        <v>46113</v>
      </c>
      <c r="Y49" s="5">
        <f t="shared" si="40"/>
        <v>697307.59904782881</v>
      </c>
      <c r="Z49" s="5">
        <f t="shared" si="41"/>
        <v>5283.104931931518</v>
      </c>
      <c r="AA49" s="5">
        <f t="shared" si="7"/>
        <v>634.38760494599228</v>
      </c>
      <c r="AB49" s="35">
        <f t="shared" si="8"/>
        <v>1.0917206796178554E-2</v>
      </c>
      <c r="AC49" s="5">
        <f t="shared" si="9"/>
        <v>4648.7173269855257</v>
      </c>
      <c r="AD49" s="35">
        <f t="shared" si="10"/>
        <v>0.08</v>
      </c>
      <c r="AE49" s="5">
        <f t="shared" si="42"/>
        <v>23326.788557117099</v>
      </c>
      <c r="AF49" s="5">
        <f t="shared" si="43"/>
        <v>198563.61858400662</v>
      </c>
      <c r="AG49" s="5">
        <f t="shared" si="11"/>
        <v>696673.21144288278</v>
      </c>
      <c r="AH49" s="5">
        <f t="shared" si="12"/>
        <v>221890.40714112372</v>
      </c>
      <c r="AI49" s="150"/>
      <c r="AJ49" s="2">
        <v>42</v>
      </c>
      <c r="AK49" s="118">
        <v>46113</v>
      </c>
      <c r="AL49" s="5">
        <f t="shared" si="44"/>
        <v>696233.43290323799</v>
      </c>
      <c r="AM49" s="5">
        <f t="shared" si="45"/>
        <v>5158.1681680251213</v>
      </c>
      <c r="AN49" s="5">
        <f t="shared" si="13"/>
        <v>661.66058052504286</v>
      </c>
      <c r="AO49" s="35">
        <f t="shared" si="14"/>
        <v>1.1404116193029758E-2</v>
      </c>
      <c r="AP49" s="5">
        <f t="shared" si="15"/>
        <v>4496.5075875000784</v>
      </c>
      <c r="AQ49" s="35">
        <f t="shared" si="16"/>
        <v>7.7499999999999999E-2</v>
      </c>
      <c r="AR49" s="5">
        <f t="shared" si="46"/>
        <v>24428.227677287308</v>
      </c>
      <c r="AS49" s="5">
        <f t="shared" si="47"/>
        <v>192214.83537976787</v>
      </c>
      <c r="AT49" s="5">
        <f t="shared" si="17"/>
        <v>695571.77232271293</v>
      </c>
      <c r="AU49" s="5">
        <f t="shared" si="18"/>
        <v>216643.06305705517</v>
      </c>
      <c r="AV49" s="150"/>
      <c r="AW49" s="2">
        <v>42</v>
      </c>
      <c r="AX49" s="118">
        <v>46113</v>
      </c>
      <c r="AY49" s="5">
        <f t="shared" si="48"/>
        <v>695117.01147245336</v>
      </c>
      <c r="AZ49" s="5">
        <f t="shared" si="49"/>
        <v>5034.344461579999</v>
      </c>
      <c r="BA49" s="5">
        <f t="shared" si="19"/>
        <v>689.86313987716585</v>
      </c>
      <c r="BB49" s="35">
        <f t="shared" si="20"/>
        <v>1.1909300940556901E-2</v>
      </c>
      <c r="BC49" s="5">
        <f t="shared" si="21"/>
        <v>4344.4813217028332</v>
      </c>
      <c r="BD49" s="35">
        <f t="shared" si="22"/>
        <v>7.4999999999999997E-2</v>
      </c>
      <c r="BE49" s="5">
        <f t="shared" si="50"/>
        <v>25572.851667423751</v>
      </c>
      <c r="BF49" s="5">
        <f t="shared" si="51"/>
        <v>185869.61571893617</v>
      </c>
      <c r="BG49" s="5">
        <f t="shared" si="23"/>
        <v>694427.14833257615</v>
      </c>
      <c r="BH49" s="5">
        <f t="shared" si="24"/>
        <v>211442.46738635993</v>
      </c>
      <c r="BI49" s="150"/>
      <c r="BJ49" s="2">
        <v>42</v>
      </c>
      <c r="BK49" s="118">
        <v>46113</v>
      </c>
      <c r="BL49" s="5">
        <f t="shared" si="52"/>
        <v>693957.28329717577</v>
      </c>
      <c r="BM49" s="5">
        <f t="shared" si="53"/>
        <v>4911.6692164045799</v>
      </c>
      <c r="BN49" s="5">
        <f t="shared" si="25"/>
        <v>719.010629817476</v>
      </c>
      <c r="BO49" s="35">
        <f t="shared" si="26"/>
        <v>1.2433225740949329E-2</v>
      </c>
      <c r="BP49" s="5">
        <f t="shared" si="27"/>
        <v>4192.6585865871039</v>
      </c>
      <c r="BQ49" s="35">
        <f t="shared" si="28"/>
        <v>7.2500000000000009E-2</v>
      </c>
      <c r="BR49" s="5">
        <f t="shared" si="54"/>
        <v>26761.727332641967</v>
      </c>
      <c r="BS49" s="5">
        <f t="shared" si="55"/>
        <v>179528.37975635045</v>
      </c>
      <c r="BT49" s="5">
        <f t="shared" si="29"/>
        <v>693238.27266735828</v>
      </c>
      <c r="BU49" s="5">
        <f t="shared" si="30"/>
        <v>206290.10708899243</v>
      </c>
      <c r="BV49" s="150"/>
      <c r="BW49" s="2">
        <v>42</v>
      </c>
      <c r="BX49" s="118">
        <v>46113</v>
      </c>
      <c r="BY49" s="5">
        <f t="shared" si="56"/>
        <v>692753.21252312954</v>
      </c>
      <c r="BZ49" s="5">
        <f t="shared" si="57"/>
        <v>4790.177965290115</v>
      </c>
      <c r="CA49" s="5">
        <f t="shared" si="31"/>
        <v>749.11755890519271</v>
      </c>
      <c r="CB49" s="35">
        <f t="shared" si="32"/>
        <v>1.2976353691845455E-2</v>
      </c>
      <c r="CC49" s="5">
        <f t="shared" si="33"/>
        <v>4041.0604063849223</v>
      </c>
      <c r="CD49" s="35">
        <f t="shared" si="34"/>
        <v>7.0000000000000007E-2</v>
      </c>
      <c r="CE49" s="5">
        <f t="shared" si="58"/>
        <v>27995.905035776104</v>
      </c>
      <c r="CF49" s="5">
        <f t="shared" si="59"/>
        <v>173191.56950640873</v>
      </c>
      <c r="CG49" s="5">
        <f t="shared" si="35"/>
        <v>692004.09496422438</v>
      </c>
      <c r="CH49" s="5">
        <f t="shared" si="36"/>
        <v>201187.47454218485</v>
      </c>
    </row>
    <row r="50" spans="9:86" ht="14.25" customHeight="1">
      <c r="I50" s="150"/>
      <c r="J50" s="2">
        <v>43</v>
      </c>
      <c r="K50" s="118">
        <v>46143</v>
      </c>
      <c r="L50" s="5">
        <f t="shared" si="37"/>
        <v>697732.54572242021</v>
      </c>
      <c r="M50" s="5">
        <f t="shared" si="0"/>
        <v>5409.1195491666622</v>
      </c>
      <c r="N50" s="5">
        <f t="shared" si="1"/>
        <v>612.20829732502352</v>
      </c>
      <c r="O50" s="35">
        <f t="shared" si="2"/>
        <v>1.0529105475929668E-2</v>
      </c>
      <c r="P50" s="5">
        <f t="shared" si="3"/>
        <v>4796.9112518416387</v>
      </c>
      <c r="Q50" s="35">
        <f t="shared" si="4"/>
        <v>8.249999999999999E-2</v>
      </c>
      <c r="R50" s="5">
        <f t="shared" si="38"/>
        <v>22879.662574904643</v>
      </c>
      <c r="S50" s="5">
        <f t="shared" si="39"/>
        <v>209712.4780392618</v>
      </c>
      <c r="T50" s="5">
        <f t="shared" si="5"/>
        <v>697120.33742509515</v>
      </c>
      <c r="U50" s="5">
        <f t="shared" si="6"/>
        <v>232592.14061416645</v>
      </c>
      <c r="V50" s="150"/>
      <c r="W50" s="2">
        <v>43</v>
      </c>
      <c r="X50" s="118">
        <v>46143</v>
      </c>
      <c r="Y50" s="5">
        <f t="shared" si="40"/>
        <v>696673.21144288278</v>
      </c>
      <c r="Z50" s="5">
        <f t="shared" si="41"/>
        <v>5283.104931931518</v>
      </c>
      <c r="AA50" s="5">
        <f t="shared" si="7"/>
        <v>638.61685564563231</v>
      </c>
      <c r="AB50" s="35">
        <f t="shared" si="8"/>
        <v>1.0999995610389387E-2</v>
      </c>
      <c r="AC50" s="5">
        <f t="shared" si="9"/>
        <v>4644.4880762858857</v>
      </c>
      <c r="AD50" s="35">
        <f t="shared" si="10"/>
        <v>0.08</v>
      </c>
      <c r="AE50" s="5">
        <f t="shared" si="42"/>
        <v>23965.405412762731</v>
      </c>
      <c r="AF50" s="5">
        <f t="shared" si="43"/>
        <v>203208.10666029251</v>
      </c>
      <c r="AG50" s="5">
        <f t="shared" si="11"/>
        <v>696034.59458723711</v>
      </c>
      <c r="AH50" s="5">
        <f t="shared" si="12"/>
        <v>227173.51207305526</v>
      </c>
      <c r="AI50" s="150"/>
      <c r="AJ50" s="2">
        <v>43</v>
      </c>
      <c r="AK50" s="118">
        <v>46143</v>
      </c>
      <c r="AL50" s="5">
        <f t="shared" si="44"/>
        <v>695571.77232271293</v>
      </c>
      <c r="AM50" s="5">
        <f t="shared" si="45"/>
        <v>5158.1681680251213</v>
      </c>
      <c r="AN50" s="5">
        <f t="shared" si="13"/>
        <v>665.93380510760016</v>
      </c>
      <c r="AO50" s="35">
        <f t="shared" si="14"/>
        <v>1.1488685969251285E-2</v>
      </c>
      <c r="AP50" s="5">
        <f t="shared" si="15"/>
        <v>4492.2343629175211</v>
      </c>
      <c r="AQ50" s="35">
        <f t="shared" si="16"/>
        <v>7.7499999999999999E-2</v>
      </c>
      <c r="AR50" s="5">
        <f t="shared" si="46"/>
        <v>25094.161482394909</v>
      </c>
      <c r="AS50" s="5">
        <f t="shared" si="47"/>
        <v>196707.06974268539</v>
      </c>
      <c r="AT50" s="5">
        <f t="shared" si="17"/>
        <v>694905.83851760533</v>
      </c>
      <c r="AU50" s="5">
        <f t="shared" si="18"/>
        <v>221801.23122508029</v>
      </c>
      <c r="AV50" s="150"/>
      <c r="AW50" s="2">
        <v>43</v>
      </c>
      <c r="AX50" s="118">
        <v>46143</v>
      </c>
      <c r="AY50" s="5">
        <f t="shared" si="48"/>
        <v>694427.14833257615</v>
      </c>
      <c r="AZ50" s="5">
        <f t="shared" si="49"/>
        <v>5034.344461579999</v>
      </c>
      <c r="BA50" s="5">
        <f t="shared" si="19"/>
        <v>694.17478450139879</v>
      </c>
      <c r="BB50" s="35">
        <f t="shared" si="20"/>
        <v>1.1995639044381546E-2</v>
      </c>
      <c r="BC50" s="5">
        <f t="shared" si="21"/>
        <v>4340.1696770786002</v>
      </c>
      <c r="BD50" s="35">
        <f t="shared" si="22"/>
        <v>7.4999999999999983E-2</v>
      </c>
      <c r="BE50" s="5">
        <f t="shared" si="50"/>
        <v>26267.02645192515</v>
      </c>
      <c r="BF50" s="5">
        <f t="shared" si="51"/>
        <v>190209.78539601478</v>
      </c>
      <c r="BG50" s="5">
        <f t="shared" si="23"/>
        <v>693732.97354807472</v>
      </c>
      <c r="BH50" s="5">
        <f t="shared" si="24"/>
        <v>216476.81184793991</v>
      </c>
      <c r="BI50" s="150"/>
      <c r="BJ50" s="2">
        <v>43</v>
      </c>
      <c r="BK50" s="118">
        <v>46143</v>
      </c>
      <c r="BL50" s="5">
        <f t="shared" si="52"/>
        <v>693238.27266735828</v>
      </c>
      <c r="BM50" s="5">
        <f t="shared" si="53"/>
        <v>4911.6692164045799</v>
      </c>
      <c r="BN50" s="5">
        <f t="shared" si="25"/>
        <v>723.3546523726236</v>
      </c>
      <c r="BO50" s="35">
        <f t="shared" si="26"/>
        <v>1.2521316509362137E-2</v>
      </c>
      <c r="BP50" s="5">
        <f t="shared" si="27"/>
        <v>4188.3145640319563</v>
      </c>
      <c r="BQ50" s="35">
        <f t="shared" si="28"/>
        <v>7.2499999999999995E-2</v>
      </c>
      <c r="BR50" s="5">
        <f t="shared" si="54"/>
        <v>27485.081985014593</v>
      </c>
      <c r="BS50" s="5">
        <f t="shared" si="55"/>
        <v>183716.6943203824</v>
      </c>
      <c r="BT50" s="5">
        <f t="shared" si="29"/>
        <v>692514.91801498563</v>
      </c>
      <c r="BU50" s="5">
        <f t="shared" si="30"/>
        <v>211201.77630539698</v>
      </c>
      <c r="BV50" s="150"/>
      <c r="BW50" s="2">
        <v>43</v>
      </c>
      <c r="BX50" s="118">
        <v>46143</v>
      </c>
      <c r="BY50" s="5">
        <f t="shared" si="56"/>
        <v>692004.09496422438</v>
      </c>
      <c r="BZ50" s="5">
        <f t="shared" si="57"/>
        <v>4790.177965290115</v>
      </c>
      <c r="CA50" s="5">
        <f t="shared" si="31"/>
        <v>753.48741133213935</v>
      </c>
      <c r="CB50" s="35">
        <f t="shared" si="32"/>
        <v>1.3066178367706224E-2</v>
      </c>
      <c r="CC50" s="5">
        <f t="shared" si="33"/>
        <v>4036.6905539579757</v>
      </c>
      <c r="CD50" s="35">
        <f t="shared" si="34"/>
        <v>7.0000000000000007E-2</v>
      </c>
      <c r="CE50" s="5">
        <f t="shared" si="58"/>
        <v>28749.392447108243</v>
      </c>
      <c r="CF50" s="5">
        <f t="shared" si="59"/>
        <v>177228.26006036671</v>
      </c>
      <c r="CG50" s="5">
        <f t="shared" si="35"/>
        <v>691250.6075528923</v>
      </c>
      <c r="CH50" s="5">
        <f t="shared" si="36"/>
        <v>205977.65250747494</v>
      </c>
    </row>
    <row r="51" spans="9:86" ht="14.25" customHeight="1">
      <c r="I51" s="150"/>
      <c r="J51" s="2">
        <v>44</v>
      </c>
      <c r="K51" s="118">
        <v>46174</v>
      </c>
      <c r="L51" s="5">
        <f t="shared" si="37"/>
        <v>697120.33742509515</v>
      </c>
      <c r="M51" s="5">
        <f t="shared" si="0"/>
        <v>5409.1195491666622</v>
      </c>
      <c r="N51" s="5">
        <f t="shared" si="1"/>
        <v>616.41722936913266</v>
      </c>
      <c r="O51" s="35">
        <f t="shared" si="2"/>
        <v>1.0610803264973448E-2</v>
      </c>
      <c r="P51" s="5">
        <f t="shared" si="3"/>
        <v>4792.7023197975295</v>
      </c>
      <c r="Q51" s="35">
        <f t="shared" si="4"/>
        <v>8.2500000000000018E-2</v>
      </c>
      <c r="R51" s="5">
        <f t="shared" si="38"/>
        <v>23496.079804273777</v>
      </c>
      <c r="S51" s="5">
        <f t="shared" si="39"/>
        <v>214505.18035905933</v>
      </c>
      <c r="T51" s="5">
        <f t="shared" si="5"/>
        <v>696503.92019572598</v>
      </c>
      <c r="U51" s="5">
        <f t="shared" si="6"/>
        <v>238001.26016333312</v>
      </c>
      <c r="V51" s="150"/>
      <c r="W51" s="2">
        <v>44</v>
      </c>
      <c r="X51" s="118">
        <v>46174</v>
      </c>
      <c r="Y51" s="5">
        <f t="shared" si="40"/>
        <v>696034.59458723711</v>
      </c>
      <c r="Z51" s="5">
        <f t="shared" si="41"/>
        <v>5283.104931931518</v>
      </c>
      <c r="AA51" s="5">
        <f t="shared" si="7"/>
        <v>642.87430134993701</v>
      </c>
      <c r="AB51" s="35">
        <f t="shared" si="8"/>
        <v>1.1083488775114829E-2</v>
      </c>
      <c r="AC51" s="5">
        <f t="shared" si="9"/>
        <v>4640.230630581581</v>
      </c>
      <c r="AD51" s="35">
        <f t="shared" si="10"/>
        <v>0.08</v>
      </c>
      <c r="AE51" s="5">
        <f t="shared" si="42"/>
        <v>24608.279714112668</v>
      </c>
      <c r="AF51" s="5">
        <f t="shared" si="43"/>
        <v>207848.3372908741</v>
      </c>
      <c r="AG51" s="5">
        <f t="shared" si="11"/>
        <v>695391.72028588713</v>
      </c>
      <c r="AH51" s="5">
        <f t="shared" si="12"/>
        <v>232456.61700498677</v>
      </c>
      <c r="AI51" s="150"/>
      <c r="AJ51" s="2">
        <v>44</v>
      </c>
      <c r="AK51" s="118">
        <v>46174</v>
      </c>
      <c r="AL51" s="5">
        <f t="shared" si="44"/>
        <v>694905.83851760533</v>
      </c>
      <c r="AM51" s="5">
        <f t="shared" si="45"/>
        <v>5158.1681680251213</v>
      </c>
      <c r="AN51" s="5">
        <f t="shared" si="13"/>
        <v>670.23462759892027</v>
      </c>
      <c r="AO51" s="35">
        <f t="shared" si="14"/>
        <v>1.1573964536467597E-2</v>
      </c>
      <c r="AP51" s="5">
        <f t="shared" si="15"/>
        <v>4487.933540426201</v>
      </c>
      <c r="AQ51" s="35">
        <f t="shared" si="16"/>
        <v>7.7499999999999999E-2</v>
      </c>
      <c r="AR51" s="5">
        <f t="shared" si="46"/>
        <v>25764.396109993831</v>
      </c>
      <c r="AS51" s="5">
        <f t="shared" si="47"/>
        <v>201195.00328311158</v>
      </c>
      <c r="AT51" s="5">
        <f t="shared" si="17"/>
        <v>694235.60389000643</v>
      </c>
      <c r="AU51" s="5">
        <f t="shared" si="18"/>
        <v>226959.39939310541</v>
      </c>
      <c r="AV51" s="150"/>
      <c r="AW51" s="2">
        <v>44</v>
      </c>
      <c r="AX51" s="118">
        <v>46174</v>
      </c>
      <c r="AY51" s="5">
        <f t="shared" si="48"/>
        <v>693732.97354807472</v>
      </c>
      <c r="AZ51" s="5">
        <f t="shared" si="49"/>
        <v>5034.344461579999</v>
      </c>
      <c r="BA51" s="5">
        <f t="shared" si="19"/>
        <v>698.51337690453238</v>
      </c>
      <c r="BB51" s="35">
        <f t="shared" si="20"/>
        <v>1.2082690087490149E-2</v>
      </c>
      <c r="BC51" s="5">
        <f t="shared" si="21"/>
        <v>4335.8310846754666</v>
      </c>
      <c r="BD51" s="35">
        <f t="shared" si="22"/>
        <v>7.4999999999999997E-2</v>
      </c>
      <c r="BE51" s="5">
        <f t="shared" si="50"/>
        <v>26965.539828829682</v>
      </c>
      <c r="BF51" s="5">
        <f t="shared" si="51"/>
        <v>194545.61648069025</v>
      </c>
      <c r="BG51" s="5">
        <f t="shared" si="23"/>
        <v>693034.46017117018</v>
      </c>
      <c r="BH51" s="5">
        <f t="shared" si="24"/>
        <v>221511.15630951992</v>
      </c>
      <c r="BI51" s="150"/>
      <c r="BJ51" s="2">
        <v>44</v>
      </c>
      <c r="BK51" s="118">
        <v>46174</v>
      </c>
      <c r="BL51" s="5">
        <f t="shared" si="52"/>
        <v>692514.91801498563</v>
      </c>
      <c r="BM51" s="5">
        <f t="shared" si="53"/>
        <v>4911.6692164045799</v>
      </c>
      <c r="BN51" s="5">
        <f t="shared" si="25"/>
        <v>727.72492006404173</v>
      </c>
      <c r="BO51" s="35">
        <f t="shared" si="26"/>
        <v>1.2610124076171209E-2</v>
      </c>
      <c r="BP51" s="5">
        <f t="shared" si="27"/>
        <v>4183.9442963405381</v>
      </c>
      <c r="BQ51" s="35">
        <f t="shared" si="28"/>
        <v>7.2499999999999995E-2</v>
      </c>
      <c r="BR51" s="5">
        <f t="shared" si="54"/>
        <v>28212.806905078636</v>
      </c>
      <c r="BS51" s="5">
        <f t="shared" si="55"/>
        <v>187900.63861672295</v>
      </c>
      <c r="BT51" s="5">
        <f t="shared" si="29"/>
        <v>691787.19309492153</v>
      </c>
      <c r="BU51" s="5">
        <f t="shared" si="30"/>
        <v>216113.44552180159</v>
      </c>
      <c r="BV51" s="150"/>
      <c r="BW51" s="2">
        <v>44</v>
      </c>
      <c r="BX51" s="118">
        <v>46174</v>
      </c>
      <c r="BY51" s="5">
        <f t="shared" si="56"/>
        <v>691250.6075528923</v>
      </c>
      <c r="BZ51" s="5">
        <f t="shared" si="57"/>
        <v>4790.177965290115</v>
      </c>
      <c r="CA51" s="5">
        <f t="shared" si="31"/>
        <v>757.88275456490965</v>
      </c>
      <c r="CB51" s="35">
        <f t="shared" si="32"/>
        <v>1.3156723416091936E-2</v>
      </c>
      <c r="CC51" s="5">
        <f t="shared" si="33"/>
        <v>4032.2952107252054</v>
      </c>
      <c r="CD51" s="35">
        <f t="shared" si="34"/>
        <v>7.0000000000000007E-2</v>
      </c>
      <c r="CE51" s="5">
        <f t="shared" si="58"/>
        <v>29507.275201673154</v>
      </c>
      <c r="CF51" s="5">
        <f t="shared" si="59"/>
        <v>181260.5552710919</v>
      </c>
      <c r="CG51" s="5">
        <f t="shared" si="35"/>
        <v>690492.72479832743</v>
      </c>
      <c r="CH51" s="5">
        <f t="shared" si="36"/>
        <v>210767.83047276505</v>
      </c>
    </row>
    <row r="52" spans="9:86" ht="14.25" customHeight="1">
      <c r="I52" s="150"/>
      <c r="J52" s="2">
        <v>45</v>
      </c>
      <c r="K52" s="118">
        <v>46204</v>
      </c>
      <c r="L52" s="5">
        <f t="shared" si="37"/>
        <v>696503.92019572598</v>
      </c>
      <c r="M52" s="5">
        <f t="shared" si="0"/>
        <v>5409.1195491666622</v>
      </c>
      <c r="N52" s="5">
        <f t="shared" si="1"/>
        <v>620.65509782104618</v>
      </c>
      <c r="O52" s="35">
        <f t="shared" si="2"/>
        <v>1.0693207831134125E-2</v>
      </c>
      <c r="P52" s="5">
        <f t="shared" si="3"/>
        <v>4788.464451345616</v>
      </c>
      <c r="Q52" s="35">
        <f t="shared" si="4"/>
        <v>8.2500000000000004E-2</v>
      </c>
      <c r="R52" s="5">
        <f t="shared" si="38"/>
        <v>24116.734902094824</v>
      </c>
      <c r="S52" s="5">
        <f t="shared" si="39"/>
        <v>219293.64481040495</v>
      </c>
      <c r="T52" s="5">
        <f t="shared" si="5"/>
        <v>695883.26509790495</v>
      </c>
      <c r="U52" s="5">
        <f t="shared" si="6"/>
        <v>243410.37971249977</v>
      </c>
      <c r="V52" s="150"/>
      <c r="W52" s="2">
        <v>45</v>
      </c>
      <c r="X52" s="118">
        <v>46204</v>
      </c>
      <c r="Y52" s="5">
        <f t="shared" si="40"/>
        <v>695391.72028588713</v>
      </c>
      <c r="Z52" s="5">
        <f t="shared" si="41"/>
        <v>5283.104931931518</v>
      </c>
      <c r="AA52" s="5">
        <f t="shared" si="7"/>
        <v>647.16013002560339</v>
      </c>
      <c r="AB52" s="35">
        <f t="shared" si="8"/>
        <v>1.1167693450699328E-2</v>
      </c>
      <c r="AC52" s="5">
        <f t="shared" si="9"/>
        <v>4635.9448019059146</v>
      </c>
      <c r="AD52" s="35">
        <f t="shared" si="10"/>
        <v>0.08</v>
      </c>
      <c r="AE52" s="5">
        <f t="shared" si="42"/>
        <v>25255.439844138273</v>
      </c>
      <c r="AF52" s="5">
        <f t="shared" si="43"/>
        <v>212484.28209278002</v>
      </c>
      <c r="AG52" s="5">
        <f t="shared" si="11"/>
        <v>694744.56015586155</v>
      </c>
      <c r="AH52" s="5">
        <f t="shared" si="12"/>
        <v>237739.7219369183</v>
      </c>
      <c r="AI52" s="150"/>
      <c r="AJ52" s="2">
        <v>45</v>
      </c>
      <c r="AK52" s="118">
        <v>46204</v>
      </c>
      <c r="AL52" s="5">
        <f t="shared" si="44"/>
        <v>694235.60389000643</v>
      </c>
      <c r="AM52" s="5">
        <f t="shared" si="45"/>
        <v>5158.1681680251213</v>
      </c>
      <c r="AN52" s="5">
        <f t="shared" si="13"/>
        <v>674.56322623549659</v>
      </c>
      <c r="AO52" s="35">
        <f t="shared" si="14"/>
        <v>1.1659959053480754E-2</v>
      </c>
      <c r="AP52" s="5">
        <f t="shared" si="15"/>
        <v>4483.6049417896247</v>
      </c>
      <c r="AQ52" s="35">
        <f t="shared" si="16"/>
        <v>7.7499999999999999E-2</v>
      </c>
      <c r="AR52" s="5">
        <f t="shared" si="46"/>
        <v>26438.959336229327</v>
      </c>
      <c r="AS52" s="5">
        <f t="shared" si="47"/>
        <v>205678.6082249012</v>
      </c>
      <c r="AT52" s="5">
        <f t="shared" si="17"/>
        <v>693561.04066377098</v>
      </c>
      <c r="AU52" s="5">
        <f t="shared" si="18"/>
        <v>232117.56756113053</v>
      </c>
      <c r="AV52" s="150"/>
      <c r="AW52" s="2">
        <v>45</v>
      </c>
      <c r="AX52" s="118">
        <v>46204</v>
      </c>
      <c r="AY52" s="5">
        <f t="shared" si="48"/>
        <v>693034.46017117018</v>
      </c>
      <c r="AZ52" s="5">
        <f t="shared" si="49"/>
        <v>5034.344461579999</v>
      </c>
      <c r="BA52" s="5">
        <f t="shared" si="19"/>
        <v>702.87908551018609</v>
      </c>
      <c r="BB52" s="35">
        <f t="shared" si="20"/>
        <v>1.2170461226472074E-2</v>
      </c>
      <c r="BC52" s="5">
        <f t="shared" si="21"/>
        <v>4331.4653760698129</v>
      </c>
      <c r="BD52" s="35">
        <f t="shared" si="22"/>
        <v>7.4999999999999983E-2</v>
      </c>
      <c r="BE52" s="5">
        <f t="shared" si="50"/>
        <v>27668.418914339869</v>
      </c>
      <c r="BF52" s="5">
        <f t="shared" si="51"/>
        <v>198877.08185676008</v>
      </c>
      <c r="BG52" s="5">
        <f t="shared" si="23"/>
        <v>692331.58108566003</v>
      </c>
      <c r="BH52" s="5">
        <f t="shared" si="24"/>
        <v>226545.50077109993</v>
      </c>
      <c r="BI52" s="150"/>
      <c r="BJ52" s="2">
        <v>45</v>
      </c>
      <c r="BK52" s="118">
        <v>46204</v>
      </c>
      <c r="BL52" s="5">
        <f t="shared" si="52"/>
        <v>691787.19309492153</v>
      </c>
      <c r="BM52" s="5">
        <f t="shared" si="53"/>
        <v>4911.6692164045799</v>
      </c>
      <c r="BN52" s="5">
        <f t="shared" si="25"/>
        <v>732.1215914560953</v>
      </c>
      <c r="BO52" s="35">
        <f t="shared" si="26"/>
        <v>1.2699655595196417E-2</v>
      </c>
      <c r="BP52" s="5">
        <f t="shared" si="27"/>
        <v>4179.5476249484846</v>
      </c>
      <c r="BQ52" s="35">
        <f t="shared" si="28"/>
        <v>7.2500000000000009E-2</v>
      </c>
      <c r="BR52" s="5">
        <f t="shared" si="54"/>
        <v>28944.928496534732</v>
      </c>
      <c r="BS52" s="5">
        <f t="shared" si="55"/>
        <v>192080.18624167144</v>
      </c>
      <c r="BT52" s="5">
        <f t="shared" si="29"/>
        <v>691055.07150346541</v>
      </c>
      <c r="BU52" s="5">
        <f t="shared" si="30"/>
        <v>221025.11473820618</v>
      </c>
      <c r="BV52" s="150"/>
      <c r="BW52" s="2">
        <v>45</v>
      </c>
      <c r="BX52" s="118">
        <v>46204</v>
      </c>
      <c r="BY52" s="5">
        <f t="shared" si="56"/>
        <v>690492.72479832743</v>
      </c>
      <c r="BZ52" s="5">
        <f t="shared" si="57"/>
        <v>4790.177965290115</v>
      </c>
      <c r="CA52" s="5">
        <f t="shared" si="31"/>
        <v>762.3037372998715</v>
      </c>
      <c r="CB52" s="35">
        <f t="shared" si="32"/>
        <v>1.3247995987604672E-2</v>
      </c>
      <c r="CC52" s="5">
        <f t="shared" si="33"/>
        <v>4027.8742279902435</v>
      </c>
      <c r="CD52" s="35">
        <f t="shared" si="34"/>
        <v>7.0000000000000007E-2</v>
      </c>
      <c r="CE52" s="5">
        <f t="shared" si="58"/>
        <v>30269.578938973027</v>
      </c>
      <c r="CF52" s="5">
        <f t="shared" si="59"/>
        <v>185288.42949908215</v>
      </c>
      <c r="CG52" s="5">
        <f t="shared" si="35"/>
        <v>689730.42106102756</v>
      </c>
      <c r="CH52" s="5">
        <f t="shared" si="36"/>
        <v>215558.00843805517</v>
      </c>
    </row>
    <row r="53" spans="9:86" ht="14.25" customHeight="1">
      <c r="I53" s="150"/>
      <c r="J53" s="2">
        <v>46</v>
      </c>
      <c r="K53" s="118">
        <v>46235</v>
      </c>
      <c r="L53" s="5">
        <f t="shared" si="37"/>
        <v>695883.26509790495</v>
      </c>
      <c r="M53" s="5">
        <f t="shared" si="0"/>
        <v>5409.1195491666622</v>
      </c>
      <c r="N53" s="5">
        <f t="shared" si="1"/>
        <v>624.92210161856565</v>
      </c>
      <c r="O53" s="35">
        <f t="shared" si="2"/>
        <v>1.0776326426484378E-2</v>
      </c>
      <c r="P53" s="5">
        <f t="shared" si="3"/>
        <v>4784.1974475480965</v>
      </c>
      <c r="Q53" s="35">
        <f t="shared" si="4"/>
        <v>8.2500000000000004E-2</v>
      </c>
      <c r="R53" s="5">
        <f t="shared" si="38"/>
        <v>24741.65700371339</v>
      </c>
      <c r="S53" s="5">
        <f t="shared" si="39"/>
        <v>224077.84225795305</v>
      </c>
      <c r="T53" s="5">
        <f t="shared" si="5"/>
        <v>695258.34299628634</v>
      </c>
      <c r="U53" s="5">
        <f t="shared" si="6"/>
        <v>248819.49926166644</v>
      </c>
      <c r="V53" s="150"/>
      <c r="W53" s="2">
        <v>46</v>
      </c>
      <c r="X53" s="118">
        <v>46235</v>
      </c>
      <c r="Y53" s="5">
        <f t="shared" si="40"/>
        <v>694744.56015586155</v>
      </c>
      <c r="Z53" s="5">
        <f t="shared" si="41"/>
        <v>5283.104931931518</v>
      </c>
      <c r="AA53" s="5">
        <f t="shared" si="7"/>
        <v>651.47453089244027</v>
      </c>
      <c r="AB53" s="35">
        <f t="shared" si="8"/>
        <v>1.1252616888364601E-2</v>
      </c>
      <c r="AC53" s="5">
        <f t="shared" si="9"/>
        <v>4631.6304010390777</v>
      </c>
      <c r="AD53" s="35">
        <f t="shared" si="10"/>
        <v>8.0000000000000016E-2</v>
      </c>
      <c r="AE53" s="5">
        <f t="shared" si="42"/>
        <v>25906.914375030712</v>
      </c>
      <c r="AF53" s="5">
        <f t="shared" si="43"/>
        <v>217115.91249381911</v>
      </c>
      <c r="AG53" s="5">
        <f t="shared" si="11"/>
        <v>694093.0856249691</v>
      </c>
      <c r="AH53" s="5">
        <f t="shared" si="12"/>
        <v>243022.82686884981</v>
      </c>
      <c r="AI53" s="150"/>
      <c r="AJ53" s="2">
        <v>46</v>
      </c>
      <c r="AK53" s="118">
        <v>46235</v>
      </c>
      <c r="AL53" s="5">
        <f t="shared" si="44"/>
        <v>693561.04066377098</v>
      </c>
      <c r="AM53" s="5">
        <f t="shared" si="45"/>
        <v>5158.1681680251213</v>
      </c>
      <c r="AN53" s="5">
        <f t="shared" si="13"/>
        <v>678.91978040493359</v>
      </c>
      <c r="AO53" s="35">
        <f t="shared" si="14"/>
        <v>1.1746676769880412E-2</v>
      </c>
      <c r="AP53" s="5">
        <f t="shared" si="15"/>
        <v>4479.2483876201877</v>
      </c>
      <c r="AQ53" s="35">
        <f t="shared" si="16"/>
        <v>7.7499999999999999E-2</v>
      </c>
      <c r="AR53" s="5">
        <f t="shared" si="46"/>
        <v>27117.87911663426</v>
      </c>
      <c r="AS53" s="5">
        <f t="shared" si="47"/>
        <v>210157.8566125214</v>
      </c>
      <c r="AT53" s="5">
        <f t="shared" si="17"/>
        <v>692882.12088336609</v>
      </c>
      <c r="AU53" s="5">
        <f t="shared" si="18"/>
        <v>237275.73572915565</v>
      </c>
      <c r="AV53" s="150"/>
      <c r="AW53" s="2">
        <v>46</v>
      </c>
      <c r="AX53" s="118">
        <v>46235</v>
      </c>
      <c r="AY53" s="5">
        <f t="shared" si="48"/>
        <v>692331.58108566003</v>
      </c>
      <c r="AZ53" s="5">
        <f t="shared" si="49"/>
        <v>5034.344461579999</v>
      </c>
      <c r="BA53" s="5">
        <f t="shared" si="19"/>
        <v>707.27207979462401</v>
      </c>
      <c r="BB53" s="35">
        <f t="shared" si="20"/>
        <v>1.2258959708621734E-2</v>
      </c>
      <c r="BC53" s="5">
        <f t="shared" si="21"/>
        <v>4327.072381785375</v>
      </c>
      <c r="BD53" s="35">
        <f t="shared" si="22"/>
        <v>7.4999999999999997E-2</v>
      </c>
      <c r="BE53" s="5">
        <f t="shared" si="50"/>
        <v>28375.690994134493</v>
      </c>
      <c r="BF53" s="5">
        <f t="shared" si="51"/>
        <v>203204.15423854545</v>
      </c>
      <c r="BG53" s="5">
        <f t="shared" si="23"/>
        <v>691624.30900586536</v>
      </c>
      <c r="BH53" s="5">
        <f t="shared" si="24"/>
        <v>231579.84523267995</v>
      </c>
      <c r="BI53" s="150"/>
      <c r="BJ53" s="2">
        <v>46</v>
      </c>
      <c r="BK53" s="118">
        <v>46235</v>
      </c>
      <c r="BL53" s="5">
        <f t="shared" si="52"/>
        <v>691055.07150346541</v>
      </c>
      <c r="BM53" s="5">
        <f t="shared" si="53"/>
        <v>4911.6692164045799</v>
      </c>
      <c r="BN53" s="5">
        <f t="shared" si="25"/>
        <v>736.54482607114278</v>
      </c>
      <c r="BO53" s="35">
        <f t="shared" si="26"/>
        <v>1.2789918310887313E-2</v>
      </c>
      <c r="BP53" s="5">
        <f t="shared" si="27"/>
        <v>4175.1243903334371</v>
      </c>
      <c r="BQ53" s="35">
        <f t="shared" si="28"/>
        <v>7.2499999999999995E-2</v>
      </c>
      <c r="BR53" s="5">
        <f t="shared" si="54"/>
        <v>29681.473322605874</v>
      </c>
      <c r="BS53" s="5">
        <f t="shared" si="55"/>
        <v>196255.31063200487</v>
      </c>
      <c r="BT53" s="5">
        <f t="shared" si="29"/>
        <v>690318.52667739429</v>
      </c>
      <c r="BU53" s="5">
        <f t="shared" si="30"/>
        <v>225936.78395461076</v>
      </c>
      <c r="BV53" s="150"/>
      <c r="BW53" s="2">
        <v>46</v>
      </c>
      <c r="BX53" s="118">
        <v>46235</v>
      </c>
      <c r="BY53" s="5">
        <f t="shared" si="56"/>
        <v>689730.42106102756</v>
      </c>
      <c r="BZ53" s="5">
        <f t="shared" si="57"/>
        <v>4790.177965290115</v>
      </c>
      <c r="CA53" s="5">
        <f t="shared" si="31"/>
        <v>766.75050910078744</v>
      </c>
      <c r="CB53" s="35">
        <f t="shared" si="32"/>
        <v>1.3340003323407627E-2</v>
      </c>
      <c r="CC53" s="5">
        <f t="shared" si="33"/>
        <v>4023.4274561893276</v>
      </c>
      <c r="CD53" s="35">
        <f t="shared" si="34"/>
        <v>7.0000000000000007E-2</v>
      </c>
      <c r="CE53" s="5">
        <f t="shared" si="58"/>
        <v>31036.329448073815</v>
      </c>
      <c r="CF53" s="5">
        <f t="shared" si="59"/>
        <v>189311.85695527148</v>
      </c>
      <c r="CG53" s="5">
        <f t="shared" si="35"/>
        <v>688963.67055192683</v>
      </c>
      <c r="CH53" s="5">
        <f t="shared" si="36"/>
        <v>220348.18640334529</v>
      </c>
    </row>
    <row r="54" spans="9:86" ht="14.25" customHeight="1">
      <c r="I54" s="150"/>
      <c r="J54" s="2">
        <v>47</v>
      </c>
      <c r="K54" s="118">
        <v>46266</v>
      </c>
      <c r="L54" s="5">
        <f t="shared" si="37"/>
        <v>695258.34299628634</v>
      </c>
      <c r="M54" s="5">
        <f t="shared" si="0"/>
        <v>5409.1195491666622</v>
      </c>
      <c r="N54" s="5">
        <f t="shared" si="1"/>
        <v>629.21844106719345</v>
      </c>
      <c r="O54" s="35">
        <f t="shared" si="2"/>
        <v>1.0860166395510126E-2</v>
      </c>
      <c r="P54" s="5">
        <f t="shared" si="3"/>
        <v>4779.9011080994687</v>
      </c>
      <c r="Q54" s="35">
        <f t="shared" si="4"/>
        <v>8.2500000000000004E-2</v>
      </c>
      <c r="R54" s="5">
        <f t="shared" si="38"/>
        <v>25370.875444780584</v>
      </c>
      <c r="S54" s="5">
        <f t="shared" si="39"/>
        <v>228857.74336605251</v>
      </c>
      <c r="T54" s="5">
        <f t="shared" si="5"/>
        <v>694629.1245552192</v>
      </c>
      <c r="U54" s="5">
        <f t="shared" si="6"/>
        <v>254228.61881083308</v>
      </c>
      <c r="V54" s="150"/>
      <c r="W54" s="2">
        <v>47</v>
      </c>
      <c r="X54" s="118">
        <v>46266</v>
      </c>
      <c r="Y54" s="5">
        <f t="shared" si="40"/>
        <v>694093.0856249691</v>
      </c>
      <c r="Z54" s="5">
        <f t="shared" si="41"/>
        <v>5283.104931931518</v>
      </c>
      <c r="AA54" s="5">
        <f t="shared" si="7"/>
        <v>655.81769443172379</v>
      </c>
      <c r="AB54" s="35">
        <f t="shared" si="8"/>
        <v>1.133826643164817E-2</v>
      </c>
      <c r="AC54" s="5">
        <f t="shared" si="9"/>
        <v>4627.2872374997942</v>
      </c>
      <c r="AD54" s="35">
        <f t="shared" si="10"/>
        <v>0.08</v>
      </c>
      <c r="AE54" s="5">
        <f t="shared" si="42"/>
        <v>26562.732069462436</v>
      </c>
      <c r="AF54" s="5">
        <f t="shared" si="43"/>
        <v>221743.19973131889</v>
      </c>
      <c r="AG54" s="5">
        <f t="shared" si="11"/>
        <v>693437.26793053735</v>
      </c>
      <c r="AH54" s="5">
        <f t="shared" si="12"/>
        <v>248305.93180078134</v>
      </c>
      <c r="AI54" s="150"/>
      <c r="AJ54" s="2">
        <v>47</v>
      </c>
      <c r="AK54" s="118">
        <v>46266</v>
      </c>
      <c r="AL54" s="5">
        <f t="shared" si="44"/>
        <v>692882.12088336609</v>
      </c>
      <c r="AM54" s="5">
        <f t="shared" si="45"/>
        <v>5158.1681680251213</v>
      </c>
      <c r="AN54" s="5">
        <f t="shared" si="13"/>
        <v>683.30447065338194</v>
      </c>
      <c r="AO54" s="35">
        <f t="shared" si="14"/>
        <v>1.1834125027481901E-2</v>
      </c>
      <c r="AP54" s="5">
        <f t="shared" si="15"/>
        <v>4474.8636973717394</v>
      </c>
      <c r="AQ54" s="35">
        <f t="shared" si="16"/>
        <v>7.7499999999999999E-2</v>
      </c>
      <c r="AR54" s="5">
        <f t="shared" si="46"/>
        <v>27801.18358728764</v>
      </c>
      <c r="AS54" s="5">
        <f t="shared" si="47"/>
        <v>214632.72030989313</v>
      </c>
      <c r="AT54" s="5">
        <f t="shared" si="17"/>
        <v>692198.81641271268</v>
      </c>
      <c r="AU54" s="5">
        <f t="shared" si="18"/>
        <v>242433.90389718077</v>
      </c>
      <c r="AV54" s="150"/>
      <c r="AW54" s="2">
        <v>47</v>
      </c>
      <c r="AX54" s="118">
        <v>46266</v>
      </c>
      <c r="AY54" s="5">
        <f t="shared" si="48"/>
        <v>691624.30900586536</v>
      </c>
      <c r="AZ54" s="5">
        <f t="shared" si="49"/>
        <v>5034.344461579999</v>
      </c>
      <c r="BA54" s="5">
        <f t="shared" si="19"/>
        <v>711.6925302933405</v>
      </c>
      <c r="BB54" s="35">
        <f t="shared" si="20"/>
        <v>1.2348192873376374E-2</v>
      </c>
      <c r="BC54" s="5">
        <f t="shared" si="21"/>
        <v>4322.6519312866585</v>
      </c>
      <c r="BD54" s="35">
        <f t="shared" si="22"/>
        <v>7.5000000000000011E-2</v>
      </c>
      <c r="BE54" s="5">
        <f t="shared" si="50"/>
        <v>29087.383524427834</v>
      </c>
      <c r="BF54" s="5">
        <f t="shared" si="51"/>
        <v>207526.80616983213</v>
      </c>
      <c r="BG54" s="5">
        <f t="shared" si="23"/>
        <v>690912.61647557199</v>
      </c>
      <c r="BH54" s="5">
        <f t="shared" si="24"/>
        <v>236614.18969425996</v>
      </c>
      <c r="BI54" s="150"/>
      <c r="BJ54" s="2">
        <v>47</v>
      </c>
      <c r="BK54" s="118">
        <v>46266</v>
      </c>
      <c r="BL54" s="5">
        <f t="shared" si="52"/>
        <v>690318.52667739429</v>
      </c>
      <c r="BM54" s="5">
        <f t="shared" si="53"/>
        <v>4911.6692164045799</v>
      </c>
      <c r="BN54" s="5">
        <f t="shared" si="25"/>
        <v>740.99478439532322</v>
      </c>
      <c r="BO54" s="35">
        <f t="shared" si="26"/>
        <v>1.2880919559760472E-2</v>
      </c>
      <c r="BP54" s="5">
        <f t="shared" si="27"/>
        <v>4170.6744320092566</v>
      </c>
      <c r="BQ54" s="35">
        <f t="shared" si="28"/>
        <v>7.2499999999999981E-2</v>
      </c>
      <c r="BR54" s="5">
        <f t="shared" si="54"/>
        <v>30422.468107001197</v>
      </c>
      <c r="BS54" s="5">
        <f t="shared" si="55"/>
        <v>200425.98506401412</v>
      </c>
      <c r="BT54" s="5">
        <f t="shared" si="29"/>
        <v>689577.53189299896</v>
      </c>
      <c r="BU54" s="5">
        <f t="shared" si="30"/>
        <v>230848.45317101531</v>
      </c>
      <c r="BV54" s="150"/>
      <c r="BW54" s="2">
        <v>47</v>
      </c>
      <c r="BX54" s="118">
        <v>46266</v>
      </c>
      <c r="BY54" s="5">
        <f t="shared" si="56"/>
        <v>688963.67055192683</v>
      </c>
      <c r="BZ54" s="5">
        <f t="shared" si="57"/>
        <v>4790.177965290115</v>
      </c>
      <c r="CA54" s="5">
        <f t="shared" si="31"/>
        <v>771.22322040387508</v>
      </c>
      <c r="CB54" s="35">
        <f t="shared" si="32"/>
        <v>1.3432752756662197E-2</v>
      </c>
      <c r="CC54" s="5">
        <f t="shared" si="33"/>
        <v>4018.95474488624</v>
      </c>
      <c r="CD54" s="35">
        <f t="shared" si="34"/>
        <v>7.0000000000000007E-2</v>
      </c>
      <c r="CE54" s="5">
        <f t="shared" si="58"/>
        <v>31807.552668477689</v>
      </c>
      <c r="CF54" s="5">
        <f t="shared" si="59"/>
        <v>193330.8117001577</v>
      </c>
      <c r="CG54" s="5">
        <f t="shared" si="35"/>
        <v>688192.44733152294</v>
      </c>
      <c r="CH54" s="5">
        <f t="shared" si="36"/>
        <v>225138.3643686354</v>
      </c>
    </row>
    <row r="55" spans="9:86" ht="14.25" customHeight="1">
      <c r="I55" s="150"/>
      <c r="J55" s="2">
        <v>48</v>
      </c>
      <c r="K55" s="118">
        <v>46296</v>
      </c>
      <c r="L55" s="5">
        <f t="shared" si="37"/>
        <v>694629.1245552192</v>
      </c>
      <c r="M55" s="5">
        <f t="shared" si="0"/>
        <v>5409.1195491666622</v>
      </c>
      <c r="N55" s="5">
        <f t="shared" si="1"/>
        <v>633.54431784952976</v>
      </c>
      <c r="O55" s="35">
        <f t="shared" si="2"/>
        <v>1.0944735176576948E-2</v>
      </c>
      <c r="P55" s="5">
        <f t="shared" si="3"/>
        <v>4775.5752313171324</v>
      </c>
      <c r="Q55" s="35">
        <f t="shared" si="4"/>
        <v>8.2500000000000018E-2</v>
      </c>
      <c r="R55" s="5">
        <f t="shared" si="38"/>
        <v>26004.419762630114</v>
      </c>
      <c r="S55" s="5">
        <f t="shared" si="39"/>
        <v>233633.31859736965</v>
      </c>
      <c r="T55" s="5">
        <f t="shared" si="5"/>
        <v>693995.58023736964</v>
      </c>
      <c r="U55" s="5">
        <f t="shared" si="6"/>
        <v>259637.73835999976</v>
      </c>
      <c r="V55" s="150"/>
      <c r="W55" s="2">
        <v>48</v>
      </c>
      <c r="X55" s="118">
        <v>46296</v>
      </c>
      <c r="Y55" s="5">
        <f t="shared" si="40"/>
        <v>693437.26793053735</v>
      </c>
      <c r="Z55" s="5">
        <f t="shared" si="41"/>
        <v>5283.104931931518</v>
      </c>
      <c r="AA55" s="5">
        <f t="shared" si="7"/>
        <v>660.18981239460209</v>
      </c>
      <c r="AB55" s="35">
        <f t="shared" si="8"/>
        <v>1.142464951786931E-2</v>
      </c>
      <c r="AC55" s="5">
        <f t="shared" si="9"/>
        <v>4622.9151195369159</v>
      </c>
      <c r="AD55" s="35">
        <f t="shared" si="10"/>
        <v>0.08</v>
      </c>
      <c r="AE55" s="5">
        <f t="shared" si="42"/>
        <v>27222.921881857037</v>
      </c>
      <c r="AF55" s="5">
        <f t="shared" si="43"/>
        <v>226366.11485085581</v>
      </c>
      <c r="AG55" s="5">
        <f t="shared" si="11"/>
        <v>692777.07811814279</v>
      </c>
      <c r="AH55" s="5">
        <f t="shared" si="12"/>
        <v>253589.03673271285</v>
      </c>
      <c r="AI55" s="150"/>
      <c r="AJ55" s="2">
        <v>48</v>
      </c>
      <c r="AK55" s="118">
        <v>46296</v>
      </c>
      <c r="AL55" s="5">
        <f t="shared" si="44"/>
        <v>692198.81641271268</v>
      </c>
      <c r="AM55" s="5">
        <f t="shared" si="45"/>
        <v>5158.1681680251213</v>
      </c>
      <c r="AN55" s="5">
        <f t="shared" si="13"/>
        <v>687.71747869301817</v>
      </c>
      <c r="AO55" s="35">
        <f t="shared" si="14"/>
        <v>1.1922311261791768E-2</v>
      </c>
      <c r="AP55" s="5">
        <f t="shared" si="15"/>
        <v>4470.4506893321031</v>
      </c>
      <c r="AQ55" s="35">
        <f t="shared" si="16"/>
        <v>7.7500000000000013E-2</v>
      </c>
      <c r="AR55" s="5">
        <f t="shared" si="46"/>
        <v>28488.901065980659</v>
      </c>
      <c r="AS55" s="5">
        <f t="shared" si="47"/>
        <v>219103.17099922523</v>
      </c>
      <c r="AT55" s="5">
        <f t="shared" si="17"/>
        <v>691511.09893401968</v>
      </c>
      <c r="AU55" s="5">
        <f t="shared" si="18"/>
        <v>247592.0720652059</v>
      </c>
      <c r="AV55" s="150"/>
      <c r="AW55" s="2">
        <v>48</v>
      </c>
      <c r="AX55" s="118">
        <v>46296</v>
      </c>
      <c r="AY55" s="5">
        <f t="shared" si="48"/>
        <v>690912.61647557199</v>
      </c>
      <c r="AZ55" s="5">
        <f t="shared" si="49"/>
        <v>5034.344461579999</v>
      </c>
      <c r="BA55" s="5">
        <f t="shared" si="19"/>
        <v>716.14060860767404</v>
      </c>
      <c r="BB55" s="35">
        <f t="shared" si="20"/>
        <v>1.2438168153781178E-2</v>
      </c>
      <c r="BC55" s="5">
        <f t="shared" si="21"/>
        <v>4318.203852972325</v>
      </c>
      <c r="BD55" s="35">
        <f t="shared" si="22"/>
        <v>7.5000000000000011E-2</v>
      </c>
      <c r="BE55" s="5">
        <f t="shared" si="50"/>
        <v>29803.524133035509</v>
      </c>
      <c r="BF55" s="5">
        <f t="shared" si="51"/>
        <v>211845.01002280446</v>
      </c>
      <c r="BG55" s="5">
        <f t="shared" si="23"/>
        <v>690196.47586696432</v>
      </c>
      <c r="BH55" s="5">
        <f t="shared" si="24"/>
        <v>241648.53415583997</v>
      </c>
      <c r="BI55" s="150"/>
      <c r="BJ55" s="2">
        <v>48</v>
      </c>
      <c r="BK55" s="118">
        <v>46296</v>
      </c>
      <c r="BL55" s="5">
        <f t="shared" si="52"/>
        <v>689577.53189299896</v>
      </c>
      <c r="BM55" s="5">
        <f t="shared" si="53"/>
        <v>4911.6692164045799</v>
      </c>
      <c r="BN55" s="5">
        <f t="shared" si="25"/>
        <v>745.47162788437799</v>
      </c>
      <c r="BO55" s="35">
        <f t="shared" si="26"/>
        <v>1.2972666771864347E-2</v>
      </c>
      <c r="BP55" s="5">
        <f t="shared" si="27"/>
        <v>4166.1975885202019</v>
      </c>
      <c r="BQ55" s="35">
        <f t="shared" si="28"/>
        <v>7.2499999999999995E-2</v>
      </c>
      <c r="BR55" s="5">
        <f t="shared" si="54"/>
        <v>31167.939734885575</v>
      </c>
      <c r="BS55" s="5">
        <f t="shared" si="55"/>
        <v>204592.18265253433</v>
      </c>
      <c r="BT55" s="5">
        <f t="shared" si="29"/>
        <v>688832.06026511453</v>
      </c>
      <c r="BU55" s="5">
        <f t="shared" si="30"/>
        <v>235760.12238741992</v>
      </c>
      <c r="BV55" s="150"/>
      <c r="BW55" s="2">
        <v>48</v>
      </c>
      <c r="BX55" s="118">
        <v>46296</v>
      </c>
      <c r="BY55" s="5">
        <f t="shared" si="56"/>
        <v>688192.44733152294</v>
      </c>
      <c r="BZ55" s="5">
        <f t="shared" si="57"/>
        <v>4790.177965290115</v>
      </c>
      <c r="CA55" s="5">
        <f t="shared" si="31"/>
        <v>775.72202252289753</v>
      </c>
      <c r="CB55" s="35">
        <f t="shared" si="32"/>
        <v>1.3526251713992596E-2</v>
      </c>
      <c r="CC55" s="5">
        <f t="shared" si="33"/>
        <v>4014.4559427672175</v>
      </c>
      <c r="CD55" s="35">
        <f t="shared" si="34"/>
        <v>7.0000000000000007E-2</v>
      </c>
      <c r="CE55" s="5">
        <f t="shared" si="58"/>
        <v>32583.274691000588</v>
      </c>
      <c r="CF55" s="5">
        <f t="shared" si="59"/>
        <v>197345.26764292491</v>
      </c>
      <c r="CG55" s="5">
        <f t="shared" si="35"/>
        <v>687416.725309</v>
      </c>
      <c r="CH55" s="5">
        <f t="shared" si="36"/>
        <v>229928.54233392549</v>
      </c>
    </row>
    <row r="56" spans="9:86" ht="14.25" customHeight="1">
      <c r="I56" s="150"/>
      <c r="J56" s="2">
        <v>49</v>
      </c>
      <c r="K56" s="118">
        <v>46327</v>
      </c>
      <c r="L56" s="5">
        <f t="shared" si="37"/>
        <v>693995.58023736964</v>
      </c>
      <c r="M56" s="5">
        <f t="shared" si="0"/>
        <v>5409.1195491666622</v>
      </c>
      <c r="N56" s="5">
        <f t="shared" si="1"/>
        <v>637.89993503474579</v>
      </c>
      <c r="O56" s="35">
        <f t="shared" si="2"/>
        <v>1.1030040303424919E-2</v>
      </c>
      <c r="P56" s="5">
        <f t="shared" si="3"/>
        <v>4771.2196141319164</v>
      </c>
      <c r="Q56" s="35">
        <f t="shared" si="4"/>
        <v>8.2500000000000004E-2</v>
      </c>
      <c r="R56" s="5">
        <f t="shared" si="38"/>
        <v>26642.319697664861</v>
      </c>
      <c r="S56" s="5">
        <f t="shared" si="39"/>
        <v>238404.53821150158</v>
      </c>
      <c r="T56" s="5">
        <f t="shared" si="5"/>
        <v>693357.68030233483</v>
      </c>
      <c r="U56" s="5">
        <f t="shared" si="6"/>
        <v>265046.85790916643</v>
      </c>
      <c r="V56" s="150"/>
      <c r="W56" s="2">
        <v>49</v>
      </c>
      <c r="X56" s="118">
        <v>46327</v>
      </c>
      <c r="Y56" s="5">
        <f t="shared" si="40"/>
        <v>692777.07811814279</v>
      </c>
      <c r="Z56" s="5">
        <f t="shared" si="41"/>
        <v>5283.104931931518</v>
      </c>
      <c r="AA56" s="5">
        <f t="shared" si="7"/>
        <v>664.59107781056537</v>
      </c>
      <c r="AB56" s="35">
        <f t="shared" si="8"/>
        <v>1.1511773679623319E-2</v>
      </c>
      <c r="AC56" s="5">
        <f t="shared" si="9"/>
        <v>4618.5138541209526</v>
      </c>
      <c r="AD56" s="35">
        <f t="shared" si="10"/>
        <v>8.0000000000000016E-2</v>
      </c>
      <c r="AE56" s="5">
        <f t="shared" si="42"/>
        <v>27887.512959667602</v>
      </c>
      <c r="AF56" s="5">
        <f t="shared" si="43"/>
        <v>230984.62870497676</v>
      </c>
      <c r="AG56" s="5">
        <f t="shared" si="11"/>
        <v>692112.48704033217</v>
      </c>
      <c r="AH56" s="5">
        <f t="shared" si="12"/>
        <v>258872.14166464435</v>
      </c>
      <c r="AI56" s="150"/>
      <c r="AJ56" s="2">
        <v>49</v>
      </c>
      <c r="AK56" s="118">
        <v>46327</v>
      </c>
      <c r="AL56" s="5">
        <f t="shared" si="44"/>
        <v>691511.09893401968</v>
      </c>
      <c r="AM56" s="5">
        <f t="shared" si="45"/>
        <v>5158.1681680251213</v>
      </c>
      <c r="AN56" s="5">
        <f t="shared" si="13"/>
        <v>692.158987409578</v>
      </c>
      <c r="AO56" s="35">
        <f t="shared" si="14"/>
        <v>1.2011243003501584E-2</v>
      </c>
      <c r="AP56" s="5">
        <f t="shared" si="15"/>
        <v>4466.0091806155433</v>
      </c>
      <c r="AQ56" s="35">
        <f t="shared" si="16"/>
        <v>7.7499999999999986E-2</v>
      </c>
      <c r="AR56" s="5">
        <f t="shared" si="46"/>
        <v>29181.060053390236</v>
      </c>
      <c r="AS56" s="5">
        <f t="shared" si="47"/>
        <v>223569.18017984077</v>
      </c>
      <c r="AT56" s="5">
        <f t="shared" si="17"/>
        <v>690818.93994661013</v>
      </c>
      <c r="AU56" s="5">
        <f t="shared" si="18"/>
        <v>252750.24023323102</v>
      </c>
      <c r="AV56" s="150"/>
      <c r="AW56" s="2">
        <v>49</v>
      </c>
      <c r="AX56" s="118">
        <v>46327</v>
      </c>
      <c r="AY56" s="5">
        <f t="shared" si="48"/>
        <v>690196.47586696432</v>
      </c>
      <c r="AZ56" s="5">
        <f t="shared" si="49"/>
        <v>5034.344461579999</v>
      </c>
      <c r="BA56" s="5">
        <f t="shared" si="19"/>
        <v>720.61648741147201</v>
      </c>
      <c r="BB56" s="35">
        <f t="shared" si="20"/>
        <v>1.2528893077982703E-2</v>
      </c>
      <c r="BC56" s="5">
        <f t="shared" si="21"/>
        <v>4313.727974168527</v>
      </c>
      <c r="BD56" s="35">
        <f t="shared" si="22"/>
        <v>7.5000000000000011E-2</v>
      </c>
      <c r="BE56" s="5">
        <f t="shared" si="50"/>
        <v>30524.140620446982</v>
      </c>
      <c r="BF56" s="5">
        <f t="shared" si="51"/>
        <v>216158.73799697298</v>
      </c>
      <c r="BG56" s="5">
        <f t="shared" si="23"/>
        <v>689475.85937955289</v>
      </c>
      <c r="BH56" s="5">
        <f t="shared" si="24"/>
        <v>246682.87861741998</v>
      </c>
      <c r="BI56" s="150"/>
      <c r="BJ56" s="2">
        <v>49</v>
      </c>
      <c r="BK56" s="118">
        <v>46327</v>
      </c>
      <c r="BL56" s="5">
        <f t="shared" si="52"/>
        <v>688832.06026511453</v>
      </c>
      <c r="BM56" s="5">
        <f t="shared" si="53"/>
        <v>4911.6692164045799</v>
      </c>
      <c r="BN56" s="5">
        <f t="shared" si="25"/>
        <v>749.97551896951336</v>
      </c>
      <c r="BO56" s="35">
        <f t="shared" si="26"/>
        <v>1.3065167472272404E-2</v>
      </c>
      <c r="BP56" s="5">
        <f t="shared" si="27"/>
        <v>4161.6936974350665</v>
      </c>
      <c r="BQ56" s="35">
        <f t="shared" si="28"/>
        <v>7.2499999999999981E-2</v>
      </c>
      <c r="BR56" s="5">
        <f t="shared" si="54"/>
        <v>31917.915253855088</v>
      </c>
      <c r="BS56" s="5">
        <f t="shared" si="55"/>
        <v>208753.87634996939</v>
      </c>
      <c r="BT56" s="5">
        <f t="shared" si="29"/>
        <v>688082.08474614506</v>
      </c>
      <c r="BU56" s="5">
        <f t="shared" si="30"/>
        <v>240671.79160382447</v>
      </c>
      <c r="BV56" s="150"/>
      <c r="BW56" s="2">
        <v>49</v>
      </c>
      <c r="BX56" s="118">
        <v>46327</v>
      </c>
      <c r="BY56" s="5">
        <f t="shared" si="56"/>
        <v>687416.725309</v>
      </c>
      <c r="BZ56" s="5">
        <f t="shared" si="57"/>
        <v>4790.177965290115</v>
      </c>
      <c r="CA56" s="5">
        <f t="shared" si="31"/>
        <v>780.24706765428164</v>
      </c>
      <c r="CB56" s="35">
        <f t="shared" si="32"/>
        <v>1.3620507716978581E-2</v>
      </c>
      <c r="CC56" s="5">
        <f t="shared" si="33"/>
        <v>4009.9308976358334</v>
      </c>
      <c r="CD56" s="35">
        <f t="shared" si="34"/>
        <v>7.0000000000000007E-2</v>
      </c>
      <c r="CE56" s="5">
        <f t="shared" si="58"/>
        <v>33363.521758654868</v>
      </c>
      <c r="CF56" s="5">
        <f t="shared" si="59"/>
        <v>201355.19854056076</v>
      </c>
      <c r="CG56" s="5">
        <f t="shared" si="35"/>
        <v>686636.47824134573</v>
      </c>
      <c r="CH56" s="5">
        <f t="shared" si="36"/>
        <v>234718.72029921564</v>
      </c>
    </row>
    <row r="57" spans="9:86" ht="14.25" customHeight="1">
      <c r="I57" s="150"/>
      <c r="J57" s="2">
        <v>50</v>
      </c>
      <c r="K57" s="118">
        <v>46357</v>
      </c>
      <c r="L57" s="5">
        <f t="shared" si="37"/>
        <v>693357.68030233483</v>
      </c>
      <c r="M57" s="5">
        <f t="shared" si="0"/>
        <v>5409.1195491666622</v>
      </c>
      <c r="N57" s="5">
        <f t="shared" si="1"/>
        <v>642.28549708810988</v>
      </c>
      <c r="O57" s="35">
        <f t="shared" si="2"/>
        <v>1.1116089406691995E-2</v>
      </c>
      <c r="P57" s="5">
        <f t="shared" si="3"/>
        <v>4766.8340520785523</v>
      </c>
      <c r="Q57" s="35">
        <f t="shared" si="4"/>
        <v>8.2500000000000018E-2</v>
      </c>
      <c r="R57" s="5">
        <f t="shared" si="38"/>
        <v>27284.60519475297</v>
      </c>
      <c r="S57" s="5">
        <f t="shared" si="39"/>
        <v>243171.37226358012</v>
      </c>
      <c r="T57" s="5">
        <f t="shared" si="5"/>
        <v>692715.39480524673</v>
      </c>
      <c r="U57" s="5">
        <f t="shared" si="6"/>
        <v>270455.97745833307</v>
      </c>
      <c r="V57" s="150"/>
      <c r="W57" s="2">
        <v>50</v>
      </c>
      <c r="X57" s="118">
        <v>46357</v>
      </c>
      <c r="Y57" s="5">
        <f t="shared" si="40"/>
        <v>692112.48704033217</v>
      </c>
      <c r="Z57" s="5">
        <f t="shared" si="41"/>
        <v>5283.104931931518</v>
      </c>
      <c r="AA57" s="5">
        <f t="shared" si="7"/>
        <v>669.02168499596974</v>
      </c>
      <c r="AB57" s="35">
        <f t="shared" si="8"/>
        <v>1.1599646546304543E-2</v>
      </c>
      <c r="AC57" s="5">
        <f t="shared" si="9"/>
        <v>4614.0832469355482</v>
      </c>
      <c r="AD57" s="35">
        <f t="shared" si="10"/>
        <v>0.08</v>
      </c>
      <c r="AE57" s="5">
        <f t="shared" si="42"/>
        <v>28556.53464466357</v>
      </c>
      <c r="AF57" s="5">
        <f t="shared" si="43"/>
        <v>235598.71195191229</v>
      </c>
      <c r="AG57" s="5">
        <f t="shared" si="11"/>
        <v>691443.4653553362</v>
      </c>
      <c r="AH57" s="5">
        <f t="shared" si="12"/>
        <v>264155.24659657589</v>
      </c>
      <c r="AI57" s="150"/>
      <c r="AJ57" s="2">
        <v>50</v>
      </c>
      <c r="AK57" s="118">
        <v>46357</v>
      </c>
      <c r="AL57" s="5">
        <f t="shared" si="44"/>
        <v>690818.93994661013</v>
      </c>
      <c r="AM57" s="5">
        <f t="shared" si="45"/>
        <v>5158.1681680251213</v>
      </c>
      <c r="AN57" s="5">
        <f t="shared" si="13"/>
        <v>696.62918086993068</v>
      </c>
      <c r="AO57" s="35">
        <f t="shared" si="14"/>
        <v>1.2100927880010404E-2</v>
      </c>
      <c r="AP57" s="5">
        <f t="shared" si="15"/>
        <v>4461.5389871551906</v>
      </c>
      <c r="AQ57" s="35">
        <f t="shared" si="16"/>
        <v>7.7499999999999999E-2</v>
      </c>
      <c r="AR57" s="5">
        <f t="shared" si="46"/>
        <v>29877.689234260168</v>
      </c>
      <c r="AS57" s="5">
        <f t="shared" si="47"/>
        <v>228030.71916699596</v>
      </c>
      <c r="AT57" s="5">
        <f t="shared" si="17"/>
        <v>690122.31076574023</v>
      </c>
      <c r="AU57" s="5">
        <f t="shared" si="18"/>
        <v>257908.40840125614</v>
      </c>
      <c r="AV57" s="150"/>
      <c r="AW57" s="2">
        <v>50</v>
      </c>
      <c r="AX57" s="118">
        <v>46357</v>
      </c>
      <c r="AY57" s="5">
        <f t="shared" si="48"/>
        <v>689475.85937955289</v>
      </c>
      <c r="AZ57" s="5">
        <f t="shared" si="49"/>
        <v>5034.344461579999</v>
      </c>
      <c r="BA57" s="5">
        <f t="shared" si="19"/>
        <v>725.12034045779365</v>
      </c>
      <c r="BB57" s="35">
        <f t="shared" si="20"/>
        <v>1.2620375270751029E-2</v>
      </c>
      <c r="BC57" s="5">
        <f t="shared" si="21"/>
        <v>4309.2241211222054</v>
      </c>
      <c r="BD57" s="35">
        <f t="shared" si="22"/>
        <v>7.4999999999999997E-2</v>
      </c>
      <c r="BE57" s="5">
        <f t="shared" si="50"/>
        <v>31249.260960904776</v>
      </c>
      <c r="BF57" s="5">
        <f t="shared" si="51"/>
        <v>220467.96211809519</v>
      </c>
      <c r="BG57" s="5">
        <f t="shared" si="23"/>
        <v>688750.73903909512</v>
      </c>
      <c r="BH57" s="5">
        <f t="shared" si="24"/>
        <v>251717.22307899996</v>
      </c>
      <c r="BI57" s="150"/>
      <c r="BJ57" s="2">
        <v>50</v>
      </c>
      <c r="BK57" s="118">
        <v>46357</v>
      </c>
      <c r="BL57" s="5">
        <f t="shared" si="52"/>
        <v>688082.08474614506</v>
      </c>
      <c r="BM57" s="5">
        <f t="shared" si="53"/>
        <v>4911.6692164045799</v>
      </c>
      <c r="BN57" s="5">
        <f t="shared" si="25"/>
        <v>754.50662106328673</v>
      </c>
      <c r="BO57" s="35">
        <f t="shared" si="26"/>
        <v>1.315842928260481E-2</v>
      </c>
      <c r="BP57" s="5">
        <f t="shared" si="27"/>
        <v>4157.1625953412931</v>
      </c>
      <c r="BQ57" s="35">
        <f t="shared" si="28"/>
        <v>7.2499999999999995E-2</v>
      </c>
      <c r="BR57" s="5">
        <f t="shared" si="54"/>
        <v>32672.421874918375</v>
      </c>
      <c r="BS57" s="5">
        <f t="shared" si="55"/>
        <v>212911.03894531069</v>
      </c>
      <c r="BT57" s="5">
        <f t="shared" si="29"/>
        <v>687327.57812508172</v>
      </c>
      <c r="BU57" s="5">
        <f t="shared" si="30"/>
        <v>245583.46082022905</v>
      </c>
      <c r="BV57" s="150"/>
      <c r="BW57" s="2">
        <v>50</v>
      </c>
      <c r="BX57" s="118">
        <v>46357</v>
      </c>
      <c r="BY57" s="5">
        <f t="shared" si="56"/>
        <v>686636.47824134573</v>
      </c>
      <c r="BZ57" s="5">
        <f t="shared" si="57"/>
        <v>4790.177965290115</v>
      </c>
      <c r="CA57" s="5">
        <f t="shared" si="31"/>
        <v>784.79850888226474</v>
      </c>
      <c r="CB57" s="35">
        <f t="shared" si="32"/>
        <v>1.3715528383676978E-2</v>
      </c>
      <c r="CC57" s="5">
        <f t="shared" si="33"/>
        <v>4005.3794564078503</v>
      </c>
      <c r="CD57" s="35">
        <f t="shared" si="34"/>
        <v>7.0000000000000007E-2</v>
      </c>
      <c r="CE57" s="5">
        <f t="shared" si="58"/>
        <v>34148.320267537136</v>
      </c>
      <c r="CF57" s="5">
        <f t="shared" si="59"/>
        <v>205360.57799696861</v>
      </c>
      <c r="CG57" s="5">
        <f t="shared" si="35"/>
        <v>685851.67973246344</v>
      </c>
      <c r="CH57" s="5">
        <f t="shared" si="36"/>
        <v>239508.89826450575</v>
      </c>
    </row>
    <row r="58" spans="9:86" ht="14.25" customHeight="1">
      <c r="I58" s="150"/>
      <c r="J58" s="2">
        <v>51</v>
      </c>
      <c r="K58" s="118">
        <v>46388</v>
      </c>
      <c r="L58" s="5">
        <f t="shared" si="37"/>
        <v>692715.39480524673</v>
      </c>
      <c r="M58" s="5">
        <f t="shared" si="0"/>
        <v>5409.1195491666622</v>
      </c>
      <c r="N58" s="5">
        <f t="shared" si="1"/>
        <v>646.7012098805908</v>
      </c>
      <c r="O58" s="35">
        <f t="shared" si="2"/>
        <v>1.1202890215467045E-2</v>
      </c>
      <c r="P58" s="5">
        <f t="shared" si="3"/>
        <v>4762.4183392860714</v>
      </c>
      <c r="Q58" s="35">
        <f t="shared" si="4"/>
        <v>8.2500000000000004E-2</v>
      </c>
      <c r="R58" s="5">
        <f t="shared" si="38"/>
        <v>27931.30640463356</v>
      </c>
      <c r="S58" s="5">
        <f t="shared" si="39"/>
        <v>247933.79060286618</v>
      </c>
      <c r="T58" s="5">
        <f t="shared" si="5"/>
        <v>692068.69359536609</v>
      </c>
      <c r="U58" s="5">
        <f t="shared" si="6"/>
        <v>275865.09700749972</v>
      </c>
      <c r="V58" s="150"/>
      <c r="W58" s="2">
        <v>51</v>
      </c>
      <c r="X58" s="118">
        <v>46388</v>
      </c>
      <c r="Y58" s="5">
        <f t="shared" si="40"/>
        <v>691443.4653553362</v>
      </c>
      <c r="Z58" s="5">
        <f t="shared" si="41"/>
        <v>5283.104931931518</v>
      </c>
      <c r="AA58" s="5">
        <f t="shared" si="7"/>
        <v>673.48182956261007</v>
      </c>
      <c r="AB58" s="35">
        <f t="shared" si="8"/>
        <v>1.1688275845658696E-2</v>
      </c>
      <c r="AC58" s="5">
        <f t="shared" si="9"/>
        <v>4609.6231023689079</v>
      </c>
      <c r="AD58" s="35">
        <f t="shared" si="10"/>
        <v>7.9999999999999988E-2</v>
      </c>
      <c r="AE58" s="5">
        <f t="shared" si="42"/>
        <v>29230.01647422618</v>
      </c>
      <c r="AF58" s="5">
        <f t="shared" si="43"/>
        <v>240208.3350542812</v>
      </c>
      <c r="AG58" s="5">
        <f t="shared" si="11"/>
        <v>690769.98352577363</v>
      </c>
      <c r="AH58" s="5">
        <f t="shared" si="12"/>
        <v>269438.35152850737</v>
      </c>
      <c r="AI58" s="150"/>
      <c r="AJ58" s="2">
        <v>51</v>
      </c>
      <c r="AK58" s="118">
        <v>46388</v>
      </c>
      <c r="AL58" s="5">
        <f t="shared" si="44"/>
        <v>690122.31076574023</v>
      </c>
      <c r="AM58" s="5">
        <f t="shared" si="45"/>
        <v>5158.1681680251213</v>
      </c>
      <c r="AN58" s="5">
        <f t="shared" si="13"/>
        <v>701.12824432971593</v>
      </c>
      <c r="AO58" s="35">
        <f t="shared" si="14"/>
        <v>1.2191373616976916E-2</v>
      </c>
      <c r="AP58" s="5">
        <f t="shared" si="15"/>
        <v>4457.0399236954054</v>
      </c>
      <c r="AQ58" s="35">
        <f t="shared" si="16"/>
        <v>7.7499999999999999E-2</v>
      </c>
      <c r="AR58" s="5">
        <f t="shared" si="46"/>
        <v>30578.817478589885</v>
      </c>
      <c r="AS58" s="5">
        <f t="shared" si="47"/>
        <v>232487.75909069137</v>
      </c>
      <c r="AT58" s="5">
        <f t="shared" si="17"/>
        <v>689421.18252141052</v>
      </c>
      <c r="AU58" s="5">
        <f t="shared" si="18"/>
        <v>263066.57656928123</v>
      </c>
      <c r="AV58" s="150"/>
      <c r="AW58" s="2">
        <v>51</v>
      </c>
      <c r="AX58" s="118">
        <v>46388</v>
      </c>
      <c r="AY58" s="5">
        <f t="shared" si="48"/>
        <v>688750.73903909512</v>
      </c>
      <c r="AZ58" s="5">
        <f t="shared" si="49"/>
        <v>5034.344461579999</v>
      </c>
      <c r="BA58" s="5">
        <f t="shared" si="19"/>
        <v>729.65234258565488</v>
      </c>
      <c r="BB58" s="35">
        <f t="shared" si="20"/>
        <v>1.271262245503138E-2</v>
      </c>
      <c r="BC58" s="5">
        <f t="shared" si="21"/>
        <v>4304.6921189943441</v>
      </c>
      <c r="BD58" s="35">
        <f t="shared" si="22"/>
        <v>7.4999999999999997E-2</v>
      </c>
      <c r="BE58" s="5">
        <f t="shared" si="50"/>
        <v>31978.91330349043</v>
      </c>
      <c r="BF58" s="5">
        <f t="shared" si="51"/>
        <v>224772.65423708953</v>
      </c>
      <c r="BG58" s="5">
        <f t="shared" si="23"/>
        <v>688021.0866965095</v>
      </c>
      <c r="BH58" s="5">
        <f t="shared" si="24"/>
        <v>256751.56754057997</v>
      </c>
      <c r="BI58" s="150"/>
      <c r="BJ58" s="2">
        <v>51</v>
      </c>
      <c r="BK58" s="118">
        <v>46388</v>
      </c>
      <c r="BL58" s="5">
        <f t="shared" si="52"/>
        <v>687327.57812508172</v>
      </c>
      <c r="BM58" s="5">
        <f t="shared" si="53"/>
        <v>4911.6692164045799</v>
      </c>
      <c r="BN58" s="5">
        <f t="shared" si="25"/>
        <v>759.06509856554476</v>
      </c>
      <c r="BO58" s="35">
        <f t="shared" si="26"/>
        <v>1.3252459922579878E-2</v>
      </c>
      <c r="BP58" s="5">
        <f t="shared" si="27"/>
        <v>4152.6041178390351</v>
      </c>
      <c r="BQ58" s="35">
        <f t="shared" si="28"/>
        <v>7.2499999999999995E-2</v>
      </c>
      <c r="BR58" s="5">
        <f t="shared" si="54"/>
        <v>33431.486973483916</v>
      </c>
      <c r="BS58" s="5">
        <f t="shared" si="55"/>
        <v>217063.64306314974</v>
      </c>
      <c r="BT58" s="5">
        <f t="shared" si="29"/>
        <v>686568.51302651619</v>
      </c>
      <c r="BU58" s="5">
        <f t="shared" si="30"/>
        <v>250495.13003663364</v>
      </c>
      <c r="BV58" s="150"/>
      <c r="BW58" s="2">
        <v>51</v>
      </c>
      <c r="BX58" s="118">
        <v>46388</v>
      </c>
      <c r="BY58" s="5">
        <f t="shared" si="56"/>
        <v>685851.67973246344</v>
      </c>
      <c r="BZ58" s="5">
        <f t="shared" si="57"/>
        <v>4790.177965290115</v>
      </c>
      <c r="CA58" s="5">
        <f t="shared" si="31"/>
        <v>789.37650018407794</v>
      </c>
      <c r="CB58" s="35">
        <f t="shared" si="32"/>
        <v>1.3811321430172729E-2</v>
      </c>
      <c r="CC58" s="5">
        <f t="shared" si="33"/>
        <v>4000.8014651060371</v>
      </c>
      <c r="CD58" s="35">
        <f t="shared" si="34"/>
        <v>7.0000000000000007E-2</v>
      </c>
      <c r="CE58" s="5">
        <f t="shared" si="58"/>
        <v>34937.696767721216</v>
      </c>
      <c r="CF58" s="5">
        <f t="shared" si="59"/>
        <v>209361.37946207466</v>
      </c>
      <c r="CG58" s="5">
        <f t="shared" si="35"/>
        <v>685062.30323227937</v>
      </c>
      <c r="CH58" s="5">
        <f t="shared" si="36"/>
        <v>244299.07622979587</v>
      </c>
    </row>
    <row r="59" spans="9:86" ht="14.25" customHeight="1">
      <c r="I59" s="150"/>
      <c r="J59" s="2">
        <v>52</v>
      </c>
      <c r="K59" s="118">
        <v>46419</v>
      </c>
      <c r="L59" s="5">
        <f t="shared" si="37"/>
        <v>692068.69359536609</v>
      </c>
      <c r="M59" s="5">
        <f t="shared" si="0"/>
        <v>5409.1195491666622</v>
      </c>
      <c r="N59" s="5">
        <f t="shared" si="1"/>
        <v>651.14728069852026</v>
      </c>
      <c r="O59" s="35">
        <f t="shared" si="2"/>
        <v>1.1290450558872907E-2</v>
      </c>
      <c r="P59" s="5">
        <f t="shared" si="3"/>
        <v>4757.9722684681419</v>
      </c>
      <c r="Q59" s="35">
        <f t="shared" si="4"/>
        <v>8.2500000000000004E-2</v>
      </c>
      <c r="R59" s="5">
        <f t="shared" si="38"/>
        <v>28582.453685332082</v>
      </c>
      <c r="S59" s="5">
        <f t="shared" si="39"/>
        <v>252691.76287133433</v>
      </c>
      <c r="T59" s="5">
        <f t="shared" si="5"/>
        <v>691417.54631466756</v>
      </c>
      <c r="U59" s="5">
        <f t="shared" si="6"/>
        <v>281274.21655666642</v>
      </c>
      <c r="V59" s="150"/>
      <c r="W59" s="2">
        <v>52</v>
      </c>
      <c r="X59" s="118">
        <v>46419</v>
      </c>
      <c r="Y59" s="5">
        <f t="shared" si="40"/>
        <v>690769.98352577363</v>
      </c>
      <c r="Z59" s="5">
        <f t="shared" si="41"/>
        <v>5283.104931931518</v>
      </c>
      <c r="AA59" s="5">
        <f t="shared" si="7"/>
        <v>677.97170842636024</v>
      </c>
      <c r="AB59" s="35">
        <f t="shared" si="8"/>
        <v>1.1777669405365482E-2</v>
      </c>
      <c r="AC59" s="5">
        <f t="shared" si="9"/>
        <v>4605.1332235051577</v>
      </c>
      <c r="AD59" s="35">
        <f t="shared" si="10"/>
        <v>0.08</v>
      </c>
      <c r="AE59" s="5">
        <f t="shared" si="42"/>
        <v>29907.988182652542</v>
      </c>
      <c r="AF59" s="5">
        <f t="shared" si="43"/>
        <v>244813.46827778636</v>
      </c>
      <c r="AG59" s="5">
        <f t="shared" si="11"/>
        <v>690092.01181734726</v>
      </c>
      <c r="AH59" s="5">
        <f t="shared" si="12"/>
        <v>274721.4564604389</v>
      </c>
      <c r="AI59" s="150"/>
      <c r="AJ59" s="2">
        <v>52</v>
      </c>
      <c r="AK59" s="118">
        <v>46419</v>
      </c>
      <c r="AL59" s="5">
        <f t="shared" si="44"/>
        <v>689421.18252141052</v>
      </c>
      <c r="AM59" s="5">
        <f t="shared" si="45"/>
        <v>5158.1681680251213</v>
      </c>
      <c r="AN59" s="5">
        <f t="shared" si="13"/>
        <v>705.65636424101194</v>
      </c>
      <c r="AO59" s="35">
        <f t="shared" si="14"/>
        <v>1.2282588039901381E-2</v>
      </c>
      <c r="AP59" s="5">
        <f t="shared" si="15"/>
        <v>4452.5118037841094</v>
      </c>
      <c r="AQ59" s="35">
        <f t="shared" si="16"/>
        <v>7.7499999999999999E-2</v>
      </c>
      <c r="AR59" s="5">
        <f t="shared" si="46"/>
        <v>31284.473842830896</v>
      </c>
      <c r="AS59" s="5">
        <f t="shared" si="47"/>
        <v>236940.27089447548</v>
      </c>
      <c r="AT59" s="5">
        <f t="shared" si="17"/>
        <v>688715.52615716949</v>
      </c>
      <c r="AU59" s="5">
        <f t="shared" si="18"/>
        <v>268224.74473730638</v>
      </c>
      <c r="AV59" s="150"/>
      <c r="AW59" s="2">
        <v>52</v>
      </c>
      <c r="AX59" s="118">
        <v>46419</v>
      </c>
      <c r="AY59" s="5">
        <f t="shared" si="48"/>
        <v>688021.0866965095</v>
      </c>
      <c r="AZ59" s="5">
        <f t="shared" si="49"/>
        <v>5034.344461579999</v>
      </c>
      <c r="BA59" s="5">
        <f t="shared" si="19"/>
        <v>734.21266972681497</v>
      </c>
      <c r="BB59" s="35">
        <f t="shared" si="20"/>
        <v>1.2805642453525803E-2</v>
      </c>
      <c r="BC59" s="5">
        <f t="shared" si="21"/>
        <v>4300.131791853184</v>
      </c>
      <c r="BD59" s="35">
        <f t="shared" si="22"/>
        <v>7.4999999999999997E-2</v>
      </c>
      <c r="BE59" s="5">
        <f t="shared" si="50"/>
        <v>32713.125973217244</v>
      </c>
      <c r="BF59" s="5">
        <f t="shared" si="51"/>
        <v>229072.7860289427</v>
      </c>
      <c r="BG59" s="5">
        <f t="shared" si="23"/>
        <v>687286.87402678269</v>
      </c>
      <c r="BH59" s="5">
        <f t="shared" si="24"/>
        <v>261785.91200215995</v>
      </c>
      <c r="BI59" s="150"/>
      <c r="BJ59" s="2">
        <v>52</v>
      </c>
      <c r="BK59" s="118">
        <v>46419</v>
      </c>
      <c r="BL59" s="5">
        <f t="shared" si="52"/>
        <v>686568.51302651619</v>
      </c>
      <c r="BM59" s="5">
        <f t="shared" si="53"/>
        <v>4911.6692164045799</v>
      </c>
      <c r="BN59" s="5">
        <f t="shared" si="25"/>
        <v>763.6511168693778</v>
      </c>
      <c r="BO59" s="35">
        <f t="shared" si="26"/>
        <v>1.3347267211595262E-2</v>
      </c>
      <c r="BP59" s="5">
        <f t="shared" si="27"/>
        <v>4148.0180995352021</v>
      </c>
      <c r="BQ59" s="35">
        <f t="shared" si="28"/>
        <v>7.2499999999999995E-2</v>
      </c>
      <c r="BR59" s="5">
        <f t="shared" si="54"/>
        <v>34195.138090353292</v>
      </c>
      <c r="BS59" s="5">
        <f t="shared" si="55"/>
        <v>221211.66116268493</v>
      </c>
      <c r="BT59" s="5">
        <f t="shared" si="29"/>
        <v>685804.86190964677</v>
      </c>
      <c r="BU59" s="5">
        <f t="shared" si="30"/>
        <v>255406.79925303822</v>
      </c>
      <c r="BV59" s="150"/>
      <c r="BW59" s="2">
        <v>52</v>
      </c>
      <c r="BX59" s="118">
        <v>46419</v>
      </c>
      <c r="BY59" s="5">
        <f t="shared" si="56"/>
        <v>685062.30323227937</v>
      </c>
      <c r="BZ59" s="5">
        <f t="shared" si="57"/>
        <v>4790.177965290115</v>
      </c>
      <c r="CA59" s="5">
        <f t="shared" si="31"/>
        <v>793.98119643515201</v>
      </c>
      <c r="CB59" s="35">
        <f t="shared" si="32"/>
        <v>1.3907894672159924E-2</v>
      </c>
      <c r="CC59" s="5">
        <f t="shared" si="33"/>
        <v>3996.196768854963</v>
      </c>
      <c r="CD59" s="35">
        <f t="shared" si="34"/>
        <v>7.0000000000000007E-2</v>
      </c>
      <c r="CE59" s="5">
        <f t="shared" si="58"/>
        <v>35731.67796415637</v>
      </c>
      <c r="CF59" s="5">
        <f t="shared" si="59"/>
        <v>213357.57623092964</v>
      </c>
      <c r="CG59" s="5">
        <f t="shared" si="35"/>
        <v>684268.3220358442</v>
      </c>
      <c r="CH59" s="5">
        <f t="shared" si="36"/>
        <v>249089.25419508602</v>
      </c>
    </row>
    <row r="60" spans="9:86" ht="14.25" customHeight="1">
      <c r="I60" s="150"/>
      <c r="J60" s="2">
        <v>53</v>
      </c>
      <c r="K60" s="118">
        <v>46447</v>
      </c>
      <c r="L60" s="5">
        <f t="shared" si="37"/>
        <v>691417.54631466756</v>
      </c>
      <c r="M60" s="5">
        <f t="shared" si="0"/>
        <v>5409.1195491666622</v>
      </c>
      <c r="N60" s="5">
        <f t="shared" si="1"/>
        <v>655.6239182533227</v>
      </c>
      <c r="O60" s="35">
        <f t="shared" si="2"/>
        <v>1.1378778367680215E-2</v>
      </c>
      <c r="P60" s="5">
        <f t="shared" si="3"/>
        <v>4753.4956309133395</v>
      </c>
      <c r="Q60" s="35">
        <f t="shared" si="4"/>
        <v>8.2500000000000004E-2</v>
      </c>
      <c r="R60" s="5">
        <f t="shared" si="38"/>
        <v>29238.077603585407</v>
      </c>
      <c r="S60" s="5">
        <f t="shared" si="39"/>
        <v>257445.25850224766</v>
      </c>
      <c r="T60" s="5">
        <f t="shared" si="5"/>
        <v>690761.92239641421</v>
      </c>
      <c r="U60" s="5">
        <f t="shared" si="6"/>
        <v>286683.33610583306</v>
      </c>
      <c r="V60" s="150"/>
      <c r="W60" s="2">
        <v>53</v>
      </c>
      <c r="X60" s="118">
        <v>46447</v>
      </c>
      <c r="Y60" s="5">
        <f t="shared" si="40"/>
        <v>690092.01181734726</v>
      </c>
      <c r="Z60" s="5">
        <f t="shared" si="41"/>
        <v>5283.104931931518</v>
      </c>
      <c r="AA60" s="5">
        <f t="shared" si="7"/>
        <v>682.49151981586965</v>
      </c>
      <c r="AB60" s="35">
        <f t="shared" si="8"/>
        <v>1.1867835154652E-2</v>
      </c>
      <c r="AC60" s="5">
        <f t="shared" si="9"/>
        <v>4600.6134121156483</v>
      </c>
      <c r="AD60" s="35">
        <f t="shared" si="10"/>
        <v>7.9999999999999988E-2</v>
      </c>
      <c r="AE60" s="5">
        <f t="shared" si="42"/>
        <v>30590.479702468412</v>
      </c>
      <c r="AF60" s="5">
        <f t="shared" si="43"/>
        <v>249414.081689902</v>
      </c>
      <c r="AG60" s="5">
        <f t="shared" si="11"/>
        <v>689409.52029753139</v>
      </c>
      <c r="AH60" s="5">
        <f t="shared" si="12"/>
        <v>280004.56139237044</v>
      </c>
      <c r="AI60" s="150"/>
      <c r="AJ60" s="2">
        <v>53</v>
      </c>
      <c r="AK60" s="118">
        <v>46447</v>
      </c>
      <c r="AL60" s="5">
        <f t="shared" si="44"/>
        <v>688715.52615716949</v>
      </c>
      <c r="AM60" s="5">
        <f t="shared" si="45"/>
        <v>5158.1681680251213</v>
      </c>
      <c r="AN60" s="5">
        <f t="shared" si="13"/>
        <v>710.21372826006882</v>
      </c>
      <c r="AO60" s="35">
        <f t="shared" si="14"/>
        <v>1.2374579075738622E-2</v>
      </c>
      <c r="AP60" s="5">
        <f t="shared" si="15"/>
        <v>4447.9544397650525</v>
      </c>
      <c r="AQ60" s="35">
        <f t="shared" si="16"/>
        <v>7.7499999999999986E-2</v>
      </c>
      <c r="AR60" s="5">
        <f t="shared" si="46"/>
        <v>31994.687571090966</v>
      </c>
      <c r="AS60" s="5">
        <f t="shared" si="47"/>
        <v>241388.22533424053</v>
      </c>
      <c r="AT60" s="5">
        <f t="shared" si="17"/>
        <v>688005.31242890947</v>
      </c>
      <c r="AU60" s="5">
        <f t="shared" si="18"/>
        <v>273382.91290533147</v>
      </c>
      <c r="AV60" s="150"/>
      <c r="AW60" s="2">
        <v>53</v>
      </c>
      <c r="AX60" s="118">
        <v>46447</v>
      </c>
      <c r="AY60" s="5">
        <f t="shared" si="48"/>
        <v>687286.87402678269</v>
      </c>
      <c r="AZ60" s="5">
        <f t="shared" si="49"/>
        <v>5034.344461579999</v>
      </c>
      <c r="BA60" s="5">
        <f t="shared" si="19"/>
        <v>738.80149891260771</v>
      </c>
      <c r="BB60" s="35">
        <f t="shared" si="20"/>
        <v>1.289944319030573E-2</v>
      </c>
      <c r="BC60" s="5">
        <f t="shared" si="21"/>
        <v>4295.5429626673913</v>
      </c>
      <c r="BD60" s="35">
        <f t="shared" si="22"/>
        <v>7.4999999999999997E-2</v>
      </c>
      <c r="BE60" s="5">
        <f t="shared" si="50"/>
        <v>33451.92747212985</v>
      </c>
      <c r="BF60" s="5">
        <f t="shared" si="51"/>
        <v>233368.32899161009</v>
      </c>
      <c r="BG60" s="5">
        <f t="shared" si="23"/>
        <v>686548.07252787007</v>
      </c>
      <c r="BH60" s="5">
        <f t="shared" si="24"/>
        <v>266820.25646373996</v>
      </c>
      <c r="BI60" s="150"/>
      <c r="BJ60" s="2">
        <v>53</v>
      </c>
      <c r="BK60" s="118">
        <v>46447</v>
      </c>
      <c r="BL60" s="5">
        <f t="shared" si="52"/>
        <v>685804.86190964677</v>
      </c>
      <c r="BM60" s="5">
        <f t="shared" si="53"/>
        <v>4911.6692164045799</v>
      </c>
      <c r="BN60" s="5">
        <f t="shared" si="25"/>
        <v>768.26484236713077</v>
      </c>
      <c r="BO60" s="35">
        <f t="shared" si="26"/>
        <v>1.3442859070340298E-2</v>
      </c>
      <c r="BP60" s="5">
        <f t="shared" si="27"/>
        <v>4143.4043740374491</v>
      </c>
      <c r="BQ60" s="35">
        <f t="shared" si="28"/>
        <v>7.2499999999999995E-2</v>
      </c>
      <c r="BR60" s="5">
        <f t="shared" si="54"/>
        <v>34963.402932720419</v>
      </c>
      <c r="BS60" s="5">
        <f t="shared" si="55"/>
        <v>225355.0655367224</v>
      </c>
      <c r="BT60" s="5">
        <f t="shared" si="29"/>
        <v>685036.59706727962</v>
      </c>
      <c r="BU60" s="5">
        <f t="shared" si="30"/>
        <v>260318.4684694428</v>
      </c>
      <c r="BV60" s="150"/>
      <c r="BW60" s="2">
        <v>53</v>
      </c>
      <c r="BX60" s="118">
        <v>46447</v>
      </c>
      <c r="BY60" s="5">
        <f t="shared" si="56"/>
        <v>684268.3220358442</v>
      </c>
      <c r="BZ60" s="5">
        <f t="shared" si="57"/>
        <v>4790.177965290115</v>
      </c>
      <c r="CA60" s="5">
        <f t="shared" si="31"/>
        <v>798.61275341435703</v>
      </c>
      <c r="CB60" s="35">
        <f t="shared" si="32"/>
        <v>1.4005256026553684E-2</v>
      </c>
      <c r="CC60" s="5">
        <f t="shared" si="33"/>
        <v>3991.565211875758</v>
      </c>
      <c r="CD60" s="35">
        <f t="shared" si="34"/>
        <v>7.0000000000000007E-2</v>
      </c>
      <c r="CE60" s="5">
        <f t="shared" si="58"/>
        <v>36530.29071757073</v>
      </c>
      <c r="CF60" s="5">
        <f t="shared" si="59"/>
        <v>217349.14144280541</v>
      </c>
      <c r="CG60" s="5">
        <f t="shared" si="35"/>
        <v>683469.70928242989</v>
      </c>
      <c r="CH60" s="5">
        <f t="shared" si="36"/>
        <v>253879.43216037613</v>
      </c>
    </row>
    <row r="61" spans="9:86" ht="14.25" customHeight="1">
      <c r="I61" s="150"/>
      <c r="J61" s="2">
        <v>54</v>
      </c>
      <c r="K61" s="118">
        <v>46478</v>
      </c>
      <c r="L61" s="5">
        <f t="shared" si="37"/>
        <v>690761.92239641421</v>
      </c>
      <c r="M61" s="5">
        <f t="shared" si="0"/>
        <v>5409.1195491666622</v>
      </c>
      <c r="N61" s="5">
        <f t="shared" si="1"/>
        <v>660.13133269131413</v>
      </c>
      <c r="O61" s="35">
        <f t="shared" si="2"/>
        <v>1.1467881675952802E-2</v>
      </c>
      <c r="P61" s="5">
        <f t="shared" si="3"/>
        <v>4748.9882164753481</v>
      </c>
      <c r="Q61" s="35">
        <f t="shared" si="4"/>
        <v>8.2500000000000018E-2</v>
      </c>
      <c r="R61" s="5">
        <f t="shared" si="38"/>
        <v>29898.208936276722</v>
      </c>
      <c r="S61" s="5">
        <f t="shared" si="39"/>
        <v>262194.24671872298</v>
      </c>
      <c r="T61" s="5">
        <f t="shared" si="5"/>
        <v>690101.79106372292</v>
      </c>
      <c r="U61" s="5">
        <f t="shared" si="6"/>
        <v>292092.45565499971</v>
      </c>
      <c r="V61" s="150"/>
      <c r="W61" s="2">
        <v>54</v>
      </c>
      <c r="X61" s="118">
        <v>46478</v>
      </c>
      <c r="Y61" s="5">
        <f t="shared" si="40"/>
        <v>689409.52029753139</v>
      </c>
      <c r="Z61" s="5">
        <f t="shared" si="41"/>
        <v>5283.104931931518</v>
      </c>
      <c r="AA61" s="5">
        <f t="shared" si="7"/>
        <v>687.0414632813081</v>
      </c>
      <c r="AB61" s="35">
        <f t="shared" si="8"/>
        <v>1.1958781125937432E-2</v>
      </c>
      <c r="AC61" s="5">
        <f t="shared" si="9"/>
        <v>4596.0634686502099</v>
      </c>
      <c r="AD61" s="35">
        <f t="shared" si="10"/>
        <v>8.0000000000000016E-2</v>
      </c>
      <c r="AE61" s="5">
        <f t="shared" si="42"/>
        <v>31277.52116574972</v>
      </c>
      <c r="AF61" s="5">
        <f t="shared" si="43"/>
        <v>254010.14515855222</v>
      </c>
      <c r="AG61" s="5">
        <f t="shared" si="11"/>
        <v>688722.47883425013</v>
      </c>
      <c r="AH61" s="5">
        <f t="shared" si="12"/>
        <v>285287.66632430191</v>
      </c>
      <c r="AI61" s="150"/>
      <c r="AJ61" s="2">
        <v>54</v>
      </c>
      <c r="AK61" s="118">
        <v>46478</v>
      </c>
      <c r="AL61" s="5">
        <f t="shared" si="44"/>
        <v>688005.31242890947</v>
      </c>
      <c r="AM61" s="5">
        <f t="shared" si="45"/>
        <v>5158.1681680251213</v>
      </c>
      <c r="AN61" s="5">
        <f t="shared" si="13"/>
        <v>714.80052525508108</v>
      </c>
      <c r="AO61" s="35">
        <f t="shared" si="14"/>
        <v>1.2467354754542369E-2</v>
      </c>
      <c r="AP61" s="5">
        <f t="shared" si="15"/>
        <v>4443.3676427700402</v>
      </c>
      <c r="AQ61" s="35">
        <f t="shared" si="16"/>
        <v>7.7499999999999999E-2</v>
      </c>
      <c r="AR61" s="5">
        <f t="shared" si="46"/>
        <v>32709.488096346045</v>
      </c>
      <c r="AS61" s="5">
        <f t="shared" si="47"/>
        <v>245831.59297701056</v>
      </c>
      <c r="AT61" s="5">
        <f t="shared" si="17"/>
        <v>687290.51190365443</v>
      </c>
      <c r="AU61" s="5">
        <f t="shared" si="18"/>
        <v>278541.08107335662</v>
      </c>
      <c r="AV61" s="150"/>
      <c r="AW61" s="2">
        <v>54</v>
      </c>
      <c r="AX61" s="118">
        <v>46478</v>
      </c>
      <c r="AY61" s="5">
        <f t="shared" si="48"/>
        <v>686548.07252787007</v>
      </c>
      <c r="AZ61" s="5">
        <f t="shared" si="49"/>
        <v>5034.344461579999</v>
      </c>
      <c r="BA61" s="5">
        <f t="shared" si="19"/>
        <v>743.41900828081179</v>
      </c>
      <c r="BB61" s="35">
        <f t="shared" si="20"/>
        <v>1.2994032692455922E-2</v>
      </c>
      <c r="BC61" s="5">
        <f t="shared" si="21"/>
        <v>4290.9254532991872</v>
      </c>
      <c r="BD61" s="35">
        <f t="shared" si="22"/>
        <v>7.4999999999999983E-2</v>
      </c>
      <c r="BE61" s="5">
        <f t="shared" si="50"/>
        <v>34195.346480410662</v>
      </c>
      <c r="BF61" s="5">
        <f t="shared" si="51"/>
        <v>237659.25444490928</v>
      </c>
      <c r="BG61" s="5">
        <f t="shared" si="23"/>
        <v>685804.65351958922</v>
      </c>
      <c r="BH61" s="5">
        <f t="shared" si="24"/>
        <v>271854.60092531994</v>
      </c>
      <c r="BI61" s="150"/>
      <c r="BJ61" s="2">
        <v>54</v>
      </c>
      <c r="BK61" s="118">
        <v>46478</v>
      </c>
      <c r="BL61" s="5">
        <f t="shared" si="52"/>
        <v>685036.59706727962</v>
      </c>
      <c r="BM61" s="5">
        <f t="shared" si="53"/>
        <v>4911.6692164045799</v>
      </c>
      <c r="BN61" s="5">
        <f t="shared" si="25"/>
        <v>772.90644245643216</v>
      </c>
      <c r="BO61" s="35">
        <f t="shared" si="26"/>
        <v>1.3539243522439532E-2</v>
      </c>
      <c r="BP61" s="5">
        <f t="shared" si="27"/>
        <v>4138.7627739481477</v>
      </c>
      <c r="BQ61" s="35">
        <f t="shared" si="28"/>
        <v>7.2499999999999995E-2</v>
      </c>
      <c r="BR61" s="5">
        <f t="shared" si="54"/>
        <v>35736.309375176854</v>
      </c>
      <c r="BS61" s="5">
        <f t="shared" si="55"/>
        <v>229493.82831067053</v>
      </c>
      <c r="BT61" s="5">
        <f t="shared" si="29"/>
        <v>684263.69062482321</v>
      </c>
      <c r="BU61" s="5">
        <f t="shared" si="30"/>
        <v>265230.13768584741</v>
      </c>
      <c r="BV61" s="150"/>
      <c r="BW61" s="2">
        <v>54</v>
      </c>
      <c r="BX61" s="118">
        <v>46478</v>
      </c>
      <c r="BY61" s="5">
        <f t="shared" si="56"/>
        <v>683469.70928242989</v>
      </c>
      <c r="BZ61" s="5">
        <f t="shared" si="57"/>
        <v>4790.177965290115</v>
      </c>
      <c r="CA61" s="5">
        <f t="shared" si="31"/>
        <v>803.27132780927377</v>
      </c>
      <c r="CB61" s="35">
        <f t="shared" si="32"/>
        <v>1.4103413513133555E-2</v>
      </c>
      <c r="CC61" s="5">
        <f t="shared" si="33"/>
        <v>3986.9066374808413</v>
      </c>
      <c r="CD61" s="35">
        <f t="shared" si="34"/>
        <v>7.0000000000000007E-2</v>
      </c>
      <c r="CE61" s="5">
        <f t="shared" si="58"/>
        <v>37333.56204538</v>
      </c>
      <c r="CF61" s="5">
        <f t="shared" si="59"/>
        <v>221336.04808028624</v>
      </c>
      <c r="CG61" s="5">
        <f t="shared" si="35"/>
        <v>682666.43795462057</v>
      </c>
      <c r="CH61" s="5">
        <f t="shared" si="36"/>
        <v>258669.61012566625</v>
      </c>
    </row>
    <row r="62" spans="9:86" ht="14.25" customHeight="1">
      <c r="I62" s="150"/>
      <c r="J62" s="2">
        <v>55</v>
      </c>
      <c r="K62" s="118">
        <v>46508</v>
      </c>
      <c r="L62" s="5">
        <f t="shared" si="37"/>
        <v>690101.79106372292</v>
      </c>
      <c r="M62" s="5">
        <f t="shared" si="0"/>
        <v>5409.1195491666622</v>
      </c>
      <c r="N62" s="5">
        <f t="shared" si="1"/>
        <v>664.66973560356746</v>
      </c>
      <c r="O62" s="35">
        <f t="shared" si="2"/>
        <v>1.1557768622725274E-2</v>
      </c>
      <c r="P62" s="5">
        <f t="shared" si="3"/>
        <v>4744.4498135630947</v>
      </c>
      <c r="Q62" s="35">
        <f t="shared" si="4"/>
        <v>8.249999999999999E-2</v>
      </c>
      <c r="R62" s="5">
        <f t="shared" si="38"/>
        <v>30562.878671880288</v>
      </c>
      <c r="S62" s="5">
        <f t="shared" si="39"/>
        <v>266938.69653228606</v>
      </c>
      <c r="T62" s="5">
        <f t="shared" si="5"/>
        <v>689437.1213281193</v>
      </c>
      <c r="U62" s="5">
        <f t="shared" si="6"/>
        <v>297501.57520416635</v>
      </c>
      <c r="V62" s="150"/>
      <c r="W62" s="2">
        <v>55</v>
      </c>
      <c r="X62" s="118">
        <v>46508</v>
      </c>
      <c r="Y62" s="5">
        <f t="shared" si="40"/>
        <v>688722.47883425013</v>
      </c>
      <c r="Z62" s="5">
        <f t="shared" si="41"/>
        <v>5283.104931931518</v>
      </c>
      <c r="AA62" s="5">
        <f t="shared" si="7"/>
        <v>691.62173970318327</v>
      </c>
      <c r="AB62" s="35">
        <f t="shared" si="8"/>
        <v>1.2050515456510272E-2</v>
      </c>
      <c r="AC62" s="5">
        <f t="shared" si="9"/>
        <v>4591.4831922283347</v>
      </c>
      <c r="AD62" s="35">
        <f t="shared" si="10"/>
        <v>0.08</v>
      </c>
      <c r="AE62" s="5">
        <f t="shared" si="42"/>
        <v>31969.142905452904</v>
      </c>
      <c r="AF62" s="5">
        <f t="shared" si="43"/>
        <v>258601.62835078055</v>
      </c>
      <c r="AG62" s="5">
        <f t="shared" si="11"/>
        <v>688030.8570945469</v>
      </c>
      <c r="AH62" s="5">
        <f t="shared" si="12"/>
        <v>290570.77125623345</v>
      </c>
      <c r="AI62" s="150"/>
      <c r="AJ62" s="2">
        <v>55</v>
      </c>
      <c r="AK62" s="118">
        <v>46508</v>
      </c>
      <c r="AL62" s="5">
        <f t="shared" si="44"/>
        <v>687290.51190365443</v>
      </c>
      <c r="AM62" s="5">
        <f t="shared" si="45"/>
        <v>5158.1681680251213</v>
      </c>
      <c r="AN62" s="5">
        <f t="shared" si="13"/>
        <v>719.41694531401936</v>
      </c>
      <c r="AO62" s="35">
        <f t="shared" si="14"/>
        <v>1.256092321114193E-2</v>
      </c>
      <c r="AP62" s="5">
        <f t="shared" si="15"/>
        <v>4438.7512227111019</v>
      </c>
      <c r="AQ62" s="35">
        <f t="shared" si="16"/>
        <v>7.7500000000000013E-2</v>
      </c>
      <c r="AR62" s="5">
        <f t="shared" si="46"/>
        <v>33428.905041660066</v>
      </c>
      <c r="AS62" s="5">
        <f t="shared" si="47"/>
        <v>250270.34419972167</v>
      </c>
      <c r="AT62" s="5">
        <f t="shared" si="17"/>
        <v>686571.0949583404</v>
      </c>
      <c r="AU62" s="5">
        <f t="shared" si="18"/>
        <v>283699.24924138177</v>
      </c>
      <c r="AV62" s="150"/>
      <c r="AW62" s="2">
        <v>55</v>
      </c>
      <c r="AX62" s="118">
        <v>46508</v>
      </c>
      <c r="AY62" s="5">
        <f t="shared" si="48"/>
        <v>685804.65351958922</v>
      </c>
      <c r="AZ62" s="5">
        <f t="shared" si="49"/>
        <v>5034.344461579999</v>
      </c>
      <c r="BA62" s="5">
        <f t="shared" si="19"/>
        <v>748.06537708256656</v>
      </c>
      <c r="BB62" s="35">
        <f t="shared" si="20"/>
        <v>1.308941909175072E-2</v>
      </c>
      <c r="BC62" s="5">
        <f t="shared" si="21"/>
        <v>4286.2790844974325</v>
      </c>
      <c r="BD62" s="35">
        <f t="shared" si="22"/>
        <v>7.4999999999999997E-2</v>
      </c>
      <c r="BE62" s="5">
        <f t="shared" si="50"/>
        <v>34943.411857493229</v>
      </c>
      <c r="BF62" s="5">
        <f t="shared" si="51"/>
        <v>241945.5335294067</v>
      </c>
      <c r="BG62" s="5">
        <f t="shared" si="23"/>
        <v>685056.58814250666</v>
      </c>
      <c r="BH62" s="5">
        <f t="shared" si="24"/>
        <v>276888.94538689993</v>
      </c>
      <c r="BI62" s="150"/>
      <c r="BJ62" s="2">
        <v>55</v>
      </c>
      <c r="BK62" s="118">
        <v>46508</v>
      </c>
      <c r="BL62" s="5">
        <f t="shared" si="52"/>
        <v>684263.69062482321</v>
      </c>
      <c r="BM62" s="5">
        <f t="shared" si="53"/>
        <v>4911.6692164045799</v>
      </c>
      <c r="BN62" s="5">
        <f t="shared" si="25"/>
        <v>777.57608554627313</v>
      </c>
      <c r="BO62" s="35">
        <f t="shared" si="26"/>
        <v>1.3636428696128711E-2</v>
      </c>
      <c r="BP62" s="5">
        <f t="shared" si="27"/>
        <v>4134.0931308583067</v>
      </c>
      <c r="BQ62" s="35">
        <f t="shared" si="28"/>
        <v>7.2499999999999995E-2</v>
      </c>
      <c r="BR62" s="5">
        <f t="shared" si="54"/>
        <v>36513.885460723126</v>
      </c>
      <c r="BS62" s="5">
        <f t="shared" si="55"/>
        <v>233627.92144152883</v>
      </c>
      <c r="BT62" s="5">
        <f t="shared" si="29"/>
        <v>683486.11453927692</v>
      </c>
      <c r="BU62" s="5">
        <f t="shared" si="30"/>
        <v>270141.80690225196</v>
      </c>
      <c r="BV62" s="150"/>
      <c r="BW62" s="2">
        <v>55</v>
      </c>
      <c r="BX62" s="118">
        <v>46508</v>
      </c>
      <c r="BY62" s="5">
        <f t="shared" si="56"/>
        <v>682666.43795462057</v>
      </c>
      <c r="BZ62" s="5">
        <f t="shared" si="57"/>
        <v>4790.177965290115</v>
      </c>
      <c r="CA62" s="5">
        <f t="shared" si="31"/>
        <v>807.95707722149473</v>
      </c>
      <c r="CB62" s="35">
        <f t="shared" si="32"/>
        <v>1.4202375256219101E-2</v>
      </c>
      <c r="CC62" s="5">
        <f t="shared" si="33"/>
        <v>3982.2208880686203</v>
      </c>
      <c r="CD62" s="35">
        <f t="shared" si="34"/>
        <v>7.0000000000000007E-2</v>
      </c>
      <c r="CE62" s="5">
        <f t="shared" si="58"/>
        <v>38141.519122601494</v>
      </c>
      <c r="CF62" s="5">
        <f t="shared" si="59"/>
        <v>225318.26896835485</v>
      </c>
      <c r="CG62" s="5">
        <f t="shared" si="35"/>
        <v>681858.4808773991</v>
      </c>
      <c r="CH62" s="5">
        <f t="shared" si="36"/>
        <v>263459.78809095634</v>
      </c>
    </row>
    <row r="63" spans="9:86" ht="14.25" customHeight="1">
      <c r="I63" s="150"/>
      <c r="J63" s="2">
        <v>56</v>
      </c>
      <c r="K63" s="118">
        <v>46539</v>
      </c>
      <c r="L63" s="5">
        <f t="shared" si="37"/>
        <v>689437.1213281193</v>
      </c>
      <c r="M63" s="5">
        <f t="shared" si="0"/>
        <v>5409.1195491666622</v>
      </c>
      <c r="N63" s="5">
        <f t="shared" si="1"/>
        <v>669.23934003584236</v>
      </c>
      <c r="O63" s="35">
        <f t="shared" si="2"/>
        <v>1.1648447453713517E-2</v>
      </c>
      <c r="P63" s="5">
        <f t="shared" si="3"/>
        <v>4739.8802091308198</v>
      </c>
      <c r="Q63" s="35">
        <f t="shared" si="4"/>
        <v>8.249999999999999E-2</v>
      </c>
      <c r="R63" s="5">
        <f t="shared" si="38"/>
        <v>31232.118011916129</v>
      </c>
      <c r="S63" s="5">
        <f t="shared" si="39"/>
        <v>271678.57674141688</v>
      </c>
      <c r="T63" s="5">
        <f t="shared" si="5"/>
        <v>688767.88198808348</v>
      </c>
      <c r="U63" s="5">
        <f t="shared" si="6"/>
        <v>302910.69475333299</v>
      </c>
      <c r="V63" s="150"/>
      <c r="W63" s="2">
        <v>56</v>
      </c>
      <c r="X63" s="118">
        <v>46539</v>
      </c>
      <c r="Y63" s="5">
        <f t="shared" si="40"/>
        <v>688030.8570945469</v>
      </c>
      <c r="Z63" s="5">
        <f t="shared" si="41"/>
        <v>5283.104931931518</v>
      </c>
      <c r="AA63" s="5">
        <f t="shared" si="7"/>
        <v>696.23255130120469</v>
      </c>
      <c r="AB63" s="35">
        <f t="shared" si="8"/>
        <v>1.2143046390238233E-2</v>
      </c>
      <c r="AC63" s="5">
        <f t="shared" si="9"/>
        <v>4586.8723806303133</v>
      </c>
      <c r="AD63" s="35">
        <f t="shared" si="10"/>
        <v>8.0000000000000016E-2</v>
      </c>
      <c r="AE63" s="5">
        <f t="shared" si="42"/>
        <v>32665.375456754107</v>
      </c>
      <c r="AF63" s="5">
        <f t="shared" si="43"/>
        <v>263188.50073141087</v>
      </c>
      <c r="AG63" s="5">
        <f t="shared" si="11"/>
        <v>687334.62454324565</v>
      </c>
      <c r="AH63" s="5">
        <f t="shared" si="12"/>
        <v>295853.87618816498</v>
      </c>
      <c r="AI63" s="150"/>
      <c r="AJ63" s="2">
        <v>56</v>
      </c>
      <c r="AK63" s="118">
        <v>46539</v>
      </c>
      <c r="AL63" s="5">
        <f t="shared" si="44"/>
        <v>686571.0949583404</v>
      </c>
      <c r="AM63" s="5">
        <f t="shared" si="45"/>
        <v>5158.1681680251213</v>
      </c>
      <c r="AN63" s="5">
        <f t="shared" si="13"/>
        <v>724.06317975250658</v>
      </c>
      <c r="AO63" s="35">
        <f t="shared" si="14"/>
        <v>1.2655292686851742E-2</v>
      </c>
      <c r="AP63" s="5">
        <f t="shared" si="15"/>
        <v>4434.1049882726147</v>
      </c>
      <c r="AQ63" s="35">
        <f t="shared" si="16"/>
        <v>7.7499999999999986E-2</v>
      </c>
      <c r="AR63" s="5">
        <f t="shared" si="46"/>
        <v>34152.968221412571</v>
      </c>
      <c r="AS63" s="5">
        <f t="shared" si="47"/>
        <v>254704.44918799429</v>
      </c>
      <c r="AT63" s="5">
        <f t="shared" si="17"/>
        <v>685847.03177858784</v>
      </c>
      <c r="AU63" s="5">
        <f t="shared" si="18"/>
        <v>288857.41740940686</v>
      </c>
      <c r="AV63" s="150"/>
      <c r="AW63" s="2">
        <v>56</v>
      </c>
      <c r="AX63" s="118">
        <v>46539</v>
      </c>
      <c r="AY63" s="5">
        <f t="shared" si="48"/>
        <v>685056.58814250666</v>
      </c>
      <c r="AZ63" s="5">
        <f t="shared" si="49"/>
        <v>5034.344461579999</v>
      </c>
      <c r="BA63" s="5">
        <f t="shared" si="19"/>
        <v>752.74078568933237</v>
      </c>
      <c r="BB63" s="35">
        <f t="shared" si="20"/>
        <v>1.318561062636325E-2</v>
      </c>
      <c r="BC63" s="5">
        <f t="shared" si="21"/>
        <v>4281.6036758906666</v>
      </c>
      <c r="BD63" s="35">
        <f t="shared" si="22"/>
        <v>7.5000000000000011E-2</v>
      </c>
      <c r="BE63" s="5">
        <f t="shared" si="50"/>
        <v>35696.152643182562</v>
      </c>
      <c r="BF63" s="5">
        <f t="shared" si="51"/>
        <v>246227.13720529736</v>
      </c>
      <c r="BG63" s="5">
        <f t="shared" si="23"/>
        <v>684303.84735681734</v>
      </c>
      <c r="BH63" s="5">
        <f t="shared" si="24"/>
        <v>281923.28984847991</v>
      </c>
      <c r="BI63" s="150"/>
      <c r="BJ63" s="2">
        <v>56</v>
      </c>
      <c r="BK63" s="118">
        <v>46539</v>
      </c>
      <c r="BL63" s="5">
        <f t="shared" si="52"/>
        <v>683486.11453927692</v>
      </c>
      <c r="BM63" s="5">
        <f t="shared" si="53"/>
        <v>4911.6692164045799</v>
      </c>
      <c r="BN63" s="5">
        <f t="shared" si="25"/>
        <v>782.27394106311476</v>
      </c>
      <c r="BO63" s="35">
        <f t="shared" si="26"/>
        <v>1.3734422825963544E-2</v>
      </c>
      <c r="BP63" s="5">
        <f t="shared" si="27"/>
        <v>4129.3952753414651</v>
      </c>
      <c r="BQ63" s="35">
        <f t="shared" si="28"/>
        <v>7.2500000000000009E-2</v>
      </c>
      <c r="BR63" s="5">
        <f t="shared" si="54"/>
        <v>37296.159401786237</v>
      </c>
      <c r="BS63" s="5">
        <f t="shared" si="55"/>
        <v>237757.31671687029</v>
      </c>
      <c r="BT63" s="5">
        <f t="shared" si="29"/>
        <v>682703.84059821384</v>
      </c>
      <c r="BU63" s="5">
        <f t="shared" si="30"/>
        <v>275053.47611865652</v>
      </c>
      <c r="BV63" s="150"/>
      <c r="BW63" s="2">
        <v>56</v>
      </c>
      <c r="BX63" s="118">
        <v>46539</v>
      </c>
      <c r="BY63" s="5">
        <f t="shared" si="56"/>
        <v>681858.4808773991</v>
      </c>
      <c r="BZ63" s="5">
        <f t="shared" si="57"/>
        <v>4790.177965290115</v>
      </c>
      <c r="CA63" s="5">
        <f t="shared" si="31"/>
        <v>812.67016017195328</v>
      </c>
      <c r="CB63" s="35">
        <f t="shared" si="32"/>
        <v>1.4302149486378386E-2</v>
      </c>
      <c r="CC63" s="5">
        <f t="shared" si="33"/>
        <v>3977.5078051181617</v>
      </c>
      <c r="CD63" s="35">
        <f t="shared" si="34"/>
        <v>7.0000000000000007E-2</v>
      </c>
      <c r="CE63" s="5">
        <f t="shared" si="58"/>
        <v>38954.189282773448</v>
      </c>
      <c r="CF63" s="5">
        <f t="shared" si="59"/>
        <v>229295.77677347302</v>
      </c>
      <c r="CG63" s="5">
        <f t="shared" si="35"/>
        <v>681045.81071722717</v>
      </c>
      <c r="CH63" s="5">
        <f t="shared" si="36"/>
        <v>268249.96605624649</v>
      </c>
    </row>
    <row r="64" spans="9:86" ht="14.25" customHeight="1">
      <c r="I64" s="150"/>
      <c r="J64" s="2">
        <v>57</v>
      </c>
      <c r="K64" s="118">
        <v>46569</v>
      </c>
      <c r="L64" s="5">
        <f t="shared" si="37"/>
        <v>688767.88198808348</v>
      </c>
      <c r="M64" s="5">
        <f t="shared" si="0"/>
        <v>5409.1195491666622</v>
      </c>
      <c r="N64" s="5">
        <f t="shared" si="1"/>
        <v>673.84036049858787</v>
      </c>
      <c r="O64" s="35">
        <f t="shared" si="2"/>
        <v>1.1739926523058976E-2</v>
      </c>
      <c r="P64" s="5">
        <f t="shared" si="3"/>
        <v>4735.2791886680743</v>
      </c>
      <c r="Q64" s="35">
        <f t="shared" si="4"/>
        <v>8.2500000000000018E-2</v>
      </c>
      <c r="R64" s="5">
        <f t="shared" si="38"/>
        <v>31905.958372414716</v>
      </c>
      <c r="S64" s="5">
        <f t="shared" si="39"/>
        <v>276413.85593008494</v>
      </c>
      <c r="T64" s="5">
        <f t="shared" si="5"/>
        <v>688094.04162758484</v>
      </c>
      <c r="U64" s="5">
        <f t="shared" si="6"/>
        <v>308319.81430249964</v>
      </c>
      <c r="V64" s="150"/>
      <c r="W64" s="2">
        <v>57</v>
      </c>
      <c r="X64" s="118">
        <v>46569</v>
      </c>
      <c r="Y64" s="5">
        <f t="shared" si="40"/>
        <v>687334.62454324565</v>
      </c>
      <c r="Z64" s="5">
        <f t="shared" si="41"/>
        <v>5283.104931931518</v>
      </c>
      <c r="AA64" s="5">
        <f t="shared" si="7"/>
        <v>700.87410164321318</v>
      </c>
      <c r="AB64" s="35">
        <f t="shared" si="8"/>
        <v>1.2236382279312029E-2</v>
      </c>
      <c r="AC64" s="5">
        <f t="shared" si="9"/>
        <v>4582.2308302883048</v>
      </c>
      <c r="AD64" s="35">
        <f t="shared" si="10"/>
        <v>0.08</v>
      </c>
      <c r="AE64" s="5">
        <f t="shared" si="42"/>
        <v>33366.249558397321</v>
      </c>
      <c r="AF64" s="5">
        <f t="shared" si="43"/>
        <v>267770.73156169918</v>
      </c>
      <c r="AG64" s="5">
        <f t="shared" si="11"/>
        <v>686633.75044160243</v>
      </c>
      <c r="AH64" s="5">
        <f t="shared" si="12"/>
        <v>301136.98112009652</v>
      </c>
      <c r="AI64" s="150"/>
      <c r="AJ64" s="2">
        <v>57</v>
      </c>
      <c r="AK64" s="118">
        <v>46569</v>
      </c>
      <c r="AL64" s="5">
        <f t="shared" si="44"/>
        <v>685847.03177858784</v>
      </c>
      <c r="AM64" s="5">
        <f t="shared" si="45"/>
        <v>5158.1681680251213</v>
      </c>
      <c r="AN64" s="5">
        <f t="shared" si="13"/>
        <v>728.73942112174154</v>
      </c>
      <c r="AO64" s="35">
        <f t="shared" si="14"/>
        <v>1.275047153121457E-2</v>
      </c>
      <c r="AP64" s="5">
        <f t="shared" si="15"/>
        <v>4429.4287469033798</v>
      </c>
      <c r="AQ64" s="35">
        <f t="shared" si="16"/>
        <v>7.7499999999999999E-2</v>
      </c>
      <c r="AR64" s="5">
        <f t="shared" si="46"/>
        <v>34881.707642534311</v>
      </c>
      <c r="AS64" s="5">
        <f t="shared" si="47"/>
        <v>259133.87793489767</v>
      </c>
      <c r="AT64" s="5">
        <f t="shared" si="17"/>
        <v>685118.29235746607</v>
      </c>
      <c r="AU64" s="5">
        <f t="shared" si="18"/>
        <v>294015.58557743195</v>
      </c>
      <c r="AV64" s="150"/>
      <c r="AW64" s="2">
        <v>57</v>
      </c>
      <c r="AX64" s="118">
        <v>46569</v>
      </c>
      <c r="AY64" s="5">
        <f t="shared" si="48"/>
        <v>684303.84735681734</v>
      </c>
      <c r="AZ64" s="5">
        <f t="shared" si="49"/>
        <v>5034.344461579999</v>
      </c>
      <c r="BA64" s="5">
        <f t="shared" si="19"/>
        <v>757.44541559989102</v>
      </c>
      <c r="BB64" s="35">
        <f t="shared" si="20"/>
        <v>1.3282615642608284E-2</v>
      </c>
      <c r="BC64" s="5">
        <f t="shared" si="21"/>
        <v>4276.899045980108</v>
      </c>
      <c r="BD64" s="35">
        <f t="shared" si="22"/>
        <v>7.4999999999999997E-2</v>
      </c>
      <c r="BE64" s="5">
        <f t="shared" si="50"/>
        <v>36453.598058782452</v>
      </c>
      <c r="BF64" s="5">
        <f t="shared" si="51"/>
        <v>250504.03625127746</v>
      </c>
      <c r="BG64" s="5">
        <f t="shared" si="23"/>
        <v>683546.40194121748</v>
      </c>
      <c r="BH64" s="5">
        <f t="shared" si="24"/>
        <v>286957.63431005989</v>
      </c>
      <c r="BI64" s="150"/>
      <c r="BJ64" s="2">
        <v>57</v>
      </c>
      <c r="BK64" s="118">
        <v>46569</v>
      </c>
      <c r="BL64" s="5">
        <f t="shared" si="52"/>
        <v>682703.84059821384</v>
      </c>
      <c r="BM64" s="5">
        <f t="shared" si="53"/>
        <v>4911.6692164045799</v>
      </c>
      <c r="BN64" s="5">
        <f t="shared" si="25"/>
        <v>787.00017945703803</v>
      </c>
      <c r="BO64" s="35">
        <f t="shared" si="26"/>
        <v>1.3833234254562307E-2</v>
      </c>
      <c r="BP64" s="5">
        <f t="shared" si="27"/>
        <v>4124.6690369475418</v>
      </c>
      <c r="BQ64" s="35">
        <f t="shared" si="28"/>
        <v>7.2499999999999995E-2</v>
      </c>
      <c r="BR64" s="5">
        <f t="shared" si="54"/>
        <v>38083.159581243279</v>
      </c>
      <c r="BS64" s="5">
        <f t="shared" si="55"/>
        <v>241881.98575381783</v>
      </c>
      <c r="BT64" s="5">
        <f t="shared" si="29"/>
        <v>681916.84041875682</v>
      </c>
      <c r="BU64" s="5">
        <f t="shared" si="30"/>
        <v>279965.14533506113</v>
      </c>
      <c r="BV64" s="150"/>
      <c r="BW64" s="2">
        <v>57</v>
      </c>
      <c r="BX64" s="118">
        <v>46569</v>
      </c>
      <c r="BY64" s="5">
        <f t="shared" si="56"/>
        <v>681045.81071722717</v>
      </c>
      <c r="BZ64" s="5">
        <f t="shared" si="57"/>
        <v>4790.177965290115</v>
      </c>
      <c r="CA64" s="5">
        <f t="shared" si="31"/>
        <v>817.41073610628973</v>
      </c>
      <c r="CB64" s="35">
        <f t="shared" si="32"/>
        <v>1.4402744542170279E-2</v>
      </c>
      <c r="CC64" s="5">
        <f t="shared" si="33"/>
        <v>3972.7672291838253</v>
      </c>
      <c r="CD64" s="35">
        <f t="shared" si="34"/>
        <v>7.0000000000000007E-2</v>
      </c>
      <c r="CE64" s="5">
        <f t="shared" si="58"/>
        <v>39771.600018879741</v>
      </c>
      <c r="CF64" s="5">
        <f t="shared" si="59"/>
        <v>233268.54400265685</v>
      </c>
      <c r="CG64" s="5">
        <f t="shared" si="35"/>
        <v>680228.39998112083</v>
      </c>
      <c r="CH64" s="5">
        <f t="shared" si="36"/>
        <v>273040.14402153657</v>
      </c>
    </row>
    <row r="65" spans="9:86" ht="14.25" customHeight="1">
      <c r="I65" s="150"/>
      <c r="J65" s="2">
        <v>58</v>
      </c>
      <c r="K65" s="118">
        <v>46600</v>
      </c>
      <c r="L65" s="5">
        <f t="shared" si="37"/>
        <v>688094.04162758484</v>
      </c>
      <c r="M65" s="5">
        <f t="shared" si="0"/>
        <v>5409.1195491666622</v>
      </c>
      <c r="N65" s="5">
        <f t="shared" si="1"/>
        <v>678.47301297701597</v>
      </c>
      <c r="O65" s="35">
        <f t="shared" si="2"/>
        <v>1.1832214295107481E-2</v>
      </c>
      <c r="P65" s="5">
        <f t="shared" si="3"/>
        <v>4730.6465361896462</v>
      </c>
      <c r="Q65" s="35">
        <f t="shared" si="4"/>
        <v>8.2500000000000018E-2</v>
      </c>
      <c r="R65" s="5">
        <f t="shared" si="38"/>
        <v>32584.431385391734</v>
      </c>
      <c r="S65" s="5">
        <f t="shared" si="39"/>
        <v>281144.5024662746</v>
      </c>
      <c r="T65" s="5">
        <f t="shared" si="5"/>
        <v>687415.56861460779</v>
      </c>
      <c r="U65" s="5">
        <f t="shared" si="6"/>
        <v>313728.93385166634</v>
      </c>
      <c r="V65" s="150"/>
      <c r="W65" s="2">
        <v>58</v>
      </c>
      <c r="X65" s="118">
        <v>46600</v>
      </c>
      <c r="Y65" s="5">
        <f t="shared" si="40"/>
        <v>686633.75044160243</v>
      </c>
      <c r="Z65" s="5">
        <f t="shared" si="41"/>
        <v>5283.104931931518</v>
      </c>
      <c r="AA65" s="5">
        <f t="shared" si="7"/>
        <v>705.54659565416841</v>
      </c>
      <c r="AB65" s="35">
        <f t="shared" si="8"/>
        <v>1.2330531586023596E-2</v>
      </c>
      <c r="AC65" s="5">
        <f t="shared" si="9"/>
        <v>4577.5583362773496</v>
      </c>
      <c r="AD65" s="35">
        <f t="shared" si="10"/>
        <v>0.08</v>
      </c>
      <c r="AE65" s="5">
        <f t="shared" si="42"/>
        <v>34071.796154051488</v>
      </c>
      <c r="AF65" s="5">
        <f t="shared" si="43"/>
        <v>272348.28989797656</v>
      </c>
      <c r="AG65" s="5">
        <f t="shared" si="11"/>
        <v>685928.20384594821</v>
      </c>
      <c r="AH65" s="5">
        <f t="shared" si="12"/>
        <v>306420.08605202805</v>
      </c>
      <c r="AI65" s="150"/>
      <c r="AJ65" s="2">
        <v>58</v>
      </c>
      <c r="AK65" s="118">
        <v>46600</v>
      </c>
      <c r="AL65" s="5">
        <f t="shared" si="44"/>
        <v>685118.29235746607</v>
      </c>
      <c r="AM65" s="5">
        <f t="shared" si="45"/>
        <v>5158.1681680251213</v>
      </c>
      <c r="AN65" s="5">
        <f t="shared" si="13"/>
        <v>733.44586321648603</v>
      </c>
      <c r="AO65" s="35">
        <f t="shared" si="14"/>
        <v>1.284646820377941E-2</v>
      </c>
      <c r="AP65" s="5">
        <f t="shared" si="15"/>
        <v>4424.7223048086353</v>
      </c>
      <c r="AQ65" s="35">
        <f t="shared" si="16"/>
        <v>7.7499999999999999E-2</v>
      </c>
      <c r="AR65" s="5">
        <f t="shared" si="46"/>
        <v>35615.153505750801</v>
      </c>
      <c r="AS65" s="5">
        <f t="shared" si="47"/>
        <v>263558.60023970628</v>
      </c>
      <c r="AT65" s="5">
        <f t="shared" si="17"/>
        <v>684384.84649424953</v>
      </c>
      <c r="AU65" s="5">
        <f t="shared" si="18"/>
        <v>299173.7537454571</v>
      </c>
      <c r="AV65" s="150"/>
      <c r="AW65" s="2">
        <v>58</v>
      </c>
      <c r="AX65" s="118">
        <v>46600</v>
      </c>
      <c r="AY65" s="5">
        <f t="shared" si="48"/>
        <v>683546.40194121748</v>
      </c>
      <c r="AZ65" s="5">
        <f t="shared" si="49"/>
        <v>5034.344461579999</v>
      </c>
      <c r="BA65" s="5">
        <f t="shared" si="19"/>
        <v>762.17944944738974</v>
      </c>
      <c r="BB65" s="35">
        <f t="shared" si="20"/>
        <v>1.338044259671959E-2</v>
      </c>
      <c r="BC65" s="5">
        <f t="shared" si="21"/>
        <v>4272.1650121326093</v>
      </c>
      <c r="BD65" s="35">
        <f t="shared" si="22"/>
        <v>7.5000000000000011E-2</v>
      </c>
      <c r="BE65" s="5">
        <f t="shared" si="50"/>
        <v>37215.777508229839</v>
      </c>
      <c r="BF65" s="5">
        <f t="shared" si="51"/>
        <v>254776.20126341007</v>
      </c>
      <c r="BG65" s="5">
        <f t="shared" si="23"/>
        <v>682784.22249177005</v>
      </c>
      <c r="BH65" s="5">
        <f t="shared" si="24"/>
        <v>291991.97877163993</v>
      </c>
      <c r="BI65" s="150"/>
      <c r="BJ65" s="2">
        <v>58</v>
      </c>
      <c r="BK65" s="118">
        <v>46600</v>
      </c>
      <c r="BL65" s="5">
        <f t="shared" si="52"/>
        <v>681916.84041875682</v>
      </c>
      <c r="BM65" s="5">
        <f t="shared" si="53"/>
        <v>4911.6692164045799</v>
      </c>
      <c r="BN65" s="5">
        <f t="shared" si="25"/>
        <v>791.75497220792386</v>
      </c>
      <c r="BO65" s="35">
        <f t="shared" si="26"/>
        <v>1.3932871434382823E-2</v>
      </c>
      <c r="BP65" s="5">
        <f t="shared" si="27"/>
        <v>4119.914244196656</v>
      </c>
      <c r="BQ65" s="35">
        <f t="shared" si="28"/>
        <v>7.2499999999999995E-2</v>
      </c>
      <c r="BR65" s="5">
        <f t="shared" si="54"/>
        <v>38874.914553451206</v>
      </c>
      <c r="BS65" s="5">
        <f t="shared" si="55"/>
        <v>246001.8999980145</v>
      </c>
      <c r="BT65" s="5">
        <f t="shared" si="29"/>
        <v>681125.08544654888</v>
      </c>
      <c r="BU65" s="5">
        <f t="shared" si="30"/>
        <v>284876.81455146568</v>
      </c>
      <c r="BV65" s="150"/>
      <c r="BW65" s="2">
        <v>58</v>
      </c>
      <c r="BX65" s="118">
        <v>46600</v>
      </c>
      <c r="BY65" s="5">
        <f t="shared" si="56"/>
        <v>680228.39998112083</v>
      </c>
      <c r="BZ65" s="5">
        <f t="shared" si="57"/>
        <v>4790.177965290115</v>
      </c>
      <c r="CA65" s="5">
        <f t="shared" si="31"/>
        <v>822.17896540024321</v>
      </c>
      <c r="CB65" s="35">
        <f t="shared" si="32"/>
        <v>1.4504168871921174E-2</v>
      </c>
      <c r="CC65" s="5">
        <f t="shared" si="33"/>
        <v>3967.9989998898718</v>
      </c>
      <c r="CD65" s="35">
        <f t="shared" si="34"/>
        <v>7.0000000000000007E-2</v>
      </c>
      <c r="CE65" s="5">
        <f t="shared" si="58"/>
        <v>40593.778984279983</v>
      </c>
      <c r="CF65" s="5">
        <f t="shared" si="59"/>
        <v>237236.54300254674</v>
      </c>
      <c r="CG65" s="5">
        <f t="shared" si="35"/>
        <v>679406.22101572063</v>
      </c>
      <c r="CH65" s="5">
        <f t="shared" si="36"/>
        <v>277830.32198682672</v>
      </c>
    </row>
    <row r="66" spans="9:86" ht="14.25" customHeight="1">
      <c r="I66" s="150"/>
      <c r="J66" s="2">
        <v>59</v>
      </c>
      <c r="K66" s="118">
        <v>46631</v>
      </c>
      <c r="L66" s="5">
        <f t="shared" si="37"/>
        <v>687415.56861460779</v>
      </c>
      <c r="M66" s="5">
        <f t="shared" si="0"/>
        <v>5409.1195491666622</v>
      </c>
      <c r="N66" s="5">
        <f t="shared" si="1"/>
        <v>683.13751494123335</v>
      </c>
      <c r="O66" s="35">
        <f t="shared" si="2"/>
        <v>1.1925319346223196E-2</v>
      </c>
      <c r="P66" s="5">
        <f t="shared" si="3"/>
        <v>4725.9820342254288</v>
      </c>
      <c r="Q66" s="35">
        <f t="shared" si="4"/>
        <v>8.2500000000000004E-2</v>
      </c>
      <c r="R66" s="5">
        <f t="shared" si="38"/>
        <v>33267.568900332968</v>
      </c>
      <c r="S66" s="5">
        <f t="shared" si="39"/>
        <v>285870.48450050002</v>
      </c>
      <c r="T66" s="5">
        <f t="shared" si="5"/>
        <v>686732.43109966652</v>
      </c>
      <c r="U66" s="5">
        <f t="shared" si="6"/>
        <v>319138.05340083299</v>
      </c>
      <c r="V66" s="150"/>
      <c r="W66" s="2">
        <v>59</v>
      </c>
      <c r="X66" s="118">
        <v>46631</v>
      </c>
      <c r="Y66" s="5">
        <f t="shared" si="40"/>
        <v>685928.20384594821</v>
      </c>
      <c r="Z66" s="5">
        <f t="shared" si="41"/>
        <v>5283.104931931518</v>
      </c>
      <c r="AA66" s="5">
        <f t="shared" si="7"/>
        <v>710.25023962519663</v>
      </c>
      <c r="AB66" s="35">
        <f t="shared" si="8"/>
        <v>1.2425502884579637E-2</v>
      </c>
      <c r="AC66" s="5">
        <f t="shared" si="9"/>
        <v>4572.8546923063213</v>
      </c>
      <c r="AD66" s="35">
        <f t="shared" si="10"/>
        <v>7.9999999999999988E-2</v>
      </c>
      <c r="AE66" s="5">
        <f t="shared" si="42"/>
        <v>34782.046393676683</v>
      </c>
      <c r="AF66" s="5">
        <f t="shared" si="43"/>
        <v>276921.14459028287</v>
      </c>
      <c r="AG66" s="5">
        <f t="shared" si="11"/>
        <v>685217.95360632299</v>
      </c>
      <c r="AH66" s="5">
        <f t="shared" si="12"/>
        <v>311703.19098395953</v>
      </c>
      <c r="AI66" s="150"/>
      <c r="AJ66" s="2">
        <v>59</v>
      </c>
      <c r="AK66" s="118">
        <v>46631</v>
      </c>
      <c r="AL66" s="5">
        <f t="shared" si="44"/>
        <v>684384.84649424953</v>
      </c>
      <c r="AM66" s="5">
        <f t="shared" si="45"/>
        <v>5158.1681680251213</v>
      </c>
      <c r="AN66" s="5">
        <f t="shared" si="13"/>
        <v>738.18270108309298</v>
      </c>
      <c r="AO66" s="35">
        <f t="shared" si="14"/>
        <v>1.2943291275914518E-2</v>
      </c>
      <c r="AP66" s="5">
        <f t="shared" si="15"/>
        <v>4419.9854669420283</v>
      </c>
      <c r="AQ66" s="35">
        <f t="shared" si="16"/>
        <v>7.7499999999999999E-2</v>
      </c>
      <c r="AR66" s="5">
        <f t="shared" si="46"/>
        <v>36353.33620683389</v>
      </c>
      <c r="AS66" s="5">
        <f t="shared" si="47"/>
        <v>267978.5857066483</v>
      </c>
      <c r="AT66" s="5">
        <f t="shared" si="17"/>
        <v>683646.6637931664</v>
      </c>
      <c r="AU66" s="5">
        <f t="shared" si="18"/>
        <v>304331.92191348219</v>
      </c>
      <c r="AV66" s="150"/>
      <c r="AW66" s="2">
        <v>59</v>
      </c>
      <c r="AX66" s="118">
        <v>46631</v>
      </c>
      <c r="AY66" s="5">
        <f t="shared" si="48"/>
        <v>682784.22249177005</v>
      </c>
      <c r="AZ66" s="5">
        <f t="shared" si="49"/>
        <v>5034.344461579999</v>
      </c>
      <c r="BA66" s="5">
        <f t="shared" si="19"/>
        <v>766.94307100643618</v>
      </c>
      <c r="BB66" s="35">
        <f t="shared" si="20"/>
        <v>1.3479100056662727E-2</v>
      </c>
      <c r="BC66" s="5">
        <f t="shared" si="21"/>
        <v>4267.4013905735628</v>
      </c>
      <c r="BD66" s="35">
        <f t="shared" si="22"/>
        <v>7.5000000000000011E-2</v>
      </c>
      <c r="BE66" s="5">
        <f t="shared" si="50"/>
        <v>37982.720579236273</v>
      </c>
      <c r="BF66" s="5">
        <f t="shared" si="51"/>
        <v>259043.60265398363</v>
      </c>
      <c r="BG66" s="5">
        <f t="shared" si="23"/>
        <v>682017.2794207636</v>
      </c>
      <c r="BH66" s="5">
        <f t="shared" si="24"/>
        <v>297026.32323321991</v>
      </c>
      <c r="BI66" s="150"/>
      <c r="BJ66" s="2">
        <v>59</v>
      </c>
      <c r="BK66" s="118">
        <v>46631</v>
      </c>
      <c r="BL66" s="5">
        <f t="shared" si="52"/>
        <v>681125.08544654888</v>
      </c>
      <c r="BM66" s="5">
        <f t="shared" si="53"/>
        <v>4911.6692164045799</v>
      </c>
      <c r="BN66" s="5">
        <f t="shared" si="25"/>
        <v>796.5384918316804</v>
      </c>
      <c r="BO66" s="35">
        <f t="shared" si="26"/>
        <v>1.4033342929534877E-2</v>
      </c>
      <c r="BP66" s="5">
        <f t="shared" si="27"/>
        <v>4115.1307245728995</v>
      </c>
      <c r="BQ66" s="35">
        <f t="shared" si="28"/>
        <v>7.2499999999999995E-2</v>
      </c>
      <c r="BR66" s="5">
        <f t="shared" si="54"/>
        <v>39671.453045282884</v>
      </c>
      <c r="BS66" s="5">
        <f t="shared" si="55"/>
        <v>250117.0307225874</v>
      </c>
      <c r="BT66" s="5">
        <f t="shared" si="29"/>
        <v>680328.54695471725</v>
      </c>
      <c r="BU66" s="5">
        <f t="shared" si="30"/>
        <v>289788.48376787029</v>
      </c>
      <c r="BV66" s="150"/>
      <c r="BW66" s="2">
        <v>59</v>
      </c>
      <c r="BX66" s="118">
        <v>46631</v>
      </c>
      <c r="BY66" s="5">
        <f t="shared" si="56"/>
        <v>679406.22101572063</v>
      </c>
      <c r="BZ66" s="5">
        <f t="shared" si="57"/>
        <v>4790.177965290115</v>
      </c>
      <c r="CA66" s="5">
        <f t="shared" si="31"/>
        <v>826.97500936507777</v>
      </c>
      <c r="CB66" s="35">
        <f t="shared" si="32"/>
        <v>1.4606431035537E-2</v>
      </c>
      <c r="CC66" s="5">
        <f t="shared" si="33"/>
        <v>3963.2029559250373</v>
      </c>
      <c r="CD66" s="35">
        <f t="shared" si="34"/>
        <v>7.0000000000000007E-2</v>
      </c>
      <c r="CE66" s="5">
        <f t="shared" si="58"/>
        <v>41420.753993645063</v>
      </c>
      <c r="CF66" s="5">
        <f t="shared" si="59"/>
        <v>241199.74595847179</v>
      </c>
      <c r="CG66" s="5">
        <f t="shared" si="35"/>
        <v>678579.2460063555</v>
      </c>
      <c r="CH66" s="5">
        <f t="shared" si="36"/>
        <v>282620.49995211686</v>
      </c>
    </row>
    <row r="67" spans="9:86" ht="14.25" customHeight="1">
      <c r="I67" s="150"/>
      <c r="J67" s="2">
        <v>60</v>
      </c>
      <c r="K67" s="118">
        <v>46661</v>
      </c>
      <c r="L67" s="5">
        <f t="shared" si="37"/>
        <v>686732.43109966652</v>
      </c>
      <c r="M67" s="5">
        <f t="shared" si="0"/>
        <v>5409.1195491666622</v>
      </c>
      <c r="N67" s="5">
        <f t="shared" si="1"/>
        <v>687.83408535645503</v>
      </c>
      <c r="O67" s="35">
        <f t="shared" si="2"/>
        <v>1.2019250366638857E-2</v>
      </c>
      <c r="P67" s="5">
        <f t="shared" si="3"/>
        <v>4721.2854638102071</v>
      </c>
      <c r="Q67" s="35">
        <f t="shared" si="4"/>
        <v>8.2500000000000004E-2</v>
      </c>
      <c r="R67" s="5">
        <f t="shared" si="38"/>
        <v>33955.402985689419</v>
      </c>
      <c r="S67" s="5">
        <f t="shared" si="39"/>
        <v>290591.76996431022</v>
      </c>
      <c r="T67" s="5">
        <f t="shared" si="5"/>
        <v>686044.59701431007</v>
      </c>
      <c r="U67" s="5">
        <f t="shared" si="6"/>
        <v>324547.17294999963</v>
      </c>
      <c r="V67" s="150"/>
      <c r="W67" s="2">
        <v>60</v>
      </c>
      <c r="X67" s="118">
        <v>46661</v>
      </c>
      <c r="Y67" s="5">
        <f t="shared" si="40"/>
        <v>685217.95360632299</v>
      </c>
      <c r="Z67" s="5">
        <f t="shared" si="41"/>
        <v>5283.104931931518</v>
      </c>
      <c r="AA67" s="5">
        <f t="shared" si="7"/>
        <v>714.98524122269737</v>
      </c>
      <c r="AB67" s="35">
        <f t="shared" si="8"/>
        <v>1.252130486295127E-2</v>
      </c>
      <c r="AC67" s="5">
        <f t="shared" si="9"/>
        <v>4568.1196907088206</v>
      </c>
      <c r="AD67" s="35">
        <f t="shared" si="10"/>
        <v>8.0000000000000016E-2</v>
      </c>
      <c r="AE67" s="5">
        <f t="shared" si="42"/>
        <v>35497.03163489938</v>
      </c>
      <c r="AF67" s="5">
        <f t="shared" si="43"/>
        <v>281489.26428099169</v>
      </c>
      <c r="AG67" s="5">
        <f t="shared" si="11"/>
        <v>684502.96836510033</v>
      </c>
      <c r="AH67" s="5">
        <f t="shared" si="12"/>
        <v>316986.29591589107</v>
      </c>
      <c r="AI67" s="150"/>
      <c r="AJ67" s="2">
        <v>60</v>
      </c>
      <c r="AK67" s="118">
        <v>46661</v>
      </c>
      <c r="AL67" s="5">
        <f t="shared" si="44"/>
        <v>683646.6637931664</v>
      </c>
      <c r="AM67" s="5">
        <f t="shared" si="45"/>
        <v>5158.1681680251213</v>
      </c>
      <c r="AN67" s="5">
        <f t="shared" si="13"/>
        <v>742.95013102758821</v>
      </c>
      <c r="AO67" s="35">
        <f t="shared" si="14"/>
        <v>1.304094943265658E-2</v>
      </c>
      <c r="AP67" s="5">
        <f t="shared" si="15"/>
        <v>4415.2180369975331</v>
      </c>
      <c r="AQ67" s="35">
        <f t="shared" si="16"/>
        <v>7.7499999999999999E-2</v>
      </c>
      <c r="AR67" s="5">
        <f t="shared" si="46"/>
        <v>37096.286337861478</v>
      </c>
      <c r="AS67" s="5">
        <f t="shared" si="47"/>
        <v>272393.80374364584</v>
      </c>
      <c r="AT67" s="5">
        <f t="shared" si="17"/>
        <v>682903.71366213879</v>
      </c>
      <c r="AU67" s="5">
        <f t="shared" si="18"/>
        <v>309490.09008150734</v>
      </c>
      <c r="AV67" s="150"/>
      <c r="AW67" s="2">
        <v>60</v>
      </c>
      <c r="AX67" s="118">
        <v>46661</v>
      </c>
      <c r="AY67" s="5">
        <f t="shared" si="48"/>
        <v>682017.2794207636</v>
      </c>
      <c r="AZ67" s="5">
        <f t="shared" si="49"/>
        <v>5034.344461579999</v>
      </c>
      <c r="BA67" s="5">
        <f t="shared" si="19"/>
        <v>771.73646520022703</v>
      </c>
      <c r="BB67" s="35">
        <f t="shared" si="20"/>
        <v>1.357859670398372E-2</v>
      </c>
      <c r="BC67" s="5">
        <f t="shared" si="21"/>
        <v>4262.607996379772</v>
      </c>
      <c r="BD67" s="35">
        <f t="shared" si="22"/>
        <v>7.4999999999999997E-2</v>
      </c>
      <c r="BE67" s="5">
        <f t="shared" si="50"/>
        <v>38754.457044436502</v>
      </c>
      <c r="BF67" s="5">
        <f t="shared" si="51"/>
        <v>263306.21065036341</v>
      </c>
      <c r="BG67" s="5">
        <f t="shared" si="23"/>
        <v>681245.5429555634</v>
      </c>
      <c r="BH67" s="5">
        <f t="shared" si="24"/>
        <v>302060.66769479989</v>
      </c>
      <c r="BI67" s="150"/>
      <c r="BJ67" s="2">
        <v>60</v>
      </c>
      <c r="BK67" s="118">
        <v>46661</v>
      </c>
      <c r="BL67" s="5">
        <f t="shared" si="52"/>
        <v>680328.54695471725</v>
      </c>
      <c r="BM67" s="5">
        <f t="shared" si="53"/>
        <v>4911.6692164045799</v>
      </c>
      <c r="BN67" s="5">
        <f t="shared" si="25"/>
        <v>801.35091188649676</v>
      </c>
      <c r="BO67" s="35">
        <f t="shared" si="26"/>
        <v>1.4134657417628569E-2</v>
      </c>
      <c r="BP67" s="5">
        <f t="shared" si="27"/>
        <v>4110.3183045180831</v>
      </c>
      <c r="BQ67" s="35">
        <f t="shared" si="28"/>
        <v>7.2499999999999995E-2</v>
      </c>
      <c r="BR67" s="5">
        <f t="shared" si="54"/>
        <v>40472.803957169381</v>
      </c>
      <c r="BS67" s="5">
        <f t="shared" si="55"/>
        <v>254227.34902710549</v>
      </c>
      <c r="BT67" s="5">
        <f t="shared" si="29"/>
        <v>679527.19604283071</v>
      </c>
      <c r="BU67" s="5">
        <f t="shared" si="30"/>
        <v>294700.1529842749</v>
      </c>
      <c r="BV67" s="150"/>
      <c r="BW67" s="2">
        <v>60</v>
      </c>
      <c r="BX67" s="118">
        <v>46661</v>
      </c>
      <c r="BY67" s="5">
        <f t="shared" si="56"/>
        <v>678579.2460063555</v>
      </c>
      <c r="BZ67" s="5">
        <f t="shared" si="57"/>
        <v>4790.177965290115</v>
      </c>
      <c r="CA67" s="5">
        <f t="shared" si="31"/>
        <v>831.79903025304111</v>
      </c>
      <c r="CB67" s="35">
        <f t="shared" si="32"/>
        <v>1.4709539706351419E-2</v>
      </c>
      <c r="CC67" s="5">
        <f t="shared" si="33"/>
        <v>3958.3789350370739</v>
      </c>
      <c r="CD67" s="35">
        <f t="shared" si="34"/>
        <v>7.0000000000000007E-2</v>
      </c>
      <c r="CE67" s="5">
        <f t="shared" si="58"/>
        <v>42252.553023898101</v>
      </c>
      <c r="CF67" s="5">
        <f t="shared" si="59"/>
        <v>245158.12489350885</v>
      </c>
      <c r="CG67" s="5">
        <f t="shared" si="35"/>
        <v>677747.44697610242</v>
      </c>
      <c r="CH67" s="5">
        <f t="shared" si="36"/>
        <v>287410.67791740695</v>
      </c>
    </row>
    <row r="68" spans="9:86" ht="14.25" customHeight="1">
      <c r="I68" s="150"/>
      <c r="J68" s="2">
        <v>61</v>
      </c>
      <c r="K68" s="118">
        <v>46692</v>
      </c>
      <c r="L68" s="5">
        <f t="shared" si="37"/>
        <v>686044.59701431007</v>
      </c>
      <c r="M68" s="5">
        <f t="shared" si="0"/>
        <v>5409.1195491666622</v>
      </c>
      <c r="N68" s="5">
        <f t="shared" si="1"/>
        <v>692.56294469328077</v>
      </c>
      <c r="O68" s="35">
        <f t="shared" si="2"/>
        <v>1.2114016162342894E-2</v>
      </c>
      <c r="P68" s="5">
        <f t="shared" si="3"/>
        <v>4716.5566044733814</v>
      </c>
      <c r="Q68" s="35">
        <f t="shared" si="4"/>
        <v>8.249999999999999E-2</v>
      </c>
      <c r="R68" s="5">
        <f t="shared" si="38"/>
        <v>34647.965930382699</v>
      </c>
      <c r="S68" s="5">
        <f t="shared" si="39"/>
        <v>295308.32656878361</v>
      </c>
      <c r="T68" s="5">
        <f t="shared" si="5"/>
        <v>685352.03406961681</v>
      </c>
      <c r="U68" s="5">
        <f t="shared" si="6"/>
        <v>329956.29249916633</v>
      </c>
      <c r="V68" s="150"/>
      <c r="W68" s="2">
        <v>61</v>
      </c>
      <c r="X68" s="118">
        <v>46692</v>
      </c>
      <c r="Y68" s="5">
        <f t="shared" si="40"/>
        <v>684502.96836510033</v>
      </c>
      <c r="Z68" s="5">
        <f t="shared" si="41"/>
        <v>5283.104931931518</v>
      </c>
      <c r="AA68" s="5">
        <f t="shared" si="7"/>
        <v>719.75180949751575</v>
      </c>
      <c r="AB68" s="35">
        <f t="shared" si="8"/>
        <v>1.2617946324760673E-2</v>
      </c>
      <c r="AC68" s="5">
        <f t="shared" si="9"/>
        <v>4563.3531224340022</v>
      </c>
      <c r="AD68" s="35">
        <f t="shared" si="10"/>
        <v>0.08</v>
      </c>
      <c r="AE68" s="5">
        <f t="shared" si="42"/>
        <v>36216.783444396897</v>
      </c>
      <c r="AF68" s="5">
        <f t="shared" si="43"/>
        <v>286052.61740342568</v>
      </c>
      <c r="AG68" s="5">
        <f t="shared" si="11"/>
        <v>683783.21655560285</v>
      </c>
      <c r="AH68" s="5">
        <f t="shared" si="12"/>
        <v>322269.4008478226</v>
      </c>
      <c r="AI68" s="150"/>
      <c r="AJ68" s="2">
        <v>61</v>
      </c>
      <c r="AK68" s="118">
        <v>46692</v>
      </c>
      <c r="AL68" s="5">
        <f t="shared" si="44"/>
        <v>682903.71366213879</v>
      </c>
      <c r="AM68" s="5">
        <f t="shared" si="45"/>
        <v>5158.1681680251213</v>
      </c>
      <c r="AN68" s="5">
        <f t="shared" si="13"/>
        <v>747.74835062380862</v>
      </c>
      <c r="AO68" s="35">
        <f t="shared" si="14"/>
        <v>1.3139451474596922E-2</v>
      </c>
      <c r="AP68" s="5">
        <f t="shared" si="15"/>
        <v>4410.4198174013127</v>
      </c>
      <c r="AQ68" s="35">
        <f t="shared" si="16"/>
        <v>7.7499999999999986E-2</v>
      </c>
      <c r="AR68" s="5">
        <f t="shared" si="46"/>
        <v>37844.034688485284</v>
      </c>
      <c r="AS68" s="5">
        <f t="shared" si="47"/>
        <v>276804.22356104717</v>
      </c>
      <c r="AT68" s="5">
        <f t="shared" si="17"/>
        <v>682155.96531151503</v>
      </c>
      <c r="AU68" s="5">
        <f t="shared" si="18"/>
        <v>314648.25824953243</v>
      </c>
      <c r="AV68" s="150"/>
      <c r="AW68" s="2">
        <v>61</v>
      </c>
      <c r="AX68" s="118">
        <v>46692</v>
      </c>
      <c r="AY68" s="5">
        <f t="shared" si="48"/>
        <v>681245.5429555634</v>
      </c>
      <c r="AZ68" s="5">
        <f t="shared" si="49"/>
        <v>5034.344461579999</v>
      </c>
      <c r="BA68" s="5">
        <f t="shared" si="19"/>
        <v>776.55981810772846</v>
      </c>
      <c r="BB68" s="35">
        <f t="shared" si="20"/>
        <v>1.3678941335694854E-2</v>
      </c>
      <c r="BC68" s="5">
        <f t="shared" si="21"/>
        <v>4257.7846434722705</v>
      </c>
      <c r="BD68" s="35">
        <f t="shared" si="22"/>
        <v>7.4999999999999983E-2</v>
      </c>
      <c r="BE68" s="5">
        <f t="shared" si="50"/>
        <v>39531.016862544231</v>
      </c>
      <c r="BF68" s="5">
        <f t="shared" si="51"/>
        <v>267563.9952938357</v>
      </c>
      <c r="BG68" s="5">
        <f t="shared" si="23"/>
        <v>680468.98313745565</v>
      </c>
      <c r="BH68" s="5">
        <f t="shared" si="24"/>
        <v>307095.01215637993</v>
      </c>
      <c r="BI68" s="150"/>
      <c r="BJ68" s="2">
        <v>61</v>
      </c>
      <c r="BK68" s="118">
        <v>46692</v>
      </c>
      <c r="BL68" s="5">
        <f t="shared" si="52"/>
        <v>679527.19604283071</v>
      </c>
      <c r="BM68" s="5">
        <f t="shared" si="53"/>
        <v>4911.6692164045799</v>
      </c>
      <c r="BN68" s="5">
        <f t="shared" si="25"/>
        <v>806.19240697914483</v>
      </c>
      <c r="BO68" s="35">
        <f t="shared" si="26"/>
        <v>1.4236823691659819E-2</v>
      </c>
      <c r="BP68" s="5">
        <f t="shared" si="27"/>
        <v>4105.476809425435</v>
      </c>
      <c r="BQ68" s="35">
        <f t="shared" si="28"/>
        <v>7.2499999999999981E-2</v>
      </c>
      <c r="BR68" s="5">
        <f t="shared" si="54"/>
        <v>41278.996364148523</v>
      </c>
      <c r="BS68" s="5">
        <f t="shared" si="55"/>
        <v>258332.82583653092</v>
      </c>
      <c r="BT68" s="5">
        <f t="shared" si="29"/>
        <v>678721.00363585155</v>
      </c>
      <c r="BU68" s="5">
        <f t="shared" si="30"/>
        <v>299611.82220067945</v>
      </c>
      <c r="BV68" s="150"/>
      <c r="BW68" s="2">
        <v>61</v>
      </c>
      <c r="BX68" s="118">
        <v>46692</v>
      </c>
      <c r="BY68" s="5">
        <f t="shared" si="56"/>
        <v>677747.44697610242</v>
      </c>
      <c r="BZ68" s="5">
        <f t="shared" si="57"/>
        <v>4790.177965290115</v>
      </c>
      <c r="CA68" s="5">
        <f t="shared" si="31"/>
        <v>836.65119126285072</v>
      </c>
      <c r="CB68" s="35">
        <f t="shared" si="32"/>
        <v>1.4813503673010835E-2</v>
      </c>
      <c r="CC68" s="5">
        <f t="shared" si="33"/>
        <v>3953.5267740272643</v>
      </c>
      <c r="CD68" s="35">
        <f t="shared" si="34"/>
        <v>7.0000000000000007E-2</v>
      </c>
      <c r="CE68" s="5">
        <f t="shared" si="58"/>
        <v>43089.204215160949</v>
      </c>
      <c r="CF68" s="5">
        <f t="shared" si="59"/>
        <v>249111.65166753612</v>
      </c>
      <c r="CG68" s="5">
        <f t="shared" si="35"/>
        <v>676910.79578483955</v>
      </c>
      <c r="CH68" s="5">
        <f t="shared" si="36"/>
        <v>292200.85588269704</v>
      </c>
    </row>
    <row r="69" spans="9:86" ht="14.25" customHeight="1">
      <c r="I69" s="150"/>
      <c r="J69" s="2">
        <v>62</v>
      </c>
      <c r="K69" s="118">
        <v>46722</v>
      </c>
      <c r="L69" s="5">
        <f t="shared" si="37"/>
        <v>685352.03406961681</v>
      </c>
      <c r="M69" s="5">
        <f t="shared" si="0"/>
        <v>5409.1195491666622</v>
      </c>
      <c r="N69" s="5">
        <f t="shared" si="1"/>
        <v>697.32431493804688</v>
      </c>
      <c r="O69" s="35">
        <f t="shared" si="2"/>
        <v>1.2209625657004421E-2</v>
      </c>
      <c r="P69" s="5">
        <f t="shared" si="3"/>
        <v>4711.7952342286153</v>
      </c>
      <c r="Q69" s="35">
        <f t="shared" si="4"/>
        <v>8.249999999999999E-2</v>
      </c>
      <c r="R69" s="5">
        <f t="shared" si="38"/>
        <v>35345.29024532075</v>
      </c>
      <c r="S69" s="5">
        <f t="shared" si="39"/>
        <v>300020.12180301221</v>
      </c>
      <c r="T69" s="5">
        <f t="shared" si="5"/>
        <v>684654.70975467877</v>
      </c>
      <c r="U69" s="5">
        <f t="shared" si="6"/>
        <v>335365.41204833298</v>
      </c>
      <c r="V69" s="150"/>
      <c r="W69" s="2">
        <v>62</v>
      </c>
      <c r="X69" s="118">
        <v>46722</v>
      </c>
      <c r="Y69" s="5">
        <f t="shared" si="40"/>
        <v>683783.21655560285</v>
      </c>
      <c r="Z69" s="5">
        <f t="shared" si="41"/>
        <v>5283.104931931518</v>
      </c>
      <c r="AA69" s="5">
        <f t="shared" si="7"/>
        <v>724.55015489416564</v>
      </c>
      <c r="AB69" s="35">
        <f t="shared" si="8"/>
        <v>1.2715436191205453E-2</v>
      </c>
      <c r="AC69" s="5">
        <f t="shared" si="9"/>
        <v>4558.5547770373523</v>
      </c>
      <c r="AD69" s="35">
        <f t="shared" si="10"/>
        <v>0.08</v>
      </c>
      <c r="AE69" s="5">
        <f t="shared" si="42"/>
        <v>36941.333599291065</v>
      </c>
      <c r="AF69" s="5">
        <f t="shared" si="43"/>
        <v>290611.17218046304</v>
      </c>
      <c r="AG69" s="5">
        <f t="shared" si="11"/>
        <v>683058.66640070872</v>
      </c>
      <c r="AH69" s="5">
        <f t="shared" si="12"/>
        <v>327552.50577975408</v>
      </c>
      <c r="AI69" s="150"/>
      <c r="AJ69" s="2">
        <v>62</v>
      </c>
      <c r="AK69" s="118">
        <v>46722</v>
      </c>
      <c r="AL69" s="5">
        <f t="shared" si="44"/>
        <v>682155.96531151503</v>
      </c>
      <c r="AM69" s="5">
        <f t="shared" si="45"/>
        <v>5158.1681680251213</v>
      </c>
      <c r="AN69" s="5">
        <f t="shared" si="13"/>
        <v>752.57755872158668</v>
      </c>
      <c r="AO69" s="35">
        <f t="shared" si="14"/>
        <v>1.3238806319805403E-2</v>
      </c>
      <c r="AP69" s="5">
        <f t="shared" si="15"/>
        <v>4405.5906093035346</v>
      </c>
      <c r="AQ69" s="35">
        <f t="shared" si="16"/>
        <v>7.7499999999999999E-2</v>
      </c>
      <c r="AR69" s="5">
        <f t="shared" si="46"/>
        <v>38596.612247206867</v>
      </c>
      <c r="AS69" s="5">
        <f t="shared" si="47"/>
        <v>281209.81417035073</v>
      </c>
      <c r="AT69" s="5">
        <f t="shared" si="17"/>
        <v>681403.3877527935</v>
      </c>
      <c r="AU69" s="5">
        <f t="shared" si="18"/>
        <v>319806.42641755758</v>
      </c>
      <c r="AV69" s="150"/>
      <c r="AW69" s="2">
        <v>62</v>
      </c>
      <c r="AX69" s="118">
        <v>46722</v>
      </c>
      <c r="AY69" s="5">
        <f t="shared" si="48"/>
        <v>680468.98313745565</v>
      </c>
      <c r="AZ69" s="5">
        <f t="shared" si="49"/>
        <v>5034.344461579999</v>
      </c>
      <c r="BA69" s="5">
        <f t="shared" si="19"/>
        <v>781.41331697090118</v>
      </c>
      <c r="BB69" s="35">
        <f t="shared" si="20"/>
        <v>1.3780142866198289E-2</v>
      </c>
      <c r="BC69" s="5">
        <f t="shared" si="21"/>
        <v>4252.9311446090978</v>
      </c>
      <c r="BD69" s="35">
        <f t="shared" si="22"/>
        <v>7.5000000000000011E-2</v>
      </c>
      <c r="BE69" s="5">
        <f t="shared" si="50"/>
        <v>40312.430179515133</v>
      </c>
      <c r="BF69" s="5">
        <f t="shared" si="51"/>
        <v>271816.92643844482</v>
      </c>
      <c r="BG69" s="5">
        <f t="shared" si="23"/>
        <v>679687.56982048473</v>
      </c>
      <c r="BH69" s="5">
        <f t="shared" si="24"/>
        <v>312129.35661795997</v>
      </c>
      <c r="BI69" s="150"/>
      <c r="BJ69" s="2">
        <v>62</v>
      </c>
      <c r="BK69" s="118">
        <v>46722</v>
      </c>
      <c r="BL69" s="5">
        <f t="shared" si="52"/>
        <v>678721.00363585155</v>
      </c>
      <c r="BM69" s="5">
        <f t="shared" si="53"/>
        <v>4911.6692164045799</v>
      </c>
      <c r="BN69" s="5">
        <f t="shared" si="25"/>
        <v>811.06315277131034</v>
      </c>
      <c r="BO69" s="35">
        <f t="shared" si="26"/>
        <v>1.4339850661933485E-2</v>
      </c>
      <c r="BP69" s="5">
        <f t="shared" si="27"/>
        <v>4100.6060636332695</v>
      </c>
      <c r="BQ69" s="35">
        <f t="shared" si="28"/>
        <v>7.2499999999999995E-2</v>
      </c>
      <c r="BR69" s="5">
        <f t="shared" si="54"/>
        <v>42090.059516919835</v>
      </c>
      <c r="BS69" s="5">
        <f t="shared" si="55"/>
        <v>262433.43190016417</v>
      </c>
      <c r="BT69" s="5">
        <f t="shared" si="29"/>
        <v>677909.94048308022</v>
      </c>
      <c r="BU69" s="5">
        <f t="shared" si="30"/>
        <v>304523.49141708401</v>
      </c>
      <c r="BV69" s="150"/>
      <c r="BW69" s="2">
        <v>62</v>
      </c>
      <c r="BX69" s="118">
        <v>46722</v>
      </c>
      <c r="BY69" s="5">
        <f t="shared" si="56"/>
        <v>676910.79578483955</v>
      </c>
      <c r="BZ69" s="5">
        <f t="shared" si="57"/>
        <v>4790.177965290115</v>
      </c>
      <c r="CA69" s="5">
        <f t="shared" si="31"/>
        <v>841.53165654521763</v>
      </c>
      <c r="CB69" s="35">
        <f t="shared" si="32"/>
        <v>1.4918331841397379E-2</v>
      </c>
      <c r="CC69" s="5">
        <f t="shared" si="33"/>
        <v>3948.6463087448974</v>
      </c>
      <c r="CD69" s="35">
        <f t="shared" si="34"/>
        <v>7.0000000000000007E-2</v>
      </c>
      <c r="CE69" s="5">
        <f t="shared" si="58"/>
        <v>43930.735871706165</v>
      </c>
      <c r="CF69" s="5">
        <f t="shared" si="59"/>
        <v>253060.29797628103</v>
      </c>
      <c r="CG69" s="5">
        <f t="shared" si="35"/>
        <v>676069.26412829431</v>
      </c>
      <c r="CH69" s="5">
        <f t="shared" si="36"/>
        <v>296991.03384798719</v>
      </c>
    </row>
    <row r="70" spans="9:86" ht="14.25" customHeight="1">
      <c r="I70" s="150"/>
      <c r="J70" s="2">
        <v>63</v>
      </c>
      <c r="K70" s="118">
        <v>46753</v>
      </c>
      <c r="L70" s="5">
        <f t="shared" si="37"/>
        <v>684654.70975467877</v>
      </c>
      <c r="M70" s="5">
        <f t="shared" si="0"/>
        <v>5409.1195491666622</v>
      </c>
      <c r="N70" s="5">
        <f t="shared" si="1"/>
        <v>702.11841960324546</v>
      </c>
      <c r="O70" s="35">
        <f t="shared" si="2"/>
        <v>1.2306087893936918E-2</v>
      </c>
      <c r="P70" s="5">
        <f t="shared" si="3"/>
        <v>4707.0011295634167</v>
      </c>
      <c r="Q70" s="35">
        <f t="shared" si="4"/>
        <v>8.2500000000000004E-2</v>
      </c>
      <c r="R70" s="5">
        <f t="shared" si="38"/>
        <v>36047.408664923998</v>
      </c>
      <c r="S70" s="5">
        <f t="shared" si="39"/>
        <v>304727.12293257564</v>
      </c>
      <c r="T70" s="5">
        <f t="shared" si="5"/>
        <v>683952.59133507556</v>
      </c>
      <c r="U70" s="5">
        <f t="shared" si="6"/>
        <v>340774.53159749962</v>
      </c>
      <c r="V70" s="150"/>
      <c r="W70" s="2">
        <v>63</v>
      </c>
      <c r="X70" s="118">
        <v>46753</v>
      </c>
      <c r="Y70" s="5">
        <f t="shared" si="40"/>
        <v>683058.66640070872</v>
      </c>
      <c r="Z70" s="5">
        <f t="shared" si="41"/>
        <v>5283.104931931518</v>
      </c>
      <c r="AA70" s="5">
        <f t="shared" si="7"/>
        <v>729.38048926012652</v>
      </c>
      <c r="AB70" s="35">
        <f t="shared" si="8"/>
        <v>1.2813783503021866E-2</v>
      </c>
      <c r="AC70" s="5">
        <f t="shared" si="9"/>
        <v>4553.7244426713914</v>
      </c>
      <c r="AD70" s="35">
        <f t="shared" si="10"/>
        <v>7.9999999999999988E-2</v>
      </c>
      <c r="AE70" s="5">
        <f t="shared" si="42"/>
        <v>37670.714088551191</v>
      </c>
      <c r="AF70" s="5">
        <f t="shared" si="43"/>
        <v>295164.89662313444</v>
      </c>
      <c r="AG70" s="5">
        <f t="shared" si="11"/>
        <v>682329.28591144865</v>
      </c>
      <c r="AH70" s="5">
        <f t="shared" si="12"/>
        <v>332835.61071168561</v>
      </c>
      <c r="AI70" s="150"/>
      <c r="AJ70" s="2">
        <v>63</v>
      </c>
      <c r="AK70" s="118">
        <v>46753</v>
      </c>
      <c r="AL70" s="5">
        <f t="shared" si="44"/>
        <v>681403.3877527935</v>
      </c>
      <c r="AM70" s="5">
        <f t="shared" si="45"/>
        <v>5158.1681680251213</v>
      </c>
      <c r="AN70" s="5">
        <f t="shared" si="13"/>
        <v>757.43795545499688</v>
      </c>
      <c r="AO70" s="35">
        <f t="shared" si="14"/>
        <v>1.3339023005793236E-2</v>
      </c>
      <c r="AP70" s="5">
        <f t="shared" si="15"/>
        <v>4400.7302125701244</v>
      </c>
      <c r="AQ70" s="35">
        <f t="shared" si="16"/>
        <v>7.7499999999999999E-2</v>
      </c>
      <c r="AR70" s="5">
        <f t="shared" si="46"/>
        <v>39354.050202661863</v>
      </c>
      <c r="AS70" s="5">
        <f t="shared" si="47"/>
        <v>285610.54438292084</v>
      </c>
      <c r="AT70" s="5">
        <f t="shared" si="17"/>
        <v>680645.94979733846</v>
      </c>
      <c r="AU70" s="5">
        <f t="shared" si="18"/>
        <v>324964.59458558273</v>
      </c>
      <c r="AV70" s="150"/>
      <c r="AW70" s="2">
        <v>63</v>
      </c>
      <c r="AX70" s="118">
        <v>46753</v>
      </c>
      <c r="AY70" s="5">
        <f t="shared" si="48"/>
        <v>679687.56982048473</v>
      </c>
      <c r="AZ70" s="5">
        <f t="shared" si="49"/>
        <v>5034.344461579999</v>
      </c>
      <c r="BA70" s="5">
        <f t="shared" si="19"/>
        <v>786.29715020197</v>
      </c>
      <c r="BB70" s="35">
        <f t="shared" si="20"/>
        <v>1.3882210329248346E-2</v>
      </c>
      <c r="BC70" s="5">
        <f t="shared" si="21"/>
        <v>4248.047311378029</v>
      </c>
      <c r="BD70" s="35">
        <f t="shared" si="22"/>
        <v>7.4999999999999997E-2</v>
      </c>
      <c r="BE70" s="5">
        <f t="shared" si="50"/>
        <v>41098.727329717105</v>
      </c>
      <c r="BF70" s="5">
        <f t="shared" si="51"/>
        <v>276064.97374982282</v>
      </c>
      <c r="BG70" s="5">
        <f t="shared" si="23"/>
        <v>678901.27267028275</v>
      </c>
      <c r="BH70" s="5">
        <f t="shared" si="24"/>
        <v>317163.70107953995</v>
      </c>
      <c r="BI70" s="150"/>
      <c r="BJ70" s="2">
        <v>63</v>
      </c>
      <c r="BK70" s="118">
        <v>46753</v>
      </c>
      <c r="BL70" s="5">
        <f t="shared" si="52"/>
        <v>677909.94048308022</v>
      </c>
      <c r="BM70" s="5">
        <f t="shared" si="53"/>
        <v>4911.6692164045799</v>
      </c>
      <c r="BN70" s="5">
        <f t="shared" si="25"/>
        <v>815.96332598597019</v>
      </c>
      <c r="BO70" s="35">
        <f t="shared" si="26"/>
        <v>1.4443747358025394E-2</v>
      </c>
      <c r="BP70" s="5">
        <f t="shared" si="27"/>
        <v>4095.7058904186097</v>
      </c>
      <c r="BQ70" s="35">
        <f t="shared" si="28"/>
        <v>7.2499999999999995E-2</v>
      </c>
      <c r="BR70" s="5">
        <f t="shared" si="54"/>
        <v>42906.022842905804</v>
      </c>
      <c r="BS70" s="5">
        <f t="shared" si="55"/>
        <v>266529.13779058278</v>
      </c>
      <c r="BT70" s="5">
        <f t="shared" si="29"/>
        <v>677093.97715709428</v>
      </c>
      <c r="BU70" s="5">
        <f t="shared" si="30"/>
        <v>309435.16063348856</v>
      </c>
      <c r="BV70" s="150"/>
      <c r="BW70" s="2">
        <v>63</v>
      </c>
      <c r="BX70" s="118">
        <v>46753</v>
      </c>
      <c r="BY70" s="5">
        <f t="shared" si="56"/>
        <v>676069.26412829431</v>
      </c>
      <c r="BZ70" s="5">
        <f t="shared" si="57"/>
        <v>4790.177965290115</v>
      </c>
      <c r="CA70" s="5">
        <f t="shared" si="31"/>
        <v>846.44059120839802</v>
      </c>
      <c r="CB70" s="35">
        <f t="shared" si="32"/>
        <v>1.5024033236590502E-2</v>
      </c>
      <c r="CC70" s="5">
        <f t="shared" si="33"/>
        <v>3943.737374081717</v>
      </c>
      <c r="CD70" s="35">
        <f t="shared" si="34"/>
        <v>7.0000000000000007E-2</v>
      </c>
      <c r="CE70" s="5">
        <f t="shared" si="58"/>
        <v>44777.176462914562</v>
      </c>
      <c r="CF70" s="5">
        <f t="shared" si="59"/>
        <v>257004.03535036274</v>
      </c>
      <c r="CG70" s="5">
        <f t="shared" si="35"/>
        <v>675222.8235370859</v>
      </c>
      <c r="CH70" s="5">
        <f t="shared" si="36"/>
        <v>301781.21181327733</v>
      </c>
    </row>
    <row r="71" spans="9:86" ht="14.25" customHeight="1">
      <c r="I71" s="150"/>
      <c r="J71" s="2">
        <v>64</v>
      </c>
      <c r="K71" s="118">
        <v>46784</v>
      </c>
      <c r="L71" s="5">
        <f t="shared" si="37"/>
        <v>683952.59133507556</v>
      </c>
      <c r="M71" s="5">
        <f t="shared" si="0"/>
        <v>5409.1195491666622</v>
      </c>
      <c r="N71" s="5">
        <f t="shared" si="1"/>
        <v>706.94548373801808</v>
      </c>
      <c r="O71" s="35">
        <f t="shared" si="2"/>
        <v>1.2403412038101538E-2</v>
      </c>
      <c r="P71" s="5">
        <f t="shared" si="3"/>
        <v>4702.1740654286441</v>
      </c>
      <c r="Q71" s="35">
        <f t="shared" si="4"/>
        <v>8.249999999999999E-2</v>
      </c>
      <c r="R71" s="5">
        <f t="shared" si="38"/>
        <v>36754.354148662016</v>
      </c>
      <c r="S71" s="5">
        <f t="shared" si="39"/>
        <v>309429.29699800431</v>
      </c>
      <c r="T71" s="5">
        <f t="shared" si="5"/>
        <v>683245.64585133758</v>
      </c>
      <c r="U71" s="5">
        <f t="shared" si="6"/>
        <v>346183.65114666632</v>
      </c>
      <c r="V71" s="150"/>
      <c r="W71" s="2">
        <v>64</v>
      </c>
      <c r="X71" s="118">
        <v>46784</v>
      </c>
      <c r="Y71" s="5">
        <f t="shared" si="40"/>
        <v>682329.28591144865</v>
      </c>
      <c r="Z71" s="5">
        <f t="shared" si="41"/>
        <v>5283.104931931518</v>
      </c>
      <c r="AA71" s="5">
        <f t="shared" si="7"/>
        <v>734.24302585519308</v>
      </c>
      <c r="AB71" s="35">
        <f t="shared" si="8"/>
        <v>1.2912997422487565E-2</v>
      </c>
      <c r="AC71" s="5">
        <f t="shared" si="9"/>
        <v>4548.8619060763249</v>
      </c>
      <c r="AD71" s="35">
        <f t="shared" si="10"/>
        <v>0.08</v>
      </c>
      <c r="AE71" s="5">
        <f t="shared" si="42"/>
        <v>38404.957114406381</v>
      </c>
      <c r="AF71" s="5">
        <f t="shared" si="43"/>
        <v>299713.75852921075</v>
      </c>
      <c r="AG71" s="5">
        <f t="shared" si="11"/>
        <v>681595.04288559349</v>
      </c>
      <c r="AH71" s="5">
        <f t="shared" si="12"/>
        <v>338118.71564361715</v>
      </c>
      <c r="AI71" s="150"/>
      <c r="AJ71" s="2">
        <v>64</v>
      </c>
      <c r="AK71" s="118">
        <v>46784</v>
      </c>
      <c r="AL71" s="5">
        <f t="shared" si="44"/>
        <v>680645.94979733846</v>
      </c>
      <c r="AM71" s="5">
        <f t="shared" si="45"/>
        <v>5158.1681680251213</v>
      </c>
      <c r="AN71" s="5">
        <f t="shared" si="13"/>
        <v>762.3297422506439</v>
      </c>
      <c r="AO71" s="35">
        <f t="shared" si="14"/>
        <v>1.3440110691515201E-2</v>
      </c>
      <c r="AP71" s="5">
        <f t="shared" si="15"/>
        <v>4395.8384257744774</v>
      </c>
      <c r="AQ71" s="35">
        <f t="shared" si="16"/>
        <v>7.7499999999999999E-2</v>
      </c>
      <c r="AR71" s="5">
        <f t="shared" si="46"/>
        <v>40116.379944912507</v>
      </c>
      <c r="AS71" s="5">
        <f t="shared" si="47"/>
        <v>290006.38280869531</v>
      </c>
      <c r="AT71" s="5">
        <f t="shared" si="17"/>
        <v>679883.62005508784</v>
      </c>
      <c r="AU71" s="5">
        <f t="shared" si="18"/>
        <v>330122.76275360782</v>
      </c>
      <c r="AV71" s="150"/>
      <c r="AW71" s="2">
        <v>64</v>
      </c>
      <c r="AX71" s="118">
        <v>46784</v>
      </c>
      <c r="AY71" s="5">
        <f t="shared" si="48"/>
        <v>678901.27267028275</v>
      </c>
      <c r="AZ71" s="5">
        <f t="shared" si="49"/>
        <v>5034.344461579999</v>
      </c>
      <c r="BA71" s="5">
        <f t="shared" si="19"/>
        <v>791.21150739073255</v>
      </c>
      <c r="BB71" s="35">
        <f t="shared" si="20"/>
        <v>1.3985152879953337E-2</v>
      </c>
      <c r="BC71" s="5">
        <f t="shared" si="21"/>
        <v>4243.1329541892665</v>
      </c>
      <c r="BD71" s="35">
        <f t="shared" si="22"/>
        <v>7.4999999999999983E-2</v>
      </c>
      <c r="BE71" s="5">
        <f t="shared" si="50"/>
        <v>41889.938837107838</v>
      </c>
      <c r="BF71" s="5">
        <f t="shared" si="51"/>
        <v>280308.10670401208</v>
      </c>
      <c r="BG71" s="5">
        <f t="shared" si="23"/>
        <v>678110.06116289203</v>
      </c>
      <c r="BH71" s="5">
        <f t="shared" si="24"/>
        <v>322198.04554111994</v>
      </c>
      <c r="BI71" s="150"/>
      <c r="BJ71" s="2">
        <v>64</v>
      </c>
      <c r="BK71" s="118">
        <v>46784</v>
      </c>
      <c r="BL71" s="5">
        <f t="shared" si="52"/>
        <v>677093.97715709428</v>
      </c>
      <c r="BM71" s="5">
        <f t="shared" si="53"/>
        <v>4911.6692164045799</v>
      </c>
      <c r="BN71" s="5">
        <f t="shared" si="25"/>
        <v>820.89310441380212</v>
      </c>
      <c r="BO71" s="35">
        <f t="shared" si="26"/>
        <v>1.4548522930783854E-2</v>
      </c>
      <c r="BP71" s="5">
        <f t="shared" si="27"/>
        <v>4090.7761119907777</v>
      </c>
      <c r="BQ71" s="35">
        <f t="shared" si="28"/>
        <v>7.2499999999999995E-2</v>
      </c>
      <c r="BR71" s="5">
        <f t="shared" si="54"/>
        <v>43726.915947319605</v>
      </c>
      <c r="BS71" s="5">
        <f t="shared" si="55"/>
        <v>270619.91390257358</v>
      </c>
      <c r="BT71" s="5">
        <f t="shared" si="29"/>
        <v>676273.08405268053</v>
      </c>
      <c r="BU71" s="5">
        <f t="shared" si="30"/>
        <v>314346.82984989317</v>
      </c>
      <c r="BV71" s="150"/>
      <c r="BW71" s="2">
        <v>64</v>
      </c>
      <c r="BX71" s="118">
        <v>46784</v>
      </c>
      <c r="BY71" s="5">
        <f t="shared" si="56"/>
        <v>675222.8235370859</v>
      </c>
      <c r="BZ71" s="5">
        <f t="shared" si="57"/>
        <v>4790.177965290115</v>
      </c>
      <c r="CA71" s="5">
        <f t="shared" si="31"/>
        <v>851.3781613237802</v>
      </c>
      <c r="CB71" s="35">
        <f t="shared" si="32"/>
        <v>1.5130617004868216E-2</v>
      </c>
      <c r="CC71" s="5">
        <f t="shared" si="33"/>
        <v>3938.7998039663348</v>
      </c>
      <c r="CD71" s="35">
        <f t="shared" si="34"/>
        <v>7.0000000000000007E-2</v>
      </c>
      <c r="CE71" s="5">
        <f t="shared" si="58"/>
        <v>45628.554624238343</v>
      </c>
      <c r="CF71" s="5">
        <f t="shared" si="59"/>
        <v>260942.83515432908</v>
      </c>
      <c r="CG71" s="5">
        <f t="shared" si="35"/>
        <v>674371.44537576218</v>
      </c>
      <c r="CH71" s="5">
        <f t="shared" si="36"/>
        <v>306571.38977856742</v>
      </c>
    </row>
    <row r="72" spans="9:86" ht="14.25" customHeight="1">
      <c r="I72" s="150"/>
      <c r="J72" s="2">
        <v>65</v>
      </c>
      <c r="K72" s="118">
        <v>46813</v>
      </c>
      <c r="L72" s="5">
        <f t="shared" si="37"/>
        <v>683245.64585133758</v>
      </c>
      <c r="M72" s="5">
        <f t="shared" si="0"/>
        <v>5409.1195491666622</v>
      </c>
      <c r="N72" s="5">
        <f t="shared" si="1"/>
        <v>711.805733938716</v>
      </c>
      <c r="O72" s="35">
        <f t="shared" si="2"/>
        <v>1.2501607378150948E-2</v>
      </c>
      <c r="P72" s="5">
        <f t="shared" si="3"/>
        <v>4697.3138152279462</v>
      </c>
      <c r="Q72" s="35">
        <f t="shared" si="4"/>
        <v>8.2500000000000004E-2</v>
      </c>
      <c r="R72" s="5">
        <f t="shared" si="38"/>
        <v>37466.159882600732</v>
      </c>
      <c r="S72" s="5">
        <f t="shared" si="39"/>
        <v>314126.61081323226</v>
      </c>
      <c r="T72" s="5">
        <f t="shared" si="5"/>
        <v>682533.84011739888</v>
      </c>
      <c r="U72" s="5">
        <f t="shared" si="6"/>
        <v>351592.77069583297</v>
      </c>
      <c r="V72" s="150"/>
      <c r="W72" s="2">
        <v>65</v>
      </c>
      <c r="X72" s="118">
        <v>46813</v>
      </c>
      <c r="Y72" s="5">
        <f t="shared" si="40"/>
        <v>681595.04288559349</v>
      </c>
      <c r="Z72" s="5">
        <f t="shared" si="41"/>
        <v>5283.104931931518</v>
      </c>
      <c r="AA72" s="5">
        <f t="shared" si="7"/>
        <v>739.13797936089486</v>
      </c>
      <c r="AB72" s="35">
        <f t="shared" si="8"/>
        <v>1.3013087235465003E-2</v>
      </c>
      <c r="AC72" s="5">
        <f t="shared" si="9"/>
        <v>4543.9669525706231</v>
      </c>
      <c r="AD72" s="35">
        <f t="shared" si="10"/>
        <v>7.9999999999999988E-2</v>
      </c>
      <c r="AE72" s="5">
        <f t="shared" si="42"/>
        <v>39144.095093767275</v>
      </c>
      <c r="AF72" s="5">
        <f t="shared" si="43"/>
        <v>304257.72548178135</v>
      </c>
      <c r="AG72" s="5">
        <f t="shared" si="11"/>
        <v>680855.90490623261</v>
      </c>
      <c r="AH72" s="5">
        <f t="shared" si="12"/>
        <v>343401.82057554863</v>
      </c>
      <c r="AI72" s="150"/>
      <c r="AJ72" s="2">
        <v>65</v>
      </c>
      <c r="AK72" s="118">
        <v>46813</v>
      </c>
      <c r="AL72" s="5">
        <f t="shared" si="44"/>
        <v>679883.62005508784</v>
      </c>
      <c r="AM72" s="5">
        <f t="shared" si="45"/>
        <v>5158.1681680251213</v>
      </c>
      <c r="AN72" s="5">
        <f t="shared" si="13"/>
        <v>767.25312183601272</v>
      </c>
      <c r="AO72" s="35">
        <f t="shared" si="14"/>
        <v>1.3542078659412544E-2</v>
      </c>
      <c r="AP72" s="5">
        <f t="shared" si="15"/>
        <v>4390.9150461891086</v>
      </c>
      <c r="AQ72" s="35">
        <f t="shared" si="16"/>
        <v>7.7499999999999986E-2</v>
      </c>
      <c r="AR72" s="5">
        <f t="shared" si="46"/>
        <v>40883.633066748516</v>
      </c>
      <c r="AS72" s="5">
        <f t="shared" si="47"/>
        <v>294397.29785488441</v>
      </c>
      <c r="AT72" s="5">
        <f t="shared" si="17"/>
        <v>679116.36693325185</v>
      </c>
      <c r="AU72" s="5">
        <f t="shared" si="18"/>
        <v>335280.93092163291</v>
      </c>
      <c r="AV72" s="150"/>
      <c r="AW72" s="2">
        <v>65</v>
      </c>
      <c r="AX72" s="118">
        <v>46813</v>
      </c>
      <c r="AY72" s="5">
        <f t="shared" si="48"/>
        <v>678110.06116289203</v>
      </c>
      <c r="AZ72" s="5">
        <f t="shared" si="49"/>
        <v>5034.344461579999</v>
      </c>
      <c r="BA72" s="5">
        <f t="shared" si="19"/>
        <v>796.15657931192436</v>
      </c>
      <c r="BB72" s="35">
        <f t="shared" si="20"/>
        <v>1.408897979681813E-2</v>
      </c>
      <c r="BC72" s="5">
        <f t="shared" si="21"/>
        <v>4238.1878822680746</v>
      </c>
      <c r="BD72" s="35">
        <f t="shared" si="22"/>
        <v>7.4999999999999997E-2</v>
      </c>
      <c r="BE72" s="5">
        <f t="shared" si="50"/>
        <v>42686.095416419761</v>
      </c>
      <c r="BF72" s="5">
        <f t="shared" si="51"/>
        <v>284546.29458628019</v>
      </c>
      <c r="BG72" s="5">
        <f t="shared" si="23"/>
        <v>677313.90458358009</v>
      </c>
      <c r="BH72" s="5">
        <f t="shared" si="24"/>
        <v>327232.39000269992</v>
      </c>
      <c r="BI72" s="150"/>
      <c r="BJ72" s="2">
        <v>65</v>
      </c>
      <c r="BK72" s="118">
        <v>46813</v>
      </c>
      <c r="BL72" s="5">
        <f t="shared" si="52"/>
        <v>676273.08405268053</v>
      </c>
      <c r="BM72" s="5">
        <f t="shared" si="53"/>
        <v>4911.6692164045799</v>
      </c>
      <c r="BN72" s="5">
        <f t="shared" si="25"/>
        <v>825.85266691963488</v>
      </c>
      <c r="BO72" s="35">
        <f t="shared" si="26"/>
        <v>1.4654186654371754E-2</v>
      </c>
      <c r="BP72" s="5">
        <f t="shared" si="27"/>
        <v>4085.816549484945</v>
      </c>
      <c r="BQ72" s="35">
        <f t="shared" si="28"/>
        <v>7.2499999999999995E-2</v>
      </c>
      <c r="BR72" s="5">
        <f t="shared" si="54"/>
        <v>44552.768614239241</v>
      </c>
      <c r="BS72" s="5">
        <f t="shared" si="55"/>
        <v>274705.73045205855</v>
      </c>
      <c r="BT72" s="5">
        <f t="shared" si="29"/>
        <v>675447.23138576094</v>
      </c>
      <c r="BU72" s="5">
        <f t="shared" si="30"/>
        <v>319258.49906629778</v>
      </c>
      <c r="BV72" s="150"/>
      <c r="BW72" s="2">
        <v>65</v>
      </c>
      <c r="BX72" s="118">
        <v>46813</v>
      </c>
      <c r="BY72" s="5">
        <f t="shared" si="56"/>
        <v>674371.44537576218</v>
      </c>
      <c r="BZ72" s="5">
        <f t="shared" si="57"/>
        <v>4790.177965290115</v>
      </c>
      <c r="CA72" s="5">
        <f t="shared" si="31"/>
        <v>856.34453393150216</v>
      </c>
      <c r="CB72" s="35">
        <f t="shared" si="32"/>
        <v>1.5238092415748899E-2</v>
      </c>
      <c r="CC72" s="5">
        <f t="shared" si="33"/>
        <v>3933.8334313586129</v>
      </c>
      <c r="CD72" s="35">
        <f t="shared" si="34"/>
        <v>7.0000000000000007E-2</v>
      </c>
      <c r="CE72" s="5">
        <f t="shared" si="58"/>
        <v>46484.899158169843</v>
      </c>
      <c r="CF72" s="5">
        <f t="shared" si="59"/>
        <v>264876.6685856877</v>
      </c>
      <c r="CG72" s="5">
        <f t="shared" si="35"/>
        <v>673515.10084183072</v>
      </c>
      <c r="CH72" s="5">
        <f t="shared" si="36"/>
        <v>311361.56774385757</v>
      </c>
    </row>
    <row r="73" spans="9:86" ht="14.25" customHeight="1">
      <c r="I73" s="150"/>
      <c r="J73" s="2">
        <v>66</v>
      </c>
      <c r="K73" s="118">
        <v>46844</v>
      </c>
      <c r="L73" s="5">
        <f t="shared" si="37"/>
        <v>682533.84011739888</v>
      </c>
      <c r="M73" s="5">
        <f t="shared" si="0"/>
        <v>5409.1195491666622</v>
      </c>
      <c r="N73" s="5">
        <f t="shared" si="1"/>
        <v>716.69939835954483</v>
      </c>
      <c r="O73" s="35">
        <f t="shared" si="2"/>
        <v>1.2600683328514866E-2</v>
      </c>
      <c r="P73" s="5">
        <f t="shared" si="3"/>
        <v>4692.4201508071174</v>
      </c>
      <c r="Q73" s="35">
        <f t="shared" si="4"/>
        <v>8.2500000000000004E-2</v>
      </c>
      <c r="R73" s="5">
        <f t="shared" si="38"/>
        <v>38182.859280960278</v>
      </c>
      <c r="S73" s="5">
        <f t="shared" si="39"/>
        <v>318819.03096403938</v>
      </c>
      <c r="T73" s="5">
        <f t="shared" si="5"/>
        <v>681817.14071903937</v>
      </c>
      <c r="U73" s="5">
        <f t="shared" si="6"/>
        <v>357001.89024499967</v>
      </c>
      <c r="V73" s="150"/>
      <c r="W73" s="2">
        <v>66</v>
      </c>
      <c r="X73" s="118">
        <v>46844</v>
      </c>
      <c r="Y73" s="5">
        <f t="shared" si="40"/>
        <v>680855.90490623261</v>
      </c>
      <c r="Z73" s="5">
        <f t="shared" si="41"/>
        <v>5283.104931931518</v>
      </c>
      <c r="AA73" s="5">
        <f t="shared" si="7"/>
        <v>744.06556588996682</v>
      </c>
      <c r="AB73" s="35">
        <f t="shared" si="8"/>
        <v>1.3114062353486196E-2</v>
      </c>
      <c r="AC73" s="5">
        <f t="shared" si="9"/>
        <v>4539.0393660415511</v>
      </c>
      <c r="AD73" s="35">
        <f t="shared" si="10"/>
        <v>0.08</v>
      </c>
      <c r="AE73" s="5">
        <f t="shared" si="42"/>
        <v>39888.160659657238</v>
      </c>
      <c r="AF73" s="5">
        <f t="shared" si="43"/>
        <v>308796.76484782289</v>
      </c>
      <c r="AG73" s="5">
        <f t="shared" si="11"/>
        <v>680111.83934034267</v>
      </c>
      <c r="AH73" s="5">
        <f t="shared" si="12"/>
        <v>348684.92550748016</v>
      </c>
      <c r="AI73" s="150"/>
      <c r="AJ73" s="2">
        <v>66</v>
      </c>
      <c r="AK73" s="118">
        <v>46844</v>
      </c>
      <c r="AL73" s="5">
        <f t="shared" si="44"/>
        <v>679116.36693325185</v>
      </c>
      <c r="AM73" s="5">
        <f t="shared" si="45"/>
        <v>5158.1681680251213</v>
      </c>
      <c r="AN73" s="5">
        <f t="shared" si="13"/>
        <v>772.20829824786961</v>
      </c>
      <c r="AO73" s="35">
        <f t="shared" si="14"/>
        <v>1.3644936317497426E-2</v>
      </c>
      <c r="AP73" s="5">
        <f t="shared" si="15"/>
        <v>4385.9598697772517</v>
      </c>
      <c r="AQ73" s="35">
        <f t="shared" si="16"/>
        <v>7.7499999999999999E-2</v>
      </c>
      <c r="AR73" s="5">
        <f t="shared" si="46"/>
        <v>41655.841364996384</v>
      </c>
      <c r="AS73" s="5">
        <f t="shared" si="47"/>
        <v>298783.25772466167</v>
      </c>
      <c r="AT73" s="5">
        <f t="shared" si="17"/>
        <v>678344.15863500396</v>
      </c>
      <c r="AU73" s="5">
        <f t="shared" si="18"/>
        <v>340439.09908965806</v>
      </c>
      <c r="AV73" s="150"/>
      <c r="AW73" s="2">
        <v>66</v>
      </c>
      <c r="AX73" s="118">
        <v>46844</v>
      </c>
      <c r="AY73" s="5">
        <f t="shared" si="48"/>
        <v>677313.90458358009</v>
      </c>
      <c r="AZ73" s="5">
        <f t="shared" si="49"/>
        <v>5034.344461579999</v>
      </c>
      <c r="BA73" s="5">
        <f t="shared" si="19"/>
        <v>801.13255793262397</v>
      </c>
      <c r="BB73" s="35">
        <f t="shared" si="20"/>
        <v>1.4193700483828141E-2</v>
      </c>
      <c r="BC73" s="5">
        <f t="shared" si="21"/>
        <v>4233.211903647375</v>
      </c>
      <c r="BD73" s="35">
        <f t="shared" si="22"/>
        <v>7.4999999999999997E-2</v>
      </c>
      <c r="BE73" s="5">
        <f t="shared" si="50"/>
        <v>43487.227974352383</v>
      </c>
      <c r="BF73" s="5">
        <f t="shared" si="51"/>
        <v>288779.50648992759</v>
      </c>
      <c r="BG73" s="5">
        <f t="shared" si="23"/>
        <v>676512.77202564746</v>
      </c>
      <c r="BH73" s="5">
        <f t="shared" si="24"/>
        <v>332266.73446427996</v>
      </c>
      <c r="BI73" s="150"/>
      <c r="BJ73" s="2">
        <v>66</v>
      </c>
      <c r="BK73" s="118">
        <v>46844</v>
      </c>
      <c r="BL73" s="5">
        <f t="shared" si="52"/>
        <v>675447.23138576094</v>
      </c>
      <c r="BM73" s="5">
        <f t="shared" si="53"/>
        <v>4911.6692164045799</v>
      </c>
      <c r="BN73" s="5">
        <f t="shared" si="25"/>
        <v>830.84219344894109</v>
      </c>
      <c r="BO73" s="35">
        <f t="shared" si="26"/>
        <v>1.4760747928350266E-2</v>
      </c>
      <c r="BP73" s="5">
        <f t="shared" si="27"/>
        <v>4080.8270229556388</v>
      </c>
      <c r="BQ73" s="35">
        <f t="shared" si="28"/>
        <v>7.2499999999999995E-2</v>
      </c>
      <c r="BR73" s="5">
        <f t="shared" si="54"/>
        <v>45383.610807688179</v>
      </c>
      <c r="BS73" s="5">
        <f t="shared" si="55"/>
        <v>278786.55747501418</v>
      </c>
      <c r="BT73" s="5">
        <f t="shared" si="29"/>
        <v>674616.38919231202</v>
      </c>
      <c r="BU73" s="5">
        <f t="shared" si="30"/>
        <v>324170.16828270233</v>
      </c>
      <c r="BV73" s="150"/>
      <c r="BW73" s="2">
        <v>66</v>
      </c>
      <c r="BX73" s="118">
        <v>46844</v>
      </c>
      <c r="BY73" s="5">
        <f t="shared" si="56"/>
        <v>673515.10084183072</v>
      </c>
      <c r="BZ73" s="5">
        <f t="shared" si="57"/>
        <v>4790.177965290115</v>
      </c>
      <c r="CA73" s="5">
        <f t="shared" si="31"/>
        <v>861.33987704610217</v>
      </c>
      <c r="CB73" s="35">
        <f t="shared" si="32"/>
        <v>1.5346468864074611E-2</v>
      </c>
      <c r="CC73" s="5">
        <f t="shared" si="33"/>
        <v>3928.8380882440129</v>
      </c>
      <c r="CD73" s="35">
        <f t="shared" si="34"/>
        <v>7.0000000000000007E-2</v>
      </c>
      <c r="CE73" s="5">
        <f t="shared" si="58"/>
        <v>47346.239035215942</v>
      </c>
      <c r="CF73" s="5">
        <f t="shared" si="59"/>
        <v>268805.50667393173</v>
      </c>
      <c r="CG73" s="5">
        <f t="shared" si="35"/>
        <v>672653.76096478465</v>
      </c>
      <c r="CH73" s="5">
        <f t="shared" si="36"/>
        <v>316151.74570914765</v>
      </c>
    </row>
    <row r="74" spans="9:86" ht="14.25" customHeight="1">
      <c r="I74" s="150"/>
      <c r="J74" s="2">
        <v>67</v>
      </c>
      <c r="K74" s="118">
        <v>46874</v>
      </c>
      <c r="L74" s="5">
        <f t="shared" si="37"/>
        <v>681817.14071903937</v>
      </c>
      <c r="M74" s="5">
        <f t="shared" si="0"/>
        <v>5409.1195491666622</v>
      </c>
      <c r="N74" s="5">
        <f t="shared" si="1"/>
        <v>721.62670672326658</v>
      </c>
      <c r="O74" s="35">
        <f t="shared" si="2"/>
        <v>1.2700649431527832E-2</v>
      </c>
      <c r="P74" s="5">
        <f t="shared" si="3"/>
        <v>4687.4928424433956</v>
      </c>
      <c r="Q74" s="35">
        <f t="shared" si="4"/>
        <v>8.2500000000000004E-2</v>
      </c>
      <c r="R74" s="5">
        <f t="shared" si="38"/>
        <v>38904.485987683547</v>
      </c>
      <c r="S74" s="5">
        <f t="shared" si="39"/>
        <v>323506.52380648279</v>
      </c>
      <c r="T74" s="5">
        <f t="shared" si="5"/>
        <v>681095.51401231613</v>
      </c>
      <c r="U74" s="5">
        <f t="shared" si="6"/>
        <v>362411.00979416631</v>
      </c>
      <c r="V74" s="150"/>
      <c r="W74" s="2">
        <v>67</v>
      </c>
      <c r="X74" s="118">
        <v>46874</v>
      </c>
      <c r="Y74" s="5">
        <f t="shared" si="40"/>
        <v>680111.83934034267</v>
      </c>
      <c r="Z74" s="5">
        <f t="shared" si="41"/>
        <v>5283.104931931518</v>
      </c>
      <c r="AA74" s="5">
        <f t="shared" si="7"/>
        <v>749.02600299589994</v>
      </c>
      <c r="AB74" s="35">
        <f t="shared" si="8"/>
        <v>1.3215932315880261E-2</v>
      </c>
      <c r="AC74" s="5">
        <f t="shared" si="9"/>
        <v>4534.078928935618</v>
      </c>
      <c r="AD74" s="35">
        <f t="shared" si="10"/>
        <v>0.08</v>
      </c>
      <c r="AE74" s="5">
        <f t="shared" si="42"/>
        <v>40637.186662653141</v>
      </c>
      <c r="AF74" s="5">
        <f t="shared" si="43"/>
        <v>313330.84377675853</v>
      </c>
      <c r="AG74" s="5">
        <f t="shared" si="11"/>
        <v>679362.81333734677</v>
      </c>
      <c r="AH74" s="5">
        <f t="shared" si="12"/>
        <v>353968.03043941164</v>
      </c>
      <c r="AI74" s="150"/>
      <c r="AJ74" s="2">
        <v>67</v>
      </c>
      <c r="AK74" s="118">
        <v>46874</v>
      </c>
      <c r="AL74" s="5">
        <f t="shared" si="44"/>
        <v>678344.15863500396</v>
      </c>
      <c r="AM74" s="5">
        <f t="shared" si="45"/>
        <v>5158.1681680251213</v>
      </c>
      <c r="AN74" s="5">
        <f t="shared" si="13"/>
        <v>777.1954768407204</v>
      </c>
      <c r="AO74" s="35">
        <f t="shared" si="14"/>
        <v>1.3748693201479846E-2</v>
      </c>
      <c r="AP74" s="5">
        <f t="shared" si="15"/>
        <v>4380.9726911844009</v>
      </c>
      <c r="AQ74" s="35">
        <f t="shared" si="16"/>
        <v>7.7500000000000013E-2</v>
      </c>
      <c r="AR74" s="5">
        <f t="shared" si="46"/>
        <v>42433.036841837107</v>
      </c>
      <c r="AS74" s="5">
        <f t="shared" si="47"/>
        <v>303164.23041584605</v>
      </c>
      <c r="AT74" s="5">
        <f t="shared" si="17"/>
        <v>677566.96315816324</v>
      </c>
      <c r="AU74" s="5">
        <f t="shared" si="18"/>
        <v>345597.26725768315</v>
      </c>
      <c r="AV74" s="150"/>
      <c r="AW74" s="2">
        <v>67</v>
      </c>
      <c r="AX74" s="118">
        <v>46874</v>
      </c>
      <c r="AY74" s="5">
        <f t="shared" si="48"/>
        <v>676512.77202564746</v>
      </c>
      <c r="AZ74" s="5">
        <f t="shared" si="49"/>
        <v>5034.344461579999</v>
      </c>
      <c r="BA74" s="5">
        <f t="shared" si="19"/>
        <v>806.13963641970258</v>
      </c>
      <c r="BB74" s="35">
        <f t="shared" si="20"/>
        <v>1.4299324472575795E-2</v>
      </c>
      <c r="BC74" s="5">
        <f t="shared" si="21"/>
        <v>4228.2048251602964</v>
      </c>
      <c r="BD74" s="35">
        <f t="shared" si="22"/>
        <v>7.4999999999999997E-2</v>
      </c>
      <c r="BE74" s="5">
        <f t="shared" si="50"/>
        <v>44293.367610772082</v>
      </c>
      <c r="BF74" s="5">
        <f t="shared" si="51"/>
        <v>293007.71131508786</v>
      </c>
      <c r="BG74" s="5">
        <f t="shared" si="23"/>
        <v>675706.63238922774</v>
      </c>
      <c r="BH74" s="5">
        <f t="shared" si="24"/>
        <v>337301.07892585994</v>
      </c>
      <c r="BI74" s="150"/>
      <c r="BJ74" s="2">
        <v>67</v>
      </c>
      <c r="BK74" s="118">
        <v>46874</v>
      </c>
      <c r="BL74" s="5">
        <f t="shared" si="52"/>
        <v>674616.38919231202</v>
      </c>
      <c r="BM74" s="5">
        <f t="shared" si="53"/>
        <v>4911.6692164045799</v>
      </c>
      <c r="BN74" s="5">
        <f t="shared" si="25"/>
        <v>835.86186503436147</v>
      </c>
      <c r="BO74" s="35">
        <f t="shared" si="26"/>
        <v>1.4868216279804908E-2</v>
      </c>
      <c r="BP74" s="5">
        <f t="shared" si="27"/>
        <v>4075.8073513702184</v>
      </c>
      <c r="BQ74" s="35">
        <f t="shared" si="28"/>
        <v>7.2499999999999995E-2</v>
      </c>
      <c r="BR74" s="5">
        <f t="shared" si="54"/>
        <v>46219.472672722542</v>
      </c>
      <c r="BS74" s="5">
        <f t="shared" si="55"/>
        <v>282862.36482638441</v>
      </c>
      <c r="BT74" s="5">
        <f t="shared" si="29"/>
        <v>673780.5273272777</v>
      </c>
      <c r="BU74" s="5">
        <f t="shared" si="30"/>
        <v>329081.83749910694</v>
      </c>
      <c r="BV74" s="150"/>
      <c r="BW74" s="2">
        <v>67</v>
      </c>
      <c r="BX74" s="118">
        <v>46874</v>
      </c>
      <c r="BY74" s="5">
        <f t="shared" si="56"/>
        <v>672653.76096478465</v>
      </c>
      <c r="BZ74" s="5">
        <f t="shared" si="57"/>
        <v>4790.177965290115</v>
      </c>
      <c r="CA74" s="5">
        <f t="shared" si="31"/>
        <v>866.36435966220415</v>
      </c>
      <c r="CB74" s="35">
        <f t="shared" si="32"/>
        <v>1.5455755872136913E-2</v>
      </c>
      <c r="CC74" s="5">
        <f t="shared" si="33"/>
        <v>3923.8136056279109</v>
      </c>
      <c r="CD74" s="35">
        <f t="shared" si="34"/>
        <v>7.0000000000000007E-2</v>
      </c>
      <c r="CE74" s="5">
        <f t="shared" si="58"/>
        <v>48212.603394878148</v>
      </c>
      <c r="CF74" s="5">
        <f t="shared" si="59"/>
        <v>272729.32027955964</v>
      </c>
      <c r="CG74" s="5">
        <f t="shared" si="35"/>
        <v>671787.39660512249</v>
      </c>
      <c r="CH74" s="5">
        <f t="shared" si="36"/>
        <v>320941.9236744378</v>
      </c>
    </row>
    <row r="75" spans="9:86" ht="14.25" customHeight="1">
      <c r="I75" s="150"/>
      <c r="J75" s="2">
        <v>68</v>
      </c>
      <c r="K75" s="118">
        <v>46905</v>
      </c>
      <c r="L75" s="5">
        <f t="shared" si="37"/>
        <v>681095.51401231613</v>
      </c>
      <c r="M75" s="5">
        <f t="shared" si="0"/>
        <v>5409.1195491666622</v>
      </c>
      <c r="N75" s="5">
        <f t="shared" si="1"/>
        <v>726.587890331989</v>
      </c>
      <c r="O75" s="35">
        <f t="shared" si="2"/>
        <v>1.2801515359600802E-2</v>
      </c>
      <c r="P75" s="5">
        <f t="shared" si="3"/>
        <v>4682.5316588346732</v>
      </c>
      <c r="Q75" s="35">
        <f t="shared" si="4"/>
        <v>8.2500000000000004E-2</v>
      </c>
      <c r="R75" s="5">
        <f t="shared" si="38"/>
        <v>39631.073878015537</v>
      </c>
      <c r="S75" s="5">
        <f t="shared" si="39"/>
        <v>328189.05546531745</v>
      </c>
      <c r="T75" s="5">
        <f t="shared" si="5"/>
        <v>680368.92612198414</v>
      </c>
      <c r="U75" s="5">
        <f t="shared" si="6"/>
        <v>367820.12934333296</v>
      </c>
      <c r="V75" s="150"/>
      <c r="W75" s="2">
        <v>68</v>
      </c>
      <c r="X75" s="118">
        <v>46905</v>
      </c>
      <c r="Y75" s="5">
        <f t="shared" si="40"/>
        <v>679362.81333734677</v>
      </c>
      <c r="Z75" s="5">
        <f t="shared" si="41"/>
        <v>5283.104931931518</v>
      </c>
      <c r="AA75" s="5">
        <f t="shared" si="7"/>
        <v>754.01950968253914</v>
      </c>
      <c r="AB75" s="35">
        <f t="shared" si="8"/>
        <v>1.3318706791944242E-2</v>
      </c>
      <c r="AC75" s="5">
        <f t="shared" si="9"/>
        <v>4529.0854222489788</v>
      </c>
      <c r="AD75" s="35">
        <f t="shared" si="10"/>
        <v>0.08</v>
      </c>
      <c r="AE75" s="5">
        <f t="shared" si="42"/>
        <v>41391.206172335682</v>
      </c>
      <c r="AF75" s="5">
        <f t="shared" si="43"/>
        <v>317859.92919900751</v>
      </c>
      <c r="AG75" s="5">
        <f t="shared" si="11"/>
        <v>678608.79382766422</v>
      </c>
      <c r="AH75" s="5">
        <f t="shared" si="12"/>
        <v>359251.13537134317</v>
      </c>
      <c r="AI75" s="150"/>
      <c r="AJ75" s="2">
        <v>68</v>
      </c>
      <c r="AK75" s="118">
        <v>46905</v>
      </c>
      <c r="AL75" s="5">
        <f t="shared" si="44"/>
        <v>677566.96315816324</v>
      </c>
      <c r="AM75" s="5">
        <f t="shared" si="45"/>
        <v>5158.1681680251213</v>
      </c>
      <c r="AN75" s="5">
        <f t="shared" si="13"/>
        <v>782.21486429531706</v>
      </c>
      <c r="AO75" s="35">
        <f t="shared" si="14"/>
        <v>1.3853358976938065E-2</v>
      </c>
      <c r="AP75" s="5">
        <f t="shared" si="15"/>
        <v>4375.9533037298042</v>
      </c>
      <c r="AQ75" s="35">
        <f t="shared" si="16"/>
        <v>7.7499999999999999E-2</v>
      </c>
      <c r="AR75" s="5">
        <f t="shared" si="46"/>
        <v>43215.251706132425</v>
      </c>
      <c r="AS75" s="5">
        <f t="shared" si="47"/>
        <v>307540.18371957587</v>
      </c>
      <c r="AT75" s="5">
        <f t="shared" si="17"/>
        <v>676784.74829386792</v>
      </c>
      <c r="AU75" s="5">
        <f t="shared" si="18"/>
        <v>350755.4354257083</v>
      </c>
      <c r="AV75" s="150"/>
      <c r="AW75" s="2">
        <v>68</v>
      </c>
      <c r="AX75" s="118">
        <v>46905</v>
      </c>
      <c r="AY75" s="5">
        <f t="shared" si="48"/>
        <v>675706.63238922774</v>
      </c>
      <c r="AZ75" s="5">
        <f t="shared" si="49"/>
        <v>5034.344461579999</v>
      </c>
      <c r="BA75" s="5">
        <f t="shared" si="19"/>
        <v>811.17800914732561</v>
      </c>
      <c r="BB75" s="35">
        <f t="shared" si="20"/>
        <v>1.4405861424430634E-2</v>
      </c>
      <c r="BC75" s="5">
        <f t="shared" si="21"/>
        <v>4223.1664524326734</v>
      </c>
      <c r="BD75" s="35">
        <f t="shared" si="22"/>
        <v>7.5000000000000011E-2</v>
      </c>
      <c r="BE75" s="5">
        <f t="shared" si="50"/>
        <v>45104.545619919409</v>
      </c>
      <c r="BF75" s="5">
        <f t="shared" si="51"/>
        <v>297230.87776752055</v>
      </c>
      <c r="BG75" s="5">
        <f t="shared" si="23"/>
        <v>674895.45438008045</v>
      </c>
      <c r="BH75" s="5">
        <f t="shared" si="24"/>
        <v>342335.42338743998</v>
      </c>
      <c r="BI75" s="150"/>
      <c r="BJ75" s="2">
        <v>68</v>
      </c>
      <c r="BK75" s="118">
        <v>46905</v>
      </c>
      <c r="BL75" s="5">
        <f t="shared" si="52"/>
        <v>673780.5273272777</v>
      </c>
      <c r="BM75" s="5">
        <f t="shared" si="53"/>
        <v>4911.6692164045799</v>
      </c>
      <c r="BN75" s="5">
        <f t="shared" si="25"/>
        <v>840.91186380227737</v>
      </c>
      <c r="BO75" s="35">
        <f t="shared" si="26"/>
        <v>1.4976601365515305E-2</v>
      </c>
      <c r="BP75" s="5">
        <f t="shared" si="27"/>
        <v>4070.7573526023025</v>
      </c>
      <c r="BQ75" s="35">
        <f t="shared" si="28"/>
        <v>7.2499999999999995E-2</v>
      </c>
      <c r="BR75" s="5">
        <f t="shared" si="54"/>
        <v>47060.38453652482</v>
      </c>
      <c r="BS75" s="5">
        <f t="shared" si="55"/>
        <v>286933.12217898673</v>
      </c>
      <c r="BT75" s="5">
        <f t="shared" si="29"/>
        <v>672939.61546347546</v>
      </c>
      <c r="BU75" s="5">
        <f t="shared" si="30"/>
        <v>333993.50671551155</v>
      </c>
      <c r="BV75" s="150"/>
      <c r="BW75" s="2">
        <v>68</v>
      </c>
      <c r="BX75" s="118">
        <v>46905</v>
      </c>
      <c r="BY75" s="5">
        <f t="shared" si="56"/>
        <v>671787.39660512249</v>
      </c>
      <c r="BZ75" s="5">
        <f t="shared" si="57"/>
        <v>4790.177965290115</v>
      </c>
      <c r="CA75" s="5">
        <f t="shared" si="31"/>
        <v>871.41815176023374</v>
      </c>
      <c r="CB75" s="35">
        <f t="shared" si="32"/>
        <v>1.5565963091846234E-2</v>
      </c>
      <c r="CC75" s="5">
        <f t="shared" si="33"/>
        <v>3918.7598135298813</v>
      </c>
      <c r="CD75" s="35">
        <f t="shared" si="34"/>
        <v>7.0000000000000007E-2</v>
      </c>
      <c r="CE75" s="5">
        <f t="shared" si="58"/>
        <v>49084.021546638382</v>
      </c>
      <c r="CF75" s="5">
        <f t="shared" si="59"/>
        <v>276648.08009308955</v>
      </c>
      <c r="CG75" s="5">
        <f t="shared" si="35"/>
        <v>670915.97845336224</v>
      </c>
      <c r="CH75" s="5">
        <f t="shared" si="36"/>
        <v>325732.10163972795</v>
      </c>
    </row>
    <row r="76" spans="9:86" ht="14.25" customHeight="1">
      <c r="I76" s="150"/>
      <c r="J76" s="2">
        <v>69</v>
      </c>
      <c r="K76" s="118">
        <v>46935</v>
      </c>
      <c r="L76" s="5">
        <f t="shared" si="37"/>
        <v>680368.92612198414</v>
      </c>
      <c r="M76" s="5">
        <f t="shared" si="0"/>
        <v>5409.1195491666622</v>
      </c>
      <c r="N76" s="5">
        <f t="shared" si="1"/>
        <v>731.58318207802131</v>
      </c>
      <c r="O76" s="35">
        <f t="shared" si="2"/>
        <v>1.2903290917437134E-2</v>
      </c>
      <c r="P76" s="5">
        <f t="shared" si="3"/>
        <v>4677.5363670886409</v>
      </c>
      <c r="Q76" s="35">
        <f t="shared" si="4"/>
        <v>8.2500000000000004E-2</v>
      </c>
      <c r="R76" s="5">
        <f t="shared" si="38"/>
        <v>40362.657060093559</v>
      </c>
      <c r="S76" s="5">
        <f t="shared" si="39"/>
        <v>332866.59183240606</v>
      </c>
      <c r="T76" s="5">
        <f t="shared" si="5"/>
        <v>679637.34293990617</v>
      </c>
      <c r="U76" s="5">
        <f t="shared" si="6"/>
        <v>373229.2488924996</v>
      </c>
      <c r="V76" s="150"/>
      <c r="W76" s="2">
        <v>69</v>
      </c>
      <c r="X76" s="118">
        <v>46935</v>
      </c>
      <c r="Y76" s="5">
        <f t="shared" si="40"/>
        <v>678608.79382766422</v>
      </c>
      <c r="Z76" s="5">
        <f t="shared" si="41"/>
        <v>5283.104931931518</v>
      </c>
      <c r="AA76" s="5">
        <f t="shared" si="7"/>
        <v>759.04630641375661</v>
      </c>
      <c r="AB76" s="35">
        <f t="shared" si="8"/>
        <v>1.3422395583158679E-2</v>
      </c>
      <c r="AC76" s="5">
        <f t="shared" si="9"/>
        <v>4524.0586255177614</v>
      </c>
      <c r="AD76" s="35">
        <f t="shared" si="10"/>
        <v>7.9999999999999988E-2</v>
      </c>
      <c r="AE76" s="5">
        <f t="shared" si="42"/>
        <v>42150.25247874944</v>
      </c>
      <c r="AF76" s="5">
        <f t="shared" si="43"/>
        <v>322383.98782452528</v>
      </c>
      <c r="AG76" s="5">
        <f t="shared" si="11"/>
        <v>677849.74752125051</v>
      </c>
      <c r="AH76" s="5">
        <f t="shared" si="12"/>
        <v>364534.24030327471</v>
      </c>
      <c r="AI76" s="150"/>
      <c r="AJ76" s="2">
        <v>69</v>
      </c>
      <c r="AK76" s="118">
        <v>46935</v>
      </c>
      <c r="AL76" s="5">
        <f t="shared" si="44"/>
        <v>676784.74829386792</v>
      </c>
      <c r="AM76" s="5">
        <f t="shared" si="45"/>
        <v>5158.1681680251213</v>
      </c>
      <c r="AN76" s="5">
        <f t="shared" si="13"/>
        <v>787.26666862722413</v>
      </c>
      <c r="AO76" s="35">
        <f t="shared" si="14"/>
        <v>1.395894344153365E-2</v>
      </c>
      <c r="AP76" s="5">
        <f t="shared" si="15"/>
        <v>4370.9014993978972</v>
      </c>
      <c r="AQ76" s="35">
        <f t="shared" si="16"/>
        <v>7.7499999999999999E-2</v>
      </c>
      <c r="AR76" s="5">
        <f t="shared" si="46"/>
        <v>44002.518374759646</v>
      </c>
      <c r="AS76" s="5">
        <f t="shared" si="47"/>
        <v>311911.08521897375</v>
      </c>
      <c r="AT76" s="5">
        <f t="shared" si="17"/>
        <v>675997.48162524065</v>
      </c>
      <c r="AU76" s="5">
        <f t="shared" si="18"/>
        <v>355913.60359373339</v>
      </c>
      <c r="AV76" s="150"/>
      <c r="AW76" s="2">
        <v>69</v>
      </c>
      <c r="AX76" s="118">
        <v>46935</v>
      </c>
      <c r="AY76" s="5">
        <f t="shared" si="48"/>
        <v>674895.45438008045</v>
      </c>
      <c r="AZ76" s="5">
        <f t="shared" si="49"/>
        <v>5034.344461579999</v>
      </c>
      <c r="BA76" s="5">
        <f t="shared" si="19"/>
        <v>816.2478717044969</v>
      </c>
      <c r="BB76" s="35">
        <f t="shared" si="20"/>
        <v>1.4513321132753894E-2</v>
      </c>
      <c r="BC76" s="5">
        <f t="shared" si="21"/>
        <v>4218.0965898755021</v>
      </c>
      <c r="BD76" s="35">
        <f t="shared" si="22"/>
        <v>7.4999999999999983E-2</v>
      </c>
      <c r="BE76" s="5">
        <f t="shared" si="50"/>
        <v>45920.793491623903</v>
      </c>
      <c r="BF76" s="5">
        <f t="shared" si="51"/>
        <v>301448.97435739607</v>
      </c>
      <c r="BG76" s="5">
        <f t="shared" si="23"/>
        <v>674079.20650837594</v>
      </c>
      <c r="BH76" s="5">
        <f t="shared" si="24"/>
        <v>347369.76784901996</v>
      </c>
      <c r="BI76" s="150"/>
      <c r="BJ76" s="2">
        <v>69</v>
      </c>
      <c r="BK76" s="118">
        <v>46935</v>
      </c>
      <c r="BL76" s="5">
        <f t="shared" si="52"/>
        <v>672939.61546347546</v>
      </c>
      <c r="BM76" s="5">
        <f t="shared" si="53"/>
        <v>4911.6692164045799</v>
      </c>
      <c r="BN76" s="5">
        <f t="shared" si="25"/>
        <v>845.9923729794159</v>
      </c>
      <c r="BO76" s="35">
        <f t="shared" si="26"/>
        <v>1.508591297416937E-2</v>
      </c>
      <c r="BP76" s="5">
        <f t="shared" si="27"/>
        <v>4065.676843425164</v>
      </c>
      <c r="BQ76" s="35">
        <f t="shared" si="28"/>
        <v>7.2499999999999995E-2</v>
      </c>
      <c r="BR76" s="5">
        <f t="shared" si="54"/>
        <v>47906.376909504237</v>
      </c>
      <c r="BS76" s="5">
        <f t="shared" si="55"/>
        <v>290998.79902241187</v>
      </c>
      <c r="BT76" s="5">
        <f t="shared" si="29"/>
        <v>672093.62309049605</v>
      </c>
      <c r="BU76" s="5">
        <f t="shared" si="30"/>
        <v>338905.17593191611</v>
      </c>
      <c r="BV76" s="150"/>
      <c r="BW76" s="2">
        <v>69</v>
      </c>
      <c r="BX76" s="118">
        <v>46935</v>
      </c>
      <c r="BY76" s="5">
        <f t="shared" si="56"/>
        <v>670915.97845336224</v>
      </c>
      <c r="BZ76" s="5">
        <f t="shared" si="57"/>
        <v>4790.177965290115</v>
      </c>
      <c r="CA76" s="5">
        <f t="shared" si="31"/>
        <v>876.50142431216864</v>
      </c>
      <c r="CB76" s="35">
        <f t="shared" si="32"/>
        <v>1.5677100306945767E-2</v>
      </c>
      <c r="CC76" s="5">
        <f t="shared" si="33"/>
        <v>3913.6765409779464</v>
      </c>
      <c r="CD76" s="35">
        <f t="shared" si="34"/>
        <v>7.0000000000000007E-2</v>
      </c>
      <c r="CE76" s="5">
        <f t="shared" si="58"/>
        <v>49960.522970950551</v>
      </c>
      <c r="CF76" s="5">
        <f t="shared" si="59"/>
        <v>280561.75663406751</v>
      </c>
      <c r="CG76" s="5">
        <f t="shared" si="35"/>
        <v>670039.47702905012</v>
      </c>
      <c r="CH76" s="5">
        <f t="shared" si="36"/>
        <v>330522.27960501809</v>
      </c>
    </row>
    <row r="77" spans="9:86" ht="14.25" customHeight="1">
      <c r="I77" s="150"/>
      <c r="J77" s="2">
        <v>70</v>
      </c>
      <c r="K77" s="118">
        <v>46966</v>
      </c>
      <c r="L77" s="5">
        <f t="shared" si="37"/>
        <v>679637.34293990617</v>
      </c>
      <c r="M77" s="5">
        <f t="shared" si="0"/>
        <v>5409.1195491666622</v>
      </c>
      <c r="N77" s="5">
        <f t="shared" si="1"/>
        <v>736.61281645480722</v>
      </c>
      <c r="O77" s="35">
        <f t="shared" si="2"/>
        <v>1.300598604429431E-2</v>
      </c>
      <c r="P77" s="5">
        <f t="shared" si="3"/>
        <v>4672.506732711855</v>
      </c>
      <c r="Q77" s="35">
        <f t="shared" si="4"/>
        <v>8.2500000000000004E-2</v>
      </c>
      <c r="R77" s="5">
        <f t="shared" si="38"/>
        <v>41099.269876548366</v>
      </c>
      <c r="S77" s="5">
        <f t="shared" si="39"/>
        <v>337539.09856511792</v>
      </c>
      <c r="T77" s="5">
        <f t="shared" si="5"/>
        <v>678900.73012345133</v>
      </c>
      <c r="U77" s="5">
        <f t="shared" si="6"/>
        <v>378638.3684416663</v>
      </c>
      <c r="V77" s="150"/>
      <c r="W77" s="2">
        <v>70</v>
      </c>
      <c r="X77" s="118">
        <v>46966</v>
      </c>
      <c r="Y77" s="5">
        <f t="shared" si="40"/>
        <v>677849.74752125051</v>
      </c>
      <c r="Z77" s="5">
        <f t="shared" si="41"/>
        <v>5283.104931931518</v>
      </c>
      <c r="AA77" s="5">
        <f t="shared" si="7"/>
        <v>764.10661512318075</v>
      </c>
      <c r="AB77" s="35">
        <f t="shared" si="8"/>
        <v>1.3527008625448686E-2</v>
      </c>
      <c r="AC77" s="5">
        <f t="shared" si="9"/>
        <v>4518.9983168083372</v>
      </c>
      <c r="AD77" s="35">
        <f t="shared" si="10"/>
        <v>0.08</v>
      </c>
      <c r="AE77" s="5">
        <f t="shared" si="42"/>
        <v>42914.359093872619</v>
      </c>
      <c r="AF77" s="5">
        <f t="shared" si="43"/>
        <v>326902.98614133359</v>
      </c>
      <c r="AG77" s="5">
        <f t="shared" si="11"/>
        <v>677085.64090612729</v>
      </c>
      <c r="AH77" s="5">
        <f t="shared" si="12"/>
        <v>369817.34523520619</v>
      </c>
      <c r="AI77" s="150"/>
      <c r="AJ77" s="2">
        <v>70</v>
      </c>
      <c r="AK77" s="118">
        <v>46966</v>
      </c>
      <c r="AL77" s="5">
        <f t="shared" si="44"/>
        <v>675997.48162524065</v>
      </c>
      <c r="AM77" s="5">
        <f t="shared" si="45"/>
        <v>5158.1681680251213</v>
      </c>
      <c r="AN77" s="5">
        <f t="shared" si="13"/>
        <v>792.35109919544175</v>
      </c>
      <c r="AO77" s="35">
        <f t="shared" si="14"/>
        <v>1.4065456527272186E-2</v>
      </c>
      <c r="AP77" s="5">
        <f t="shared" si="15"/>
        <v>4365.8170688296796</v>
      </c>
      <c r="AQ77" s="35">
        <f t="shared" si="16"/>
        <v>7.7500000000000013E-2</v>
      </c>
      <c r="AR77" s="5">
        <f t="shared" si="46"/>
        <v>44794.869473955085</v>
      </c>
      <c r="AS77" s="5">
        <f t="shared" si="47"/>
        <v>316276.90228780342</v>
      </c>
      <c r="AT77" s="5">
        <f t="shared" si="17"/>
        <v>675205.13052604522</v>
      </c>
      <c r="AU77" s="5">
        <f t="shared" si="18"/>
        <v>361071.77176175849</v>
      </c>
      <c r="AV77" s="150"/>
      <c r="AW77" s="2">
        <v>70</v>
      </c>
      <c r="AX77" s="118">
        <v>46966</v>
      </c>
      <c r="AY77" s="5">
        <f t="shared" si="48"/>
        <v>674079.20650837594</v>
      </c>
      <c r="AZ77" s="5">
        <f t="shared" si="49"/>
        <v>5034.344461579999</v>
      </c>
      <c r="BA77" s="5">
        <f t="shared" si="19"/>
        <v>821.3494209026494</v>
      </c>
      <c r="BB77" s="35">
        <f t="shared" si="20"/>
        <v>1.4621713525158741E-2</v>
      </c>
      <c r="BC77" s="5">
        <f t="shared" si="21"/>
        <v>4212.9950406773496</v>
      </c>
      <c r="BD77" s="35">
        <f t="shared" si="22"/>
        <v>7.5000000000000011E-2</v>
      </c>
      <c r="BE77" s="5">
        <f t="shared" si="50"/>
        <v>46742.142912526549</v>
      </c>
      <c r="BF77" s="5">
        <f t="shared" si="51"/>
        <v>305661.96939807344</v>
      </c>
      <c r="BG77" s="5">
        <f t="shared" si="23"/>
        <v>673257.85708747327</v>
      </c>
      <c r="BH77" s="5">
        <f t="shared" si="24"/>
        <v>352404.1123106</v>
      </c>
      <c r="BI77" s="150"/>
      <c r="BJ77" s="2">
        <v>70</v>
      </c>
      <c r="BK77" s="118">
        <v>46966</v>
      </c>
      <c r="BL77" s="5">
        <f t="shared" si="52"/>
        <v>672093.62309049605</v>
      </c>
      <c r="BM77" s="5">
        <f t="shared" si="53"/>
        <v>4911.6692164045799</v>
      </c>
      <c r="BN77" s="5">
        <f t="shared" si="25"/>
        <v>851.10357689949979</v>
      </c>
      <c r="BO77" s="35">
        <f t="shared" si="26"/>
        <v>1.5196161028623248E-2</v>
      </c>
      <c r="BP77" s="5">
        <f t="shared" si="27"/>
        <v>4060.5656395050801</v>
      </c>
      <c r="BQ77" s="35">
        <f t="shared" si="28"/>
        <v>7.2499999999999995E-2</v>
      </c>
      <c r="BR77" s="5">
        <f t="shared" si="54"/>
        <v>48757.480486403736</v>
      </c>
      <c r="BS77" s="5">
        <f t="shared" si="55"/>
        <v>295059.36466191697</v>
      </c>
      <c r="BT77" s="5">
        <f t="shared" si="29"/>
        <v>671242.51951359655</v>
      </c>
      <c r="BU77" s="5">
        <f t="shared" si="30"/>
        <v>343816.84514832072</v>
      </c>
      <c r="BV77" s="150"/>
      <c r="BW77" s="2">
        <v>70</v>
      </c>
      <c r="BX77" s="118">
        <v>46966</v>
      </c>
      <c r="BY77" s="5">
        <f t="shared" si="56"/>
        <v>670039.47702905012</v>
      </c>
      <c r="BZ77" s="5">
        <f t="shared" si="57"/>
        <v>4790.177965290115</v>
      </c>
      <c r="CA77" s="5">
        <f t="shared" si="31"/>
        <v>881.61434928732251</v>
      </c>
      <c r="CB77" s="35">
        <f t="shared" si="32"/>
        <v>1.5789177435271015E-2</v>
      </c>
      <c r="CC77" s="5">
        <f t="shared" si="33"/>
        <v>3908.5636160027925</v>
      </c>
      <c r="CD77" s="35">
        <f t="shared" si="34"/>
        <v>7.0000000000000007E-2</v>
      </c>
      <c r="CE77" s="5">
        <f t="shared" si="58"/>
        <v>50842.137320237875</v>
      </c>
      <c r="CF77" s="5">
        <f t="shared" si="59"/>
        <v>284470.3202500703</v>
      </c>
      <c r="CG77" s="5">
        <f t="shared" si="35"/>
        <v>669157.86267976277</v>
      </c>
      <c r="CH77" s="5">
        <f t="shared" si="36"/>
        <v>335312.45757030818</v>
      </c>
    </row>
    <row r="78" spans="9:86" ht="14.25" customHeight="1">
      <c r="I78" s="150"/>
      <c r="J78" s="2">
        <v>71</v>
      </c>
      <c r="K78" s="118">
        <v>46997</v>
      </c>
      <c r="L78" s="5">
        <f t="shared" si="37"/>
        <v>678900.73012345133</v>
      </c>
      <c r="M78" s="5">
        <f t="shared" si="0"/>
        <v>5409.1195491666622</v>
      </c>
      <c r="N78" s="5">
        <f t="shared" si="1"/>
        <v>741.67702956793437</v>
      </c>
      <c r="O78" s="35">
        <f t="shared" si="2"/>
        <v>1.3109610816292409E-2</v>
      </c>
      <c r="P78" s="5">
        <f t="shared" si="3"/>
        <v>4667.4425195987278</v>
      </c>
      <c r="Q78" s="35">
        <f t="shared" si="4"/>
        <v>8.2500000000000004E-2</v>
      </c>
      <c r="R78" s="5">
        <f t="shared" si="38"/>
        <v>41840.946906116296</v>
      </c>
      <c r="S78" s="5">
        <f t="shared" si="39"/>
        <v>342206.54108471668</v>
      </c>
      <c r="T78" s="5">
        <f t="shared" si="5"/>
        <v>678159.05309388344</v>
      </c>
      <c r="U78" s="5">
        <f t="shared" si="6"/>
        <v>384047.487990833</v>
      </c>
      <c r="V78" s="150"/>
      <c r="W78" s="2">
        <v>71</v>
      </c>
      <c r="X78" s="118">
        <v>46997</v>
      </c>
      <c r="Y78" s="5">
        <f t="shared" si="40"/>
        <v>677085.64090612729</v>
      </c>
      <c r="Z78" s="5">
        <f t="shared" si="41"/>
        <v>5283.104931931518</v>
      </c>
      <c r="AA78" s="5">
        <f t="shared" si="7"/>
        <v>769.20065922400227</v>
      </c>
      <c r="AB78" s="35">
        <f t="shared" si="8"/>
        <v>1.3632555991492001E-2</v>
      </c>
      <c r="AC78" s="5">
        <f t="shared" si="9"/>
        <v>4513.9042727075157</v>
      </c>
      <c r="AD78" s="35">
        <f t="shared" si="10"/>
        <v>0.08</v>
      </c>
      <c r="AE78" s="5">
        <f t="shared" si="42"/>
        <v>43683.559753096619</v>
      </c>
      <c r="AF78" s="5">
        <f t="shared" si="43"/>
        <v>331416.89041404112</v>
      </c>
      <c r="AG78" s="5">
        <f t="shared" si="11"/>
        <v>676316.44024690334</v>
      </c>
      <c r="AH78" s="5">
        <f t="shared" si="12"/>
        <v>375100.45016713772</v>
      </c>
      <c r="AI78" s="150"/>
      <c r="AJ78" s="2">
        <v>71</v>
      </c>
      <c r="AK78" s="118">
        <v>46997</v>
      </c>
      <c r="AL78" s="5">
        <f t="shared" si="44"/>
        <v>675205.13052604522</v>
      </c>
      <c r="AM78" s="5">
        <f t="shared" si="45"/>
        <v>5158.1681680251213</v>
      </c>
      <c r="AN78" s="5">
        <f t="shared" si="13"/>
        <v>797.4683667110794</v>
      </c>
      <c r="AO78" s="35">
        <f t="shared" si="14"/>
        <v>1.4172908302810676E-2</v>
      </c>
      <c r="AP78" s="5">
        <f t="shared" si="15"/>
        <v>4360.6998013140419</v>
      </c>
      <c r="AQ78" s="35">
        <f t="shared" si="16"/>
        <v>7.7499999999999999E-2</v>
      </c>
      <c r="AR78" s="5">
        <f t="shared" si="46"/>
        <v>45592.337840666165</v>
      </c>
      <c r="AS78" s="5">
        <f t="shared" si="47"/>
        <v>320637.60208911746</v>
      </c>
      <c r="AT78" s="5">
        <f t="shared" si="17"/>
        <v>674407.66215933417</v>
      </c>
      <c r="AU78" s="5">
        <f t="shared" si="18"/>
        <v>366229.93992978364</v>
      </c>
      <c r="AV78" s="150"/>
      <c r="AW78" s="2">
        <v>71</v>
      </c>
      <c r="AX78" s="118">
        <v>46997</v>
      </c>
      <c r="AY78" s="5">
        <f t="shared" si="48"/>
        <v>673257.85708747327</v>
      </c>
      <c r="AZ78" s="5">
        <f t="shared" si="49"/>
        <v>5034.344461579999</v>
      </c>
      <c r="BA78" s="5">
        <f t="shared" si="19"/>
        <v>826.48285478329126</v>
      </c>
      <c r="BB78" s="35">
        <f t="shared" si="20"/>
        <v>1.4731048665817387E-2</v>
      </c>
      <c r="BC78" s="5">
        <f t="shared" si="21"/>
        <v>4207.8616067967077</v>
      </c>
      <c r="BD78" s="35">
        <f t="shared" si="22"/>
        <v>7.4999999999999997E-2</v>
      </c>
      <c r="BE78" s="5">
        <f t="shared" si="50"/>
        <v>47568.625767309844</v>
      </c>
      <c r="BF78" s="5">
        <f t="shared" si="51"/>
        <v>309869.83100487012</v>
      </c>
      <c r="BG78" s="5">
        <f t="shared" si="23"/>
        <v>672431.37423268997</v>
      </c>
      <c r="BH78" s="5">
        <f t="shared" si="24"/>
        <v>357438.45677217998</v>
      </c>
      <c r="BI78" s="150"/>
      <c r="BJ78" s="2">
        <v>71</v>
      </c>
      <c r="BK78" s="118">
        <v>46997</v>
      </c>
      <c r="BL78" s="5">
        <f t="shared" si="52"/>
        <v>671242.51951359655</v>
      </c>
      <c r="BM78" s="5">
        <f t="shared" si="53"/>
        <v>4911.6692164045799</v>
      </c>
      <c r="BN78" s="5">
        <f t="shared" si="25"/>
        <v>856.24566100993434</v>
      </c>
      <c r="BO78" s="35">
        <f t="shared" si="26"/>
        <v>1.5307355588207915E-2</v>
      </c>
      <c r="BP78" s="5">
        <f t="shared" si="27"/>
        <v>4055.4235553946455</v>
      </c>
      <c r="BQ78" s="35">
        <f t="shared" si="28"/>
        <v>7.2499999999999995E-2</v>
      </c>
      <c r="BR78" s="5">
        <f t="shared" si="54"/>
        <v>49613.726147413669</v>
      </c>
      <c r="BS78" s="5">
        <f t="shared" si="55"/>
        <v>299114.78821731161</v>
      </c>
      <c r="BT78" s="5">
        <f t="shared" si="29"/>
        <v>670386.27385258663</v>
      </c>
      <c r="BU78" s="5">
        <f t="shared" si="30"/>
        <v>348728.51436472527</v>
      </c>
      <c r="BV78" s="150"/>
      <c r="BW78" s="2">
        <v>71</v>
      </c>
      <c r="BX78" s="118">
        <v>46997</v>
      </c>
      <c r="BY78" s="5">
        <f t="shared" si="56"/>
        <v>669157.86267976277</v>
      </c>
      <c r="BZ78" s="5">
        <f t="shared" si="57"/>
        <v>4790.177965290115</v>
      </c>
      <c r="CA78" s="5">
        <f t="shared" si="31"/>
        <v>886.75709965816532</v>
      </c>
      <c r="CB78" s="35">
        <f t="shared" si="32"/>
        <v>1.5902204531056167E-2</v>
      </c>
      <c r="CC78" s="5">
        <f t="shared" si="33"/>
        <v>3903.4208656319497</v>
      </c>
      <c r="CD78" s="35">
        <f t="shared" si="34"/>
        <v>7.0000000000000007E-2</v>
      </c>
      <c r="CE78" s="5">
        <f t="shared" si="58"/>
        <v>51728.894419896038</v>
      </c>
      <c r="CF78" s="5">
        <f t="shared" si="59"/>
        <v>288373.74111570226</v>
      </c>
      <c r="CG78" s="5">
        <f t="shared" si="35"/>
        <v>668271.10558010463</v>
      </c>
      <c r="CH78" s="5">
        <f t="shared" si="36"/>
        <v>340102.63553559827</v>
      </c>
    </row>
    <row r="79" spans="9:86" ht="14.25" customHeight="1">
      <c r="I79" s="150"/>
      <c r="J79" s="2">
        <v>72</v>
      </c>
      <c r="K79" s="118">
        <v>47027</v>
      </c>
      <c r="L79" s="5">
        <f t="shared" si="37"/>
        <v>678159.05309388344</v>
      </c>
      <c r="M79" s="5">
        <f t="shared" si="0"/>
        <v>5409.1195491666622</v>
      </c>
      <c r="N79" s="5">
        <f t="shared" si="1"/>
        <v>746.77605914621381</v>
      </c>
      <c r="O79" s="35">
        <f t="shared" si="2"/>
        <v>1.3214175448770384E-2</v>
      </c>
      <c r="P79" s="5">
        <f t="shared" si="3"/>
        <v>4662.3434900204484</v>
      </c>
      <c r="Q79" s="35">
        <f t="shared" si="4"/>
        <v>8.249999999999999E-2</v>
      </c>
      <c r="R79" s="5">
        <f t="shared" si="38"/>
        <v>42587.72296526251</v>
      </c>
      <c r="S79" s="5">
        <f t="shared" si="39"/>
        <v>346868.88457473711</v>
      </c>
      <c r="T79" s="5">
        <f t="shared" si="5"/>
        <v>677412.27703473717</v>
      </c>
      <c r="U79" s="5">
        <f t="shared" si="6"/>
        <v>389456.60753999965</v>
      </c>
      <c r="V79" s="150"/>
      <c r="W79" s="2">
        <v>72</v>
      </c>
      <c r="X79" s="118">
        <v>47027</v>
      </c>
      <c r="Y79" s="5">
        <f t="shared" si="40"/>
        <v>676316.44024690334</v>
      </c>
      <c r="Z79" s="5">
        <f t="shared" si="41"/>
        <v>5283.104931931518</v>
      </c>
      <c r="AA79" s="5">
        <f t="shared" si="7"/>
        <v>774.32866361882861</v>
      </c>
      <c r="AB79" s="35">
        <f t="shared" si="8"/>
        <v>1.3739047893074618E-2</v>
      </c>
      <c r="AC79" s="5">
        <f t="shared" si="9"/>
        <v>4508.7762683126894</v>
      </c>
      <c r="AD79" s="35">
        <f t="shared" si="10"/>
        <v>0.08</v>
      </c>
      <c r="AE79" s="5">
        <f t="shared" si="42"/>
        <v>44457.888416715447</v>
      </c>
      <c r="AF79" s="5">
        <f t="shared" si="43"/>
        <v>335925.66668235383</v>
      </c>
      <c r="AG79" s="5">
        <f t="shared" si="11"/>
        <v>675542.11158328445</v>
      </c>
      <c r="AH79" s="5">
        <f t="shared" si="12"/>
        <v>380383.55509906926</v>
      </c>
      <c r="AI79" s="150"/>
      <c r="AJ79" s="2">
        <v>72</v>
      </c>
      <c r="AK79" s="118">
        <v>47027</v>
      </c>
      <c r="AL79" s="5">
        <f t="shared" si="44"/>
        <v>674407.66215933417</v>
      </c>
      <c r="AM79" s="5">
        <f t="shared" si="45"/>
        <v>5158.1681680251213</v>
      </c>
      <c r="AN79" s="5">
        <f t="shared" si="13"/>
        <v>802.61868324608804</v>
      </c>
      <c r="AO79" s="35">
        <f t="shared" si="14"/>
        <v>1.4281308975812847E-2</v>
      </c>
      <c r="AP79" s="5">
        <f t="shared" si="15"/>
        <v>4355.5494847790333</v>
      </c>
      <c r="AQ79" s="35">
        <f t="shared" si="16"/>
        <v>7.7499999999999999E-2</v>
      </c>
      <c r="AR79" s="5">
        <f t="shared" si="46"/>
        <v>46394.956523912253</v>
      </c>
      <c r="AS79" s="5">
        <f t="shared" si="47"/>
        <v>324993.15157389647</v>
      </c>
      <c r="AT79" s="5">
        <f t="shared" si="17"/>
        <v>673605.04347608809</v>
      </c>
      <c r="AU79" s="5">
        <f t="shared" si="18"/>
        <v>371388.10809780873</v>
      </c>
      <c r="AV79" s="150"/>
      <c r="AW79" s="2">
        <v>72</v>
      </c>
      <c r="AX79" s="118">
        <v>47027</v>
      </c>
      <c r="AY79" s="5">
        <f t="shared" si="48"/>
        <v>672431.37423268997</v>
      </c>
      <c r="AZ79" s="5">
        <f t="shared" si="49"/>
        <v>5034.344461579999</v>
      </c>
      <c r="BA79" s="5">
        <f t="shared" si="19"/>
        <v>831.64837262568744</v>
      </c>
      <c r="BB79" s="35">
        <f t="shared" si="20"/>
        <v>1.4841336757815852E-2</v>
      </c>
      <c r="BC79" s="5">
        <f t="shared" si="21"/>
        <v>4202.6960889543116</v>
      </c>
      <c r="BD79" s="35">
        <f t="shared" si="22"/>
        <v>7.4999999999999983E-2</v>
      </c>
      <c r="BE79" s="5">
        <f t="shared" si="50"/>
        <v>48400.274139935529</v>
      </c>
      <c r="BF79" s="5">
        <f t="shared" si="51"/>
        <v>314072.52709382446</v>
      </c>
      <c r="BG79" s="5">
        <f t="shared" si="23"/>
        <v>671599.72586006427</v>
      </c>
      <c r="BH79" s="5">
        <f t="shared" si="24"/>
        <v>362472.80123375996</v>
      </c>
      <c r="BI79" s="150"/>
      <c r="BJ79" s="2">
        <v>72</v>
      </c>
      <c r="BK79" s="118">
        <v>47027</v>
      </c>
      <c r="BL79" s="5">
        <f t="shared" si="52"/>
        <v>670386.27385258663</v>
      </c>
      <c r="BM79" s="5">
        <f t="shared" si="53"/>
        <v>4911.6692164045799</v>
      </c>
      <c r="BN79" s="5">
        <f t="shared" si="25"/>
        <v>861.41881187853551</v>
      </c>
      <c r="BO79" s="35">
        <f t="shared" si="26"/>
        <v>1.5419506851083689E-2</v>
      </c>
      <c r="BP79" s="5">
        <f t="shared" si="27"/>
        <v>4050.2504045260443</v>
      </c>
      <c r="BQ79" s="35">
        <f t="shared" si="28"/>
        <v>7.2499999999999995E-2</v>
      </c>
      <c r="BR79" s="5">
        <f t="shared" si="54"/>
        <v>50475.144959292207</v>
      </c>
      <c r="BS79" s="5">
        <f t="shared" si="55"/>
        <v>303165.03862183768</v>
      </c>
      <c r="BT79" s="5">
        <f t="shared" si="29"/>
        <v>669524.85504070809</v>
      </c>
      <c r="BU79" s="5">
        <f t="shared" si="30"/>
        <v>353640.18358112988</v>
      </c>
      <c r="BV79" s="150"/>
      <c r="BW79" s="2">
        <v>72</v>
      </c>
      <c r="BX79" s="118">
        <v>47027</v>
      </c>
      <c r="BY79" s="5">
        <f t="shared" si="56"/>
        <v>668271.10558010463</v>
      </c>
      <c r="BZ79" s="5">
        <f t="shared" si="57"/>
        <v>4790.177965290115</v>
      </c>
      <c r="CA79" s="5">
        <f t="shared" si="31"/>
        <v>891.92984940617134</v>
      </c>
      <c r="CB79" s="35">
        <f t="shared" si="32"/>
        <v>1.6016191787288168E-2</v>
      </c>
      <c r="CC79" s="5">
        <f t="shared" si="33"/>
        <v>3898.2481158839437</v>
      </c>
      <c r="CD79" s="35">
        <f t="shared" si="34"/>
        <v>7.0000000000000007E-2</v>
      </c>
      <c r="CE79" s="5">
        <f t="shared" si="58"/>
        <v>52620.824269302211</v>
      </c>
      <c r="CF79" s="5">
        <f t="shared" si="59"/>
        <v>292271.98923158622</v>
      </c>
      <c r="CG79" s="5">
        <f t="shared" si="35"/>
        <v>667379.17573069851</v>
      </c>
      <c r="CH79" s="5">
        <f t="shared" si="36"/>
        <v>344892.81350088841</v>
      </c>
    </row>
    <row r="80" spans="9:86" ht="14.25" customHeight="1">
      <c r="I80" s="150"/>
      <c r="J80" s="2">
        <v>73</v>
      </c>
      <c r="K80" s="118">
        <v>47058</v>
      </c>
      <c r="L80" s="5">
        <f t="shared" si="37"/>
        <v>677412.27703473717</v>
      </c>
      <c r="M80" s="5">
        <f t="shared" si="0"/>
        <v>5409.1195491666622</v>
      </c>
      <c r="N80" s="5">
        <f t="shared" si="1"/>
        <v>751.91014455284403</v>
      </c>
      <c r="O80" s="35">
        <f t="shared" si="2"/>
        <v>1.331969029869153E-2</v>
      </c>
      <c r="P80" s="5">
        <f t="shared" si="3"/>
        <v>4657.2094046138182</v>
      </c>
      <c r="Q80" s="35">
        <f t="shared" si="4"/>
        <v>8.2500000000000004E-2</v>
      </c>
      <c r="R80" s="5">
        <f t="shared" si="38"/>
        <v>43339.633109815353</v>
      </c>
      <c r="S80" s="5">
        <f t="shared" si="39"/>
        <v>351526.09397935093</v>
      </c>
      <c r="T80" s="5">
        <f t="shared" si="5"/>
        <v>676660.36689018435</v>
      </c>
      <c r="U80" s="5">
        <f t="shared" si="6"/>
        <v>394865.72708916629</v>
      </c>
      <c r="V80" s="150"/>
      <c r="W80" s="2">
        <v>73</v>
      </c>
      <c r="X80" s="118">
        <v>47058</v>
      </c>
      <c r="Y80" s="5">
        <f t="shared" si="40"/>
        <v>675542.11158328445</v>
      </c>
      <c r="Z80" s="5">
        <f t="shared" si="41"/>
        <v>5283.104931931518</v>
      </c>
      <c r="AA80" s="5">
        <f t="shared" si="7"/>
        <v>779.49085470962109</v>
      </c>
      <c r="AB80" s="35">
        <f t="shared" si="8"/>
        <v>1.3846494683495768E-2</v>
      </c>
      <c r="AC80" s="5">
        <f t="shared" si="9"/>
        <v>4503.6140772218969</v>
      </c>
      <c r="AD80" s="35">
        <f t="shared" si="10"/>
        <v>0.08</v>
      </c>
      <c r="AE80" s="5">
        <f t="shared" si="42"/>
        <v>45237.379271425067</v>
      </c>
      <c r="AF80" s="5">
        <f t="shared" si="43"/>
        <v>340429.28075957572</v>
      </c>
      <c r="AG80" s="5">
        <f t="shared" si="11"/>
        <v>674762.62072857481</v>
      </c>
      <c r="AH80" s="5">
        <f t="shared" si="12"/>
        <v>385666.66003100079</v>
      </c>
      <c r="AI80" s="150"/>
      <c r="AJ80" s="2">
        <v>73</v>
      </c>
      <c r="AK80" s="118">
        <v>47058</v>
      </c>
      <c r="AL80" s="5">
        <f t="shared" si="44"/>
        <v>673605.04347608809</v>
      </c>
      <c r="AM80" s="5">
        <f t="shared" si="45"/>
        <v>5158.1681680251213</v>
      </c>
      <c r="AN80" s="5">
        <f t="shared" si="13"/>
        <v>807.80226224205217</v>
      </c>
      <c r="AO80" s="35">
        <f t="shared" si="14"/>
        <v>1.4390668895353563E-2</v>
      </c>
      <c r="AP80" s="5">
        <f t="shared" si="15"/>
        <v>4350.3659057830691</v>
      </c>
      <c r="AQ80" s="35">
        <f t="shared" si="16"/>
        <v>7.7499999999999999E-2</v>
      </c>
      <c r="AR80" s="5">
        <f t="shared" si="46"/>
        <v>47202.758786154307</v>
      </c>
      <c r="AS80" s="5">
        <f t="shared" si="47"/>
        <v>329343.51747967955</v>
      </c>
      <c r="AT80" s="5">
        <f t="shared" si="17"/>
        <v>672797.24121384602</v>
      </c>
      <c r="AU80" s="5">
        <f t="shared" si="18"/>
        <v>376546.27626583388</v>
      </c>
      <c r="AV80" s="150"/>
      <c r="AW80" s="2">
        <v>73</v>
      </c>
      <c r="AX80" s="118">
        <v>47058</v>
      </c>
      <c r="AY80" s="5">
        <f t="shared" si="48"/>
        <v>671599.72586006427</v>
      </c>
      <c r="AZ80" s="5">
        <f t="shared" si="49"/>
        <v>5034.344461579999</v>
      </c>
      <c r="BA80" s="5">
        <f t="shared" si="19"/>
        <v>836.8461749545977</v>
      </c>
      <c r="BB80" s="35">
        <f t="shared" si="20"/>
        <v>1.4952588145557961E-2</v>
      </c>
      <c r="BC80" s="5">
        <f t="shared" si="21"/>
        <v>4197.4982866254013</v>
      </c>
      <c r="BD80" s="35">
        <f t="shared" si="22"/>
        <v>7.4999999999999997E-2</v>
      </c>
      <c r="BE80" s="5">
        <f t="shared" si="50"/>
        <v>49237.120314890126</v>
      </c>
      <c r="BF80" s="5">
        <f t="shared" si="51"/>
        <v>318270.02538044989</v>
      </c>
      <c r="BG80" s="5">
        <f t="shared" si="23"/>
        <v>670762.87968510971</v>
      </c>
      <c r="BH80" s="5">
        <f t="shared" si="24"/>
        <v>367507.14569534</v>
      </c>
      <c r="BI80" s="150"/>
      <c r="BJ80" s="2">
        <v>73</v>
      </c>
      <c r="BK80" s="118">
        <v>47058</v>
      </c>
      <c r="BL80" s="5">
        <f t="shared" si="52"/>
        <v>669524.85504070809</v>
      </c>
      <c r="BM80" s="5">
        <f t="shared" si="53"/>
        <v>4911.6692164045799</v>
      </c>
      <c r="BN80" s="5">
        <f t="shared" si="25"/>
        <v>866.62321720030195</v>
      </c>
      <c r="BO80" s="35">
        <f t="shared" si="26"/>
        <v>1.553262515664384E-2</v>
      </c>
      <c r="BP80" s="5">
        <f t="shared" si="27"/>
        <v>4045.0459992042779</v>
      </c>
      <c r="BQ80" s="35">
        <f t="shared" si="28"/>
        <v>7.2499999999999995E-2</v>
      </c>
      <c r="BR80" s="5">
        <f t="shared" si="54"/>
        <v>51341.768176492507</v>
      </c>
      <c r="BS80" s="5">
        <f t="shared" si="55"/>
        <v>307210.08462104195</v>
      </c>
      <c r="BT80" s="5">
        <f t="shared" si="29"/>
        <v>668658.23182350781</v>
      </c>
      <c r="BU80" s="5">
        <f t="shared" si="30"/>
        <v>358551.85279753443</v>
      </c>
      <c r="BV80" s="150"/>
      <c r="BW80" s="2">
        <v>73</v>
      </c>
      <c r="BX80" s="118">
        <v>47058</v>
      </c>
      <c r="BY80" s="5">
        <f t="shared" si="56"/>
        <v>667379.17573069851</v>
      </c>
      <c r="BZ80" s="5">
        <f t="shared" si="57"/>
        <v>4790.177965290115</v>
      </c>
      <c r="CA80" s="5">
        <f t="shared" si="31"/>
        <v>897.13277352770683</v>
      </c>
      <c r="CB80" s="35">
        <f t="shared" si="32"/>
        <v>1.6131149538109988E-2</v>
      </c>
      <c r="CC80" s="5">
        <f t="shared" si="33"/>
        <v>3893.0451917624082</v>
      </c>
      <c r="CD80" s="35">
        <f t="shared" si="34"/>
        <v>7.0000000000000007E-2</v>
      </c>
      <c r="CE80" s="5">
        <f t="shared" si="58"/>
        <v>53517.957042829919</v>
      </c>
      <c r="CF80" s="5">
        <f t="shared" si="59"/>
        <v>296165.03442334861</v>
      </c>
      <c r="CG80" s="5">
        <f t="shared" si="35"/>
        <v>666482.04295717075</v>
      </c>
      <c r="CH80" s="5">
        <f t="shared" si="36"/>
        <v>349682.99146617856</v>
      </c>
    </row>
    <row r="81" spans="9:86" ht="14.25" customHeight="1">
      <c r="I81" s="150"/>
      <c r="J81" s="2">
        <v>74</v>
      </c>
      <c r="K81" s="118">
        <v>47088</v>
      </c>
      <c r="L81" s="5">
        <f t="shared" si="37"/>
        <v>676660.36689018435</v>
      </c>
      <c r="M81" s="5">
        <f t="shared" si="0"/>
        <v>5409.1195491666622</v>
      </c>
      <c r="N81" s="5">
        <f t="shared" si="1"/>
        <v>757.07952679664504</v>
      </c>
      <c r="O81" s="35">
        <f t="shared" si="2"/>
        <v>1.3426165867099091E-2</v>
      </c>
      <c r="P81" s="5">
        <f t="shared" si="3"/>
        <v>4652.0400223700171</v>
      </c>
      <c r="Q81" s="35">
        <f t="shared" si="4"/>
        <v>8.2500000000000004E-2</v>
      </c>
      <c r="R81" s="5">
        <f t="shared" si="38"/>
        <v>44096.712636611999</v>
      </c>
      <c r="S81" s="5">
        <f t="shared" si="39"/>
        <v>356178.13400172093</v>
      </c>
      <c r="T81" s="5">
        <f t="shared" si="5"/>
        <v>675903.28736338776</v>
      </c>
      <c r="U81" s="5">
        <f t="shared" si="6"/>
        <v>400274.84663833294</v>
      </c>
      <c r="V81" s="150"/>
      <c r="W81" s="2">
        <v>74</v>
      </c>
      <c r="X81" s="118">
        <v>47088</v>
      </c>
      <c r="Y81" s="5">
        <f t="shared" si="40"/>
        <v>674762.62072857481</v>
      </c>
      <c r="Z81" s="5">
        <f t="shared" si="41"/>
        <v>5283.104931931518</v>
      </c>
      <c r="AA81" s="5">
        <f t="shared" si="7"/>
        <v>784.68746040768565</v>
      </c>
      <c r="AB81" s="35">
        <f t="shared" si="8"/>
        <v>1.3954906860022914E-2</v>
      </c>
      <c r="AC81" s="5">
        <f t="shared" si="9"/>
        <v>4498.4174715238323</v>
      </c>
      <c r="AD81" s="35">
        <f t="shared" si="10"/>
        <v>0.08</v>
      </c>
      <c r="AE81" s="5">
        <f t="shared" si="42"/>
        <v>46022.066731832754</v>
      </c>
      <c r="AF81" s="5">
        <f t="shared" si="43"/>
        <v>344927.69823109952</v>
      </c>
      <c r="AG81" s="5">
        <f t="shared" si="11"/>
        <v>673977.93326816708</v>
      </c>
      <c r="AH81" s="5">
        <f t="shared" si="12"/>
        <v>390949.76496293227</v>
      </c>
      <c r="AI81" s="150"/>
      <c r="AJ81" s="2">
        <v>74</v>
      </c>
      <c r="AK81" s="118">
        <v>47088</v>
      </c>
      <c r="AL81" s="5">
        <f t="shared" si="44"/>
        <v>672797.24121384602</v>
      </c>
      <c r="AM81" s="5">
        <f t="shared" si="45"/>
        <v>5158.1681680251213</v>
      </c>
      <c r="AN81" s="5">
        <f t="shared" si="13"/>
        <v>813.01931851903282</v>
      </c>
      <c r="AO81" s="35">
        <f t="shared" si="14"/>
        <v>1.4500998554373402E-2</v>
      </c>
      <c r="AP81" s="5">
        <f t="shared" si="15"/>
        <v>4345.1488495060885</v>
      </c>
      <c r="AQ81" s="35">
        <f t="shared" si="16"/>
        <v>7.7499999999999986E-2</v>
      </c>
      <c r="AR81" s="5">
        <f t="shared" si="46"/>
        <v>48015.778104673343</v>
      </c>
      <c r="AS81" s="5">
        <f t="shared" si="47"/>
        <v>333688.66632918565</v>
      </c>
      <c r="AT81" s="5">
        <f t="shared" si="17"/>
        <v>671984.22189532698</v>
      </c>
      <c r="AU81" s="5">
        <f t="shared" si="18"/>
        <v>381704.44443385897</v>
      </c>
      <c r="AV81" s="150"/>
      <c r="AW81" s="2">
        <v>74</v>
      </c>
      <c r="AX81" s="118">
        <v>47088</v>
      </c>
      <c r="AY81" s="5">
        <f t="shared" si="48"/>
        <v>670762.87968510971</v>
      </c>
      <c r="AZ81" s="5">
        <f t="shared" si="49"/>
        <v>5034.344461579999</v>
      </c>
      <c r="BA81" s="5">
        <f t="shared" si="19"/>
        <v>842.07646354806366</v>
      </c>
      <c r="BB81" s="35">
        <f t="shared" si="20"/>
        <v>1.5064813317219533E-2</v>
      </c>
      <c r="BC81" s="5">
        <f t="shared" si="21"/>
        <v>4192.2679980319353</v>
      </c>
      <c r="BD81" s="35">
        <f t="shared" si="22"/>
        <v>7.4999999999999997E-2</v>
      </c>
      <c r="BE81" s="5">
        <f t="shared" si="50"/>
        <v>50079.196778438192</v>
      </c>
      <c r="BF81" s="5">
        <f t="shared" si="51"/>
        <v>322462.29337848182</v>
      </c>
      <c r="BG81" s="5">
        <f t="shared" si="23"/>
        <v>669920.8032215616</v>
      </c>
      <c r="BH81" s="5">
        <f t="shared" si="24"/>
        <v>372541.49015691999</v>
      </c>
      <c r="BI81" s="150"/>
      <c r="BJ81" s="2">
        <v>74</v>
      </c>
      <c r="BK81" s="118">
        <v>47088</v>
      </c>
      <c r="BL81" s="5">
        <f t="shared" si="52"/>
        <v>668658.23182350781</v>
      </c>
      <c r="BM81" s="5">
        <f t="shared" si="53"/>
        <v>4911.6692164045799</v>
      </c>
      <c r="BN81" s="5">
        <f t="shared" si="25"/>
        <v>871.85906580422034</v>
      </c>
      <c r="BO81" s="35">
        <f t="shared" si="26"/>
        <v>1.5646720987968286E-2</v>
      </c>
      <c r="BP81" s="5">
        <f t="shared" si="27"/>
        <v>4039.8101506003595</v>
      </c>
      <c r="BQ81" s="35">
        <f t="shared" si="28"/>
        <v>7.2499999999999995E-2</v>
      </c>
      <c r="BR81" s="5">
        <f t="shared" si="54"/>
        <v>52213.62724229673</v>
      </c>
      <c r="BS81" s="5">
        <f t="shared" si="55"/>
        <v>311249.89477164234</v>
      </c>
      <c r="BT81" s="5">
        <f t="shared" si="29"/>
        <v>667786.37275770365</v>
      </c>
      <c r="BU81" s="5">
        <f t="shared" si="30"/>
        <v>363463.5220139391</v>
      </c>
      <c r="BV81" s="150"/>
      <c r="BW81" s="2">
        <v>74</v>
      </c>
      <c r="BX81" s="118">
        <v>47088</v>
      </c>
      <c r="BY81" s="5">
        <f t="shared" si="56"/>
        <v>666482.04295717075</v>
      </c>
      <c r="BZ81" s="5">
        <f t="shared" si="57"/>
        <v>4790.177965290115</v>
      </c>
      <c r="CA81" s="5">
        <f t="shared" si="31"/>
        <v>902.36604803995215</v>
      </c>
      <c r="CB81" s="35">
        <f t="shared" si="32"/>
        <v>1.6247088261274092E-2</v>
      </c>
      <c r="CC81" s="5">
        <f t="shared" si="33"/>
        <v>3887.8119172501629</v>
      </c>
      <c r="CD81" s="35">
        <f t="shared" si="34"/>
        <v>7.0000000000000007E-2</v>
      </c>
      <c r="CE81" s="5">
        <f t="shared" si="58"/>
        <v>54420.323090869875</v>
      </c>
      <c r="CF81" s="5">
        <f t="shared" si="59"/>
        <v>300052.84634059877</v>
      </c>
      <c r="CG81" s="5">
        <f t="shared" si="35"/>
        <v>665579.67690913077</v>
      </c>
      <c r="CH81" s="5">
        <f t="shared" si="36"/>
        <v>354473.16943146865</v>
      </c>
    </row>
    <row r="82" spans="9:86" ht="14.25" customHeight="1">
      <c r="I82" s="150"/>
      <c r="J82" s="2">
        <v>75</v>
      </c>
      <c r="K82" s="118">
        <v>47119</v>
      </c>
      <c r="L82" s="5">
        <f t="shared" si="37"/>
        <v>675903.28736338776</v>
      </c>
      <c r="M82" s="5">
        <f t="shared" si="0"/>
        <v>5409.1195491666622</v>
      </c>
      <c r="N82" s="5">
        <f t="shared" si="1"/>
        <v>762.28444854337158</v>
      </c>
      <c r="O82" s="35">
        <f t="shared" si="2"/>
        <v>1.3533612801623362E-2</v>
      </c>
      <c r="P82" s="5">
        <f t="shared" si="3"/>
        <v>4646.8351006232906</v>
      </c>
      <c r="Q82" s="35">
        <f t="shared" si="4"/>
        <v>8.2500000000000004E-2</v>
      </c>
      <c r="R82" s="5">
        <f t="shared" si="38"/>
        <v>44858.997085155373</v>
      </c>
      <c r="S82" s="5">
        <f t="shared" si="39"/>
        <v>360824.96910234424</v>
      </c>
      <c r="T82" s="5">
        <f t="shared" si="5"/>
        <v>675141.00291484443</v>
      </c>
      <c r="U82" s="5">
        <f t="shared" si="6"/>
        <v>405683.96618749964</v>
      </c>
      <c r="V82" s="150"/>
      <c r="W82" s="2">
        <v>75</v>
      </c>
      <c r="X82" s="118">
        <v>47119</v>
      </c>
      <c r="Y82" s="5">
        <f t="shared" si="40"/>
        <v>673977.93326816708</v>
      </c>
      <c r="Z82" s="5">
        <f t="shared" si="41"/>
        <v>5283.104931931518</v>
      </c>
      <c r="AA82" s="5">
        <f t="shared" si="7"/>
        <v>789.91871014373737</v>
      </c>
      <c r="AB82" s="35">
        <f t="shared" si="8"/>
        <v>1.4064295066398365E-2</v>
      </c>
      <c r="AC82" s="5">
        <f t="shared" si="9"/>
        <v>4493.1862217877806</v>
      </c>
      <c r="AD82" s="35">
        <f t="shared" si="10"/>
        <v>0.08</v>
      </c>
      <c r="AE82" s="5">
        <f t="shared" si="42"/>
        <v>46811.985441976489</v>
      </c>
      <c r="AF82" s="5">
        <f t="shared" si="43"/>
        <v>349420.88445288729</v>
      </c>
      <c r="AG82" s="5">
        <f t="shared" si="11"/>
        <v>673188.01455802331</v>
      </c>
      <c r="AH82" s="5">
        <f t="shared" si="12"/>
        <v>396232.8698948638</v>
      </c>
      <c r="AI82" s="150"/>
      <c r="AJ82" s="2">
        <v>75</v>
      </c>
      <c r="AK82" s="118">
        <v>47119</v>
      </c>
      <c r="AL82" s="5">
        <f t="shared" si="44"/>
        <v>671984.22189532698</v>
      </c>
      <c r="AM82" s="5">
        <f t="shared" si="45"/>
        <v>5158.1681680251213</v>
      </c>
      <c r="AN82" s="5">
        <f t="shared" si="13"/>
        <v>818.27006828446792</v>
      </c>
      <c r="AO82" s="35">
        <f t="shared" si="14"/>
        <v>1.461230859218467E-2</v>
      </c>
      <c r="AP82" s="5">
        <f t="shared" si="15"/>
        <v>4339.8980997406534</v>
      </c>
      <c r="AQ82" s="35">
        <f t="shared" si="16"/>
        <v>7.7499999999999999E-2</v>
      </c>
      <c r="AR82" s="5">
        <f t="shared" si="46"/>
        <v>48834.04817295781</v>
      </c>
      <c r="AS82" s="5">
        <f t="shared" si="47"/>
        <v>338028.56442892633</v>
      </c>
      <c r="AT82" s="5">
        <f t="shared" si="17"/>
        <v>671165.9518270425</v>
      </c>
      <c r="AU82" s="5">
        <f t="shared" si="18"/>
        <v>386862.61260188412</v>
      </c>
      <c r="AV82" s="150"/>
      <c r="AW82" s="2">
        <v>75</v>
      </c>
      <c r="AX82" s="118">
        <v>47119</v>
      </c>
      <c r="AY82" s="5">
        <f t="shared" si="48"/>
        <v>669920.8032215616</v>
      </c>
      <c r="AZ82" s="5">
        <f t="shared" si="49"/>
        <v>5034.344461579999</v>
      </c>
      <c r="BA82" s="5">
        <f t="shared" si="19"/>
        <v>847.33944144523957</v>
      </c>
      <c r="BB82" s="35">
        <f t="shared" si="20"/>
        <v>1.5178022907254021E-2</v>
      </c>
      <c r="BC82" s="5">
        <f t="shared" si="21"/>
        <v>4187.0050201347594</v>
      </c>
      <c r="BD82" s="35">
        <f t="shared" si="22"/>
        <v>7.4999999999999997E-2</v>
      </c>
      <c r="BE82" s="5">
        <f t="shared" si="50"/>
        <v>50926.536219883434</v>
      </c>
      <c r="BF82" s="5">
        <f t="shared" si="51"/>
        <v>326649.29839861655</v>
      </c>
      <c r="BG82" s="5">
        <f t="shared" si="23"/>
        <v>669073.46378011641</v>
      </c>
      <c r="BH82" s="5">
        <f t="shared" si="24"/>
        <v>377575.83461849997</v>
      </c>
      <c r="BI82" s="150"/>
      <c r="BJ82" s="2">
        <v>75</v>
      </c>
      <c r="BK82" s="118">
        <v>47119</v>
      </c>
      <c r="BL82" s="5">
        <f t="shared" si="52"/>
        <v>667786.37275770365</v>
      </c>
      <c r="BM82" s="5">
        <f t="shared" si="53"/>
        <v>4911.6692164045799</v>
      </c>
      <c r="BN82" s="5">
        <f t="shared" si="25"/>
        <v>877.1265476601202</v>
      </c>
      <c r="BO82" s="35">
        <f t="shared" si="26"/>
        <v>1.5761804974328924E-2</v>
      </c>
      <c r="BP82" s="5">
        <f t="shared" si="27"/>
        <v>4034.5426687444597</v>
      </c>
      <c r="BQ82" s="35">
        <f t="shared" si="28"/>
        <v>7.2499999999999995E-2</v>
      </c>
      <c r="BR82" s="5">
        <f t="shared" si="54"/>
        <v>53090.753789956849</v>
      </c>
      <c r="BS82" s="5">
        <f t="shared" si="55"/>
        <v>315284.4374403868</v>
      </c>
      <c r="BT82" s="5">
        <f t="shared" si="29"/>
        <v>666909.24621004355</v>
      </c>
      <c r="BU82" s="5">
        <f t="shared" si="30"/>
        <v>368375.19123034365</v>
      </c>
      <c r="BV82" s="150"/>
      <c r="BW82" s="2">
        <v>75</v>
      </c>
      <c r="BX82" s="118">
        <v>47119</v>
      </c>
      <c r="BY82" s="5">
        <f t="shared" si="56"/>
        <v>665579.67690913077</v>
      </c>
      <c r="BZ82" s="5">
        <f t="shared" si="57"/>
        <v>4790.177965290115</v>
      </c>
      <c r="CA82" s="5">
        <f t="shared" si="31"/>
        <v>907.62984998685215</v>
      </c>
      <c r="CB82" s="35">
        <f t="shared" si="32"/>
        <v>1.6364018580647274E-2</v>
      </c>
      <c r="CC82" s="5">
        <f t="shared" si="33"/>
        <v>3882.5481153032629</v>
      </c>
      <c r="CD82" s="35">
        <f t="shared" si="34"/>
        <v>7.0000000000000007E-2</v>
      </c>
      <c r="CE82" s="5">
        <f t="shared" si="58"/>
        <v>55327.952940856725</v>
      </c>
      <c r="CF82" s="5">
        <f t="shared" si="59"/>
        <v>303935.39445590205</v>
      </c>
      <c r="CG82" s="5">
        <f t="shared" si="35"/>
        <v>664672.04705914389</v>
      </c>
      <c r="CH82" s="5">
        <f t="shared" si="36"/>
        <v>359263.34739675879</v>
      </c>
    </row>
    <row r="83" spans="9:86" ht="14.25" customHeight="1">
      <c r="I83" s="150"/>
      <c r="J83" s="2">
        <v>76</v>
      </c>
      <c r="K83" s="118">
        <v>47150</v>
      </c>
      <c r="L83" s="5">
        <f t="shared" si="37"/>
        <v>675141.00291484443</v>
      </c>
      <c r="M83" s="5">
        <f t="shared" si="0"/>
        <v>5409.1195491666622</v>
      </c>
      <c r="N83" s="5">
        <f t="shared" si="1"/>
        <v>767.52515412710636</v>
      </c>
      <c r="O83" s="35">
        <f t="shared" si="2"/>
        <v>1.3642041899041602E-2</v>
      </c>
      <c r="P83" s="5">
        <f t="shared" si="3"/>
        <v>4641.5943950395558</v>
      </c>
      <c r="Q83" s="35">
        <f t="shared" si="4"/>
        <v>8.2500000000000018E-2</v>
      </c>
      <c r="R83" s="5">
        <f t="shared" si="38"/>
        <v>45626.52223928248</v>
      </c>
      <c r="S83" s="5">
        <f t="shared" si="39"/>
        <v>365466.56349738379</v>
      </c>
      <c r="T83" s="5">
        <f t="shared" si="5"/>
        <v>674373.47776071727</v>
      </c>
      <c r="U83" s="5">
        <f t="shared" si="6"/>
        <v>411093.08573666628</v>
      </c>
      <c r="V83" s="150"/>
      <c r="W83" s="2">
        <v>76</v>
      </c>
      <c r="X83" s="118">
        <v>47150</v>
      </c>
      <c r="Y83" s="5">
        <f t="shared" si="40"/>
        <v>673188.01455802331</v>
      </c>
      <c r="Z83" s="5">
        <f t="shared" si="41"/>
        <v>5283.104931931518</v>
      </c>
      <c r="AA83" s="5">
        <f t="shared" si="7"/>
        <v>795.1848348780286</v>
      </c>
      <c r="AB83" s="35">
        <f t="shared" si="8"/>
        <v>1.4174670095398557E-2</v>
      </c>
      <c r="AC83" s="5">
        <f t="shared" si="9"/>
        <v>4487.9200970534894</v>
      </c>
      <c r="AD83" s="35">
        <f t="shared" si="10"/>
        <v>8.0000000000000016E-2</v>
      </c>
      <c r="AE83" s="5">
        <f t="shared" si="42"/>
        <v>47607.170276854515</v>
      </c>
      <c r="AF83" s="5">
        <f t="shared" si="43"/>
        <v>353908.8045499408</v>
      </c>
      <c r="AG83" s="5">
        <f t="shared" si="11"/>
        <v>672392.82972314523</v>
      </c>
      <c r="AH83" s="5">
        <f t="shared" si="12"/>
        <v>401515.97482679534</v>
      </c>
      <c r="AI83" s="150"/>
      <c r="AJ83" s="2">
        <v>76</v>
      </c>
      <c r="AK83" s="118">
        <v>47150</v>
      </c>
      <c r="AL83" s="5">
        <f t="shared" si="44"/>
        <v>671165.9518270425</v>
      </c>
      <c r="AM83" s="5">
        <f t="shared" si="45"/>
        <v>5158.1681680251213</v>
      </c>
      <c r="AN83" s="5">
        <f t="shared" si="13"/>
        <v>823.55472914213806</v>
      </c>
      <c r="AO83" s="35">
        <f t="shared" si="14"/>
        <v>1.472460979703033E-2</v>
      </c>
      <c r="AP83" s="5">
        <f t="shared" si="15"/>
        <v>4334.6134388829832</v>
      </c>
      <c r="AQ83" s="35">
        <f t="shared" si="16"/>
        <v>7.7500000000000013E-2</v>
      </c>
      <c r="AR83" s="5">
        <f t="shared" si="46"/>
        <v>49657.602902099949</v>
      </c>
      <c r="AS83" s="5">
        <f t="shared" si="47"/>
        <v>342363.17786780931</v>
      </c>
      <c r="AT83" s="5">
        <f t="shared" si="17"/>
        <v>670342.39709790039</v>
      </c>
      <c r="AU83" s="5">
        <f t="shared" si="18"/>
        <v>392020.78076990927</v>
      </c>
      <c r="AV83" s="150"/>
      <c r="AW83" s="2">
        <v>76</v>
      </c>
      <c r="AX83" s="118">
        <v>47150</v>
      </c>
      <c r="AY83" s="5">
        <f t="shared" si="48"/>
        <v>669073.46378011641</v>
      </c>
      <c r="AZ83" s="5">
        <f t="shared" si="49"/>
        <v>5034.344461579999</v>
      </c>
      <c r="BA83" s="5">
        <f t="shared" si="19"/>
        <v>852.63531295427219</v>
      </c>
      <c r="BB83" s="35">
        <f t="shared" si="20"/>
        <v>1.5292227698950823E-2</v>
      </c>
      <c r="BC83" s="5">
        <f t="shared" si="21"/>
        <v>4181.7091486257268</v>
      </c>
      <c r="BD83" s="35">
        <f t="shared" si="22"/>
        <v>7.4999999999999983E-2</v>
      </c>
      <c r="BE83" s="5">
        <f t="shared" si="50"/>
        <v>51779.171532837703</v>
      </c>
      <c r="BF83" s="5">
        <f t="shared" si="51"/>
        <v>330831.00754724228</v>
      </c>
      <c r="BG83" s="5">
        <f t="shared" si="23"/>
        <v>668220.82846716209</v>
      </c>
      <c r="BH83" s="5">
        <f t="shared" si="24"/>
        <v>382610.17908008001</v>
      </c>
      <c r="BI83" s="150"/>
      <c r="BJ83" s="2">
        <v>76</v>
      </c>
      <c r="BK83" s="118">
        <v>47150</v>
      </c>
      <c r="BL83" s="5">
        <f t="shared" si="52"/>
        <v>666909.24621004355</v>
      </c>
      <c r="BM83" s="5">
        <f t="shared" si="53"/>
        <v>4911.6692164045799</v>
      </c>
      <c r="BN83" s="5">
        <f t="shared" si="25"/>
        <v>882.42585388556699</v>
      </c>
      <c r="BO83" s="35">
        <f t="shared" si="26"/>
        <v>1.5877887893747625E-2</v>
      </c>
      <c r="BP83" s="5">
        <f t="shared" si="27"/>
        <v>4029.2433625190129</v>
      </c>
      <c r="BQ83" s="35">
        <f t="shared" si="28"/>
        <v>7.2499999999999995E-2</v>
      </c>
      <c r="BR83" s="5">
        <f t="shared" si="54"/>
        <v>53973.179643842413</v>
      </c>
      <c r="BS83" s="5">
        <f t="shared" si="55"/>
        <v>319313.68080290582</v>
      </c>
      <c r="BT83" s="5">
        <f t="shared" si="29"/>
        <v>666026.82035615796</v>
      </c>
      <c r="BU83" s="5">
        <f t="shared" si="30"/>
        <v>373286.86044674821</v>
      </c>
      <c r="BV83" s="150"/>
      <c r="BW83" s="2">
        <v>76</v>
      </c>
      <c r="BX83" s="118">
        <v>47150</v>
      </c>
      <c r="BY83" s="5">
        <f t="shared" si="56"/>
        <v>664672.04705914389</v>
      </c>
      <c r="BZ83" s="5">
        <f t="shared" si="57"/>
        <v>4790.177965290115</v>
      </c>
      <c r="CA83" s="5">
        <f t="shared" si="31"/>
        <v>912.92435744510885</v>
      </c>
      <c r="CB83" s="35">
        <f t="shared" si="32"/>
        <v>1.6481951268768339E-2</v>
      </c>
      <c r="CC83" s="5">
        <f t="shared" si="33"/>
        <v>3877.2536078450062</v>
      </c>
      <c r="CD83" s="35">
        <f t="shared" si="34"/>
        <v>7.0000000000000007E-2</v>
      </c>
      <c r="CE83" s="5">
        <f t="shared" si="58"/>
        <v>56240.877298301835</v>
      </c>
      <c r="CF83" s="5">
        <f t="shared" si="59"/>
        <v>307812.64806374704</v>
      </c>
      <c r="CG83" s="5">
        <f t="shared" si="35"/>
        <v>663759.1227016988</v>
      </c>
      <c r="CH83" s="5">
        <f t="shared" si="36"/>
        <v>364053.52536204888</v>
      </c>
    </row>
    <row r="84" spans="9:86" ht="14.25" customHeight="1">
      <c r="I84" s="150"/>
      <c r="J84" s="2">
        <v>77</v>
      </c>
      <c r="K84" s="118">
        <v>47178</v>
      </c>
      <c r="L84" s="5">
        <f t="shared" si="37"/>
        <v>674373.47776071727</v>
      </c>
      <c r="M84" s="5">
        <f t="shared" si="0"/>
        <v>5409.1195491666622</v>
      </c>
      <c r="N84" s="5">
        <f t="shared" si="1"/>
        <v>772.8018895617306</v>
      </c>
      <c r="O84" s="35">
        <f t="shared" si="2"/>
        <v>1.375146410789194E-2</v>
      </c>
      <c r="P84" s="5">
        <f t="shared" si="3"/>
        <v>4636.3176596049316</v>
      </c>
      <c r="Q84" s="35">
        <f t="shared" si="4"/>
        <v>8.2500000000000018E-2</v>
      </c>
      <c r="R84" s="5">
        <f t="shared" si="38"/>
        <v>46399.324128844208</v>
      </c>
      <c r="S84" s="5">
        <f t="shared" si="39"/>
        <v>370102.88115698873</v>
      </c>
      <c r="T84" s="5">
        <f t="shared" si="5"/>
        <v>673600.67587115557</v>
      </c>
      <c r="U84" s="5">
        <f t="shared" si="6"/>
        <v>416502.20528583293</v>
      </c>
      <c r="V84" s="150"/>
      <c r="W84" s="2">
        <v>77</v>
      </c>
      <c r="X84" s="118">
        <v>47178</v>
      </c>
      <c r="Y84" s="5">
        <f t="shared" si="40"/>
        <v>672392.82972314523</v>
      </c>
      <c r="Z84" s="5">
        <f t="shared" si="41"/>
        <v>5283.104931931518</v>
      </c>
      <c r="AA84" s="5">
        <f t="shared" si="7"/>
        <v>800.48606711054981</v>
      </c>
      <c r="AB84" s="35">
        <f t="shared" si="8"/>
        <v>1.4286042891447484E-2</v>
      </c>
      <c r="AC84" s="5">
        <f t="shared" si="9"/>
        <v>4482.6188648209682</v>
      </c>
      <c r="AD84" s="35">
        <f t="shared" si="10"/>
        <v>7.9999999999999988E-2</v>
      </c>
      <c r="AE84" s="5">
        <f t="shared" si="42"/>
        <v>48407.656343965064</v>
      </c>
      <c r="AF84" s="5">
        <f t="shared" si="43"/>
        <v>358391.42341476178</v>
      </c>
      <c r="AG84" s="5">
        <f t="shared" si="11"/>
        <v>671592.34365603467</v>
      </c>
      <c r="AH84" s="5">
        <f t="shared" si="12"/>
        <v>406799.07975872688</v>
      </c>
      <c r="AI84" s="150"/>
      <c r="AJ84" s="2">
        <v>77</v>
      </c>
      <c r="AK84" s="118">
        <v>47178</v>
      </c>
      <c r="AL84" s="5">
        <f t="shared" si="44"/>
        <v>670342.39709790039</v>
      </c>
      <c r="AM84" s="5">
        <f t="shared" si="45"/>
        <v>5158.1681680251213</v>
      </c>
      <c r="AN84" s="5">
        <f t="shared" si="13"/>
        <v>828.87352010118138</v>
      </c>
      <c r="AO84" s="35">
        <f t="shared" si="14"/>
        <v>1.4837913108696808E-2</v>
      </c>
      <c r="AP84" s="5">
        <f t="shared" si="15"/>
        <v>4329.2946479239399</v>
      </c>
      <c r="AQ84" s="35">
        <f t="shared" si="16"/>
        <v>7.7499999999999999E-2</v>
      </c>
      <c r="AR84" s="5">
        <f t="shared" si="46"/>
        <v>50486.476422201129</v>
      </c>
      <c r="AS84" s="5">
        <f t="shared" si="47"/>
        <v>346692.47251573327</v>
      </c>
      <c r="AT84" s="5">
        <f t="shared" si="17"/>
        <v>669513.52357779921</v>
      </c>
      <c r="AU84" s="5">
        <f t="shared" si="18"/>
        <v>397178.94893793442</v>
      </c>
      <c r="AV84" s="150"/>
      <c r="AW84" s="2">
        <v>77</v>
      </c>
      <c r="AX84" s="118">
        <v>47178</v>
      </c>
      <c r="AY84" s="5">
        <f t="shared" si="48"/>
        <v>668220.82846716209</v>
      </c>
      <c r="AZ84" s="5">
        <f t="shared" si="49"/>
        <v>5034.344461579999</v>
      </c>
      <c r="BA84" s="5">
        <f t="shared" si="19"/>
        <v>857.96428366023611</v>
      </c>
      <c r="BB84" s="35">
        <f t="shared" si="20"/>
        <v>1.5407438627047798E-2</v>
      </c>
      <c r="BC84" s="5">
        <f t="shared" si="21"/>
        <v>4176.3801779197629</v>
      </c>
      <c r="BD84" s="35">
        <f t="shared" si="22"/>
        <v>7.4999999999999997E-2</v>
      </c>
      <c r="BE84" s="5">
        <f t="shared" si="50"/>
        <v>52637.135816497939</v>
      </c>
      <c r="BF84" s="5">
        <f t="shared" si="51"/>
        <v>335007.38772516203</v>
      </c>
      <c r="BG84" s="5">
        <f t="shared" si="23"/>
        <v>667362.86418350181</v>
      </c>
      <c r="BH84" s="5">
        <f t="shared" si="24"/>
        <v>387644.52354165999</v>
      </c>
      <c r="BI84" s="150"/>
      <c r="BJ84" s="2">
        <v>77</v>
      </c>
      <c r="BK84" s="118">
        <v>47178</v>
      </c>
      <c r="BL84" s="5">
        <f t="shared" si="52"/>
        <v>666026.82035615796</v>
      </c>
      <c r="BM84" s="5">
        <f t="shared" si="53"/>
        <v>4911.6692164045799</v>
      </c>
      <c r="BN84" s="5">
        <f t="shared" si="25"/>
        <v>887.75717675279247</v>
      </c>
      <c r="BO84" s="35">
        <f t="shared" si="26"/>
        <v>1.5994980675608186E-2</v>
      </c>
      <c r="BP84" s="5">
        <f t="shared" si="27"/>
        <v>4023.9120396517874</v>
      </c>
      <c r="BQ84" s="35">
        <f t="shared" si="28"/>
        <v>7.2499999999999995E-2</v>
      </c>
      <c r="BR84" s="5">
        <f t="shared" si="54"/>
        <v>54860.936820595205</v>
      </c>
      <c r="BS84" s="5">
        <f t="shared" si="55"/>
        <v>323337.59284255758</v>
      </c>
      <c r="BT84" s="5">
        <f t="shared" si="29"/>
        <v>665139.06317940517</v>
      </c>
      <c r="BU84" s="5">
        <f t="shared" si="30"/>
        <v>378198.52966315276</v>
      </c>
      <c r="BV84" s="150"/>
      <c r="BW84" s="2">
        <v>77</v>
      </c>
      <c r="BX84" s="118">
        <v>47178</v>
      </c>
      <c r="BY84" s="5">
        <f t="shared" si="56"/>
        <v>663759.1227016988</v>
      </c>
      <c r="BZ84" s="5">
        <f t="shared" si="57"/>
        <v>4790.177965290115</v>
      </c>
      <c r="CA84" s="5">
        <f t="shared" si="31"/>
        <v>918.24974953020501</v>
      </c>
      <c r="CB84" s="35">
        <f t="shared" si="32"/>
        <v>1.6600897249459769E-2</v>
      </c>
      <c r="CC84" s="5">
        <f t="shared" si="33"/>
        <v>3871.92821575991</v>
      </c>
      <c r="CD84" s="35">
        <f t="shared" si="34"/>
        <v>7.0000000000000007E-2</v>
      </c>
      <c r="CE84" s="5">
        <f t="shared" si="58"/>
        <v>57159.127047832037</v>
      </c>
      <c r="CF84" s="5">
        <f t="shared" si="59"/>
        <v>311684.57627950696</v>
      </c>
      <c r="CG84" s="5">
        <f t="shared" si="35"/>
        <v>662840.87295216857</v>
      </c>
      <c r="CH84" s="5">
        <f t="shared" si="36"/>
        <v>368843.70332733903</v>
      </c>
    </row>
    <row r="85" spans="9:86" ht="14.25" customHeight="1">
      <c r="I85" s="150"/>
      <c r="J85" s="2">
        <v>78</v>
      </c>
      <c r="K85" s="118">
        <v>47209</v>
      </c>
      <c r="L85" s="5">
        <f t="shared" si="37"/>
        <v>673600.67587115557</v>
      </c>
      <c r="M85" s="5">
        <f t="shared" si="0"/>
        <v>5409.1195491666622</v>
      </c>
      <c r="N85" s="5">
        <f t="shared" si="1"/>
        <v>778.11490255246736</v>
      </c>
      <c r="O85" s="35">
        <f t="shared" si="2"/>
        <v>1.3861890531142573E-2</v>
      </c>
      <c r="P85" s="5">
        <f t="shared" si="3"/>
        <v>4631.0046466141948</v>
      </c>
      <c r="Q85" s="35">
        <f t="shared" si="4"/>
        <v>8.2500000000000004E-2</v>
      </c>
      <c r="R85" s="5">
        <f t="shared" si="38"/>
        <v>47177.439031396672</v>
      </c>
      <c r="S85" s="5">
        <f t="shared" si="39"/>
        <v>374733.88580360293</v>
      </c>
      <c r="T85" s="5">
        <f t="shared" si="5"/>
        <v>672822.56096860312</v>
      </c>
      <c r="U85" s="5">
        <f t="shared" si="6"/>
        <v>421911.32483499963</v>
      </c>
      <c r="V85" s="150"/>
      <c r="W85" s="2">
        <v>78</v>
      </c>
      <c r="X85" s="118">
        <v>47209</v>
      </c>
      <c r="Y85" s="5">
        <f t="shared" si="40"/>
        <v>671592.34365603467</v>
      </c>
      <c r="Z85" s="5">
        <f t="shared" si="41"/>
        <v>5283.104931931518</v>
      </c>
      <c r="AA85" s="5">
        <f t="shared" si="7"/>
        <v>805.82264089128694</v>
      </c>
      <c r="AB85" s="35">
        <f t="shared" si="8"/>
        <v>1.4398424553285261E-2</v>
      </c>
      <c r="AC85" s="5">
        <f t="shared" si="9"/>
        <v>4477.282291040231</v>
      </c>
      <c r="AD85" s="35">
        <f t="shared" si="10"/>
        <v>7.9999999999999988E-2</v>
      </c>
      <c r="AE85" s="5">
        <f t="shared" si="42"/>
        <v>49213.478984856352</v>
      </c>
      <c r="AF85" s="5">
        <f t="shared" si="43"/>
        <v>362868.70570580201</v>
      </c>
      <c r="AG85" s="5">
        <f t="shared" si="11"/>
        <v>670786.52101514337</v>
      </c>
      <c r="AH85" s="5">
        <f t="shared" si="12"/>
        <v>412082.18469065835</v>
      </c>
      <c r="AI85" s="150"/>
      <c r="AJ85" s="2">
        <v>78</v>
      </c>
      <c r="AK85" s="118">
        <v>47209</v>
      </c>
      <c r="AL85" s="5">
        <f t="shared" si="44"/>
        <v>669513.52357779921</v>
      </c>
      <c r="AM85" s="5">
        <f t="shared" si="45"/>
        <v>5158.1681680251213</v>
      </c>
      <c r="AN85" s="5">
        <f t="shared" si="13"/>
        <v>834.22666158516859</v>
      </c>
      <c r="AO85" s="35">
        <f t="shared" si="14"/>
        <v>1.495222962118218E-2</v>
      </c>
      <c r="AP85" s="5">
        <f t="shared" si="15"/>
        <v>4323.9415064399527</v>
      </c>
      <c r="AQ85" s="35">
        <f t="shared" si="16"/>
        <v>7.7499999999999986E-2</v>
      </c>
      <c r="AR85" s="5">
        <f t="shared" si="46"/>
        <v>51320.703083786299</v>
      </c>
      <c r="AS85" s="5">
        <f t="shared" si="47"/>
        <v>351016.41402217321</v>
      </c>
      <c r="AT85" s="5">
        <f t="shared" si="17"/>
        <v>668679.29691621405</v>
      </c>
      <c r="AU85" s="5">
        <f t="shared" si="18"/>
        <v>402337.11710595951</v>
      </c>
      <c r="AV85" s="150"/>
      <c r="AW85" s="2">
        <v>78</v>
      </c>
      <c r="AX85" s="118">
        <v>47209</v>
      </c>
      <c r="AY85" s="5">
        <f t="shared" si="48"/>
        <v>667362.86418350181</v>
      </c>
      <c r="AZ85" s="5">
        <f t="shared" si="49"/>
        <v>5034.344461579999</v>
      </c>
      <c r="BA85" s="5">
        <f t="shared" si="19"/>
        <v>863.32656043311272</v>
      </c>
      <c r="BB85" s="35">
        <f t="shared" si="20"/>
        <v>1.5523666780398994E-2</v>
      </c>
      <c r="BC85" s="5">
        <f t="shared" si="21"/>
        <v>4171.0179011468863</v>
      </c>
      <c r="BD85" s="35">
        <f t="shared" si="22"/>
        <v>7.5000000000000011E-2</v>
      </c>
      <c r="BE85" s="5">
        <f t="shared" si="50"/>
        <v>53500.462376931049</v>
      </c>
      <c r="BF85" s="5">
        <f t="shared" si="51"/>
        <v>339178.40562630893</v>
      </c>
      <c r="BG85" s="5">
        <f t="shared" si="23"/>
        <v>666499.53762306867</v>
      </c>
      <c r="BH85" s="5">
        <f t="shared" si="24"/>
        <v>392678.86800323997</v>
      </c>
      <c r="BI85" s="150"/>
      <c r="BJ85" s="2">
        <v>78</v>
      </c>
      <c r="BK85" s="118">
        <v>47209</v>
      </c>
      <c r="BL85" s="5">
        <f t="shared" si="52"/>
        <v>665139.06317940517</v>
      </c>
      <c r="BM85" s="5">
        <f t="shared" si="53"/>
        <v>4911.6692164045799</v>
      </c>
      <c r="BN85" s="5">
        <f t="shared" si="25"/>
        <v>893.12070969567367</v>
      </c>
      <c r="BO85" s="35">
        <f t="shared" si="26"/>
        <v>1.6113094403323761E-2</v>
      </c>
      <c r="BP85" s="5">
        <f t="shared" si="27"/>
        <v>4018.5485067089062</v>
      </c>
      <c r="BQ85" s="35">
        <f t="shared" si="28"/>
        <v>7.2499999999999995E-2</v>
      </c>
      <c r="BR85" s="5">
        <f t="shared" si="54"/>
        <v>55754.057530290876</v>
      </c>
      <c r="BS85" s="5">
        <f t="shared" si="55"/>
        <v>327356.14134926652</v>
      </c>
      <c r="BT85" s="5">
        <f t="shared" si="29"/>
        <v>664245.94246970955</v>
      </c>
      <c r="BU85" s="5">
        <f t="shared" si="30"/>
        <v>383110.19887955737</v>
      </c>
      <c r="BV85" s="150"/>
      <c r="BW85" s="2">
        <v>78</v>
      </c>
      <c r="BX85" s="118">
        <v>47209</v>
      </c>
      <c r="BY85" s="5">
        <f t="shared" si="56"/>
        <v>662840.87295216857</v>
      </c>
      <c r="BZ85" s="5">
        <f t="shared" si="57"/>
        <v>4790.177965290115</v>
      </c>
      <c r="CA85" s="5">
        <f t="shared" si="31"/>
        <v>923.60620640246498</v>
      </c>
      <c r="CB85" s="35">
        <f t="shared" si="32"/>
        <v>1.6720867600494762E-2</v>
      </c>
      <c r="CC85" s="5">
        <f t="shared" si="33"/>
        <v>3866.57175888765</v>
      </c>
      <c r="CD85" s="35">
        <f t="shared" si="34"/>
        <v>7.0000000000000007E-2</v>
      </c>
      <c r="CE85" s="5">
        <f t="shared" si="58"/>
        <v>58082.733254234503</v>
      </c>
      <c r="CF85" s="5">
        <f t="shared" si="59"/>
        <v>315551.14803839463</v>
      </c>
      <c r="CG85" s="5">
        <f t="shared" si="35"/>
        <v>661917.26674576616</v>
      </c>
      <c r="CH85" s="5">
        <f t="shared" si="36"/>
        <v>373633.88129262911</v>
      </c>
    </row>
    <row r="86" spans="9:86" ht="14.25" customHeight="1">
      <c r="I86" s="150"/>
      <c r="J86" s="2">
        <v>79</v>
      </c>
      <c r="K86" s="118">
        <v>47239</v>
      </c>
      <c r="L86" s="5">
        <f t="shared" si="37"/>
        <v>672822.56096860312</v>
      </c>
      <c r="M86" s="5">
        <f t="shared" si="0"/>
        <v>5409.1195491666622</v>
      </c>
      <c r="N86" s="5">
        <f t="shared" si="1"/>
        <v>783.46444250751574</v>
      </c>
      <c r="O86" s="35">
        <f t="shared" si="2"/>
        <v>1.3973332428917924E-2</v>
      </c>
      <c r="P86" s="5">
        <f t="shared" si="3"/>
        <v>4625.6551066591464</v>
      </c>
      <c r="Q86" s="35">
        <f t="shared" si="4"/>
        <v>8.2500000000000004E-2</v>
      </c>
      <c r="R86" s="5">
        <f t="shared" si="38"/>
        <v>47960.903473904189</v>
      </c>
      <c r="S86" s="5">
        <f t="shared" si="39"/>
        <v>379359.54091026209</v>
      </c>
      <c r="T86" s="5">
        <f t="shared" si="5"/>
        <v>672039.09652609564</v>
      </c>
      <c r="U86" s="5">
        <f t="shared" si="6"/>
        <v>427320.44438416627</v>
      </c>
      <c r="V86" s="150"/>
      <c r="W86" s="2">
        <v>79</v>
      </c>
      <c r="X86" s="118">
        <v>47239</v>
      </c>
      <c r="Y86" s="5">
        <f t="shared" si="40"/>
        <v>670786.52101514337</v>
      </c>
      <c r="Z86" s="5">
        <f t="shared" si="41"/>
        <v>5283.104931931518</v>
      </c>
      <c r="AA86" s="5">
        <f t="shared" si="7"/>
        <v>811.19479183056228</v>
      </c>
      <c r="AB86" s="35">
        <f t="shared" si="8"/>
        <v>1.4511826336693772E-2</v>
      </c>
      <c r="AC86" s="5">
        <f t="shared" si="9"/>
        <v>4471.9101401009557</v>
      </c>
      <c r="AD86" s="35">
        <f t="shared" si="10"/>
        <v>7.9999999999999988E-2</v>
      </c>
      <c r="AE86" s="5">
        <f t="shared" si="42"/>
        <v>50024.673776686912</v>
      </c>
      <c r="AF86" s="5">
        <f t="shared" si="43"/>
        <v>367340.615845903</v>
      </c>
      <c r="AG86" s="5">
        <f t="shared" si="11"/>
        <v>669975.32622331276</v>
      </c>
      <c r="AH86" s="5">
        <f t="shared" si="12"/>
        <v>417365.28962258989</v>
      </c>
      <c r="AI86" s="150"/>
      <c r="AJ86" s="2">
        <v>79</v>
      </c>
      <c r="AK86" s="118">
        <v>47239</v>
      </c>
      <c r="AL86" s="5">
        <f t="shared" si="44"/>
        <v>668679.29691621405</v>
      </c>
      <c r="AM86" s="5">
        <f t="shared" si="45"/>
        <v>5158.1681680251213</v>
      </c>
      <c r="AN86" s="5">
        <f t="shared" si="13"/>
        <v>839.61437544123874</v>
      </c>
      <c r="AO86" s="35">
        <f t="shared" si="14"/>
        <v>1.5067570585421183E-2</v>
      </c>
      <c r="AP86" s="5">
        <f t="shared" si="15"/>
        <v>4318.5537925838826</v>
      </c>
      <c r="AQ86" s="35">
        <f t="shared" si="16"/>
        <v>7.7499999999999999E-2</v>
      </c>
      <c r="AR86" s="5">
        <f t="shared" si="46"/>
        <v>52160.317459227539</v>
      </c>
      <c r="AS86" s="5">
        <f t="shared" si="47"/>
        <v>355334.96781475708</v>
      </c>
      <c r="AT86" s="5">
        <f t="shared" si="17"/>
        <v>667839.68254077283</v>
      </c>
      <c r="AU86" s="5">
        <f t="shared" si="18"/>
        <v>407495.2852739846</v>
      </c>
      <c r="AV86" s="150"/>
      <c r="AW86" s="2">
        <v>79</v>
      </c>
      <c r="AX86" s="118">
        <v>47239</v>
      </c>
      <c r="AY86" s="5">
        <f t="shared" si="48"/>
        <v>666499.53762306867</v>
      </c>
      <c r="AZ86" s="5">
        <f t="shared" si="49"/>
        <v>5034.344461579999</v>
      </c>
      <c r="BA86" s="5">
        <f t="shared" si="19"/>
        <v>868.7223514358202</v>
      </c>
      <c r="BB86" s="35">
        <f t="shared" si="20"/>
        <v>1.5640923404699192E-2</v>
      </c>
      <c r="BC86" s="5">
        <f t="shared" si="21"/>
        <v>4165.6221101441788</v>
      </c>
      <c r="BD86" s="35">
        <f t="shared" si="22"/>
        <v>7.4999999999999997E-2</v>
      </c>
      <c r="BE86" s="5">
        <f t="shared" si="50"/>
        <v>54369.184728366869</v>
      </c>
      <c r="BF86" s="5">
        <f t="shared" si="51"/>
        <v>343344.02773645311</v>
      </c>
      <c r="BG86" s="5">
        <f t="shared" si="23"/>
        <v>665630.81527163286</v>
      </c>
      <c r="BH86" s="5">
        <f t="shared" si="24"/>
        <v>397713.21246481995</v>
      </c>
      <c r="BI86" s="150"/>
      <c r="BJ86" s="2">
        <v>79</v>
      </c>
      <c r="BK86" s="118">
        <v>47239</v>
      </c>
      <c r="BL86" s="5">
        <f t="shared" si="52"/>
        <v>664245.94246970955</v>
      </c>
      <c r="BM86" s="5">
        <f t="shared" si="53"/>
        <v>4911.6692164045799</v>
      </c>
      <c r="BN86" s="5">
        <f t="shared" si="25"/>
        <v>898.51664731675146</v>
      </c>
      <c r="BO86" s="35">
        <f t="shared" si="26"/>
        <v>1.6232240317061025E-2</v>
      </c>
      <c r="BP86" s="5">
        <f t="shared" si="27"/>
        <v>4013.1525690878284</v>
      </c>
      <c r="BQ86" s="35">
        <f t="shared" si="28"/>
        <v>7.2499999999999995E-2</v>
      </c>
      <c r="BR86" s="5">
        <f t="shared" si="54"/>
        <v>56652.574177607625</v>
      </c>
      <c r="BS86" s="5">
        <f t="shared" si="55"/>
        <v>331369.29391835432</v>
      </c>
      <c r="BT86" s="5">
        <f t="shared" si="29"/>
        <v>663347.4258223928</v>
      </c>
      <c r="BU86" s="5">
        <f t="shared" si="30"/>
        <v>388021.86809596192</v>
      </c>
      <c r="BV86" s="150"/>
      <c r="BW86" s="2">
        <v>79</v>
      </c>
      <c r="BX86" s="118">
        <v>47239</v>
      </c>
      <c r="BY86" s="5">
        <f t="shared" si="56"/>
        <v>661917.26674576616</v>
      </c>
      <c r="BZ86" s="5">
        <f t="shared" si="57"/>
        <v>4790.177965290115</v>
      </c>
      <c r="CA86" s="5">
        <f t="shared" si="31"/>
        <v>928.99390927314562</v>
      </c>
      <c r="CB86" s="35">
        <f t="shared" si="32"/>
        <v>1.6841873556320931E-2</v>
      </c>
      <c r="CC86" s="5">
        <f t="shared" si="33"/>
        <v>3861.1840560169694</v>
      </c>
      <c r="CD86" s="35">
        <f t="shared" si="34"/>
        <v>7.0000000000000007E-2</v>
      </c>
      <c r="CE86" s="5">
        <f t="shared" si="58"/>
        <v>59011.727163507647</v>
      </c>
      <c r="CF86" s="5">
        <f t="shared" si="59"/>
        <v>319412.3320944116</v>
      </c>
      <c r="CG86" s="5">
        <f t="shared" si="35"/>
        <v>660988.27283649298</v>
      </c>
      <c r="CH86" s="5">
        <f t="shared" si="36"/>
        <v>378424.05925791926</v>
      </c>
    </row>
    <row r="87" spans="9:86" ht="14.25" customHeight="1">
      <c r="I87" s="150"/>
      <c r="J87" s="2">
        <v>80</v>
      </c>
      <c r="K87" s="118">
        <v>47270</v>
      </c>
      <c r="L87" s="5">
        <f t="shared" si="37"/>
        <v>672039.09652609564</v>
      </c>
      <c r="M87" s="5">
        <f t="shared" si="0"/>
        <v>5409.1195491666622</v>
      </c>
      <c r="N87" s="5">
        <f t="shared" si="1"/>
        <v>788.85076054975434</v>
      </c>
      <c r="O87" s="35">
        <f t="shared" si="2"/>
        <v>1.4085801221282777E-2</v>
      </c>
      <c r="P87" s="5">
        <f t="shared" si="3"/>
        <v>4620.2687886169078</v>
      </c>
      <c r="Q87" s="35">
        <f t="shared" si="4"/>
        <v>8.2500000000000004E-2</v>
      </c>
      <c r="R87" s="5">
        <f t="shared" si="38"/>
        <v>48749.75423445394</v>
      </c>
      <c r="S87" s="5">
        <f t="shared" si="39"/>
        <v>383979.80969887902</v>
      </c>
      <c r="T87" s="5">
        <f t="shared" si="5"/>
        <v>671250.24576554587</v>
      </c>
      <c r="U87" s="5">
        <f t="shared" si="6"/>
        <v>432729.56393333297</v>
      </c>
      <c r="V87" s="150"/>
      <c r="W87" s="2">
        <v>80</v>
      </c>
      <c r="X87" s="118">
        <v>47270</v>
      </c>
      <c r="Y87" s="5">
        <f t="shared" si="40"/>
        <v>669975.32622331276</v>
      </c>
      <c r="Z87" s="5">
        <f t="shared" si="41"/>
        <v>5283.104931931518</v>
      </c>
      <c r="AA87" s="5">
        <f t="shared" si="7"/>
        <v>816.60275710943279</v>
      </c>
      <c r="AB87" s="35">
        <f t="shared" si="8"/>
        <v>1.4626259657280219E-2</v>
      </c>
      <c r="AC87" s="5">
        <f t="shared" si="9"/>
        <v>4466.5021748220852</v>
      </c>
      <c r="AD87" s="35">
        <f t="shared" si="10"/>
        <v>0.08</v>
      </c>
      <c r="AE87" s="5">
        <f t="shared" si="42"/>
        <v>50841.276533796343</v>
      </c>
      <c r="AF87" s="5">
        <f t="shared" si="43"/>
        <v>371807.11802072509</v>
      </c>
      <c r="AG87" s="5">
        <f t="shared" si="11"/>
        <v>669158.72346620332</v>
      </c>
      <c r="AH87" s="5">
        <f t="shared" si="12"/>
        <v>422648.39455452142</v>
      </c>
      <c r="AI87" s="150"/>
      <c r="AJ87" s="2">
        <v>80</v>
      </c>
      <c r="AK87" s="118">
        <v>47270</v>
      </c>
      <c r="AL87" s="5">
        <f t="shared" si="44"/>
        <v>667839.68254077283</v>
      </c>
      <c r="AM87" s="5">
        <f t="shared" si="45"/>
        <v>5158.1681680251213</v>
      </c>
      <c r="AN87" s="5">
        <f t="shared" si="13"/>
        <v>845.03688494929702</v>
      </c>
      <c r="AO87" s="35">
        <f t="shared" si="14"/>
        <v>1.5183947412068424E-2</v>
      </c>
      <c r="AP87" s="5">
        <f t="shared" si="15"/>
        <v>4313.1312830758243</v>
      </c>
      <c r="AQ87" s="35">
        <f t="shared" si="16"/>
        <v>7.7499999999999999E-2</v>
      </c>
      <c r="AR87" s="5">
        <f t="shared" si="46"/>
        <v>53005.354344176834</v>
      </c>
      <c r="AS87" s="5">
        <f t="shared" si="47"/>
        <v>359648.09909783292</v>
      </c>
      <c r="AT87" s="5">
        <f t="shared" si="17"/>
        <v>666994.64565582352</v>
      </c>
      <c r="AU87" s="5">
        <f t="shared" si="18"/>
        <v>412653.45344200975</v>
      </c>
      <c r="AV87" s="150"/>
      <c r="AW87" s="2">
        <v>80</v>
      </c>
      <c r="AX87" s="118">
        <v>47270</v>
      </c>
      <c r="AY87" s="5">
        <f t="shared" si="48"/>
        <v>665630.81527163286</v>
      </c>
      <c r="AZ87" s="5">
        <f t="shared" si="49"/>
        <v>5034.344461579999</v>
      </c>
      <c r="BA87" s="5">
        <f t="shared" si="19"/>
        <v>874.15186613229434</v>
      </c>
      <c r="BB87" s="35">
        <f t="shared" si="20"/>
        <v>1.5759219905266571E-2</v>
      </c>
      <c r="BC87" s="5">
        <f t="shared" si="21"/>
        <v>4160.1925954477047</v>
      </c>
      <c r="BD87" s="35">
        <f t="shared" si="22"/>
        <v>7.4999999999999983E-2</v>
      </c>
      <c r="BE87" s="5">
        <f t="shared" si="50"/>
        <v>55243.33659449916</v>
      </c>
      <c r="BF87" s="5">
        <f t="shared" si="51"/>
        <v>347504.22033190081</v>
      </c>
      <c r="BG87" s="5">
        <f t="shared" si="23"/>
        <v>664756.66340550059</v>
      </c>
      <c r="BH87" s="5">
        <f t="shared" si="24"/>
        <v>402747.55692639999</v>
      </c>
      <c r="BI87" s="150"/>
      <c r="BJ87" s="2">
        <v>80</v>
      </c>
      <c r="BK87" s="118">
        <v>47270</v>
      </c>
      <c r="BL87" s="5">
        <f t="shared" si="52"/>
        <v>663347.4258223928</v>
      </c>
      <c r="BM87" s="5">
        <f t="shared" si="53"/>
        <v>4911.6692164045799</v>
      </c>
      <c r="BN87" s="5">
        <f t="shared" si="25"/>
        <v>903.94518539429009</v>
      </c>
      <c r="BO87" s="35">
        <f t="shared" si="26"/>
        <v>1.6352429816522407E-2</v>
      </c>
      <c r="BP87" s="5">
        <f t="shared" si="27"/>
        <v>4007.7240310102898</v>
      </c>
      <c r="BQ87" s="35">
        <f t="shared" si="28"/>
        <v>7.2499999999999995E-2</v>
      </c>
      <c r="BR87" s="5">
        <f t="shared" si="54"/>
        <v>57556.519363001913</v>
      </c>
      <c r="BS87" s="5">
        <f t="shared" si="55"/>
        <v>335377.01794936461</v>
      </c>
      <c r="BT87" s="5">
        <f t="shared" si="29"/>
        <v>662443.48063699855</v>
      </c>
      <c r="BU87" s="5">
        <f t="shared" si="30"/>
        <v>392933.53731236653</v>
      </c>
      <c r="BV87" s="150"/>
      <c r="BW87" s="2">
        <v>80</v>
      </c>
      <c r="BX87" s="118">
        <v>47270</v>
      </c>
      <c r="BY87" s="5">
        <f t="shared" si="56"/>
        <v>660988.27283649298</v>
      </c>
      <c r="BZ87" s="5">
        <f t="shared" si="57"/>
        <v>4790.177965290115</v>
      </c>
      <c r="CA87" s="5">
        <f t="shared" si="31"/>
        <v>934.41304041057265</v>
      </c>
      <c r="CB87" s="35">
        <f t="shared" si="32"/>
        <v>1.6963926510842338E-2</v>
      </c>
      <c r="CC87" s="5">
        <f t="shared" si="33"/>
        <v>3855.7649248795424</v>
      </c>
      <c r="CD87" s="35">
        <f t="shared" si="34"/>
        <v>7.0000000000000007E-2</v>
      </c>
      <c r="CE87" s="5">
        <f t="shared" si="58"/>
        <v>59946.140203918221</v>
      </c>
      <c r="CF87" s="5">
        <f t="shared" si="59"/>
        <v>323268.09701929113</v>
      </c>
      <c r="CG87" s="5">
        <f t="shared" si="35"/>
        <v>660053.85979608237</v>
      </c>
      <c r="CH87" s="5">
        <f t="shared" si="36"/>
        <v>383214.23722320935</v>
      </c>
    </row>
    <row r="88" spans="9:86" ht="14.25" customHeight="1">
      <c r="I88" s="150"/>
      <c r="J88" s="2">
        <v>81</v>
      </c>
      <c r="K88" s="118">
        <v>47300</v>
      </c>
      <c r="L88" s="5">
        <f t="shared" si="37"/>
        <v>671250.24576554587</v>
      </c>
      <c r="M88" s="5">
        <f t="shared" si="0"/>
        <v>5409.1195491666622</v>
      </c>
      <c r="N88" s="5">
        <f t="shared" si="1"/>
        <v>794.27410952853461</v>
      </c>
      <c r="O88" s="35">
        <f t="shared" si="2"/>
        <v>1.4199308491086204E-2</v>
      </c>
      <c r="P88" s="5">
        <f t="shared" si="3"/>
        <v>4614.8454396381276</v>
      </c>
      <c r="Q88" s="35">
        <f t="shared" si="4"/>
        <v>8.249999999999999E-2</v>
      </c>
      <c r="R88" s="5">
        <f t="shared" si="38"/>
        <v>49544.028343982471</v>
      </c>
      <c r="S88" s="5">
        <f t="shared" si="39"/>
        <v>388594.65513851715</v>
      </c>
      <c r="T88" s="5">
        <f t="shared" si="5"/>
        <v>670455.97165601735</v>
      </c>
      <c r="U88" s="5">
        <f t="shared" si="6"/>
        <v>438138.68348249962</v>
      </c>
      <c r="V88" s="150"/>
      <c r="W88" s="2">
        <v>81</v>
      </c>
      <c r="X88" s="118">
        <v>47300</v>
      </c>
      <c r="Y88" s="5">
        <f t="shared" si="40"/>
        <v>669158.72346620332</v>
      </c>
      <c r="Z88" s="5">
        <f t="shared" si="41"/>
        <v>5283.104931931518</v>
      </c>
      <c r="AA88" s="5">
        <f t="shared" si="7"/>
        <v>822.04677549016196</v>
      </c>
      <c r="AB88" s="35">
        <f t="shared" si="8"/>
        <v>1.4741736093320416E-2</v>
      </c>
      <c r="AC88" s="5">
        <f t="shared" si="9"/>
        <v>4461.058156441356</v>
      </c>
      <c r="AD88" s="35">
        <f t="shared" si="10"/>
        <v>0.08</v>
      </c>
      <c r="AE88" s="5">
        <f t="shared" si="42"/>
        <v>51663.323309286505</v>
      </c>
      <c r="AF88" s="5">
        <f t="shared" si="43"/>
        <v>376268.17617716646</v>
      </c>
      <c r="AG88" s="5">
        <f t="shared" si="11"/>
        <v>668336.67669071315</v>
      </c>
      <c r="AH88" s="5">
        <f t="shared" si="12"/>
        <v>427931.49948645296</v>
      </c>
      <c r="AI88" s="150"/>
      <c r="AJ88" s="2">
        <v>81</v>
      </c>
      <c r="AK88" s="118">
        <v>47300</v>
      </c>
      <c r="AL88" s="5">
        <f t="shared" si="44"/>
        <v>666994.64565582352</v>
      </c>
      <c r="AM88" s="5">
        <f t="shared" si="45"/>
        <v>5158.1681680251213</v>
      </c>
      <c r="AN88" s="5">
        <f t="shared" si="13"/>
        <v>850.49441483126066</v>
      </c>
      <c r="AO88" s="35">
        <f t="shared" si="14"/>
        <v>1.5301371674340997E-2</v>
      </c>
      <c r="AP88" s="5">
        <f t="shared" si="15"/>
        <v>4307.6737531938606</v>
      </c>
      <c r="AQ88" s="35">
        <f t="shared" si="16"/>
        <v>7.7500000000000013E-2</v>
      </c>
      <c r="AR88" s="5">
        <f t="shared" si="46"/>
        <v>53855.848759008091</v>
      </c>
      <c r="AS88" s="5">
        <f t="shared" si="47"/>
        <v>363955.77285102679</v>
      </c>
      <c r="AT88" s="5">
        <f t="shared" si="17"/>
        <v>666144.15124099224</v>
      </c>
      <c r="AU88" s="5">
        <f t="shared" si="18"/>
        <v>417811.6216100349</v>
      </c>
      <c r="AV88" s="150"/>
      <c r="AW88" s="2">
        <v>81</v>
      </c>
      <c r="AX88" s="118">
        <v>47300</v>
      </c>
      <c r="AY88" s="5">
        <f t="shared" si="48"/>
        <v>664756.66340550059</v>
      </c>
      <c r="AZ88" s="5">
        <f t="shared" si="49"/>
        <v>5034.344461579999</v>
      </c>
      <c r="BA88" s="5">
        <f t="shared" si="19"/>
        <v>879.61531529562035</v>
      </c>
      <c r="BB88" s="35">
        <f t="shared" si="20"/>
        <v>1.5878567849885058E-2</v>
      </c>
      <c r="BC88" s="5">
        <f t="shared" si="21"/>
        <v>4154.7291462843787</v>
      </c>
      <c r="BD88" s="35">
        <f t="shared" si="22"/>
        <v>7.5000000000000011E-2</v>
      </c>
      <c r="BE88" s="5">
        <f t="shared" si="50"/>
        <v>56122.951909794778</v>
      </c>
      <c r="BF88" s="5">
        <f t="shared" si="51"/>
        <v>351658.94947818521</v>
      </c>
      <c r="BG88" s="5">
        <f t="shared" si="23"/>
        <v>663877.04809020495</v>
      </c>
      <c r="BH88" s="5">
        <f t="shared" si="24"/>
        <v>407781.90138797997</v>
      </c>
      <c r="BI88" s="150"/>
      <c r="BJ88" s="2">
        <v>81</v>
      </c>
      <c r="BK88" s="118">
        <v>47300</v>
      </c>
      <c r="BL88" s="5">
        <f t="shared" si="52"/>
        <v>662443.48063699855</v>
      </c>
      <c r="BM88" s="5">
        <f t="shared" si="53"/>
        <v>4911.6692164045799</v>
      </c>
      <c r="BN88" s="5">
        <f t="shared" si="25"/>
        <v>909.40652088938032</v>
      </c>
      <c r="BO88" s="35">
        <f t="shared" si="26"/>
        <v>1.6473674463788002E-2</v>
      </c>
      <c r="BP88" s="5">
        <f t="shared" si="27"/>
        <v>4002.2626955151995</v>
      </c>
      <c r="BQ88" s="35">
        <f t="shared" si="28"/>
        <v>7.2499999999999995E-2</v>
      </c>
      <c r="BR88" s="5">
        <f t="shared" si="54"/>
        <v>58465.925883891294</v>
      </c>
      <c r="BS88" s="5">
        <f t="shared" si="55"/>
        <v>339379.28064487979</v>
      </c>
      <c r="BT88" s="5">
        <f t="shared" si="29"/>
        <v>661534.07411610917</v>
      </c>
      <c r="BU88" s="5">
        <f t="shared" si="30"/>
        <v>397845.20652877109</v>
      </c>
      <c r="BV88" s="150"/>
      <c r="BW88" s="2">
        <v>81</v>
      </c>
      <c r="BX88" s="118">
        <v>47300</v>
      </c>
      <c r="BY88" s="5">
        <f t="shared" si="56"/>
        <v>660053.85979608237</v>
      </c>
      <c r="BZ88" s="5">
        <f t="shared" si="57"/>
        <v>4790.177965290115</v>
      </c>
      <c r="CA88" s="5">
        <f t="shared" si="31"/>
        <v>939.8637831463011</v>
      </c>
      <c r="CB88" s="35">
        <f t="shared" si="32"/>
        <v>1.7087038020260896E-2</v>
      </c>
      <c r="CC88" s="5">
        <f t="shared" si="33"/>
        <v>3850.3141821438139</v>
      </c>
      <c r="CD88" s="35">
        <f t="shared" si="34"/>
        <v>7.0000000000000007E-2</v>
      </c>
      <c r="CE88" s="5">
        <f t="shared" si="58"/>
        <v>60886.00398706452</v>
      </c>
      <c r="CF88" s="5">
        <f t="shared" si="59"/>
        <v>327118.41120143497</v>
      </c>
      <c r="CG88" s="5">
        <f t="shared" si="35"/>
        <v>659113.99601293611</v>
      </c>
      <c r="CH88" s="5">
        <f t="shared" si="36"/>
        <v>388004.41518849949</v>
      </c>
    </row>
    <row r="89" spans="9:86" ht="14.25" customHeight="1">
      <c r="I89" s="150"/>
      <c r="J89" s="2">
        <v>82</v>
      </c>
      <c r="K89" s="118">
        <v>47331</v>
      </c>
      <c r="L89" s="5">
        <f t="shared" si="37"/>
        <v>670455.97165601735</v>
      </c>
      <c r="M89" s="5">
        <f t="shared" si="0"/>
        <v>5409.1195491666622</v>
      </c>
      <c r="N89" s="5">
        <f t="shared" si="1"/>
        <v>799.7347440315425</v>
      </c>
      <c r="O89" s="35">
        <f t="shared" si="2"/>
        <v>1.431386598686637E-2</v>
      </c>
      <c r="P89" s="5">
        <f t="shared" si="3"/>
        <v>4609.3848051351197</v>
      </c>
      <c r="Q89" s="35">
        <f t="shared" si="4"/>
        <v>8.2500000000000018E-2</v>
      </c>
      <c r="R89" s="5">
        <f t="shared" si="38"/>
        <v>50343.763088014013</v>
      </c>
      <c r="S89" s="5">
        <f t="shared" si="39"/>
        <v>393204.03994365229</v>
      </c>
      <c r="T89" s="5">
        <f t="shared" si="5"/>
        <v>669656.23691198579</v>
      </c>
      <c r="U89" s="5">
        <f t="shared" si="6"/>
        <v>443547.80303166632</v>
      </c>
      <c r="V89" s="150"/>
      <c r="W89" s="2">
        <v>82</v>
      </c>
      <c r="X89" s="118">
        <v>47331</v>
      </c>
      <c r="Y89" s="5">
        <f t="shared" si="40"/>
        <v>668336.67669071315</v>
      </c>
      <c r="Z89" s="5">
        <f t="shared" si="41"/>
        <v>5283.104931931518</v>
      </c>
      <c r="AA89" s="5">
        <f t="shared" si="7"/>
        <v>827.52708732676365</v>
      </c>
      <c r="AB89" s="35">
        <f t="shared" si="8"/>
        <v>1.48582673886632E-2</v>
      </c>
      <c r="AC89" s="5">
        <f t="shared" si="9"/>
        <v>4455.5778446047543</v>
      </c>
      <c r="AD89" s="35">
        <f t="shared" si="10"/>
        <v>7.9999999999999988E-2</v>
      </c>
      <c r="AE89" s="5">
        <f t="shared" si="42"/>
        <v>52490.85039661327</v>
      </c>
      <c r="AF89" s="5">
        <f t="shared" si="43"/>
        <v>380723.75402177119</v>
      </c>
      <c r="AG89" s="5">
        <f t="shared" si="11"/>
        <v>667509.14960338641</v>
      </c>
      <c r="AH89" s="5">
        <f t="shared" si="12"/>
        <v>433214.60441838449</v>
      </c>
      <c r="AI89" s="150"/>
      <c r="AJ89" s="2">
        <v>82</v>
      </c>
      <c r="AK89" s="118">
        <v>47331</v>
      </c>
      <c r="AL89" s="5">
        <f t="shared" si="44"/>
        <v>666144.15124099224</v>
      </c>
      <c r="AM89" s="5">
        <f t="shared" si="45"/>
        <v>5158.1681680251213</v>
      </c>
      <c r="AN89" s="5">
        <f t="shared" si="13"/>
        <v>855.9871912603794</v>
      </c>
      <c r="AO89" s="35">
        <f t="shared" si="14"/>
        <v>1.541985511092251E-2</v>
      </c>
      <c r="AP89" s="5">
        <f t="shared" si="15"/>
        <v>4302.1809767647419</v>
      </c>
      <c r="AQ89" s="35">
        <f t="shared" si="16"/>
        <v>7.7500000000000013E-2</v>
      </c>
      <c r="AR89" s="5">
        <f t="shared" si="46"/>
        <v>54711.835950268469</v>
      </c>
      <c r="AS89" s="5">
        <f t="shared" si="47"/>
        <v>368257.95382779156</v>
      </c>
      <c r="AT89" s="5">
        <f t="shared" si="17"/>
        <v>665288.16404973192</v>
      </c>
      <c r="AU89" s="5">
        <f t="shared" si="18"/>
        <v>422969.78977806005</v>
      </c>
      <c r="AV89" s="150"/>
      <c r="AW89" s="2">
        <v>82</v>
      </c>
      <c r="AX89" s="118">
        <v>47331</v>
      </c>
      <c r="AY89" s="5">
        <f t="shared" si="48"/>
        <v>663877.04809020495</v>
      </c>
      <c r="AZ89" s="5">
        <f t="shared" si="49"/>
        <v>5034.344461579999</v>
      </c>
      <c r="BA89" s="5">
        <f t="shared" si="19"/>
        <v>885.11291101621828</v>
      </c>
      <c r="BB89" s="35">
        <f t="shared" si="20"/>
        <v>1.5998978971707774E-2</v>
      </c>
      <c r="BC89" s="5">
        <f t="shared" si="21"/>
        <v>4149.2315505637807</v>
      </c>
      <c r="BD89" s="35">
        <f t="shared" si="22"/>
        <v>7.4999999999999997E-2</v>
      </c>
      <c r="BE89" s="5">
        <f t="shared" si="50"/>
        <v>57008.064820810992</v>
      </c>
      <c r="BF89" s="5">
        <f t="shared" si="51"/>
        <v>355808.18102874898</v>
      </c>
      <c r="BG89" s="5">
        <f t="shared" si="23"/>
        <v>662991.93517918873</v>
      </c>
      <c r="BH89" s="5">
        <f t="shared" si="24"/>
        <v>412816.24584955996</v>
      </c>
      <c r="BI89" s="150"/>
      <c r="BJ89" s="2">
        <v>82</v>
      </c>
      <c r="BK89" s="118">
        <v>47331</v>
      </c>
      <c r="BL89" s="5">
        <f t="shared" si="52"/>
        <v>661534.07411610917</v>
      </c>
      <c r="BM89" s="5">
        <f t="shared" si="53"/>
        <v>4911.6692164045799</v>
      </c>
      <c r="BN89" s="5">
        <f t="shared" si="25"/>
        <v>914.90085195308711</v>
      </c>
      <c r="BO89" s="35">
        <f t="shared" si="26"/>
        <v>1.65959859862186E-2</v>
      </c>
      <c r="BP89" s="5">
        <f t="shared" si="27"/>
        <v>3996.7683644514927</v>
      </c>
      <c r="BQ89" s="35">
        <f t="shared" si="28"/>
        <v>7.2499999999999995E-2</v>
      </c>
      <c r="BR89" s="5">
        <f t="shared" si="54"/>
        <v>59380.826735844385</v>
      </c>
      <c r="BS89" s="5">
        <f t="shared" si="55"/>
        <v>343376.04900933127</v>
      </c>
      <c r="BT89" s="5">
        <f t="shared" si="29"/>
        <v>660619.1732641561</v>
      </c>
      <c r="BU89" s="5">
        <f t="shared" si="30"/>
        <v>402756.87574517564</v>
      </c>
      <c r="BV89" s="150"/>
      <c r="BW89" s="2">
        <v>82</v>
      </c>
      <c r="BX89" s="118">
        <v>47331</v>
      </c>
      <c r="BY89" s="5">
        <f t="shared" si="56"/>
        <v>659113.99601293611</v>
      </c>
      <c r="BZ89" s="5">
        <f t="shared" si="57"/>
        <v>4790.177965290115</v>
      </c>
      <c r="CA89" s="5">
        <f t="shared" si="31"/>
        <v>945.34632188132082</v>
      </c>
      <c r="CB89" s="35">
        <f t="shared" si="32"/>
        <v>1.7211219805979061E-2</v>
      </c>
      <c r="CC89" s="5">
        <f t="shared" si="33"/>
        <v>3844.8316434087942</v>
      </c>
      <c r="CD89" s="35">
        <f t="shared" si="34"/>
        <v>7.0000000000000007E-2</v>
      </c>
      <c r="CE89" s="5">
        <f t="shared" si="58"/>
        <v>61831.350308945839</v>
      </c>
      <c r="CF89" s="5">
        <f t="shared" si="59"/>
        <v>330963.24284484377</v>
      </c>
      <c r="CG89" s="5">
        <f t="shared" si="35"/>
        <v>658168.64969105483</v>
      </c>
      <c r="CH89" s="5">
        <f t="shared" si="36"/>
        <v>392794.59315378964</v>
      </c>
    </row>
    <row r="90" spans="9:86" ht="14.25" customHeight="1">
      <c r="I90" s="150"/>
      <c r="J90" s="2">
        <v>83</v>
      </c>
      <c r="K90" s="118">
        <v>47362</v>
      </c>
      <c r="L90" s="5">
        <f t="shared" si="37"/>
        <v>669656.23691198579</v>
      </c>
      <c r="M90" s="5">
        <f t="shared" si="0"/>
        <v>5409.1195491666622</v>
      </c>
      <c r="N90" s="5">
        <f t="shared" si="1"/>
        <v>805.23292039676016</v>
      </c>
      <c r="O90" s="35">
        <f t="shared" si="2"/>
        <v>1.4429485625818375E-2</v>
      </c>
      <c r="P90" s="5">
        <f t="shared" si="3"/>
        <v>4603.886628769902</v>
      </c>
      <c r="Q90" s="35">
        <f t="shared" si="4"/>
        <v>8.249999999999999E-2</v>
      </c>
      <c r="R90" s="5">
        <f t="shared" si="38"/>
        <v>51148.996008410773</v>
      </c>
      <c r="S90" s="5">
        <f t="shared" si="39"/>
        <v>397807.92657242221</v>
      </c>
      <c r="T90" s="5">
        <f t="shared" si="5"/>
        <v>668851.00399158907</v>
      </c>
      <c r="U90" s="5">
        <f t="shared" si="6"/>
        <v>448956.92258083296</v>
      </c>
      <c r="V90" s="150"/>
      <c r="W90" s="2">
        <v>83</v>
      </c>
      <c r="X90" s="118">
        <v>47362</v>
      </c>
      <c r="Y90" s="5">
        <f t="shared" si="40"/>
        <v>667509.14960338641</v>
      </c>
      <c r="Z90" s="5">
        <f t="shared" si="41"/>
        <v>5283.104931931518</v>
      </c>
      <c r="AA90" s="5">
        <f t="shared" si="7"/>
        <v>833.04393457560855</v>
      </c>
      <c r="AB90" s="35">
        <f t="shared" si="8"/>
        <v>1.49758654556974E-2</v>
      </c>
      <c r="AC90" s="5">
        <f t="shared" si="9"/>
        <v>4450.0609973559094</v>
      </c>
      <c r="AD90" s="35">
        <f t="shared" si="10"/>
        <v>0.08</v>
      </c>
      <c r="AE90" s="5">
        <f t="shared" si="42"/>
        <v>53323.89433118888</v>
      </c>
      <c r="AF90" s="5">
        <f t="shared" si="43"/>
        <v>385173.8150191271</v>
      </c>
      <c r="AG90" s="5">
        <f t="shared" si="11"/>
        <v>666676.10566881078</v>
      </c>
      <c r="AH90" s="5">
        <f t="shared" si="12"/>
        <v>438497.70935031597</v>
      </c>
      <c r="AI90" s="150"/>
      <c r="AJ90" s="2">
        <v>83</v>
      </c>
      <c r="AK90" s="118">
        <v>47362</v>
      </c>
      <c r="AL90" s="5">
        <f t="shared" si="44"/>
        <v>665288.16404973192</v>
      </c>
      <c r="AM90" s="5">
        <f t="shared" si="45"/>
        <v>5158.1681680251213</v>
      </c>
      <c r="AN90" s="5">
        <f t="shared" si="13"/>
        <v>861.51544187060244</v>
      </c>
      <c r="AO90" s="35">
        <f t="shared" si="14"/>
        <v>1.5539409628929496E-2</v>
      </c>
      <c r="AP90" s="5">
        <f t="shared" si="15"/>
        <v>4296.6527261545189</v>
      </c>
      <c r="AQ90" s="35">
        <f t="shared" si="16"/>
        <v>7.7499999999999999E-2</v>
      </c>
      <c r="AR90" s="5">
        <f t="shared" si="46"/>
        <v>55573.35139213907</v>
      </c>
      <c r="AS90" s="5">
        <f t="shared" si="47"/>
        <v>372554.6065539461</v>
      </c>
      <c r="AT90" s="5">
        <f t="shared" si="17"/>
        <v>664426.64860786137</v>
      </c>
      <c r="AU90" s="5">
        <f t="shared" si="18"/>
        <v>428127.95794608514</v>
      </c>
      <c r="AV90" s="150"/>
      <c r="AW90" s="2">
        <v>83</v>
      </c>
      <c r="AX90" s="118">
        <v>47362</v>
      </c>
      <c r="AY90" s="5">
        <f t="shared" si="48"/>
        <v>662991.93517918873</v>
      </c>
      <c r="AZ90" s="5">
        <f t="shared" si="49"/>
        <v>5034.344461579999</v>
      </c>
      <c r="BA90" s="5">
        <f t="shared" si="19"/>
        <v>890.64486671006944</v>
      </c>
      <c r="BB90" s="35">
        <f t="shared" si="20"/>
        <v>1.6120465172222986E-2</v>
      </c>
      <c r="BC90" s="5">
        <f t="shared" si="21"/>
        <v>4143.6995948699296</v>
      </c>
      <c r="BD90" s="35">
        <f t="shared" si="22"/>
        <v>7.5000000000000011E-2</v>
      </c>
      <c r="BE90" s="5">
        <f t="shared" si="50"/>
        <v>57898.709687521063</v>
      </c>
      <c r="BF90" s="5">
        <f t="shared" si="51"/>
        <v>359951.8806236189</v>
      </c>
      <c r="BG90" s="5">
        <f t="shared" si="23"/>
        <v>662101.29031247867</v>
      </c>
      <c r="BH90" s="5">
        <f t="shared" si="24"/>
        <v>417850.59031113994</v>
      </c>
      <c r="BI90" s="150"/>
      <c r="BJ90" s="2">
        <v>83</v>
      </c>
      <c r="BK90" s="118">
        <v>47362</v>
      </c>
      <c r="BL90" s="5">
        <f t="shared" si="52"/>
        <v>660619.1732641561</v>
      </c>
      <c r="BM90" s="5">
        <f t="shared" si="53"/>
        <v>4911.6692164045799</v>
      </c>
      <c r="BN90" s="5">
        <f t="shared" si="25"/>
        <v>920.42837793363697</v>
      </c>
      <c r="BO90" s="35">
        <f t="shared" si="26"/>
        <v>1.6719376279421303E-2</v>
      </c>
      <c r="BP90" s="5">
        <f t="shared" si="27"/>
        <v>3991.2408384709429</v>
      </c>
      <c r="BQ90" s="35">
        <f t="shared" si="28"/>
        <v>7.2499999999999995E-2</v>
      </c>
      <c r="BR90" s="5">
        <f t="shared" si="54"/>
        <v>60301.255113778025</v>
      </c>
      <c r="BS90" s="5">
        <f t="shared" si="55"/>
        <v>347367.2898478022</v>
      </c>
      <c r="BT90" s="5">
        <f t="shared" si="29"/>
        <v>659698.74488622241</v>
      </c>
      <c r="BU90" s="5">
        <f t="shared" si="30"/>
        <v>407668.54496158019</v>
      </c>
      <c r="BV90" s="150"/>
      <c r="BW90" s="2">
        <v>83</v>
      </c>
      <c r="BX90" s="118">
        <v>47362</v>
      </c>
      <c r="BY90" s="5">
        <f t="shared" si="56"/>
        <v>658168.64969105483</v>
      </c>
      <c r="BZ90" s="5">
        <f t="shared" si="57"/>
        <v>4790.177965290115</v>
      </c>
      <c r="CA90" s="5">
        <f t="shared" si="31"/>
        <v>950.86084209229512</v>
      </c>
      <c r="CB90" s="35">
        <f t="shared" si="32"/>
        <v>1.7336483757565121E-2</v>
      </c>
      <c r="CC90" s="5">
        <f t="shared" si="33"/>
        <v>3839.3171231978199</v>
      </c>
      <c r="CD90" s="35">
        <f t="shared" si="34"/>
        <v>7.0000000000000007E-2</v>
      </c>
      <c r="CE90" s="5">
        <f t="shared" si="58"/>
        <v>62782.211151038136</v>
      </c>
      <c r="CF90" s="5">
        <f t="shared" si="59"/>
        <v>334802.55996804161</v>
      </c>
      <c r="CG90" s="5">
        <f t="shared" si="35"/>
        <v>657217.78884896252</v>
      </c>
      <c r="CH90" s="5">
        <f t="shared" si="36"/>
        <v>397584.77111907973</v>
      </c>
    </row>
    <row r="91" spans="9:86" ht="14.25" customHeight="1">
      <c r="I91" s="150"/>
      <c r="J91" s="2">
        <v>84</v>
      </c>
      <c r="K91" s="118">
        <v>47392</v>
      </c>
      <c r="L91" s="5">
        <f t="shared" si="37"/>
        <v>668851.00399158907</v>
      </c>
      <c r="M91" s="5">
        <f t="shared" si="0"/>
        <v>5409.1195491666622</v>
      </c>
      <c r="N91" s="5">
        <f t="shared" si="1"/>
        <v>810.7688967244876</v>
      </c>
      <c r="O91" s="35">
        <f t="shared" si="2"/>
        <v>1.454617949682587E-2</v>
      </c>
      <c r="P91" s="5">
        <f t="shared" si="3"/>
        <v>4598.3506524421746</v>
      </c>
      <c r="Q91" s="35">
        <f t="shared" si="4"/>
        <v>8.2500000000000004E-2</v>
      </c>
      <c r="R91" s="5">
        <f t="shared" si="38"/>
        <v>51959.764905135264</v>
      </c>
      <c r="S91" s="5">
        <f t="shared" si="39"/>
        <v>402406.2772248644</v>
      </c>
      <c r="T91" s="5">
        <f t="shared" si="5"/>
        <v>668040.23509486462</v>
      </c>
      <c r="U91" s="5">
        <f t="shared" si="6"/>
        <v>454366.04212999967</v>
      </c>
      <c r="V91" s="150"/>
      <c r="W91" s="2">
        <v>84</v>
      </c>
      <c r="X91" s="118">
        <v>47392</v>
      </c>
      <c r="Y91" s="5">
        <f t="shared" si="40"/>
        <v>666676.10566881078</v>
      </c>
      <c r="Z91" s="5">
        <f t="shared" si="41"/>
        <v>5283.104931931518</v>
      </c>
      <c r="AA91" s="5">
        <f t="shared" si="7"/>
        <v>838.5975608061126</v>
      </c>
      <c r="AB91" s="35">
        <f t="shared" si="8"/>
        <v>1.5094542378383216E-2</v>
      </c>
      <c r="AC91" s="5">
        <f t="shared" si="9"/>
        <v>4444.5073711254054</v>
      </c>
      <c r="AD91" s="35">
        <f t="shared" si="10"/>
        <v>0.08</v>
      </c>
      <c r="AE91" s="5">
        <f t="shared" si="42"/>
        <v>54162.491891994992</v>
      </c>
      <c r="AF91" s="5">
        <f t="shared" si="43"/>
        <v>389618.32239025249</v>
      </c>
      <c r="AG91" s="5">
        <f t="shared" si="11"/>
        <v>665837.50810800469</v>
      </c>
      <c r="AH91" s="5">
        <f t="shared" si="12"/>
        <v>443780.81428224751</v>
      </c>
      <c r="AI91" s="150"/>
      <c r="AJ91" s="2">
        <v>84</v>
      </c>
      <c r="AK91" s="118">
        <v>47392</v>
      </c>
      <c r="AL91" s="5">
        <f t="shared" si="44"/>
        <v>664426.64860786137</v>
      </c>
      <c r="AM91" s="5">
        <f t="shared" si="45"/>
        <v>5158.1681680251213</v>
      </c>
      <c r="AN91" s="5">
        <f t="shared" si="13"/>
        <v>867.07939576601711</v>
      </c>
      <c r="AO91" s="35">
        <f t="shared" si="14"/>
        <v>1.5660047306942253E-2</v>
      </c>
      <c r="AP91" s="5">
        <f t="shared" si="15"/>
        <v>4291.0887722591042</v>
      </c>
      <c r="AQ91" s="35">
        <f t="shared" si="16"/>
        <v>7.7499999999999986E-2</v>
      </c>
      <c r="AR91" s="5">
        <f t="shared" si="46"/>
        <v>56440.43078790509</v>
      </c>
      <c r="AS91" s="5">
        <f t="shared" si="47"/>
        <v>376845.69532620523</v>
      </c>
      <c r="AT91" s="5">
        <f t="shared" si="17"/>
        <v>663559.56921209535</v>
      </c>
      <c r="AU91" s="5">
        <f t="shared" si="18"/>
        <v>433286.12611411035</v>
      </c>
      <c r="AV91" s="150"/>
      <c r="AW91" s="2">
        <v>84</v>
      </c>
      <c r="AX91" s="118">
        <v>47392</v>
      </c>
      <c r="AY91" s="5">
        <f t="shared" si="48"/>
        <v>662101.29031247867</v>
      </c>
      <c r="AZ91" s="5">
        <f t="shared" si="49"/>
        <v>5034.344461579999</v>
      </c>
      <c r="BA91" s="5">
        <f t="shared" si="19"/>
        <v>896.21139712700733</v>
      </c>
      <c r="BB91" s="35">
        <f t="shared" si="20"/>
        <v>1.624303852428453E-2</v>
      </c>
      <c r="BC91" s="5">
        <f t="shared" si="21"/>
        <v>4138.1330644529917</v>
      </c>
      <c r="BD91" s="35">
        <f t="shared" si="22"/>
        <v>7.5000000000000011E-2</v>
      </c>
      <c r="BE91" s="5">
        <f t="shared" si="50"/>
        <v>58794.921084648071</v>
      </c>
      <c r="BF91" s="5">
        <f t="shared" si="51"/>
        <v>364090.01368807186</v>
      </c>
      <c r="BG91" s="5">
        <f t="shared" si="23"/>
        <v>661205.07891535165</v>
      </c>
      <c r="BH91" s="5">
        <f t="shared" si="24"/>
        <v>422884.93477271992</v>
      </c>
      <c r="BI91" s="150"/>
      <c r="BJ91" s="2">
        <v>84</v>
      </c>
      <c r="BK91" s="118">
        <v>47392</v>
      </c>
      <c r="BL91" s="5">
        <f t="shared" si="52"/>
        <v>659698.74488622241</v>
      </c>
      <c r="BM91" s="5">
        <f t="shared" si="53"/>
        <v>4911.6692164045799</v>
      </c>
      <c r="BN91" s="5">
        <f t="shared" si="25"/>
        <v>925.98929938365291</v>
      </c>
      <c r="BO91" s="35">
        <f t="shared" si="26"/>
        <v>1.6843857410279425E-2</v>
      </c>
      <c r="BP91" s="5">
        <f t="shared" si="27"/>
        <v>3985.679917020927</v>
      </c>
      <c r="BQ91" s="35">
        <f t="shared" si="28"/>
        <v>7.2499999999999995E-2</v>
      </c>
      <c r="BR91" s="5">
        <f t="shared" si="54"/>
        <v>61227.244413161679</v>
      </c>
      <c r="BS91" s="5">
        <f t="shared" si="55"/>
        <v>351352.96976482309</v>
      </c>
      <c r="BT91" s="5">
        <f t="shared" si="29"/>
        <v>658772.75558683882</v>
      </c>
      <c r="BU91" s="5">
        <f t="shared" si="30"/>
        <v>412580.21417798474</v>
      </c>
      <c r="BV91" s="150"/>
      <c r="BW91" s="2">
        <v>84</v>
      </c>
      <c r="BX91" s="118">
        <v>47392</v>
      </c>
      <c r="BY91" s="5">
        <f t="shared" si="56"/>
        <v>657217.78884896252</v>
      </c>
      <c r="BZ91" s="5">
        <f t="shared" si="57"/>
        <v>4790.177965290115</v>
      </c>
      <c r="CA91" s="5">
        <f t="shared" si="31"/>
        <v>956.40753033783358</v>
      </c>
      <c r="CB91" s="35">
        <f t="shared" si="32"/>
        <v>1.7462841935782639E-2</v>
      </c>
      <c r="CC91" s="5">
        <f t="shared" si="33"/>
        <v>3833.7704349522814</v>
      </c>
      <c r="CD91" s="35">
        <f t="shared" si="34"/>
        <v>7.0000000000000007E-2</v>
      </c>
      <c r="CE91" s="5">
        <f t="shared" si="58"/>
        <v>63738.61868137597</v>
      </c>
      <c r="CF91" s="5">
        <f t="shared" si="59"/>
        <v>338636.33040299389</v>
      </c>
      <c r="CG91" s="5">
        <f t="shared" si="35"/>
        <v>656261.38131862471</v>
      </c>
      <c r="CH91" s="5">
        <f t="shared" si="36"/>
        <v>402374.94908436987</v>
      </c>
    </row>
    <row r="92" spans="9:86" ht="14.25" customHeight="1">
      <c r="I92" s="150"/>
      <c r="J92" s="2">
        <v>85</v>
      </c>
      <c r="K92" s="118">
        <v>47423</v>
      </c>
      <c r="L92" s="5">
        <f t="shared" si="37"/>
        <v>668040.23509486462</v>
      </c>
      <c r="M92" s="5">
        <f t="shared" si="0"/>
        <v>5409.1195491666622</v>
      </c>
      <c r="N92" s="5">
        <f t="shared" si="1"/>
        <v>816.3429328894681</v>
      </c>
      <c r="O92" s="35">
        <f t="shared" si="2"/>
        <v>1.4663959863559006E-2</v>
      </c>
      <c r="P92" s="5">
        <f t="shared" si="3"/>
        <v>4592.7766162771941</v>
      </c>
      <c r="Q92" s="35">
        <f t="shared" si="4"/>
        <v>8.2500000000000004E-2</v>
      </c>
      <c r="R92" s="5">
        <f t="shared" si="38"/>
        <v>52776.107838024735</v>
      </c>
      <c r="S92" s="5">
        <f t="shared" si="39"/>
        <v>406999.05384114158</v>
      </c>
      <c r="T92" s="5">
        <f t="shared" si="5"/>
        <v>667223.89216197515</v>
      </c>
      <c r="U92" s="5">
        <f t="shared" si="6"/>
        <v>459775.16167916631</v>
      </c>
      <c r="V92" s="150"/>
      <c r="W92" s="2">
        <v>85</v>
      </c>
      <c r="X92" s="118">
        <v>47423</v>
      </c>
      <c r="Y92" s="5">
        <f t="shared" si="40"/>
        <v>665837.50810800469</v>
      </c>
      <c r="Z92" s="5">
        <f t="shared" si="41"/>
        <v>5283.104931931518</v>
      </c>
      <c r="AA92" s="5">
        <f t="shared" si="7"/>
        <v>844.1882112114863</v>
      </c>
      <c r="AB92" s="35">
        <f t="shared" si="8"/>
        <v>1.5214310415349295E-2</v>
      </c>
      <c r="AC92" s="5">
        <f t="shared" si="9"/>
        <v>4438.9167207200317</v>
      </c>
      <c r="AD92" s="35">
        <f t="shared" si="10"/>
        <v>0.08</v>
      </c>
      <c r="AE92" s="5">
        <f t="shared" si="42"/>
        <v>55006.680103206476</v>
      </c>
      <c r="AF92" s="5">
        <f t="shared" si="43"/>
        <v>394057.2391109725</v>
      </c>
      <c r="AG92" s="5">
        <f t="shared" si="11"/>
        <v>664993.31989679323</v>
      </c>
      <c r="AH92" s="5">
        <f t="shared" si="12"/>
        <v>449063.91921417898</v>
      </c>
      <c r="AI92" s="150"/>
      <c r="AJ92" s="2">
        <v>85</v>
      </c>
      <c r="AK92" s="118">
        <v>47423</v>
      </c>
      <c r="AL92" s="5">
        <f t="shared" si="44"/>
        <v>663559.56921209535</v>
      </c>
      <c r="AM92" s="5">
        <f t="shared" si="45"/>
        <v>5158.1681680251213</v>
      </c>
      <c r="AN92" s="5">
        <f t="shared" si="13"/>
        <v>872.67928353033858</v>
      </c>
      <c r="AO92" s="35">
        <f t="shared" si="14"/>
        <v>1.5781780398101412E-2</v>
      </c>
      <c r="AP92" s="5">
        <f t="shared" si="15"/>
        <v>4285.4888844947827</v>
      </c>
      <c r="AQ92" s="35">
        <f t="shared" si="16"/>
        <v>7.7500000000000013E-2</v>
      </c>
      <c r="AR92" s="5">
        <f t="shared" si="46"/>
        <v>57313.110071435425</v>
      </c>
      <c r="AS92" s="5">
        <f t="shared" si="47"/>
        <v>381131.18421069998</v>
      </c>
      <c r="AT92" s="5">
        <f t="shared" si="17"/>
        <v>662686.88992856501</v>
      </c>
      <c r="AU92" s="5">
        <f t="shared" si="18"/>
        <v>438444.29428213544</v>
      </c>
      <c r="AV92" s="150"/>
      <c r="AW92" s="2">
        <v>85</v>
      </c>
      <c r="AX92" s="118">
        <v>47423</v>
      </c>
      <c r="AY92" s="5">
        <f t="shared" si="48"/>
        <v>661205.07891535165</v>
      </c>
      <c r="AZ92" s="5">
        <f t="shared" si="49"/>
        <v>5034.344461579999</v>
      </c>
      <c r="BA92" s="5">
        <f t="shared" si="19"/>
        <v>901.81271835905136</v>
      </c>
      <c r="BB92" s="35">
        <f t="shared" si="20"/>
        <v>1.6366711275207904E-2</v>
      </c>
      <c r="BC92" s="5">
        <f t="shared" si="21"/>
        <v>4132.5317432209476</v>
      </c>
      <c r="BD92" s="35">
        <f t="shared" si="22"/>
        <v>7.4999999999999997E-2</v>
      </c>
      <c r="BE92" s="5">
        <f t="shared" si="50"/>
        <v>59696.733803007126</v>
      </c>
      <c r="BF92" s="5">
        <f t="shared" si="51"/>
        <v>368222.54543129279</v>
      </c>
      <c r="BG92" s="5">
        <f t="shared" si="23"/>
        <v>660303.2661969926</v>
      </c>
      <c r="BH92" s="5">
        <f t="shared" si="24"/>
        <v>427919.2792342999</v>
      </c>
      <c r="BI92" s="150"/>
      <c r="BJ92" s="2">
        <v>85</v>
      </c>
      <c r="BK92" s="118">
        <v>47423</v>
      </c>
      <c r="BL92" s="5">
        <f t="shared" si="52"/>
        <v>658772.75558683882</v>
      </c>
      <c r="BM92" s="5">
        <f t="shared" si="53"/>
        <v>4911.6692164045799</v>
      </c>
      <c r="BN92" s="5">
        <f t="shared" si="25"/>
        <v>931.58381806742864</v>
      </c>
      <c r="BO92" s="35">
        <f t="shared" si="26"/>
        <v>1.6969441620048202E-2</v>
      </c>
      <c r="BP92" s="5">
        <f t="shared" si="27"/>
        <v>3980.0853983371512</v>
      </c>
      <c r="BQ92" s="35">
        <f t="shared" si="28"/>
        <v>7.2499999999999995E-2</v>
      </c>
      <c r="BR92" s="5">
        <f t="shared" si="54"/>
        <v>62158.828231229105</v>
      </c>
      <c r="BS92" s="5">
        <f t="shared" si="55"/>
        <v>355333.05516316026</v>
      </c>
      <c r="BT92" s="5">
        <f t="shared" si="29"/>
        <v>657841.17176877137</v>
      </c>
      <c r="BU92" s="5">
        <f t="shared" si="30"/>
        <v>417491.88339438936</v>
      </c>
      <c r="BV92" s="150"/>
      <c r="BW92" s="2">
        <v>85</v>
      </c>
      <c r="BX92" s="118">
        <v>47423</v>
      </c>
      <c r="BY92" s="5">
        <f t="shared" si="56"/>
        <v>656261.38131862471</v>
      </c>
      <c r="BZ92" s="5">
        <f t="shared" si="57"/>
        <v>4790.177965290115</v>
      </c>
      <c r="CA92" s="5">
        <f t="shared" si="31"/>
        <v>961.98657426480395</v>
      </c>
      <c r="CB92" s="35">
        <f t="shared" si="32"/>
        <v>1.7590306575685798E-2</v>
      </c>
      <c r="CC92" s="5">
        <f t="shared" si="33"/>
        <v>3828.1913910253111</v>
      </c>
      <c r="CD92" s="35">
        <f t="shared" si="34"/>
        <v>7.0000000000000007E-2</v>
      </c>
      <c r="CE92" s="5">
        <f t="shared" si="58"/>
        <v>64700.605255640774</v>
      </c>
      <c r="CF92" s="5">
        <f t="shared" si="59"/>
        <v>342464.52179401921</v>
      </c>
      <c r="CG92" s="5">
        <f t="shared" si="35"/>
        <v>655299.39474435989</v>
      </c>
      <c r="CH92" s="5">
        <f t="shared" si="36"/>
        <v>407165.12704965996</v>
      </c>
    </row>
    <row r="93" spans="9:86" ht="14.25" customHeight="1">
      <c r="I93" s="150"/>
      <c r="J93" s="2">
        <v>86</v>
      </c>
      <c r="K93" s="118">
        <v>47453</v>
      </c>
      <c r="L93" s="5">
        <f t="shared" si="37"/>
        <v>667223.89216197515</v>
      </c>
      <c r="M93" s="5">
        <f t="shared" si="0"/>
        <v>5409.1195491666622</v>
      </c>
      <c r="N93" s="5">
        <f t="shared" si="1"/>
        <v>821.9552905530827</v>
      </c>
      <c r="O93" s="35">
        <f t="shared" si="2"/>
        <v>1.4782839167639608E-2</v>
      </c>
      <c r="P93" s="5">
        <f t="shared" si="3"/>
        <v>4587.1642586135795</v>
      </c>
      <c r="Q93" s="35">
        <f t="shared" si="4"/>
        <v>8.2500000000000018E-2</v>
      </c>
      <c r="R93" s="5">
        <f t="shared" si="38"/>
        <v>53598.063128577814</v>
      </c>
      <c r="S93" s="5">
        <f t="shared" si="39"/>
        <v>411586.21809975518</v>
      </c>
      <c r="T93" s="5">
        <f t="shared" si="5"/>
        <v>666401.93687142211</v>
      </c>
      <c r="U93" s="5">
        <f t="shared" si="6"/>
        <v>465184.28122833301</v>
      </c>
      <c r="V93" s="150"/>
      <c r="W93" s="2">
        <v>86</v>
      </c>
      <c r="X93" s="118">
        <v>47453</v>
      </c>
      <c r="Y93" s="5">
        <f t="shared" si="40"/>
        <v>664993.31989679323</v>
      </c>
      <c r="Z93" s="5">
        <f t="shared" si="41"/>
        <v>5283.104931931518</v>
      </c>
      <c r="AA93" s="5">
        <f t="shared" si="7"/>
        <v>849.81613261956318</v>
      </c>
      <c r="AB93" s="35">
        <f t="shared" si="8"/>
        <v>1.5335182003057495E-2</v>
      </c>
      <c r="AC93" s="5">
        <f t="shared" si="9"/>
        <v>4433.2887993119548</v>
      </c>
      <c r="AD93" s="35">
        <f t="shared" si="10"/>
        <v>7.9999999999999988E-2</v>
      </c>
      <c r="AE93" s="5">
        <f t="shared" si="42"/>
        <v>55856.496235826038</v>
      </c>
      <c r="AF93" s="5">
        <f t="shared" si="43"/>
        <v>398490.52791028447</v>
      </c>
      <c r="AG93" s="5">
        <f t="shared" si="11"/>
        <v>664143.50376417371</v>
      </c>
      <c r="AH93" s="5">
        <f t="shared" si="12"/>
        <v>454347.02414611052</v>
      </c>
      <c r="AI93" s="150"/>
      <c r="AJ93" s="2">
        <v>86</v>
      </c>
      <c r="AK93" s="118">
        <v>47453</v>
      </c>
      <c r="AL93" s="5">
        <f t="shared" si="44"/>
        <v>662686.88992856501</v>
      </c>
      <c r="AM93" s="5">
        <f t="shared" si="45"/>
        <v>5158.1681680251213</v>
      </c>
      <c r="AN93" s="5">
        <f t="shared" si="13"/>
        <v>878.31533723647226</v>
      </c>
      <c r="AO93" s="35">
        <f t="shared" si="14"/>
        <v>1.5904621333272209E-2</v>
      </c>
      <c r="AP93" s="5">
        <f t="shared" si="15"/>
        <v>4279.852830788649</v>
      </c>
      <c r="AQ93" s="35">
        <f t="shared" si="16"/>
        <v>7.7499999999999999E-2</v>
      </c>
      <c r="AR93" s="5">
        <f t="shared" si="46"/>
        <v>58191.425408671901</v>
      </c>
      <c r="AS93" s="5">
        <f t="shared" si="47"/>
        <v>385411.03704148863</v>
      </c>
      <c r="AT93" s="5">
        <f t="shared" si="17"/>
        <v>661808.57459132851</v>
      </c>
      <c r="AU93" s="5">
        <f t="shared" si="18"/>
        <v>443602.46245016053</v>
      </c>
      <c r="AV93" s="150"/>
      <c r="AW93" s="2">
        <v>86</v>
      </c>
      <c r="AX93" s="118">
        <v>47453</v>
      </c>
      <c r="AY93" s="5">
        <f t="shared" si="48"/>
        <v>660303.2661969926</v>
      </c>
      <c r="AZ93" s="5">
        <f t="shared" si="49"/>
        <v>5034.344461579999</v>
      </c>
      <c r="BA93" s="5">
        <f t="shared" si="19"/>
        <v>907.449047848796</v>
      </c>
      <c r="BB93" s="35">
        <f t="shared" si="20"/>
        <v>1.6491495849933976E-2</v>
      </c>
      <c r="BC93" s="5">
        <f t="shared" si="21"/>
        <v>4126.895413731203</v>
      </c>
      <c r="BD93" s="35">
        <f t="shared" si="22"/>
        <v>7.4999999999999983E-2</v>
      </c>
      <c r="BE93" s="5">
        <f t="shared" si="50"/>
        <v>60604.182850855919</v>
      </c>
      <c r="BF93" s="5">
        <f t="shared" si="51"/>
        <v>372349.44084502402</v>
      </c>
      <c r="BG93" s="5">
        <f t="shared" si="23"/>
        <v>659395.81714914378</v>
      </c>
      <c r="BH93" s="5">
        <f t="shared" si="24"/>
        <v>432953.62369587994</v>
      </c>
      <c r="BI93" s="150"/>
      <c r="BJ93" s="2">
        <v>86</v>
      </c>
      <c r="BK93" s="118">
        <v>47453</v>
      </c>
      <c r="BL93" s="5">
        <f t="shared" si="52"/>
        <v>657841.17176877137</v>
      </c>
      <c r="BM93" s="5">
        <f t="shared" si="53"/>
        <v>4911.6692164045799</v>
      </c>
      <c r="BN93" s="5">
        <f t="shared" si="25"/>
        <v>937.21213696825271</v>
      </c>
      <c r="BO93" s="35">
        <f t="shared" si="26"/>
        <v>1.7096141327518112E-2</v>
      </c>
      <c r="BP93" s="5">
        <f t="shared" si="27"/>
        <v>3974.4570794363271</v>
      </c>
      <c r="BQ93" s="35">
        <f t="shared" si="28"/>
        <v>7.2499999999999995E-2</v>
      </c>
      <c r="BR93" s="5">
        <f t="shared" si="54"/>
        <v>63096.040368197355</v>
      </c>
      <c r="BS93" s="5">
        <f t="shared" si="55"/>
        <v>359307.5122425966</v>
      </c>
      <c r="BT93" s="5">
        <f t="shared" si="29"/>
        <v>656903.9596318031</v>
      </c>
      <c r="BU93" s="5">
        <f t="shared" si="30"/>
        <v>422403.55261079397</v>
      </c>
      <c r="BV93" s="150"/>
      <c r="BW93" s="2">
        <v>86</v>
      </c>
      <c r="BX93" s="118">
        <v>47453</v>
      </c>
      <c r="BY93" s="5">
        <f t="shared" si="56"/>
        <v>655299.39474435989</v>
      </c>
      <c r="BZ93" s="5">
        <f t="shared" si="57"/>
        <v>4790.177965290115</v>
      </c>
      <c r="CA93" s="5">
        <f t="shared" si="31"/>
        <v>967.59816261468222</v>
      </c>
      <c r="CB93" s="35">
        <f t="shared" si="32"/>
        <v>1.7718890089782315E-2</v>
      </c>
      <c r="CC93" s="5">
        <f t="shared" si="33"/>
        <v>3822.5798026754328</v>
      </c>
      <c r="CD93" s="35">
        <f t="shared" si="34"/>
        <v>7.0000000000000007E-2</v>
      </c>
      <c r="CE93" s="5">
        <f t="shared" si="58"/>
        <v>65668.203418255463</v>
      </c>
      <c r="CF93" s="5">
        <f t="shared" si="59"/>
        <v>346287.10159669461</v>
      </c>
      <c r="CG93" s="5">
        <f t="shared" si="35"/>
        <v>654331.79658174515</v>
      </c>
      <c r="CH93" s="5">
        <f t="shared" si="36"/>
        <v>411955.30501495011</v>
      </c>
    </row>
    <row r="94" spans="9:86" ht="14.25" customHeight="1">
      <c r="I94" s="150"/>
      <c r="J94" s="2">
        <v>87</v>
      </c>
      <c r="K94" s="118">
        <v>47484</v>
      </c>
      <c r="L94" s="5">
        <f t="shared" si="37"/>
        <v>666401.93687142211</v>
      </c>
      <c r="M94" s="5">
        <f t="shared" si="0"/>
        <v>5409.1195491666622</v>
      </c>
      <c r="N94" s="5">
        <f t="shared" si="1"/>
        <v>827.60623317563477</v>
      </c>
      <c r="O94" s="35">
        <f t="shared" si="2"/>
        <v>1.490283003187578E-2</v>
      </c>
      <c r="P94" s="5">
        <f t="shared" si="3"/>
        <v>4581.5133159910274</v>
      </c>
      <c r="Q94" s="35">
        <f t="shared" si="4"/>
        <v>8.2500000000000018E-2</v>
      </c>
      <c r="R94" s="5">
        <f t="shared" si="38"/>
        <v>54425.669361753447</v>
      </c>
      <c r="S94" s="5">
        <f t="shared" si="39"/>
        <v>416167.73141574621</v>
      </c>
      <c r="T94" s="5">
        <f t="shared" si="5"/>
        <v>665574.33063824649</v>
      </c>
      <c r="U94" s="5">
        <f t="shared" si="6"/>
        <v>470593.40077749966</v>
      </c>
      <c r="V94" s="150"/>
      <c r="W94" s="2">
        <v>87</v>
      </c>
      <c r="X94" s="118">
        <v>47484</v>
      </c>
      <c r="Y94" s="5">
        <f t="shared" si="40"/>
        <v>664143.50376417371</v>
      </c>
      <c r="Z94" s="5">
        <f t="shared" si="41"/>
        <v>5283.104931931518</v>
      </c>
      <c r="AA94" s="5">
        <f t="shared" si="7"/>
        <v>855.48157350369274</v>
      </c>
      <c r="AB94" s="35">
        <f t="shared" si="8"/>
        <v>1.5457169759036776E-2</v>
      </c>
      <c r="AC94" s="5">
        <f t="shared" si="9"/>
        <v>4427.6233584278252</v>
      </c>
      <c r="AD94" s="35">
        <f t="shared" si="10"/>
        <v>0.08</v>
      </c>
      <c r="AE94" s="5">
        <f t="shared" si="42"/>
        <v>56711.977809329728</v>
      </c>
      <c r="AF94" s="5">
        <f t="shared" si="43"/>
        <v>402918.1512687123</v>
      </c>
      <c r="AG94" s="5">
        <f t="shared" si="11"/>
        <v>663288.02219067002</v>
      </c>
      <c r="AH94" s="5">
        <f t="shared" si="12"/>
        <v>459630.12907804205</v>
      </c>
      <c r="AI94" s="150"/>
      <c r="AJ94" s="2">
        <v>87</v>
      </c>
      <c r="AK94" s="118">
        <v>47484</v>
      </c>
      <c r="AL94" s="5">
        <f t="shared" si="44"/>
        <v>661808.57459132851</v>
      </c>
      <c r="AM94" s="5">
        <f t="shared" si="45"/>
        <v>5158.1681680251213</v>
      </c>
      <c r="AN94" s="5">
        <f t="shared" si="13"/>
        <v>883.98779045612446</v>
      </c>
      <c r="AO94" s="35">
        <f t="shared" si="14"/>
        <v>1.6028582724277814E-2</v>
      </c>
      <c r="AP94" s="5">
        <f t="shared" si="15"/>
        <v>4274.1803775689968</v>
      </c>
      <c r="AQ94" s="35">
        <f t="shared" si="16"/>
        <v>7.7499999999999999E-2</v>
      </c>
      <c r="AR94" s="5">
        <f t="shared" si="46"/>
        <v>59075.413199128023</v>
      </c>
      <c r="AS94" s="5">
        <f t="shared" si="47"/>
        <v>389685.21741905762</v>
      </c>
      <c r="AT94" s="5">
        <f t="shared" si="17"/>
        <v>660924.58680087235</v>
      </c>
      <c r="AU94" s="5">
        <f t="shared" si="18"/>
        <v>448760.63061818562</v>
      </c>
      <c r="AV94" s="150"/>
      <c r="AW94" s="2">
        <v>87</v>
      </c>
      <c r="AX94" s="118">
        <v>47484</v>
      </c>
      <c r="AY94" s="5">
        <f t="shared" si="48"/>
        <v>659395.81714914378</v>
      </c>
      <c r="AZ94" s="5">
        <f t="shared" si="49"/>
        <v>5034.344461579999</v>
      </c>
      <c r="BA94" s="5">
        <f t="shared" si="19"/>
        <v>913.12060439785091</v>
      </c>
      <c r="BB94" s="35">
        <f t="shared" si="20"/>
        <v>1.6617404854261955E-2</v>
      </c>
      <c r="BC94" s="5">
        <f t="shared" si="21"/>
        <v>4121.2238571821481</v>
      </c>
      <c r="BD94" s="35">
        <f t="shared" si="22"/>
        <v>7.4999999999999997E-2</v>
      </c>
      <c r="BE94" s="5">
        <f t="shared" si="50"/>
        <v>61517.303455253772</v>
      </c>
      <c r="BF94" s="5">
        <f t="shared" si="51"/>
        <v>376470.66470220615</v>
      </c>
      <c r="BG94" s="5">
        <f t="shared" si="23"/>
        <v>658482.69654474594</v>
      </c>
      <c r="BH94" s="5">
        <f t="shared" si="24"/>
        <v>437987.96815745992</v>
      </c>
      <c r="BI94" s="150"/>
      <c r="BJ94" s="2">
        <v>87</v>
      </c>
      <c r="BK94" s="118">
        <v>47484</v>
      </c>
      <c r="BL94" s="5">
        <f t="shared" si="52"/>
        <v>656903.9596318031</v>
      </c>
      <c r="BM94" s="5">
        <f t="shared" si="53"/>
        <v>4911.6692164045799</v>
      </c>
      <c r="BN94" s="5">
        <f t="shared" si="25"/>
        <v>942.8744602957695</v>
      </c>
      <c r="BO94" s="35">
        <f t="shared" si="26"/>
        <v>1.7223969132247347E-2</v>
      </c>
      <c r="BP94" s="5">
        <f t="shared" si="27"/>
        <v>3968.7947561088104</v>
      </c>
      <c r="BQ94" s="35">
        <f t="shared" si="28"/>
        <v>7.2499999999999995E-2</v>
      </c>
      <c r="BR94" s="5">
        <f t="shared" si="54"/>
        <v>64038.914828493122</v>
      </c>
      <c r="BS94" s="5">
        <f t="shared" si="55"/>
        <v>363276.30699870543</v>
      </c>
      <c r="BT94" s="5">
        <f t="shared" si="29"/>
        <v>655961.08517150732</v>
      </c>
      <c r="BU94" s="5">
        <f t="shared" si="30"/>
        <v>427315.22182719858</v>
      </c>
      <c r="BV94" s="150"/>
      <c r="BW94" s="2">
        <v>87</v>
      </c>
      <c r="BX94" s="118">
        <v>47484</v>
      </c>
      <c r="BY94" s="5">
        <f t="shared" si="56"/>
        <v>654331.79658174515</v>
      </c>
      <c r="BZ94" s="5">
        <f t="shared" si="57"/>
        <v>4790.177965290115</v>
      </c>
      <c r="CA94" s="5">
        <f t="shared" si="31"/>
        <v>973.24248522993503</v>
      </c>
      <c r="CB94" s="35">
        <f t="shared" si="32"/>
        <v>1.7848605071265528E-2</v>
      </c>
      <c r="CC94" s="5">
        <f t="shared" si="33"/>
        <v>3816.93548006018</v>
      </c>
      <c r="CD94" s="35">
        <f t="shared" si="34"/>
        <v>7.0000000000000007E-2</v>
      </c>
      <c r="CE94" s="5">
        <f t="shared" si="58"/>
        <v>66641.445903485394</v>
      </c>
      <c r="CF94" s="5">
        <f t="shared" si="59"/>
        <v>350104.03707675479</v>
      </c>
      <c r="CG94" s="5">
        <f t="shared" si="35"/>
        <v>653358.55409651517</v>
      </c>
      <c r="CH94" s="5">
        <f t="shared" si="36"/>
        <v>416745.48298024019</v>
      </c>
    </row>
    <row r="95" spans="9:86" ht="14.25" customHeight="1">
      <c r="I95" s="150"/>
      <c r="J95" s="2">
        <v>88</v>
      </c>
      <c r="K95" s="118">
        <v>47515</v>
      </c>
      <c r="L95" s="5">
        <f t="shared" si="37"/>
        <v>665574.33063824649</v>
      </c>
      <c r="M95" s="5">
        <f t="shared" si="0"/>
        <v>5409.1195491666622</v>
      </c>
      <c r="N95" s="5">
        <f t="shared" si="1"/>
        <v>833.29602602871728</v>
      </c>
      <c r="O95" s="35">
        <f t="shared" si="2"/>
        <v>1.5023945263567522E-2</v>
      </c>
      <c r="P95" s="5">
        <f t="shared" si="3"/>
        <v>4575.8235231379449</v>
      </c>
      <c r="Q95" s="35">
        <f t="shared" si="4"/>
        <v>8.2500000000000004E-2</v>
      </c>
      <c r="R95" s="5">
        <f t="shared" si="38"/>
        <v>55258.965387782162</v>
      </c>
      <c r="S95" s="5">
        <f t="shared" si="39"/>
        <v>420743.55493888416</v>
      </c>
      <c r="T95" s="5">
        <f t="shared" si="5"/>
        <v>664741.0346122178</v>
      </c>
      <c r="U95" s="5">
        <f t="shared" si="6"/>
        <v>476002.5203266663</v>
      </c>
      <c r="V95" s="150"/>
      <c r="W95" s="2">
        <v>88</v>
      </c>
      <c r="X95" s="118">
        <v>47515</v>
      </c>
      <c r="Y95" s="5">
        <f t="shared" si="40"/>
        <v>663288.02219067002</v>
      </c>
      <c r="Z95" s="5">
        <f t="shared" si="41"/>
        <v>5283.104931931518</v>
      </c>
      <c r="AA95" s="5">
        <f t="shared" si="7"/>
        <v>861.18478399371725</v>
      </c>
      <c r="AB95" s="35">
        <f t="shared" si="8"/>
        <v>1.5580286485188352E-2</v>
      </c>
      <c r="AC95" s="5">
        <f t="shared" si="9"/>
        <v>4421.9201479378007</v>
      </c>
      <c r="AD95" s="35">
        <f t="shared" si="10"/>
        <v>8.0000000000000016E-2</v>
      </c>
      <c r="AE95" s="5">
        <f t="shared" si="42"/>
        <v>57573.162593323446</v>
      </c>
      <c r="AF95" s="5">
        <f t="shared" si="43"/>
        <v>407340.07141665008</v>
      </c>
      <c r="AG95" s="5">
        <f t="shared" si="11"/>
        <v>662426.83740667626</v>
      </c>
      <c r="AH95" s="5">
        <f t="shared" si="12"/>
        <v>464913.23400997353</v>
      </c>
      <c r="AI95" s="150"/>
      <c r="AJ95" s="2">
        <v>88</v>
      </c>
      <c r="AK95" s="118">
        <v>47515</v>
      </c>
      <c r="AL95" s="5">
        <f t="shared" si="44"/>
        <v>660924.58680087235</v>
      </c>
      <c r="AM95" s="5">
        <f t="shared" si="45"/>
        <v>5158.1681680251213</v>
      </c>
      <c r="AN95" s="5">
        <f t="shared" si="13"/>
        <v>889.69687826948757</v>
      </c>
      <c r="AO95" s="35">
        <f t="shared" si="14"/>
        <v>1.6153677367203915E-2</v>
      </c>
      <c r="AP95" s="5">
        <f t="shared" si="15"/>
        <v>4268.4712897556337</v>
      </c>
      <c r="AQ95" s="35">
        <f t="shared" si="16"/>
        <v>7.7499999999999999E-2</v>
      </c>
      <c r="AR95" s="5">
        <f t="shared" si="46"/>
        <v>59965.110077397512</v>
      </c>
      <c r="AS95" s="5">
        <f t="shared" si="47"/>
        <v>393953.68870881328</v>
      </c>
      <c r="AT95" s="5">
        <f t="shared" si="17"/>
        <v>660034.88992260292</v>
      </c>
      <c r="AU95" s="5">
        <f t="shared" si="18"/>
        <v>453918.79878621077</v>
      </c>
      <c r="AV95" s="150"/>
      <c r="AW95" s="2">
        <v>88</v>
      </c>
      <c r="AX95" s="118">
        <v>47515</v>
      </c>
      <c r="AY95" s="5">
        <f t="shared" si="48"/>
        <v>658482.69654474594</v>
      </c>
      <c r="AZ95" s="5">
        <f t="shared" si="49"/>
        <v>5034.344461579999</v>
      </c>
      <c r="BA95" s="5">
        <f t="shared" si="19"/>
        <v>918.82760817533745</v>
      </c>
      <c r="BB95" s="35">
        <f t="shared" si="20"/>
        <v>1.6744451078153429E-2</v>
      </c>
      <c r="BC95" s="5">
        <f t="shared" si="21"/>
        <v>4115.5168534046616</v>
      </c>
      <c r="BD95" s="35">
        <f t="shared" si="22"/>
        <v>7.4999999999999997E-2</v>
      </c>
      <c r="BE95" s="5">
        <f t="shared" si="50"/>
        <v>62436.131063429108</v>
      </c>
      <c r="BF95" s="5">
        <f t="shared" si="51"/>
        <v>380586.18155561079</v>
      </c>
      <c r="BG95" s="5">
        <f t="shared" si="23"/>
        <v>657563.86893657059</v>
      </c>
      <c r="BH95" s="5">
        <f t="shared" si="24"/>
        <v>443022.31261903991</v>
      </c>
      <c r="BI95" s="150"/>
      <c r="BJ95" s="2">
        <v>88</v>
      </c>
      <c r="BK95" s="118">
        <v>47515</v>
      </c>
      <c r="BL95" s="5">
        <f t="shared" si="52"/>
        <v>655961.08517150732</v>
      </c>
      <c r="BM95" s="5">
        <f t="shared" si="53"/>
        <v>4911.6692164045799</v>
      </c>
      <c r="BN95" s="5">
        <f t="shared" si="25"/>
        <v>948.57099349338978</v>
      </c>
      <c r="BO95" s="35">
        <f t="shared" si="26"/>
        <v>1.7352937817865403E-2</v>
      </c>
      <c r="BP95" s="5">
        <f t="shared" si="27"/>
        <v>3963.0982229111901</v>
      </c>
      <c r="BQ95" s="35">
        <f t="shared" si="28"/>
        <v>7.2499999999999995E-2</v>
      </c>
      <c r="BR95" s="5">
        <f t="shared" si="54"/>
        <v>64987.485821986513</v>
      </c>
      <c r="BS95" s="5">
        <f t="shared" si="55"/>
        <v>367239.40522161662</v>
      </c>
      <c r="BT95" s="5">
        <f t="shared" si="29"/>
        <v>655012.51417801389</v>
      </c>
      <c r="BU95" s="5">
        <f t="shared" si="30"/>
        <v>432226.89104360313</v>
      </c>
      <c r="BV95" s="150"/>
      <c r="BW95" s="2">
        <v>88</v>
      </c>
      <c r="BX95" s="118">
        <v>47515</v>
      </c>
      <c r="BY95" s="5">
        <f t="shared" si="56"/>
        <v>653358.55409651517</v>
      </c>
      <c r="BZ95" s="5">
        <f t="shared" si="57"/>
        <v>4790.177965290115</v>
      </c>
      <c r="CA95" s="5">
        <f t="shared" si="31"/>
        <v>978.91973306044292</v>
      </c>
      <c r="CB95" s="35">
        <f t="shared" si="32"/>
        <v>1.7979464297317553E-2</v>
      </c>
      <c r="CC95" s="5">
        <f t="shared" si="33"/>
        <v>3811.2582322296721</v>
      </c>
      <c r="CD95" s="35">
        <f t="shared" si="34"/>
        <v>7.0000000000000007E-2</v>
      </c>
      <c r="CE95" s="5">
        <f t="shared" si="58"/>
        <v>67620.36563654583</v>
      </c>
      <c r="CF95" s="5">
        <f t="shared" si="59"/>
        <v>353915.29530898447</v>
      </c>
      <c r="CG95" s="5">
        <f t="shared" si="35"/>
        <v>652379.63436345477</v>
      </c>
      <c r="CH95" s="5">
        <f t="shared" si="36"/>
        <v>421535.66094553028</v>
      </c>
    </row>
    <row r="96" spans="9:86" ht="14.25" customHeight="1">
      <c r="I96" s="150"/>
      <c r="J96" s="2">
        <v>89</v>
      </c>
      <c r="K96" s="118">
        <v>47543</v>
      </c>
      <c r="L96" s="5">
        <f t="shared" si="37"/>
        <v>664741.0346122178</v>
      </c>
      <c r="M96" s="5">
        <f t="shared" si="0"/>
        <v>5409.1195491666622</v>
      </c>
      <c r="N96" s="5">
        <f t="shared" si="1"/>
        <v>839.02493620766472</v>
      </c>
      <c r="O96" s="35">
        <f t="shared" si="2"/>
        <v>1.5146197857885218E-2</v>
      </c>
      <c r="P96" s="5">
        <f t="shared" si="3"/>
        <v>4570.0946129589975</v>
      </c>
      <c r="Q96" s="35">
        <f t="shared" si="4"/>
        <v>8.2500000000000004E-2</v>
      </c>
      <c r="R96" s="5">
        <f t="shared" si="38"/>
        <v>56097.990323989827</v>
      </c>
      <c r="S96" s="5">
        <f t="shared" si="39"/>
        <v>425313.64955184318</v>
      </c>
      <c r="T96" s="5">
        <f t="shared" si="5"/>
        <v>663902.00967601012</v>
      </c>
      <c r="U96" s="5">
        <f t="shared" si="6"/>
        <v>481411.639875833</v>
      </c>
      <c r="V96" s="150"/>
      <c r="W96" s="2">
        <v>89</v>
      </c>
      <c r="X96" s="118">
        <v>47543</v>
      </c>
      <c r="Y96" s="5">
        <f t="shared" si="40"/>
        <v>662426.83740667626</v>
      </c>
      <c r="Z96" s="5">
        <f t="shared" si="41"/>
        <v>5283.104931931518</v>
      </c>
      <c r="AA96" s="5">
        <f t="shared" si="7"/>
        <v>866.92601588700927</v>
      </c>
      <c r="AB96" s="35">
        <f t="shared" si="8"/>
        <v>1.5704545171163476E-2</v>
      </c>
      <c r="AC96" s="5">
        <f t="shared" si="9"/>
        <v>4416.1789160445087</v>
      </c>
      <c r="AD96" s="35">
        <f t="shared" si="10"/>
        <v>0.08</v>
      </c>
      <c r="AE96" s="5">
        <f t="shared" si="42"/>
        <v>58440.088609210456</v>
      </c>
      <c r="AF96" s="5">
        <f t="shared" si="43"/>
        <v>411756.25033269462</v>
      </c>
      <c r="AG96" s="5">
        <f t="shared" si="11"/>
        <v>661559.9113907892</v>
      </c>
      <c r="AH96" s="5">
        <f t="shared" si="12"/>
        <v>470196.33894190507</v>
      </c>
      <c r="AI96" s="150"/>
      <c r="AJ96" s="2">
        <v>89</v>
      </c>
      <c r="AK96" s="118">
        <v>47543</v>
      </c>
      <c r="AL96" s="5">
        <f t="shared" si="44"/>
        <v>660034.88992260292</v>
      </c>
      <c r="AM96" s="5">
        <f t="shared" si="45"/>
        <v>5158.1681680251213</v>
      </c>
      <c r="AN96" s="5">
        <f t="shared" si="13"/>
        <v>895.44283727497714</v>
      </c>
      <c r="AO96" s="35">
        <f t="shared" si="14"/>
        <v>1.6279918245775984E-2</v>
      </c>
      <c r="AP96" s="5">
        <f t="shared" si="15"/>
        <v>4262.7253307501442</v>
      </c>
      <c r="AQ96" s="35">
        <f t="shared" si="16"/>
        <v>7.7500000000000013E-2</v>
      </c>
      <c r="AR96" s="5">
        <f t="shared" si="46"/>
        <v>60860.552914672488</v>
      </c>
      <c r="AS96" s="5">
        <f t="shared" si="47"/>
        <v>398216.41403956345</v>
      </c>
      <c r="AT96" s="5">
        <f t="shared" si="17"/>
        <v>659139.44708532793</v>
      </c>
      <c r="AU96" s="5">
        <f t="shared" si="18"/>
        <v>459076.96695423592</v>
      </c>
      <c r="AV96" s="150"/>
      <c r="AW96" s="2">
        <v>89</v>
      </c>
      <c r="AX96" s="118">
        <v>47543</v>
      </c>
      <c r="AY96" s="5">
        <f t="shared" si="48"/>
        <v>657563.86893657059</v>
      </c>
      <c r="AZ96" s="5">
        <f t="shared" si="49"/>
        <v>5034.344461579999</v>
      </c>
      <c r="BA96" s="5">
        <f t="shared" si="19"/>
        <v>924.57028072643334</v>
      </c>
      <c r="BB96" s="35">
        <f t="shared" si="20"/>
        <v>1.6872647499109203E-2</v>
      </c>
      <c r="BC96" s="5">
        <f t="shared" si="21"/>
        <v>4109.7741808535657</v>
      </c>
      <c r="BD96" s="35">
        <f t="shared" si="22"/>
        <v>7.4999999999999997E-2</v>
      </c>
      <c r="BE96" s="5">
        <f t="shared" si="50"/>
        <v>63360.701344155539</v>
      </c>
      <c r="BF96" s="5">
        <f t="shared" si="51"/>
        <v>384695.95573646436</v>
      </c>
      <c r="BG96" s="5">
        <f t="shared" si="23"/>
        <v>656639.29865584418</v>
      </c>
      <c r="BH96" s="5">
        <f t="shared" si="24"/>
        <v>448056.65708061989</v>
      </c>
      <c r="BI96" s="150"/>
      <c r="BJ96" s="2">
        <v>89</v>
      </c>
      <c r="BK96" s="118">
        <v>47543</v>
      </c>
      <c r="BL96" s="5">
        <f t="shared" si="52"/>
        <v>655012.51417801389</v>
      </c>
      <c r="BM96" s="5">
        <f t="shared" si="53"/>
        <v>4911.6692164045799</v>
      </c>
      <c r="BN96" s="5">
        <f t="shared" si="25"/>
        <v>954.30194324574586</v>
      </c>
      <c r="BO96" s="35">
        <f t="shared" si="26"/>
        <v>1.7483060355449519E-2</v>
      </c>
      <c r="BP96" s="5">
        <f t="shared" si="27"/>
        <v>3957.367273158834</v>
      </c>
      <c r="BQ96" s="35">
        <f t="shared" si="28"/>
        <v>7.2499999999999995E-2</v>
      </c>
      <c r="BR96" s="5">
        <f t="shared" si="54"/>
        <v>65941.787765232264</v>
      </c>
      <c r="BS96" s="5">
        <f t="shared" si="55"/>
        <v>371196.77249477548</v>
      </c>
      <c r="BT96" s="5">
        <f t="shared" si="29"/>
        <v>654058.2122347682</v>
      </c>
      <c r="BU96" s="5">
        <f t="shared" si="30"/>
        <v>437138.56026000774</v>
      </c>
      <c r="BV96" s="150"/>
      <c r="BW96" s="2">
        <v>89</v>
      </c>
      <c r="BX96" s="118">
        <v>47543</v>
      </c>
      <c r="BY96" s="5">
        <f t="shared" si="56"/>
        <v>652379.63436345477</v>
      </c>
      <c r="BZ96" s="5">
        <f t="shared" si="57"/>
        <v>4790.177965290115</v>
      </c>
      <c r="CA96" s="5">
        <f t="shared" si="31"/>
        <v>984.63009816996191</v>
      </c>
      <c r="CB96" s="35">
        <f t="shared" si="32"/>
        <v>1.8111480732485342E-2</v>
      </c>
      <c r="CC96" s="5">
        <f t="shared" si="33"/>
        <v>3805.5478671201531</v>
      </c>
      <c r="CD96" s="35">
        <f t="shared" si="34"/>
        <v>7.0000000000000007E-2</v>
      </c>
      <c r="CE96" s="5">
        <f t="shared" si="58"/>
        <v>68604.995734715791</v>
      </c>
      <c r="CF96" s="5">
        <f t="shared" si="59"/>
        <v>357720.84317610459</v>
      </c>
      <c r="CG96" s="5">
        <f t="shared" si="35"/>
        <v>651395.00426528475</v>
      </c>
      <c r="CH96" s="5">
        <f t="shared" si="36"/>
        <v>426325.83891082037</v>
      </c>
    </row>
    <row r="97" spans="9:86" ht="14.25" customHeight="1">
      <c r="I97" s="150"/>
      <c r="J97" s="2">
        <v>90</v>
      </c>
      <c r="K97" s="118">
        <v>47574</v>
      </c>
      <c r="L97" s="5">
        <f t="shared" si="37"/>
        <v>663902.00967601012</v>
      </c>
      <c r="M97" s="5">
        <f t="shared" si="0"/>
        <v>5409.1195491666622</v>
      </c>
      <c r="N97" s="5">
        <f t="shared" si="1"/>
        <v>844.79323264409231</v>
      </c>
      <c r="O97" s="35">
        <f t="shared" si="2"/>
        <v>1.5269601001322929E-2</v>
      </c>
      <c r="P97" s="5">
        <f t="shared" si="3"/>
        <v>4564.3263165225699</v>
      </c>
      <c r="Q97" s="35">
        <f t="shared" si="4"/>
        <v>8.2500000000000018E-2</v>
      </c>
      <c r="R97" s="5">
        <f t="shared" si="38"/>
        <v>56942.78355663392</v>
      </c>
      <c r="S97" s="5">
        <f t="shared" si="39"/>
        <v>429877.97586836573</v>
      </c>
      <c r="T97" s="5">
        <f t="shared" si="5"/>
        <v>663057.21644336602</v>
      </c>
      <c r="U97" s="5">
        <f t="shared" si="6"/>
        <v>486820.75942499965</v>
      </c>
      <c r="V97" s="150"/>
      <c r="W97" s="2">
        <v>90</v>
      </c>
      <c r="X97" s="118">
        <v>47574</v>
      </c>
      <c r="Y97" s="5">
        <f t="shared" si="40"/>
        <v>661559.9113907892</v>
      </c>
      <c r="Z97" s="5">
        <f t="shared" si="41"/>
        <v>5283.104931931518</v>
      </c>
      <c r="AA97" s="5">
        <f t="shared" si="7"/>
        <v>872.70552265958941</v>
      </c>
      <c r="AB97" s="35">
        <f t="shared" si="8"/>
        <v>1.582995899781614E-2</v>
      </c>
      <c r="AC97" s="5">
        <f t="shared" si="9"/>
        <v>4410.3994092719286</v>
      </c>
      <c r="AD97" s="35">
        <f t="shared" si="10"/>
        <v>0.08</v>
      </c>
      <c r="AE97" s="5">
        <f t="shared" si="42"/>
        <v>59312.794131870047</v>
      </c>
      <c r="AF97" s="5">
        <f t="shared" si="43"/>
        <v>416166.64974196657</v>
      </c>
      <c r="AG97" s="5">
        <f t="shared" si="11"/>
        <v>660687.20586812962</v>
      </c>
      <c r="AH97" s="5">
        <f t="shared" si="12"/>
        <v>475479.4438738366</v>
      </c>
      <c r="AI97" s="150"/>
      <c r="AJ97" s="2">
        <v>90</v>
      </c>
      <c r="AK97" s="118">
        <v>47574</v>
      </c>
      <c r="AL97" s="5">
        <f t="shared" si="44"/>
        <v>659139.44708532793</v>
      </c>
      <c r="AM97" s="5">
        <f t="shared" si="45"/>
        <v>5158.1681680251213</v>
      </c>
      <c r="AN97" s="5">
        <f t="shared" si="13"/>
        <v>901.22590559904529</v>
      </c>
      <c r="AO97" s="35">
        <f t="shared" si="14"/>
        <v>1.640731853481156E-2</v>
      </c>
      <c r="AP97" s="5">
        <f t="shared" si="15"/>
        <v>4256.942262426076</v>
      </c>
      <c r="AQ97" s="35">
        <f t="shared" si="16"/>
        <v>7.7499999999999999E-2</v>
      </c>
      <c r="AR97" s="5">
        <f t="shared" si="46"/>
        <v>61761.778820271531</v>
      </c>
      <c r="AS97" s="5">
        <f t="shared" si="47"/>
        <v>402473.35630198952</v>
      </c>
      <c r="AT97" s="5">
        <f t="shared" si="17"/>
        <v>658238.22117972886</v>
      </c>
      <c r="AU97" s="5">
        <f t="shared" si="18"/>
        <v>464235.13512226107</v>
      </c>
      <c r="AV97" s="150"/>
      <c r="AW97" s="2">
        <v>90</v>
      </c>
      <c r="AX97" s="118">
        <v>47574</v>
      </c>
      <c r="AY97" s="5">
        <f t="shared" si="48"/>
        <v>656639.29865584418</v>
      </c>
      <c r="AZ97" s="5">
        <f t="shared" si="49"/>
        <v>5034.344461579999</v>
      </c>
      <c r="BA97" s="5">
        <f t="shared" si="19"/>
        <v>930.3488449809729</v>
      </c>
      <c r="BB97" s="35">
        <f t="shared" si="20"/>
        <v>1.7002007285620922E-2</v>
      </c>
      <c r="BC97" s="5">
        <f t="shared" si="21"/>
        <v>4103.9956165990261</v>
      </c>
      <c r="BD97" s="35">
        <f t="shared" si="22"/>
        <v>7.5000000000000011E-2</v>
      </c>
      <c r="BE97" s="5">
        <f t="shared" si="50"/>
        <v>64291.050189136513</v>
      </c>
      <c r="BF97" s="5">
        <f t="shared" si="51"/>
        <v>388799.9513530634</v>
      </c>
      <c r="BG97" s="5">
        <f t="shared" si="23"/>
        <v>655708.94981086324</v>
      </c>
      <c r="BH97" s="5">
        <f t="shared" si="24"/>
        <v>453091.00154219993</v>
      </c>
      <c r="BI97" s="150"/>
      <c r="BJ97" s="2">
        <v>90</v>
      </c>
      <c r="BK97" s="118">
        <v>47574</v>
      </c>
      <c r="BL97" s="5">
        <f t="shared" si="52"/>
        <v>654058.2122347682</v>
      </c>
      <c r="BM97" s="5">
        <f t="shared" si="53"/>
        <v>4911.6692164045799</v>
      </c>
      <c r="BN97" s="5">
        <f t="shared" si="25"/>
        <v>960.06751748618854</v>
      </c>
      <c r="BO97" s="35">
        <f t="shared" si="26"/>
        <v>1.7614349906975822E-2</v>
      </c>
      <c r="BP97" s="5">
        <f t="shared" si="27"/>
        <v>3951.6016989183913</v>
      </c>
      <c r="BQ97" s="35">
        <f t="shared" si="28"/>
        <v>7.2499999999999995E-2</v>
      </c>
      <c r="BR97" s="5">
        <f t="shared" si="54"/>
        <v>66901.855282718447</v>
      </c>
      <c r="BS97" s="5">
        <f t="shared" si="55"/>
        <v>375148.37419369386</v>
      </c>
      <c r="BT97" s="5">
        <f t="shared" si="29"/>
        <v>653098.14471728203</v>
      </c>
      <c r="BU97" s="5">
        <f t="shared" si="30"/>
        <v>442050.22947641229</v>
      </c>
      <c r="BV97" s="150"/>
      <c r="BW97" s="2">
        <v>90</v>
      </c>
      <c r="BX97" s="118">
        <v>47574</v>
      </c>
      <c r="BY97" s="5">
        <f t="shared" si="56"/>
        <v>651395.00426528475</v>
      </c>
      <c r="BZ97" s="5">
        <f t="shared" si="57"/>
        <v>4790.177965290115</v>
      </c>
      <c r="CA97" s="5">
        <f t="shared" si="31"/>
        <v>990.37377374262041</v>
      </c>
      <c r="CB97" s="35">
        <f t="shared" si="32"/>
        <v>1.8244667532131414E-2</v>
      </c>
      <c r="CC97" s="5">
        <f t="shared" si="33"/>
        <v>3799.8041915474946</v>
      </c>
      <c r="CD97" s="35">
        <f t="shared" si="34"/>
        <v>7.0000000000000007E-2</v>
      </c>
      <c r="CE97" s="5">
        <f t="shared" si="58"/>
        <v>69595.369508458418</v>
      </c>
      <c r="CF97" s="5">
        <f t="shared" si="59"/>
        <v>361520.6473676521</v>
      </c>
      <c r="CG97" s="5">
        <f t="shared" si="35"/>
        <v>650404.63049154216</v>
      </c>
      <c r="CH97" s="5">
        <f t="shared" si="36"/>
        <v>431116.01687611052</v>
      </c>
    </row>
    <row r="98" spans="9:86" ht="14.25" customHeight="1">
      <c r="I98" s="150"/>
      <c r="J98" s="2">
        <v>91</v>
      </c>
      <c r="K98" s="118">
        <v>47604</v>
      </c>
      <c r="L98" s="5">
        <f t="shared" si="37"/>
        <v>663057.21644336602</v>
      </c>
      <c r="M98" s="5">
        <f t="shared" si="0"/>
        <v>5409.1195491666622</v>
      </c>
      <c r="N98" s="5">
        <f t="shared" si="1"/>
        <v>850.60118611852067</v>
      </c>
      <c r="O98" s="35">
        <f t="shared" si="2"/>
        <v>1.5394168075228361E-2</v>
      </c>
      <c r="P98" s="5">
        <f t="shared" si="3"/>
        <v>4558.5183630481415</v>
      </c>
      <c r="Q98" s="35">
        <f t="shared" si="4"/>
        <v>8.2500000000000004E-2</v>
      </c>
      <c r="R98" s="5">
        <f t="shared" si="38"/>
        <v>57793.384742752438</v>
      </c>
      <c r="S98" s="5">
        <f t="shared" si="39"/>
        <v>434436.49423141388</v>
      </c>
      <c r="T98" s="5">
        <f t="shared" si="5"/>
        <v>662206.61525724747</v>
      </c>
      <c r="U98" s="5">
        <f t="shared" si="6"/>
        <v>492229.87897416629</v>
      </c>
      <c r="V98" s="150"/>
      <c r="W98" s="2">
        <v>91</v>
      </c>
      <c r="X98" s="118">
        <v>47604</v>
      </c>
      <c r="Y98" s="5">
        <f t="shared" si="40"/>
        <v>660687.20586812962</v>
      </c>
      <c r="Z98" s="5">
        <f t="shared" si="41"/>
        <v>5283.104931931518</v>
      </c>
      <c r="AA98" s="5">
        <f t="shared" si="7"/>
        <v>878.5235594773203</v>
      </c>
      <c r="AB98" s="35">
        <f t="shared" si="8"/>
        <v>1.5956541340732482E-2</v>
      </c>
      <c r="AC98" s="5">
        <f t="shared" si="9"/>
        <v>4404.5813724541977</v>
      </c>
      <c r="AD98" s="35">
        <f t="shared" si="10"/>
        <v>0.08</v>
      </c>
      <c r="AE98" s="5">
        <f t="shared" si="42"/>
        <v>60191.317691347365</v>
      </c>
      <c r="AF98" s="5">
        <f t="shared" si="43"/>
        <v>420571.23111442075</v>
      </c>
      <c r="AG98" s="5">
        <f t="shared" si="11"/>
        <v>659808.68230865232</v>
      </c>
      <c r="AH98" s="5">
        <f t="shared" si="12"/>
        <v>480762.54880576814</v>
      </c>
      <c r="AI98" s="150"/>
      <c r="AJ98" s="2">
        <v>91</v>
      </c>
      <c r="AK98" s="118">
        <v>47604</v>
      </c>
      <c r="AL98" s="5">
        <f t="shared" si="44"/>
        <v>658238.22117972886</v>
      </c>
      <c r="AM98" s="5">
        <f t="shared" si="45"/>
        <v>5158.1681680251213</v>
      </c>
      <c r="AN98" s="5">
        <f t="shared" si="13"/>
        <v>907.04632290603877</v>
      </c>
      <c r="AO98" s="35">
        <f t="shared" si="14"/>
        <v>1.653589160374886E-2</v>
      </c>
      <c r="AP98" s="5">
        <f t="shared" si="15"/>
        <v>4251.1218451190825</v>
      </c>
      <c r="AQ98" s="35">
        <f t="shared" si="16"/>
        <v>7.7500000000000013E-2</v>
      </c>
      <c r="AR98" s="5">
        <f t="shared" si="46"/>
        <v>62668.825143177572</v>
      </c>
      <c r="AS98" s="5">
        <f t="shared" si="47"/>
        <v>406724.47814710863</v>
      </c>
      <c r="AT98" s="5">
        <f t="shared" si="17"/>
        <v>657331.17485682282</v>
      </c>
      <c r="AU98" s="5">
        <f t="shared" si="18"/>
        <v>469393.30329028622</v>
      </c>
      <c r="AV98" s="150"/>
      <c r="AW98" s="2">
        <v>91</v>
      </c>
      <c r="AX98" s="118">
        <v>47604</v>
      </c>
      <c r="AY98" s="5">
        <f t="shared" si="48"/>
        <v>655708.94981086324</v>
      </c>
      <c r="AZ98" s="5">
        <f t="shared" si="49"/>
        <v>5034.344461579999</v>
      </c>
      <c r="BA98" s="5">
        <f t="shared" si="19"/>
        <v>936.16352526210449</v>
      </c>
      <c r="BB98" s="35">
        <f t="shared" si="20"/>
        <v>1.7132543800699451E-2</v>
      </c>
      <c r="BC98" s="5">
        <f t="shared" si="21"/>
        <v>4098.1809363178945</v>
      </c>
      <c r="BD98" s="35">
        <f t="shared" si="22"/>
        <v>7.4999999999999983E-2</v>
      </c>
      <c r="BE98" s="5">
        <f t="shared" si="50"/>
        <v>65227.213714398618</v>
      </c>
      <c r="BF98" s="5">
        <f t="shared" si="51"/>
        <v>392898.13228938129</v>
      </c>
      <c r="BG98" s="5">
        <f t="shared" si="23"/>
        <v>654772.78628560109</v>
      </c>
      <c r="BH98" s="5">
        <f t="shared" si="24"/>
        <v>458125.34600377991</v>
      </c>
      <c r="BI98" s="150"/>
      <c r="BJ98" s="2">
        <v>91</v>
      </c>
      <c r="BK98" s="118">
        <v>47604</v>
      </c>
      <c r="BL98" s="5">
        <f t="shared" si="52"/>
        <v>653098.14471728203</v>
      </c>
      <c r="BM98" s="5">
        <f t="shared" si="53"/>
        <v>4911.6692164045799</v>
      </c>
      <c r="BN98" s="5">
        <f t="shared" si="25"/>
        <v>965.86792540433453</v>
      </c>
      <c r="BO98" s="35">
        <f t="shared" si="26"/>
        <v>1.7746819828847255E-2</v>
      </c>
      <c r="BP98" s="5">
        <f t="shared" si="27"/>
        <v>3945.8012910002453</v>
      </c>
      <c r="BQ98" s="35">
        <f t="shared" si="28"/>
        <v>7.2499999999999995E-2</v>
      </c>
      <c r="BR98" s="5">
        <f t="shared" si="54"/>
        <v>67867.723208122785</v>
      </c>
      <c r="BS98" s="5">
        <f t="shared" si="55"/>
        <v>379094.17548469413</v>
      </c>
      <c r="BT98" s="5">
        <f t="shared" si="29"/>
        <v>652132.2767918777</v>
      </c>
      <c r="BU98" s="5">
        <f t="shared" si="30"/>
        <v>446961.8986928169</v>
      </c>
      <c r="BV98" s="150"/>
      <c r="BW98" s="2">
        <v>91</v>
      </c>
      <c r="BX98" s="118">
        <v>47604</v>
      </c>
      <c r="BY98" s="5">
        <f t="shared" si="56"/>
        <v>650404.63049154216</v>
      </c>
      <c r="BZ98" s="5">
        <f t="shared" si="57"/>
        <v>4790.177965290115</v>
      </c>
      <c r="CA98" s="5">
        <f t="shared" si="31"/>
        <v>996.15095408945217</v>
      </c>
      <c r="CB98" s="35">
        <f t="shared" si="32"/>
        <v>1.8379038045961256E-2</v>
      </c>
      <c r="CC98" s="5">
        <f t="shared" si="33"/>
        <v>3794.0270112006629</v>
      </c>
      <c r="CD98" s="35">
        <f t="shared" si="34"/>
        <v>7.0000000000000007E-2</v>
      </c>
      <c r="CE98" s="5">
        <f t="shared" si="58"/>
        <v>70591.520462547865</v>
      </c>
      <c r="CF98" s="5">
        <f t="shared" si="59"/>
        <v>365314.67437885277</v>
      </c>
      <c r="CG98" s="5">
        <f t="shared" si="35"/>
        <v>649408.47953745269</v>
      </c>
      <c r="CH98" s="5">
        <f t="shared" si="36"/>
        <v>435906.1948414006</v>
      </c>
    </row>
    <row r="99" spans="9:86" ht="14.25" customHeight="1">
      <c r="I99" s="150"/>
      <c r="J99" s="2">
        <v>92</v>
      </c>
      <c r="K99" s="118">
        <v>47635</v>
      </c>
      <c r="L99" s="5">
        <f t="shared" si="37"/>
        <v>662206.61525724747</v>
      </c>
      <c r="M99" s="5">
        <f t="shared" si="0"/>
        <v>5409.1195491666622</v>
      </c>
      <c r="N99" s="5">
        <f t="shared" si="1"/>
        <v>856.44906927308602</v>
      </c>
      <c r="O99" s="35">
        <f t="shared" si="2"/>
        <v>1.5519912659411553E-2</v>
      </c>
      <c r="P99" s="5">
        <f t="shared" si="3"/>
        <v>4552.6704798935762</v>
      </c>
      <c r="Q99" s="35">
        <f t="shared" si="4"/>
        <v>8.2500000000000004E-2</v>
      </c>
      <c r="R99" s="5">
        <f t="shared" si="38"/>
        <v>58649.833812025521</v>
      </c>
      <c r="S99" s="5">
        <f t="shared" si="39"/>
        <v>438989.16471130744</v>
      </c>
      <c r="T99" s="5">
        <f t="shared" si="5"/>
        <v>661350.16618797439</v>
      </c>
      <c r="U99" s="5">
        <f t="shared" si="6"/>
        <v>497638.99852333299</v>
      </c>
      <c r="V99" s="150"/>
      <c r="W99" s="2">
        <v>92</v>
      </c>
      <c r="X99" s="118">
        <v>47635</v>
      </c>
      <c r="Y99" s="5">
        <f t="shared" si="40"/>
        <v>659808.68230865232</v>
      </c>
      <c r="Z99" s="5">
        <f t="shared" si="41"/>
        <v>5283.104931931518</v>
      </c>
      <c r="AA99" s="5">
        <f t="shared" si="7"/>
        <v>884.38038320716896</v>
      </c>
      <c r="AB99" s="35">
        <f t="shared" si="8"/>
        <v>1.6084305773838802E-2</v>
      </c>
      <c r="AC99" s="5">
        <f t="shared" si="9"/>
        <v>4398.724548724349</v>
      </c>
      <c r="AD99" s="35">
        <f t="shared" si="10"/>
        <v>0.08</v>
      </c>
      <c r="AE99" s="5">
        <f t="shared" si="42"/>
        <v>61075.698074554537</v>
      </c>
      <c r="AF99" s="5">
        <f t="shared" si="43"/>
        <v>424969.95566314511</v>
      </c>
      <c r="AG99" s="5">
        <f t="shared" si="11"/>
        <v>658924.30192544521</v>
      </c>
      <c r="AH99" s="5">
        <f t="shared" si="12"/>
        <v>486045.65373769967</v>
      </c>
      <c r="AI99" s="150"/>
      <c r="AJ99" s="2">
        <v>92</v>
      </c>
      <c r="AK99" s="118">
        <v>47635</v>
      </c>
      <c r="AL99" s="5">
        <f t="shared" si="44"/>
        <v>657331.17485682282</v>
      </c>
      <c r="AM99" s="5">
        <f t="shared" si="45"/>
        <v>5158.1681680251213</v>
      </c>
      <c r="AN99" s="5">
        <f t="shared" si="13"/>
        <v>912.90433040814059</v>
      </c>
      <c r="AO99" s="35">
        <f t="shared" si="14"/>
        <v>1.6665651020254482E-2</v>
      </c>
      <c r="AP99" s="5">
        <f t="shared" si="15"/>
        <v>4245.2638376169807</v>
      </c>
      <c r="AQ99" s="35">
        <f t="shared" si="16"/>
        <v>7.7499999999999999E-2</v>
      </c>
      <c r="AR99" s="5">
        <f t="shared" si="46"/>
        <v>63581.729473585714</v>
      </c>
      <c r="AS99" s="5">
        <f t="shared" si="47"/>
        <v>410969.74198472564</v>
      </c>
      <c r="AT99" s="5">
        <f t="shared" si="17"/>
        <v>656418.27052641474</v>
      </c>
      <c r="AU99" s="5">
        <f t="shared" si="18"/>
        <v>474551.47145831137</v>
      </c>
      <c r="AV99" s="150"/>
      <c r="AW99" s="2">
        <v>92</v>
      </c>
      <c r="AX99" s="118">
        <v>47635</v>
      </c>
      <c r="AY99" s="5">
        <f t="shared" si="48"/>
        <v>654772.78628560109</v>
      </c>
      <c r="AZ99" s="5">
        <f t="shared" si="49"/>
        <v>5034.344461579999</v>
      </c>
      <c r="BA99" s="5">
        <f t="shared" si="19"/>
        <v>942.01454729499255</v>
      </c>
      <c r="BB99" s="35">
        <f t="shared" si="20"/>
        <v>1.7264270605481784E-2</v>
      </c>
      <c r="BC99" s="5">
        <f t="shared" si="21"/>
        <v>4092.3299142850065</v>
      </c>
      <c r="BD99" s="35">
        <f t="shared" si="22"/>
        <v>7.4999999999999997E-2</v>
      </c>
      <c r="BE99" s="5">
        <f t="shared" si="50"/>
        <v>66169.228261693614</v>
      </c>
      <c r="BF99" s="5">
        <f t="shared" si="51"/>
        <v>396990.46220366628</v>
      </c>
      <c r="BG99" s="5">
        <f t="shared" si="23"/>
        <v>653830.77173830615</v>
      </c>
      <c r="BH99" s="5">
        <f t="shared" si="24"/>
        <v>463159.69046535989</v>
      </c>
      <c r="BI99" s="150"/>
      <c r="BJ99" s="2">
        <v>92</v>
      </c>
      <c r="BK99" s="118">
        <v>47635</v>
      </c>
      <c r="BL99" s="5">
        <f t="shared" si="52"/>
        <v>652132.2767918777</v>
      </c>
      <c r="BM99" s="5">
        <f t="shared" si="53"/>
        <v>4911.6692164045799</v>
      </c>
      <c r="BN99" s="5">
        <f t="shared" si="25"/>
        <v>971.70337745365214</v>
      </c>
      <c r="BO99" s="35">
        <f t="shared" si="26"/>
        <v>1.7880483675500013E-2</v>
      </c>
      <c r="BP99" s="5">
        <f t="shared" si="27"/>
        <v>3939.9658389509277</v>
      </c>
      <c r="BQ99" s="35">
        <f t="shared" si="28"/>
        <v>7.2499999999999995E-2</v>
      </c>
      <c r="BR99" s="5">
        <f t="shared" si="54"/>
        <v>68839.426585576439</v>
      </c>
      <c r="BS99" s="5">
        <f t="shared" si="55"/>
        <v>383034.14132364508</v>
      </c>
      <c r="BT99" s="5">
        <f t="shared" si="29"/>
        <v>651160.57341442409</v>
      </c>
      <c r="BU99" s="5">
        <f t="shared" si="30"/>
        <v>451873.56790922151</v>
      </c>
      <c r="BV99" s="150"/>
      <c r="BW99" s="2">
        <v>92</v>
      </c>
      <c r="BX99" s="118">
        <v>47635</v>
      </c>
      <c r="BY99" s="5">
        <f t="shared" si="56"/>
        <v>649408.47953745269</v>
      </c>
      <c r="BZ99" s="5">
        <f t="shared" si="57"/>
        <v>4790.177965290115</v>
      </c>
      <c r="CA99" s="5">
        <f t="shared" si="31"/>
        <v>1001.9618346549742</v>
      </c>
      <c r="CB99" s="35">
        <f t="shared" si="32"/>
        <v>1.8514605821629511E-2</v>
      </c>
      <c r="CC99" s="5">
        <f t="shared" si="33"/>
        <v>3788.2161306351409</v>
      </c>
      <c r="CD99" s="35">
        <f t="shared" si="34"/>
        <v>7.0000000000000007E-2</v>
      </c>
      <c r="CE99" s="5">
        <f t="shared" si="58"/>
        <v>71593.482297202834</v>
      </c>
      <c r="CF99" s="5">
        <f t="shared" si="59"/>
        <v>369102.89050948789</v>
      </c>
      <c r="CG99" s="5">
        <f t="shared" si="35"/>
        <v>648406.51770279766</v>
      </c>
      <c r="CH99" s="5">
        <f t="shared" si="36"/>
        <v>440696.37280669075</v>
      </c>
    </row>
    <row r="100" spans="9:86" ht="14.25" customHeight="1">
      <c r="I100" s="150"/>
      <c r="J100" s="2">
        <v>93</v>
      </c>
      <c r="K100" s="118">
        <v>47665</v>
      </c>
      <c r="L100" s="5">
        <f t="shared" si="37"/>
        <v>661350.16618797439</v>
      </c>
      <c r="M100" s="5">
        <f t="shared" si="0"/>
        <v>5409.1195491666622</v>
      </c>
      <c r="N100" s="5">
        <f t="shared" si="1"/>
        <v>862.3371566243386</v>
      </c>
      <c r="O100" s="35">
        <f t="shared" si="2"/>
        <v>1.5646848535834278E-2</v>
      </c>
      <c r="P100" s="5">
        <f t="shared" si="3"/>
        <v>4546.7823925423236</v>
      </c>
      <c r="Q100" s="35">
        <f t="shared" si="4"/>
        <v>8.249999999999999E-2</v>
      </c>
      <c r="R100" s="5">
        <f t="shared" si="38"/>
        <v>59512.170968649858</v>
      </c>
      <c r="S100" s="5">
        <f t="shared" si="39"/>
        <v>443535.94710384979</v>
      </c>
      <c r="T100" s="5">
        <f t="shared" si="5"/>
        <v>660487.82903135009</v>
      </c>
      <c r="U100" s="5">
        <f t="shared" si="6"/>
        <v>503048.11807249964</v>
      </c>
      <c r="V100" s="150"/>
      <c r="W100" s="2">
        <v>93</v>
      </c>
      <c r="X100" s="118">
        <v>47665</v>
      </c>
      <c r="Y100" s="5">
        <f t="shared" si="40"/>
        <v>658924.30192544521</v>
      </c>
      <c r="Z100" s="5">
        <f t="shared" si="41"/>
        <v>5283.104931931518</v>
      </c>
      <c r="AA100" s="5">
        <f t="shared" si="7"/>
        <v>890.27625242854992</v>
      </c>
      <c r="AB100" s="35">
        <f t="shared" si="8"/>
        <v>1.6213266073090406E-2</v>
      </c>
      <c r="AC100" s="5">
        <f t="shared" si="9"/>
        <v>4392.828679502968</v>
      </c>
      <c r="AD100" s="35">
        <f t="shared" si="10"/>
        <v>7.9999999999999988E-2</v>
      </c>
      <c r="AE100" s="5">
        <f t="shared" si="42"/>
        <v>61965.974326983087</v>
      </c>
      <c r="AF100" s="5">
        <f t="shared" si="43"/>
        <v>429362.78434264805</v>
      </c>
      <c r="AG100" s="5">
        <f t="shared" si="11"/>
        <v>658034.02567301667</v>
      </c>
      <c r="AH100" s="5">
        <f t="shared" si="12"/>
        <v>491328.75866963115</v>
      </c>
      <c r="AI100" s="150"/>
      <c r="AJ100" s="2">
        <v>93</v>
      </c>
      <c r="AK100" s="118">
        <v>47665</v>
      </c>
      <c r="AL100" s="5">
        <f t="shared" si="44"/>
        <v>656418.27052641474</v>
      </c>
      <c r="AM100" s="5">
        <f t="shared" si="45"/>
        <v>5158.1681680251213</v>
      </c>
      <c r="AN100" s="5">
        <f t="shared" si="13"/>
        <v>918.80017087535907</v>
      </c>
      <c r="AO100" s="35">
        <f t="shared" si="14"/>
        <v>1.6796610553911497E-2</v>
      </c>
      <c r="AP100" s="5">
        <f t="shared" si="15"/>
        <v>4239.3679971497622</v>
      </c>
      <c r="AQ100" s="35">
        <f t="shared" si="16"/>
        <v>7.7500000000000013E-2</v>
      </c>
      <c r="AR100" s="5">
        <f t="shared" si="46"/>
        <v>64500.529644461072</v>
      </c>
      <c r="AS100" s="5">
        <f t="shared" si="47"/>
        <v>415209.1099818754</v>
      </c>
      <c r="AT100" s="5">
        <f t="shared" si="17"/>
        <v>655499.47035553935</v>
      </c>
      <c r="AU100" s="5">
        <f t="shared" si="18"/>
        <v>479709.63962633646</v>
      </c>
      <c r="AV100" s="150"/>
      <c r="AW100" s="2">
        <v>93</v>
      </c>
      <c r="AX100" s="118">
        <v>47665</v>
      </c>
      <c r="AY100" s="5">
        <f t="shared" si="48"/>
        <v>653830.77173830615</v>
      </c>
      <c r="AZ100" s="5">
        <f t="shared" si="49"/>
        <v>5034.344461579999</v>
      </c>
      <c r="BA100" s="5">
        <f t="shared" si="19"/>
        <v>947.90213821558609</v>
      </c>
      <c r="BB100" s="35">
        <f t="shared" si="20"/>
        <v>1.7397201462918871E-2</v>
      </c>
      <c r="BC100" s="5">
        <f t="shared" si="21"/>
        <v>4086.4423233644129</v>
      </c>
      <c r="BD100" s="35">
        <f t="shared" si="22"/>
        <v>7.4999999999999997E-2</v>
      </c>
      <c r="BE100" s="5">
        <f t="shared" si="50"/>
        <v>67117.130399909205</v>
      </c>
      <c r="BF100" s="5">
        <f t="shared" si="51"/>
        <v>401076.90452703071</v>
      </c>
      <c r="BG100" s="5">
        <f t="shared" si="23"/>
        <v>652882.86960009055</v>
      </c>
      <c r="BH100" s="5">
        <f t="shared" si="24"/>
        <v>468194.03492693993</v>
      </c>
      <c r="BI100" s="150"/>
      <c r="BJ100" s="2">
        <v>93</v>
      </c>
      <c r="BK100" s="118">
        <v>47665</v>
      </c>
      <c r="BL100" s="5">
        <f t="shared" si="52"/>
        <v>651160.57341442409</v>
      </c>
      <c r="BM100" s="5">
        <f t="shared" si="53"/>
        <v>4911.6692164045799</v>
      </c>
      <c r="BN100" s="5">
        <f t="shared" si="25"/>
        <v>977.57408535910099</v>
      </c>
      <c r="BO100" s="35">
        <f t="shared" si="26"/>
        <v>1.8015355203090919E-2</v>
      </c>
      <c r="BP100" s="5">
        <f t="shared" si="27"/>
        <v>3934.0951310454789</v>
      </c>
      <c r="BQ100" s="35">
        <f t="shared" si="28"/>
        <v>7.2499999999999995E-2</v>
      </c>
      <c r="BR100" s="5">
        <f t="shared" si="54"/>
        <v>69817.000670935537</v>
      </c>
      <c r="BS100" s="5">
        <f t="shared" si="55"/>
        <v>386968.23645469057</v>
      </c>
      <c r="BT100" s="5">
        <f t="shared" si="29"/>
        <v>650182.99932906497</v>
      </c>
      <c r="BU100" s="5">
        <f t="shared" si="30"/>
        <v>456785.23712562612</v>
      </c>
      <c r="BV100" s="150"/>
      <c r="BW100" s="2">
        <v>93</v>
      </c>
      <c r="BX100" s="118">
        <v>47665</v>
      </c>
      <c r="BY100" s="5">
        <f t="shared" si="56"/>
        <v>648406.51770279766</v>
      </c>
      <c r="BZ100" s="5">
        <f t="shared" si="57"/>
        <v>4790.177965290115</v>
      </c>
      <c r="CA100" s="5">
        <f t="shared" si="31"/>
        <v>1007.806612023795</v>
      </c>
      <c r="CB100" s="35">
        <f t="shared" si="32"/>
        <v>1.865138460842674E-2</v>
      </c>
      <c r="CC100" s="5">
        <f t="shared" si="33"/>
        <v>3782.3713532663201</v>
      </c>
      <c r="CD100" s="35">
        <f t="shared" si="34"/>
        <v>7.0000000000000007E-2</v>
      </c>
      <c r="CE100" s="5">
        <f t="shared" si="58"/>
        <v>72601.288909226627</v>
      </c>
      <c r="CF100" s="5">
        <f t="shared" si="59"/>
        <v>372885.26186275418</v>
      </c>
      <c r="CG100" s="5">
        <f t="shared" si="35"/>
        <v>647398.71109077381</v>
      </c>
      <c r="CH100" s="5">
        <f t="shared" si="36"/>
        <v>445486.55077198078</v>
      </c>
    </row>
    <row r="101" spans="9:86" ht="14.25" customHeight="1">
      <c r="I101" s="150"/>
      <c r="J101" s="2">
        <v>94</v>
      </c>
      <c r="K101" s="118">
        <v>47696</v>
      </c>
      <c r="L101" s="5">
        <f t="shared" si="37"/>
        <v>660487.82903135009</v>
      </c>
      <c r="M101" s="5">
        <f t="shared" si="0"/>
        <v>5409.1195491666622</v>
      </c>
      <c r="N101" s="5">
        <f t="shared" si="1"/>
        <v>868.2657245761302</v>
      </c>
      <c r="O101" s="35">
        <f t="shared" si="2"/>
        <v>1.577498969238238E-2</v>
      </c>
      <c r="P101" s="5">
        <f t="shared" si="3"/>
        <v>4540.853824590532</v>
      </c>
      <c r="Q101" s="35">
        <f t="shared" si="4"/>
        <v>8.2500000000000004E-2</v>
      </c>
      <c r="R101" s="5">
        <f t="shared" si="38"/>
        <v>60380.436693225987</v>
      </c>
      <c r="S101" s="5">
        <f t="shared" si="39"/>
        <v>448076.80092844029</v>
      </c>
      <c r="T101" s="5">
        <f t="shared" si="5"/>
        <v>659619.56330677401</v>
      </c>
      <c r="U101" s="5">
        <f t="shared" si="6"/>
        <v>508457.23762166628</v>
      </c>
      <c r="V101" s="150"/>
      <c r="W101" s="2">
        <v>94</v>
      </c>
      <c r="X101" s="118">
        <v>47696</v>
      </c>
      <c r="Y101" s="5">
        <f t="shared" si="40"/>
        <v>658034.02567301667</v>
      </c>
      <c r="Z101" s="5">
        <f t="shared" si="41"/>
        <v>5283.104931931518</v>
      </c>
      <c r="AA101" s="5">
        <f t="shared" si="7"/>
        <v>896.21142744473946</v>
      </c>
      <c r="AB101" s="35">
        <f t="shared" si="8"/>
        <v>1.6343436220243274E-2</v>
      </c>
      <c r="AC101" s="5">
        <f t="shared" si="9"/>
        <v>4386.8935044867785</v>
      </c>
      <c r="AD101" s="35">
        <f t="shared" si="10"/>
        <v>8.0000000000000016E-2</v>
      </c>
      <c r="AE101" s="5">
        <f t="shared" si="42"/>
        <v>62862.185754427825</v>
      </c>
      <c r="AF101" s="5">
        <f t="shared" si="43"/>
        <v>433749.67784713482</v>
      </c>
      <c r="AG101" s="5">
        <f t="shared" si="11"/>
        <v>657137.81424557196</v>
      </c>
      <c r="AH101" s="5">
        <f t="shared" si="12"/>
        <v>496611.86360156263</v>
      </c>
      <c r="AI101" s="150"/>
      <c r="AJ101" s="2">
        <v>94</v>
      </c>
      <c r="AK101" s="118">
        <v>47696</v>
      </c>
      <c r="AL101" s="5">
        <f t="shared" si="44"/>
        <v>655499.47035553935</v>
      </c>
      <c r="AM101" s="5">
        <f t="shared" si="45"/>
        <v>5158.1681680251213</v>
      </c>
      <c r="AN101" s="5">
        <f t="shared" si="13"/>
        <v>924.73408864559678</v>
      </c>
      <c r="AO101" s="35">
        <f t="shared" si="14"/>
        <v>1.6928784179990736E-2</v>
      </c>
      <c r="AP101" s="5">
        <f t="shared" si="15"/>
        <v>4233.4340793795245</v>
      </c>
      <c r="AQ101" s="35">
        <f t="shared" si="16"/>
        <v>7.7499999999999986E-2</v>
      </c>
      <c r="AR101" s="5">
        <f t="shared" si="46"/>
        <v>65425.263733106665</v>
      </c>
      <c r="AS101" s="5">
        <f t="shared" si="47"/>
        <v>419442.54406125494</v>
      </c>
      <c r="AT101" s="5">
        <f t="shared" si="17"/>
        <v>654574.7362668938</v>
      </c>
      <c r="AU101" s="5">
        <f t="shared" si="18"/>
        <v>484867.80779436161</v>
      </c>
      <c r="AV101" s="150"/>
      <c r="AW101" s="2">
        <v>94</v>
      </c>
      <c r="AX101" s="118">
        <v>47696</v>
      </c>
      <c r="AY101" s="5">
        <f t="shared" si="48"/>
        <v>652882.86960009055</v>
      </c>
      <c r="AZ101" s="5">
        <f t="shared" si="49"/>
        <v>5034.344461579999</v>
      </c>
      <c r="BA101" s="5">
        <f t="shared" si="19"/>
        <v>953.82652657943345</v>
      </c>
      <c r="BB101" s="35">
        <f t="shared" si="20"/>
        <v>1.7531350341546188E-2</v>
      </c>
      <c r="BC101" s="5">
        <f t="shared" si="21"/>
        <v>4080.5179350005656</v>
      </c>
      <c r="BD101" s="35">
        <f t="shared" si="22"/>
        <v>7.4999999999999997E-2</v>
      </c>
      <c r="BE101" s="5">
        <f t="shared" si="50"/>
        <v>68070.956926488638</v>
      </c>
      <c r="BF101" s="5">
        <f t="shared" si="51"/>
        <v>405157.4224620313</v>
      </c>
      <c r="BG101" s="5">
        <f t="shared" si="23"/>
        <v>651929.0430735111</v>
      </c>
      <c r="BH101" s="5">
        <f t="shared" si="24"/>
        <v>473228.37938851991</v>
      </c>
      <c r="BI101" s="150"/>
      <c r="BJ101" s="2">
        <v>94</v>
      </c>
      <c r="BK101" s="118">
        <v>47696</v>
      </c>
      <c r="BL101" s="5">
        <f t="shared" si="52"/>
        <v>650182.99932906497</v>
      </c>
      <c r="BM101" s="5">
        <f t="shared" si="53"/>
        <v>4911.6692164045799</v>
      </c>
      <c r="BN101" s="5">
        <f t="shared" si="25"/>
        <v>983.48026212481227</v>
      </c>
      <c r="BO101" s="35">
        <f t="shared" si="26"/>
        <v>1.8151448373267511E-2</v>
      </c>
      <c r="BP101" s="5">
        <f t="shared" si="27"/>
        <v>3928.1889542797676</v>
      </c>
      <c r="BQ101" s="35">
        <f t="shared" si="28"/>
        <v>7.2499999999999995E-2</v>
      </c>
      <c r="BR101" s="5">
        <f t="shared" si="54"/>
        <v>70800.480933060346</v>
      </c>
      <c r="BS101" s="5">
        <f t="shared" si="55"/>
        <v>390896.42540897033</v>
      </c>
      <c r="BT101" s="5">
        <f t="shared" si="29"/>
        <v>649199.51906694018</v>
      </c>
      <c r="BU101" s="5">
        <f t="shared" si="30"/>
        <v>461696.90634203068</v>
      </c>
      <c r="BV101" s="150"/>
      <c r="BW101" s="2">
        <v>94</v>
      </c>
      <c r="BX101" s="118">
        <v>47696</v>
      </c>
      <c r="BY101" s="5">
        <f t="shared" si="56"/>
        <v>647398.71109077381</v>
      </c>
      <c r="BZ101" s="5">
        <f t="shared" si="57"/>
        <v>4790.177965290115</v>
      </c>
      <c r="CA101" s="5">
        <f t="shared" si="31"/>
        <v>1013.6854839272678</v>
      </c>
      <c r="CB101" s="35">
        <f t="shared" si="32"/>
        <v>1.878938836104916E-2</v>
      </c>
      <c r="CC101" s="5">
        <f t="shared" si="33"/>
        <v>3776.4924813628472</v>
      </c>
      <c r="CD101" s="35">
        <f t="shared" si="34"/>
        <v>7.0000000000000007E-2</v>
      </c>
      <c r="CE101" s="5">
        <f t="shared" si="58"/>
        <v>73614.974393153898</v>
      </c>
      <c r="CF101" s="5">
        <f t="shared" si="59"/>
        <v>376661.75434411701</v>
      </c>
      <c r="CG101" s="5">
        <f t="shared" si="35"/>
        <v>646385.02560684655</v>
      </c>
      <c r="CH101" s="5">
        <f t="shared" si="36"/>
        <v>450276.72873727093</v>
      </c>
    </row>
    <row r="102" spans="9:86" ht="14.25" customHeight="1">
      <c r="I102" s="150"/>
      <c r="J102" s="2">
        <v>95</v>
      </c>
      <c r="K102" s="118">
        <v>47727</v>
      </c>
      <c r="L102" s="5">
        <f t="shared" si="37"/>
        <v>659619.56330677401</v>
      </c>
      <c r="M102" s="5">
        <f t="shared" si="0"/>
        <v>5409.1195491666622</v>
      </c>
      <c r="N102" s="5">
        <f t="shared" si="1"/>
        <v>874.23505143259081</v>
      </c>
      <c r="O102" s="35">
        <f t="shared" si="2"/>
        <v>1.5904350326723174E-2</v>
      </c>
      <c r="P102" s="5">
        <f t="shared" si="3"/>
        <v>4534.8844977340714</v>
      </c>
      <c r="Q102" s="35">
        <f t="shared" si="4"/>
        <v>8.2500000000000004E-2</v>
      </c>
      <c r="R102" s="5">
        <f t="shared" si="38"/>
        <v>61254.671744658575</v>
      </c>
      <c r="S102" s="5">
        <f t="shared" si="39"/>
        <v>452611.68542617437</v>
      </c>
      <c r="T102" s="5">
        <f t="shared" si="5"/>
        <v>658745.32825534139</v>
      </c>
      <c r="U102" s="5">
        <f t="shared" si="6"/>
        <v>513866.35717083293</v>
      </c>
      <c r="V102" s="150"/>
      <c r="W102" s="2">
        <v>95</v>
      </c>
      <c r="X102" s="118">
        <v>47727</v>
      </c>
      <c r="Y102" s="5">
        <f t="shared" si="40"/>
        <v>657137.81424557196</v>
      </c>
      <c r="Z102" s="5">
        <f t="shared" si="41"/>
        <v>5283.104931931518</v>
      </c>
      <c r="AA102" s="5">
        <f t="shared" si="7"/>
        <v>902.18617029437155</v>
      </c>
      <c r="AB102" s="35">
        <f t="shared" si="8"/>
        <v>1.6474830406710855E-2</v>
      </c>
      <c r="AC102" s="5">
        <f t="shared" si="9"/>
        <v>4380.9187616371464</v>
      </c>
      <c r="AD102" s="35">
        <f t="shared" si="10"/>
        <v>7.9999999999999988E-2</v>
      </c>
      <c r="AE102" s="5">
        <f t="shared" si="42"/>
        <v>63764.371924722196</v>
      </c>
      <c r="AF102" s="5">
        <f t="shared" si="43"/>
        <v>438130.59660877194</v>
      </c>
      <c r="AG102" s="5">
        <f t="shared" si="11"/>
        <v>656235.62807527755</v>
      </c>
      <c r="AH102" s="5">
        <f t="shared" si="12"/>
        <v>501894.96853349416</v>
      </c>
      <c r="AI102" s="150"/>
      <c r="AJ102" s="2">
        <v>95</v>
      </c>
      <c r="AK102" s="118">
        <v>47727</v>
      </c>
      <c r="AL102" s="5">
        <f t="shared" si="44"/>
        <v>654574.7362668938</v>
      </c>
      <c r="AM102" s="5">
        <f t="shared" si="45"/>
        <v>5158.1681680251213</v>
      </c>
      <c r="AN102" s="5">
        <f t="shared" si="13"/>
        <v>930.7063296347651</v>
      </c>
      <c r="AO102" s="35">
        <f t="shared" si="14"/>
        <v>1.706218608330675E-2</v>
      </c>
      <c r="AP102" s="5">
        <f t="shared" si="15"/>
        <v>4227.4618383903562</v>
      </c>
      <c r="AQ102" s="35">
        <f t="shared" si="16"/>
        <v>7.7500000000000013E-2</v>
      </c>
      <c r="AR102" s="5">
        <f t="shared" si="46"/>
        <v>66355.970062741428</v>
      </c>
      <c r="AS102" s="5">
        <f t="shared" si="47"/>
        <v>423670.00589964527</v>
      </c>
      <c r="AT102" s="5">
        <f t="shared" si="17"/>
        <v>653644.02993725904</v>
      </c>
      <c r="AU102" s="5">
        <f t="shared" si="18"/>
        <v>490025.9759623867</v>
      </c>
      <c r="AV102" s="150"/>
      <c r="AW102" s="2">
        <v>95</v>
      </c>
      <c r="AX102" s="118">
        <v>47727</v>
      </c>
      <c r="AY102" s="5">
        <f t="shared" si="48"/>
        <v>651929.0430735111</v>
      </c>
      <c r="AZ102" s="5">
        <f t="shared" si="49"/>
        <v>5034.344461579999</v>
      </c>
      <c r="BA102" s="5">
        <f t="shared" si="19"/>
        <v>959.7879423705549</v>
      </c>
      <c r="BB102" s="35">
        <f t="shared" si="20"/>
        <v>1.7666731419339388E-2</v>
      </c>
      <c r="BC102" s="5">
        <f t="shared" si="21"/>
        <v>4074.5565192094441</v>
      </c>
      <c r="BD102" s="35">
        <f t="shared" si="22"/>
        <v>7.4999999999999997E-2</v>
      </c>
      <c r="BE102" s="5">
        <f t="shared" si="50"/>
        <v>69030.744868859198</v>
      </c>
      <c r="BF102" s="5">
        <f t="shared" si="51"/>
        <v>409231.97898124077</v>
      </c>
      <c r="BG102" s="5">
        <f t="shared" si="23"/>
        <v>650969.25513114058</v>
      </c>
      <c r="BH102" s="5">
        <f t="shared" si="24"/>
        <v>478262.72385009995</v>
      </c>
      <c r="BI102" s="150"/>
      <c r="BJ102" s="2">
        <v>95</v>
      </c>
      <c r="BK102" s="118">
        <v>47727</v>
      </c>
      <c r="BL102" s="5">
        <f t="shared" si="52"/>
        <v>649199.51906694018</v>
      </c>
      <c r="BM102" s="5">
        <f t="shared" si="53"/>
        <v>4911.6692164045799</v>
      </c>
      <c r="BN102" s="5">
        <f t="shared" si="25"/>
        <v>989.42212204181624</v>
      </c>
      <c r="BO102" s="35">
        <f t="shared" si="26"/>
        <v>1.8288777357023181E-2</v>
      </c>
      <c r="BP102" s="5">
        <f t="shared" si="27"/>
        <v>3922.2470943627636</v>
      </c>
      <c r="BQ102" s="35">
        <f t="shared" si="28"/>
        <v>7.2499999999999995E-2</v>
      </c>
      <c r="BR102" s="5">
        <f t="shared" si="54"/>
        <v>71789.903055102157</v>
      </c>
      <c r="BS102" s="5">
        <f t="shared" si="55"/>
        <v>394818.67250333307</v>
      </c>
      <c r="BT102" s="5">
        <f t="shared" si="29"/>
        <v>648210.09694489837</v>
      </c>
      <c r="BU102" s="5">
        <f t="shared" si="30"/>
        <v>466608.57555843523</v>
      </c>
      <c r="BV102" s="150"/>
      <c r="BW102" s="2">
        <v>95</v>
      </c>
      <c r="BX102" s="118">
        <v>47727</v>
      </c>
      <c r="BY102" s="5">
        <f t="shared" si="56"/>
        <v>646385.02560684655</v>
      </c>
      <c r="BZ102" s="5">
        <f t="shared" si="57"/>
        <v>4790.177965290115</v>
      </c>
      <c r="CA102" s="5">
        <f t="shared" si="31"/>
        <v>1019.5986492501765</v>
      </c>
      <c r="CB102" s="35">
        <f t="shared" si="32"/>
        <v>1.8928631243453304E-2</v>
      </c>
      <c r="CC102" s="5">
        <f t="shared" si="33"/>
        <v>3770.5793160399385</v>
      </c>
      <c r="CD102" s="35">
        <f t="shared" si="34"/>
        <v>7.0000000000000007E-2</v>
      </c>
      <c r="CE102" s="5">
        <f t="shared" si="58"/>
        <v>74634.573042404081</v>
      </c>
      <c r="CF102" s="5">
        <f t="shared" si="59"/>
        <v>380432.33366015693</v>
      </c>
      <c r="CG102" s="5">
        <f t="shared" si="35"/>
        <v>645365.42695759633</v>
      </c>
      <c r="CH102" s="5">
        <f t="shared" si="36"/>
        <v>455066.90670256101</v>
      </c>
    </row>
    <row r="103" spans="9:86" ht="14.25" customHeight="1">
      <c r="I103" s="150"/>
      <c r="J103" s="2">
        <v>96</v>
      </c>
      <c r="K103" s="118">
        <v>47757</v>
      </c>
      <c r="L103" s="5">
        <f t="shared" si="37"/>
        <v>658745.32825534139</v>
      </c>
      <c r="M103" s="5">
        <f t="shared" si="0"/>
        <v>5409.1195491666622</v>
      </c>
      <c r="N103" s="5">
        <f t="shared" si="1"/>
        <v>880.24541741118992</v>
      </c>
      <c r="O103" s="35">
        <f t="shared" si="2"/>
        <v>1.6034944850250071E-2</v>
      </c>
      <c r="P103" s="5">
        <f t="shared" si="3"/>
        <v>4528.8741317554723</v>
      </c>
      <c r="Q103" s="35">
        <f t="shared" si="4"/>
        <v>8.2500000000000004E-2</v>
      </c>
      <c r="R103" s="5">
        <f t="shared" si="38"/>
        <v>62134.917162069767</v>
      </c>
      <c r="S103" s="5">
        <f t="shared" si="39"/>
        <v>457140.55955792987</v>
      </c>
      <c r="T103" s="5">
        <f t="shared" si="5"/>
        <v>657865.08283793018</v>
      </c>
      <c r="U103" s="5">
        <f t="shared" si="6"/>
        <v>519275.47671999963</v>
      </c>
      <c r="V103" s="150"/>
      <c r="W103" s="2">
        <v>96</v>
      </c>
      <c r="X103" s="118">
        <v>47757</v>
      </c>
      <c r="Y103" s="5">
        <f t="shared" si="40"/>
        <v>656235.62807527755</v>
      </c>
      <c r="Z103" s="5">
        <f t="shared" si="41"/>
        <v>5283.104931931518</v>
      </c>
      <c r="AA103" s="5">
        <f t="shared" si="7"/>
        <v>908.20074476300033</v>
      </c>
      <c r="AB103" s="35">
        <f t="shared" si="8"/>
        <v>1.6607463037507979E-2</v>
      </c>
      <c r="AC103" s="5">
        <f t="shared" si="9"/>
        <v>4374.9041871685176</v>
      </c>
      <c r="AD103" s="35">
        <f t="shared" si="10"/>
        <v>8.0000000000000016E-2</v>
      </c>
      <c r="AE103" s="5">
        <f t="shared" si="42"/>
        <v>64672.572669485198</v>
      </c>
      <c r="AF103" s="5">
        <f t="shared" si="43"/>
        <v>442505.50079594046</v>
      </c>
      <c r="AG103" s="5">
        <f t="shared" si="11"/>
        <v>655327.42733051453</v>
      </c>
      <c r="AH103" s="5">
        <f t="shared" si="12"/>
        <v>507178.07346542564</v>
      </c>
      <c r="AI103" s="150"/>
      <c r="AJ103" s="2">
        <v>96</v>
      </c>
      <c r="AK103" s="118">
        <v>47757</v>
      </c>
      <c r="AL103" s="5">
        <f t="shared" si="44"/>
        <v>653644.02993725904</v>
      </c>
      <c r="AM103" s="5">
        <f t="shared" si="45"/>
        <v>5158.1681680251213</v>
      </c>
      <c r="AN103" s="5">
        <f t="shared" si="13"/>
        <v>936.7171413469905</v>
      </c>
      <c r="AO103" s="35">
        <f t="shared" si="14"/>
        <v>1.719683066216153E-2</v>
      </c>
      <c r="AP103" s="5">
        <f t="shared" si="15"/>
        <v>4221.4510266781308</v>
      </c>
      <c r="AQ103" s="35">
        <f t="shared" si="16"/>
        <v>7.7499999999999986E-2</v>
      </c>
      <c r="AR103" s="5">
        <f t="shared" si="46"/>
        <v>67292.687204088419</v>
      </c>
      <c r="AS103" s="5">
        <f t="shared" si="47"/>
        <v>427891.45692632342</v>
      </c>
      <c r="AT103" s="5">
        <f t="shared" si="17"/>
        <v>652707.31279591203</v>
      </c>
      <c r="AU103" s="5">
        <f t="shared" si="18"/>
        <v>495184.14413041185</v>
      </c>
      <c r="AV103" s="150"/>
      <c r="AW103" s="2">
        <v>96</v>
      </c>
      <c r="AX103" s="118">
        <v>47757</v>
      </c>
      <c r="AY103" s="5">
        <f t="shared" si="48"/>
        <v>650969.25513114058</v>
      </c>
      <c r="AZ103" s="5">
        <f t="shared" si="49"/>
        <v>5034.344461579999</v>
      </c>
      <c r="BA103" s="5">
        <f t="shared" si="19"/>
        <v>965.78661701037072</v>
      </c>
      <c r="BB103" s="35">
        <f t="shared" si="20"/>
        <v>1.7803359087657226E-2</v>
      </c>
      <c r="BC103" s="5">
        <f t="shared" si="21"/>
        <v>4068.5578445696283</v>
      </c>
      <c r="BD103" s="35">
        <f t="shared" si="22"/>
        <v>7.4999999999999997E-2</v>
      </c>
      <c r="BE103" s="5">
        <f t="shared" si="50"/>
        <v>69996.531485869564</v>
      </c>
      <c r="BF103" s="5">
        <f t="shared" si="51"/>
        <v>413300.53682581038</v>
      </c>
      <c r="BG103" s="5">
        <f t="shared" si="23"/>
        <v>650003.46851413022</v>
      </c>
      <c r="BH103" s="5">
        <f t="shared" si="24"/>
        <v>483297.06831167993</v>
      </c>
      <c r="BI103" s="150"/>
      <c r="BJ103" s="2">
        <v>96</v>
      </c>
      <c r="BK103" s="118">
        <v>47757</v>
      </c>
      <c r="BL103" s="5">
        <f t="shared" si="52"/>
        <v>648210.09694489837</v>
      </c>
      <c r="BM103" s="5">
        <f t="shared" si="53"/>
        <v>4911.6692164045799</v>
      </c>
      <c r="BN103" s="5">
        <f t="shared" si="25"/>
        <v>995.39988069581887</v>
      </c>
      <c r="BO103" s="35">
        <f t="shared" si="26"/>
        <v>1.8427356538639666E-2</v>
      </c>
      <c r="BP103" s="5">
        <f t="shared" si="27"/>
        <v>3916.269335708761</v>
      </c>
      <c r="BQ103" s="35">
        <f t="shared" si="28"/>
        <v>7.2499999999999995E-2</v>
      </c>
      <c r="BR103" s="5">
        <f t="shared" si="54"/>
        <v>72785.302935797983</v>
      </c>
      <c r="BS103" s="5">
        <f t="shared" si="55"/>
        <v>398734.94183904183</v>
      </c>
      <c r="BT103" s="5">
        <f t="shared" si="29"/>
        <v>647214.69706420251</v>
      </c>
      <c r="BU103" s="5">
        <f t="shared" si="30"/>
        <v>471520.24477483984</v>
      </c>
      <c r="BV103" s="150"/>
      <c r="BW103" s="2">
        <v>96</v>
      </c>
      <c r="BX103" s="118">
        <v>47757</v>
      </c>
      <c r="BY103" s="5">
        <f t="shared" si="56"/>
        <v>645365.42695759633</v>
      </c>
      <c r="BZ103" s="5">
        <f t="shared" si="57"/>
        <v>4790.177965290115</v>
      </c>
      <c r="CA103" s="5">
        <f t="shared" si="31"/>
        <v>1025.5463080374698</v>
      </c>
      <c r="CB103" s="35">
        <f t="shared" si="32"/>
        <v>1.906912763279809E-2</v>
      </c>
      <c r="CC103" s="5">
        <f t="shared" si="33"/>
        <v>3764.6316572526453</v>
      </c>
      <c r="CD103" s="35">
        <f t="shared" si="34"/>
        <v>7.0000000000000007E-2</v>
      </c>
      <c r="CE103" s="5">
        <f t="shared" si="58"/>
        <v>75660.119350441557</v>
      </c>
      <c r="CF103" s="5">
        <f t="shared" si="59"/>
        <v>384196.9653174096</v>
      </c>
      <c r="CG103" s="5">
        <f t="shared" si="35"/>
        <v>644339.88064955885</v>
      </c>
      <c r="CH103" s="5">
        <f t="shared" si="36"/>
        <v>459857.08466785116</v>
      </c>
    </row>
    <row r="104" spans="9:86" ht="14.25" customHeight="1">
      <c r="I104" s="150"/>
      <c r="J104" s="2">
        <v>97</v>
      </c>
      <c r="K104" s="118">
        <v>47788</v>
      </c>
      <c r="L104" s="5">
        <f t="shared" si="37"/>
        <v>657865.08283793018</v>
      </c>
      <c r="M104" s="5">
        <f t="shared" si="0"/>
        <v>5409.1195491666622</v>
      </c>
      <c r="N104" s="5">
        <f t="shared" si="1"/>
        <v>886.29710465589233</v>
      </c>
      <c r="O104" s="35">
        <f t="shared" si="2"/>
        <v>1.6166787892116865E-2</v>
      </c>
      <c r="P104" s="5">
        <f t="shared" si="3"/>
        <v>4522.8224445107699</v>
      </c>
      <c r="Q104" s="35">
        <f t="shared" si="4"/>
        <v>8.2500000000000004E-2</v>
      </c>
      <c r="R104" s="5">
        <f t="shared" si="38"/>
        <v>63021.214266725656</v>
      </c>
      <c r="S104" s="5">
        <f t="shared" si="39"/>
        <v>461663.38200244063</v>
      </c>
      <c r="T104" s="5">
        <f t="shared" si="5"/>
        <v>656978.7857332743</v>
      </c>
      <c r="U104" s="5">
        <f t="shared" si="6"/>
        <v>524684.59626916633</v>
      </c>
      <c r="V104" s="150"/>
      <c r="W104" s="2">
        <v>97</v>
      </c>
      <c r="X104" s="118">
        <v>47788</v>
      </c>
      <c r="Y104" s="5">
        <f t="shared" si="40"/>
        <v>655327.42733051453</v>
      </c>
      <c r="Z104" s="5">
        <f t="shared" si="41"/>
        <v>5283.104931931518</v>
      </c>
      <c r="AA104" s="5">
        <f t="shared" si="7"/>
        <v>914.25541639475432</v>
      </c>
      <c r="AB104" s="35">
        <f t="shared" si="8"/>
        <v>1.6741348735284649E-2</v>
      </c>
      <c r="AC104" s="5">
        <f t="shared" si="9"/>
        <v>4368.8495155367636</v>
      </c>
      <c r="AD104" s="35">
        <f t="shared" si="10"/>
        <v>0.08</v>
      </c>
      <c r="AE104" s="5">
        <f t="shared" si="42"/>
        <v>65586.828085879955</v>
      </c>
      <c r="AF104" s="5">
        <f t="shared" si="43"/>
        <v>446874.3503114772</v>
      </c>
      <c r="AG104" s="5">
        <f t="shared" si="11"/>
        <v>654413.17191411974</v>
      </c>
      <c r="AH104" s="5">
        <f t="shared" si="12"/>
        <v>512461.17839735717</v>
      </c>
      <c r="AI104" s="150"/>
      <c r="AJ104" s="2">
        <v>97</v>
      </c>
      <c r="AK104" s="118">
        <v>47788</v>
      </c>
      <c r="AL104" s="5">
        <f t="shared" si="44"/>
        <v>652707.31279591203</v>
      </c>
      <c r="AM104" s="5">
        <f t="shared" si="45"/>
        <v>5158.1681680251213</v>
      </c>
      <c r="AN104" s="5">
        <f t="shared" si="13"/>
        <v>942.76677288485644</v>
      </c>
      <c r="AO104" s="35">
        <f t="shared" si="14"/>
        <v>1.7332732532377312E-2</v>
      </c>
      <c r="AP104" s="5">
        <f t="shared" si="15"/>
        <v>4215.4013951402649</v>
      </c>
      <c r="AQ104" s="35">
        <f t="shared" si="16"/>
        <v>7.7499999999999986E-2</v>
      </c>
      <c r="AR104" s="5">
        <f t="shared" si="46"/>
        <v>68235.45397697328</v>
      </c>
      <c r="AS104" s="5">
        <f t="shared" si="47"/>
        <v>432106.85832146369</v>
      </c>
      <c r="AT104" s="5">
        <f t="shared" si="17"/>
        <v>651764.54602302716</v>
      </c>
      <c r="AU104" s="5">
        <f t="shared" si="18"/>
        <v>500342.312298437</v>
      </c>
      <c r="AV104" s="150"/>
      <c r="AW104" s="2">
        <v>97</v>
      </c>
      <c r="AX104" s="118">
        <v>47788</v>
      </c>
      <c r="AY104" s="5">
        <f t="shared" si="48"/>
        <v>650003.46851413022</v>
      </c>
      <c r="AZ104" s="5">
        <f t="shared" si="49"/>
        <v>5034.344461579999</v>
      </c>
      <c r="BA104" s="5">
        <f t="shared" si="19"/>
        <v>971.8227833666856</v>
      </c>
      <c r="BB104" s="35">
        <f t="shared" si="20"/>
        <v>1.7941247955274124E-2</v>
      </c>
      <c r="BC104" s="5">
        <f t="shared" si="21"/>
        <v>4062.5216782133134</v>
      </c>
      <c r="BD104" s="35">
        <f t="shared" si="22"/>
        <v>7.4999999999999997E-2</v>
      </c>
      <c r="BE104" s="5">
        <f t="shared" si="50"/>
        <v>70968.354269236253</v>
      </c>
      <c r="BF104" s="5">
        <f t="shared" si="51"/>
        <v>417363.05850402371</v>
      </c>
      <c r="BG104" s="5">
        <f t="shared" si="23"/>
        <v>649031.64573076356</v>
      </c>
      <c r="BH104" s="5">
        <f t="shared" si="24"/>
        <v>488331.41277325997</v>
      </c>
      <c r="BI104" s="150"/>
      <c r="BJ104" s="2">
        <v>97</v>
      </c>
      <c r="BK104" s="118">
        <v>47788</v>
      </c>
      <c r="BL104" s="5">
        <f t="shared" si="52"/>
        <v>647214.69706420251</v>
      </c>
      <c r="BM104" s="5">
        <f t="shared" si="53"/>
        <v>4911.6692164045799</v>
      </c>
      <c r="BN104" s="5">
        <f t="shared" si="25"/>
        <v>1001.413754975023</v>
      </c>
      <c r="BO104" s="35">
        <f t="shared" si="26"/>
        <v>1.8567200519719065E-2</v>
      </c>
      <c r="BP104" s="5">
        <f t="shared" si="27"/>
        <v>3910.2554614295568</v>
      </c>
      <c r="BQ104" s="35">
        <f t="shared" si="28"/>
        <v>7.2499999999999995E-2</v>
      </c>
      <c r="BR104" s="5">
        <f t="shared" si="54"/>
        <v>73786.716690772999</v>
      </c>
      <c r="BS104" s="5">
        <f t="shared" si="55"/>
        <v>402645.19730047137</v>
      </c>
      <c r="BT104" s="5">
        <f t="shared" si="29"/>
        <v>646213.28330922744</v>
      </c>
      <c r="BU104" s="5">
        <f t="shared" si="30"/>
        <v>476431.91399124439</v>
      </c>
      <c r="BV104" s="150"/>
      <c r="BW104" s="2">
        <v>97</v>
      </c>
      <c r="BX104" s="118">
        <v>47788</v>
      </c>
      <c r="BY104" s="5">
        <f t="shared" si="56"/>
        <v>644339.88064955885</v>
      </c>
      <c r="BZ104" s="5">
        <f t="shared" si="57"/>
        <v>4790.177965290115</v>
      </c>
      <c r="CA104" s="5">
        <f t="shared" si="31"/>
        <v>1031.5286615010214</v>
      </c>
      <c r="CB104" s="35">
        <f t="shared" si="32"/>
        <v>1.9210892123476278E-2</v>
      </c>
      <c r="CC104" s="5">
        <f t="shared" si="33"/>
        <v>3758.6493037890937</v>
      </c>
      <c r="CD104" s="35">
        <f t="shared" si="34"/>
        <v>7.0000000000000007E-2</v>
      </c>
      <c r="CE104" s="5">
        <f t="shared" si="58"/>
        <v>76691.648011942583</v>
      </c>
      <c r="CF104" s="5">
        <f t="shared" si="59"/>
        <v>387955.61462119868</v>
      </c>
      <c r="CG104" s="5">
        <f t="shared" si="35"/>
        <v>643308.35198805784</v>
      </c>
      <c r="CH104" s="5">
        <f t="shared" si="36"/>
        <v>464647.26263314125</v>
      </c>
    </row>
    <row r="105" spans="9:86" ht="14.25" customHeight="1">
      <c r="I105" s="150"/>
      <c r="J105" s="2">
        <v>98</v>
      </c>
      <c r="K105" s="118">
        <v>47818</v>
      </c>
      <c r="L105" s="5">
        <f t="shared" si="37"/>
        <v>656978.7857332743</v>
      </c>
      <c r="M105" s="5">
        <f t="shared" si="0"/>
        <v>5409.1195491666622</v>
      </c>
      <c r="N105" s="5">
        <f t="shared" si="1"/>
        <v>892.39039725040129</v>
      </c>
      <c r="O105" s="35">
        <f t="shared" si="2"/>
        <v>1.6299894303364031E-2</v>
      </c>
      <c r="P105" s="5">
        <f t="shared" si="3"/>
        <v>4516.7291519162609</v>
      </c>
      <c r="Q105" s="35">
        <f t="shared" si="4"/>
        <v>8.2500000000000004E-2</v>
      </c>
      <c r="R105" s="5">
        <f t="shared" si="38"/>
        <v>63913.604663976061</v>
      </c>
      <c r="S105" s="5">
        <f t="shared" si="39"/>
        <v>466180.11115435691</v>
      </c>
      <c r="T105" s="5">
        <f t="shared" si="5"/>
        <v>656086.39533602388</v>
      </c>
      <c r="U105" s="5">
        <f t="shared" si="6"/>
        <v>530093.71581833297</v>
      </c>
      <c r="V105" s="150"/>
      <c r="W105" s="2">
        <v>98</v>
      </c>
      <c r="X105" s="118">
        <v>47818</v>
      </c>
      <c r="Y105" s="5">
        <f t="shared" si="40"/>
        <v>654413.17191411974</v>
      </c>
      <c r="Z105" s="5">
        <f t="shared" si="41"/>
        <v>5283.104931931518</v>
      </c>
      <c r="AA105" s="5">
        <f t="shared" si="7"/>
        <v>920.35045250405256</v>
      </c>
      <c r="AB105" s="35">
        <f t="shared" si="8"/>
        <v>1.6876502344451573E-2</v>
      </c>
      <c r="AC105" s="5">
        <f t="shared" si="9"/>
        <v>4362.7544794274654</v>
      </c>
      <c r="AD105" s="35">
        <f t="shared" si="10"/>
        <v>0.08</v>
      </c>
      <c r="AE105" s="5">
        <f t="shared" si="42"/>
        <v>66507.178538384003</v>
      </c>
      <c r="AF105" s="5">
        <f t="shared" si="43"/>
        <v>451237.10479090468</v>
      </c>
      <c r="AG105" s="5">
        <f t="shared" si="11"/>
        <v>653492.82146161573</v>
      </c>
      <c r="AH105" s="5">
        <f t="shared" si="12"/>
        <v>517744.28332928871</v>
      </c>
      <c r="AI105" s="150"/>
      <c r="AJ105" s="2">
        <v>98</v>
      </c>
      <c r="AK105" s="118">
        <v>47818</v>
      </c>
      <c r="AL105" s="5">
        <f t="shared" si="44"/>
        <v>651764.54602302716</v>
      </c>
      <c r="AM105" s="5">
        <f t="shared" si="45"/>
        <v>5158.1681680251213</v>
      </c>
      <c r="AN105" s="5">
        <f t="shared" si="13"/>
        <v>948.85547495973788</v>
      </c>
      <c r="AO105" s="35">
        <f t="shared" si="14"/>
        <v>1.7469906531421813E-2</v>
      </c>
      <c r="AP105" s="5">
        <f t="shared" si="15"/>
        <v>4209.3126930653834</v>
      </c>
      <c r="AQ105" s="35">
        <f t="shared" si="16"/>
        <v>7.7499999999999999E-2</v>
      </c>
      <c r="AR105" s="5">
        <f t="shared" si="46"/>
        <v>69184.309451933019</v>
      </c>
      <c r="AS105" s="5">
        <f t="shared" si="47"/>
        <v>436316.17101452907</v>
      </c>
      <c r="AT105" s="5">
        <f t="shared" si="17"/>
        <v>650815.69054806745</v>
      </c>
      <c r="AU105" s="5">
        <f t="shared" si="18"/>
        <v>505500.48046646209</v>
      </c>
      <c r="AV105" s="150"/>
      <c r="AW105" s="2">
        <v>98</v>
      </c>
      <c r="AX105" s="118">
        <v>47818</v>
      </c>
      <c r="AY105" s="5">
        <f t="shared" si="48"/>
        <v>649031.64573076356</v>
      </c>
      <c r="AZ105" s="5">
        <f t="shared" si="49"/>
        <v>5034.344461579999</v>
      </c>
      <c r="BA105" s="5">
        <f t="shared" si="19"/>
        <v>977.89667576272723</v>
      </c>
      <c r="BB105" s="35">
        <f t="shared" si="20"/>
        <v>1.8080412852504626E-2</v>
      </c>
      <c r="BC105" s="5">
        <f t="shared" si="21"/>
        <v>4056.4477858172718</v>
      </c>
      <c r="BD105" s="35">
        <f t="shared" si="22"/>
        <v>7.4999999999999997E-2</v>
      </c>
      <c r="BE105" s="5">
        <f t="shared" si="50"/>
        <v>71946.250944998974</v>
      </c>
      <c r="BF105" s="5">
        <f t="shared" si="51"/>
        <v>421419.50628984097</v>
      </c>
      <c r="BG105" s="5">
        <f t="shared" si="23"/>
        <v>648053.74905500084</v>
      </c>
      <c r="BH105" s="5">
        <f t="shared" si="24"/>
        <v>493365.75723483996</v>
      </c>
      <c r="BI105" s="150"/>
      <c r="BJ105" s="2">
        <v>98</v>
      </c>
      <c r="BK105" s="118">
        <v>47818</v>
      </c>
      <c r="BL105" s="5">
        <f t="shared" si="52"/>
        <v>646213.28330922744</v>
      </c>
      <c r="BM105" s="5">
        <f t="shared" si="53"/>
        <v>4911.6692164045799</v>
      </c>
      <c r="BN105" s="5">
        <f t="shared" si="25"/>
        <v>1007.4639630779975</v>
      </c>
      <c r="BO105" s="35">
        <f t="shared" si="26"/>
        <v>1.8708324123307821E-2</v>
      </c>
      <c r="BP105" s="5">
        <f t="shared" si="27"/>
        <v>3904.2052533265824</v>
      </c>
      <c r="BQ105" s="35">
        <f t="shared" si="28"/>
        <v>7.2499999999999995E-2</v>
      </c>
      <c r="BR105" s="5">
        <f t="shared" si="54"/>
        <v>74794.180653850999</v>
      </c>
      <c r="BS105" s="5">
        <f t="shared" si="55"/>
        <v>406549.40255379793</v>
      </c>
      <c r="BT105" s="5">
        <f t="shared" si="29"/>
        <v>645205.81934614945</v>
      </c>
      <c r="BU105" s="5">
        <f t="shared" si="30"/>
        <v>481343.58320764895</v>
      </c>
      <c r="BV105" s="150"/>
      <c r="BW105" s="2">
        <v>98</v>
      </c>
      <c r="BX105" s="118">
        <v>47818</v>
      </c>
      <c r="BY105" s="5">
        <f t="shared" si="56"/>
        <v>643308.35198805784</v>
      </c>
      <c r="BZ105" s="5">
        <f t="shared" si="57"/>
        <v>4790.177965290115</v>
      </c>
      <c r="CA105" s="5">
        <f t="shared" si="31"/>
        <v>1037.5459120264441</v>
      </c>
      <c r="CB105" s="35">
        <f t="shared" si="32"/>
        <v>1.9353939531238134E-2</v>
      </c>
      <c r="CC105" s="5">
        <f t="shared" si="33"/>
        <v>3752.632053263671</v>
      </c>
      <c r="CD105" s="35">
        <f t="shared" si="34"/>
        <v>7.0000000000000007E-2</v>
      </c>
      <c r="CE105" s="5">
        <f t="shared" si="58"/>
        <v>77729.193923969025</v>
      </c>
      <c r="CF105" s="5">
        <f t="shared" si="59"/>
        <v>391708.24667446234</v>
      </c>
      <c r="CG105" s="5">
        <f t="shared" si="35"/>
        <v>642270.80607603141</v>
      </c>
      <c r="CH105" s="5">
        <f t="shared" si="36"/>
        <v>469437.44059843139</v>
      </c>
    </row>
    <row r="106" spans="9:86" ht="14.25" customHeight="1">
      <c r="I106" s="150"/>
      <c r="J106" s="2">
        <v>99</v>
      </c>
      <c r="K106" s="118">
        <v>47849</v>
      </c>
      <c r="L106" s="5">
        <f t="shared" si="37"/>
        <v>656086.39533602388</v>
      </c>
      <c r="M106" s="5">
        <f t="shared" si="0"/>
        <v>5409.1195491666622</v>
      </c>
      <c r="N106" s="5">
        <f t="shared" si="1"/>
        <v>898.52558123149811</v>
      </c>
      <c r="O106" s="35">
        <f t="shared" si="2"/>
        <v>1.6434279161139542E-2</v>
      </c>
      <c r="P106" s="5">
        <f t="shared" si="3"/>
        <v>4510.5939679351641</v>
      </c>
      <c r="Q106" s="35">
        <f t="shared" si="4"/>
        <v>8.2500000000000004E-2</v>
      </c>
      <c r="R106" s="5">
        <f t="shared" si="38"/>
        <v>64812.130245207562</v>
      </c>
      <c r="S106" s="5">
        <f t="shared" si="39"/>
        <v>470690.7051222921</v>
      </c>
      <c r="T106" s="5">
        <f t="shared" si="5"/>
        <v>655187.86975479242</v>
      </c>
      <c r="U106" s="5">
        <f t="shared" si="6"/>
        <v>535502.83536749962</v>
      </c>
      <c r="V106" s="150"/>
      <c r="W106" s="2">
        <v>99</v>
      </c>
      <c r="X106" s="118">
        <v>47849</v>
      </c>
      <c r="Y106" s="5">
        <f t="shared" si="40"/>
        <v>653492.82146161573</v>
      </c>
      <c r="Z106" s="5">
        <f t="shared" si="41"/>
        <v>5283.104931931518</v>
      </c>
      <c r="AA106" s="5">
        <f t="shared" si="7"/>
        <v>926.48612218741255</v>
      </c>
      <c r="AB106" s="35">
        <f t="shared" si="8"/>
        <v>1.7012938935400349E-2</v>
      </c>
      <c r="AC106" s="5">
        <f t="shared" si="9"/>
        <v>4356.6188097441054</v>
      </c>
      <c r="AD106" s="35">
        <f t="shared" si="10"/>
        <v>0.08</v>
      </c>
      <c r="AE106" s="5">
        <f t="shared" si="42"/>
        <v>67433.66466057142</v>
      </c>
      <c r="AF106" s="5">
        <f t="shared" si="43"/>
        <v>455593.72360064881</v>
      </c>
      <c r="AG106" s="5">
        <f t="shared" si="11"/>
        <v>652566.33533942827</v>
      </c>
      <c r="AH106" s="5">
        <f t="shared" si="12"/>
        <v>523027.38826122024</v>
      </c>
      <c r="AI106" s="150"/>
      <c r="AJ106" s="2">
        <v>99</v>
      </c>
      <c r="AK106" s="118">
        <v>47849</v>
      </c>
      <c r="AL106" s="5">
        <f t="shared" si="44"/>
        <v>650815.69054806745</v>
      </c>
      <c r="AM106" s="5">
        <f t="shared" si="45"/>
        <v>5158.1681680251213</v>
      </c>
      <c r="AN106" s="5">
        <f t="shared" si="13"/>
        <v>954.98349990218594</v>
      </c>
      <c r="AO106" s="35">
        <f t="shared" si="14"/>
        <v>1.7608367722627673E-2</v>
      </c>
      <c r="AP106" s="5">
        <f t="shared" si="15"/>
        <v>4203.1846681229354</v>
      </c>
      <c r="AQ106" s="35">
        <f t="shared" si="16"/>
        <v>7.7499999999999999E-2</v>
      </c>
      <c r="AR106" s="5">
        <f t="shared" si="46"/>
        <v>70139.292951835203</v>
      </c>
      <c r="AS106" s="5">
        <f t="shared" si="47"/>
        <v>440519.35568265198</v>
      </c>
      <c r="AT106" s="5">
        <f t="shared" si="17"/>
        <v>649860.70704816526</v>
      </c>
      <c r="AU106" s="5">
        <f t="shared" si="18"/>
        <v>510658.64863448718</v>
      </c>
      <c r="AV106" s="150"/>
      <c r="AW106" s="2">
        <v>99</v>
      </c>
      <c r="AX106" s="118">
        <v>47849</v>
      </c>
      <c r="AY106" s="5">
        <f t="shared" si="48"/>
        <v>648053.74905500084</v>
      </c>
      <c r="AZ106" s="5">
        <f t="shared" si="49"/>
        <v>5034.344461579999</v>
      </c>
      <c r="BA106" s="5">
        <f t="shared" si="19"/>
        <v>984.00852998624396</v>
      </c>
      <c r="BB106" s="35">
        <f t="shared" si="20"/>
        <v>1.8220868835422423E-2</v>
      </c>
      <c r="BC106" s="5">
        <f t="shared" si="21"/>
        <v>4050.335931593755</v>
      </c>
      <c r="BD106" s="35">
        <f t="shared" si="22"/>
        <v>7.4999999999999997E-2</v>
      </c>
      <c r="BE106" s="5">
        <f t="shared" si="50"/>
        <v>72930.259474985214</v>
      </c>
      <c r="BF106" s="5">
        <f t="shared" si="51"/>
        <v>425469.84222143469</v>
      </c>
      <c r="BG106" s="5">
        <f t="shared" si="23"/>
        <v>647069.74052501458</v>
      </c>
      <c r="BH106" s="5">
        <f t="shared" si="24"/>
        <v>498400.10169641988</v>
      </c>
      <c r="BI106" s="150"/>
      <c r="BJ106" s="2">
        <v>99</v>
      </c>
      <c r="BK106" s="118">
        <v>47849</v>
      </c>
      <c r="BL106" s="5">
        <f t="shared" si="52"/>
        <v>645205.81934614945</v>
      </c>
      <c r="BM106" s="5">
        <f t="shared" si="53"/>
        <v>4911.6692164045799</v>
      </c>
      <c r="BN106" s="5">
        <f t="shared" si="25"/>
        <v>1013.5507245215936</v>
      </c>
      <c r="BO106" s="35">
        <f t="shared" si="26"/>
        <v>1.8850742398115211E-2</v>
      </c>
      <c r="BP106" s="5">
        <f t="shared" si="27"/>
        <v>3898.1184918829863</v>
      </c>
      <c r="BQ106" s="35">
        <f t="shared" si="28"/>
        <v>7.2499999999999995E-2</v>
      </c>
      <c r="BR106" s="5">
        <f t="shared" si="54"/>
        <v>75807.731378372599</v>
      </c>
      <c r="BS106" s="5">
        <f t="shared" si="55"/>
        <v>410447.52104568091</v>
      </c>
      <c r="BT106" s="5">
        <f t="shared" si="29"/>
        <v>644192.26862162782</v>
      </c>
      <c r="BU106" s="5">
        <f t="shared" si="30"/>
        <v>486255.2524240535</v>
      </c>
      <c r="BV106" s="150"/>
      <c r="BW106" s="2">
        <v>99</v>
      </c>
      <c r="BX106" s="118">
        <v>47849</v>
      </c>
      <c r="BY106" s="5">
        <f t="shared" si="56"/>
        <v>642270.80607603141</v>
      </c>
      <c r="BZ106" s="5">
        <f t="shared" si="57"/>
        <v>4790.177965290115</v>
      </c>
      <c r="CA106" s="5">
        <f t="shared" si="31"/>
        <v>1043.5982631799316</v>
      </c>
      <c r="CB106" s="35">
        <f t="shared" si="32"/>
        <v>1.9498284897409297E-2</v>
      </c>
      <c r="CC106" s="5">
        <f t="shared" si="33"/>
        <v>3746.5797021101835</v>
      </c>
      <c r="CD106" s="35">
        <f t="shared" si="34"/>
        <v>7.0000000000000007E-2</v>
      </c>
      <c r="CE106" s="5">
        <f t="shared" si="58"/>
        <v>78772.792187148953</v>
      </c>
      <c r="CF106" s="5">
        <f t="shared" si="59"/>
        <v>395454.82637657254</v>
      </c>
      <c r="CG106" s="5">
        <f t="shared" si="35"/>
        <v>641227.20781285153</v>
      </c>
      <c r="CH106" s="5">
        <f t="shared" si="36"/>
        <v>474227.61856372148</v>
      </c>
    </row>
    <row r="107" spans="9:86" ht="14.25" customHeight="1">
      <c r="I107" s="150"/>
      <c r="J107" s="2">
        <v>100</v>
      </c>
      <c r="K107" s="118">
        <v>47880</v>
      </c>
      <c r="L107" s="5">
        <f t="shared" si="37"/>
        <v>655187.86975479242</v>
      </c>
      <c r="M107" s="5">
        <f t="shared" si="0"/>
        <v>5409.1195491666622</v>
      </c>
      <c r="N107" s="5">
        <f t="shared" si="1"/>
        <v>904.70294460246441</v>
      </c>
      <c r="O107" s="35">
        <f t="shared" si="2"/>
        <v>1.6569957773016543E-2</v>
      </c>
      <c r="P107" s="5">
        <f t="shared" si="3"/>
        <v>4504.4166045641978</v>
      </c>
      <c r="Q107" s="35">
        <f t="shared" si="4"/>
        <v>8.2500000000000004E-2</v>
      </c>
      <c r="R107" s="5">
        <f t="shared" si="38"/>
        <v>65716.83318981003</v>
      </c>
      <c r="S107" s="5">
        <f t="shared" si="39"/>
        <v>475195.12172685628</v>
      </c>
      <c r="T107" s="5">
        <f t="shared" si="5"/>
        <v>654283.16681018996</v>
      </c>
      <c r="U107" s="5">
        <f t="shared" si="6"/>
        <v>540911.95491666626</v>
      </c>
      <c r="V107" s="150"/>
      <c r="W107" s="2">
        <v>100</v>
      </c>
      <c r="X107" s="118">
        <v>47880</v>
      </c>
      <c r="Y107" s="5">
        <f t="shared" si="40"/>
        <v>652566.33533942827</v>
      </c>
      <c r="Z107" s="5">
        <f t="shared" si="41"/>
        <v>5283.104931931518</v>
      </c>
      <c r="AA107" s="5">
        <f t="shared" si="7"/>
        <v>932.6626963353292</v>
      </c>
      <c r="AB107" s="35">
        <f t="shared" si="8"/>
        <v>1.7150673808820564E-2</v>
      </c>
      <c r="AC107" s="5">
        <f t="shared" si="9"/>
        <v>4350.4422355961888</v>
      </c>
      <c r="AD107" s="35">
        <f t="shared" si="10"/>
        <v>0.08</v>
      </c>
      <c r="AE107" s="5">
        <f t="shared" si="42"/>
        <v>68366.327356906753</v>
      </c>
      <c r="AF107" s="5">
        <f t="shared" si="43"/>
        <v>459944.165836245</v>
      </c>
      <c r="AG107" s="5">
        <f t="shared" si="11"/>
        <v>651633.67264309293</v>
      </c>
      <c r="AH107" s="5">
        <f t="shared" si="12"/>
        <v>528310.49319315178</v>
      </c>
      <c r="AI107" s="150"/>
      <c r="AJ107" s="2">
        <v>100</v>
      </c>
      <c r="AK107" s="118">
        <v>47880</v>
      </c>
      <c r="AL107" s="5">
        <f t="shared" si="44"/>
        <v>649860.70704816526</v>
      </c>
      <c r="AM107" s="5">
        <f t="shared" si="45"/>
        <v>5158.1681680251213</v>
      </c>
      <c r="AN107" s="5">
        <f t="shared" si="13"/>
        <v>961.15110167238709</v>
      </c>
      <c r="AO107" s="35">
        <f t="shared" si="14"/>
        <v>1.7748131399508975E-2</v>
      </c>
      <c r="AP107" s="5">
        <f t="shared" si="15"/>
        <v>4197.0170663527342</v>
      </c>
      <c r="AQ107" s="35">
        <f t="shared" si="16"/>
        <v>7.7499999999999999E-2</v>
      </c>
      <c r="AR107" s="5">
        <f t="shared" si="46"/>
        <v>71100.444053507585</v>
      </c>
      <c r="AS107" s="5">
        <f t="shared" si="47"/>
        <v>444716.37274900469</v>
      </c>
      <c r="AT107" s="5">
        <f t="shared" si="17"/>
        <v>648899.55594649282</v>
      </c>
      <c r="AU107" s="5">
        <f t="shared" si="18"/>
        <v>515816.81680251227</v>
      </c>
      <c r="AV107" s="150"/>
      <c r="AW107" s="2">
        <v>100</v>
      </c>
      <c r="AX107" s="118">
        <v>47880</v>
      </c>
      <c r="AY107" s="5">
        <f t="shared" si="48"/>
        <v>647069.74052501458</v>
      </c>
      <c r="AZ107" s="5">
        <f t="shared" si="49"/>
        <v>5034.344461579999</v>
      </c>
      <c r="BA107" s="5">
        <f t="shared" si="19"/>
        <v>990.15858329865841</v>
      </c>
      <c r="BB107" s="35">
        <f t="shared" si="20"/>
        <v>1.8362631190176275E-2</v>
      </c>
      <c r="BC107" s="5">
        <f t="shared" si="21"/>
        <v>4044.1858782813406</v>
      </c>
      <c r="BD107" s="35">
        <f t="shared" si="22"/>
        <v>7.4999999999999997E-2</v>
      </c>
      <c r="BE107" s="5">
        <f t="shared" si="50"/>
        <v>73920.418058283874</v>
      </c>
      <c r="BF107" s="5">
        <f t="shared" si="51"/>
        <v>429514.02809971606</v>
      </c>
      <c r="BG107" s="5">
        <f t="shared" si="23"/>
        <v>646079.58194171591</v>
      </c>
      <c r="BH107" s="5">
        <f t="shared" si="24"/>
        <v>503434.44615799992</v>
      </c>
      <c r="BI107" s="150"/>
      <c r="BJ107" s="2">
        <v>100</v>
      </c>
      <c r="BK107" s="118">
        <v>47880</v>
      </c>
      <c r="BL107" s="5">
        <f t="shared" si="52"/>
        <v>644192.26862162782</v>
      </c>
      <c r="BM107" s="5">
        <f t="shared" si="53"/>
        <v>4911.6692164045799</v>
      </c>
      <c r="BN107" s="5">
        <f t="shared" si="25"/>
        <v>1019.6742601489118</v>
      </c>
      <c r="BO107" s="35">
        <f t="shared" si="26"/>
        <v>1.8994470622828788E-2</v>
      </c>
      <c r="BP107" s="5">
        <f t="shared" si="27"/>
        <v>3891.9949562556681</v>
      </c>
      <c r="BQ107" s="35">
        <f t="shared" si="28"/>
        <v>7.2499999999999995E-2</v>
      </c>
      <c r="BR107" s="5">
        <f t="shared" si="54"/>
        <v>76827.405638521508</v>
      </c>
      <c r="BS107" s="5">
        <f t="shared" si="55"/>
        <v>414339.51600193657</v>
      </c>
      <c r="BT107" s="5">
        <f t="shared" si="29"/>
        <v>643172.59436147893</v>
      </c>
      <c r="BU107" s="5">
        <f t="shared" si="30"/>
        <v>491166.92164045805</v>
      </c>
      <c r="BV107" s="150"/>
      <c r="BW107" s="2">
        <v>100</v>
      </c>
      <c r="BX107" s="118">
        <v>47880</v>
      </c>
      <c r="BY107" s="5">
        <f t="shared" si="56"/>
        <v>641227.20781285153</v>
      </c>
      <c r="BZ107" s="5">
        <f t="shared" si="57"/>
        <v>4790.177965290115</v>
      </c>
      <c r="CA107" s="5">
        <f t="shared" si="31"/>
        <v>1049.6859197151475</v>
      </c>
      <c r="CB107" s="35">
        <f t="shared" si="32"/>
        <v>1.9643943493205772E-2</v>
      </c>
      <c r="CC107" s="5">
        <f t="shared" si="33"/>
        <v>3740.4920455749675</v>
      </c>
      <c r="CD107" s="35">
        <f t="shared" si="34"/>
        <v>7.0000000000000007E-2</v>
      </c>
      <c r="CE107" s="5">
        <f t="shared" si="58"/>
        <v>79822.478106864102</v>
      </c>
      <c r="CF107" s="5">
        <f t="shared" si="59"/>
        <v>399195.31842214754</v>
      </c>
      <c r="CG107" s="5">
        <f t="shared" si="35"/>
        <v>640177.52189313644</v>
      </c>
      <c r="CH107" s="5">
        <f t="shared" si="36"/>
        <v>479017.79652901163</v>
      </c>
    </row>
    <row r="108" spans="9:86" ht="14.25" customHeight="1">
      <c r="I108" s="150"/>
      <c r="J108" s="2">
        <v>101</v>
      </c>
      <c r="K108" s="118">
        <v>47908</v>
      </c>
      <c r="L108" s="5">
        <f t="shared" si="37"/>
        <v>654283.16681018996</v>
      </c>
      <c r="M108" s="5">
        <f t="shared" si="0"/>
        <v>5409.1195491666622</v>
      </c>
      <c r="N108" s="5">
        <f t="shared" si="1"/>
        <v>910.92277734660638</v>
      </c>
      <c r="O108" s="35">
        <f t="shared" si="2"/>
        <v>1.670694568141079E-2</v>
      </c>
      <c r="P108" s="5">
        <f t="shared" si="3"/>
        <v>4498.1967718200558</v>
      </c>
      <c r="Q108" s="35">
        <f t="shared" si="4"/>
        <v>8.2500000000000004E-2</v>
      </c>
      <c r="R108" s="5">
        <f t="shared" si="38"/>
        <v>66627.755967156641</v>
      </c>
      <c r="S108" s="5">
        <f t="shared" si="39"/>
        <v>479693.31849867635</v>
      </c>
      <c r="T108" s="5">
        <f t="shared" si="5"/>
        <v>653372.24403284339</v>
      </c>
      <c r="U108" s="5">
        <f t="shared" si="6"/>
        <v>546321.07446583302</v>
      </c>
      <c r="V108" s="150"/>
      <c r="W108" s="2">
        <v>101</v>
      </c>
      <c r="X108" s="118">
        <v>47908</v>
      </c>
      <c r="Y108" s="5">
        <f t="shared" si="40"/>
        <v>651633.67264309293</v>
      </c>
      <c r="Z108" s="5">
        <f t="shared" si="41"/>
        <v>5283.104931931518</v>
      </c>
      <c r="AA108" s="5">
        <f t="shared" si="7"/>
        <v>938.88044764423194</v>
      </c>
      <c r="AB108" s="35">
        <f t="shared" si="8"/>
        <v>1.7289722500116421E-2</v>
      </c>
      <c r="AC108" s="5">
        <f t="shared" si="9"/>
        <v>4344.224484287286</v>
      </c>
      <c r="AD108" s="35">
        <f t="shared" si="10"/>
        <v>7.9999999999999988E-2</v>
      </c>
      <c r="AE108" s="5">
        <f t="shared" si="42"/>
        <v>69305.207804550984</v>
      </c>
      <c r="AF108" s="5">
        <f t="shared" si="43"/>
        <v>464288.39032053226</v>
      </c>
      <c r="AG108" s="5">
        <f t="shared" si="11"/>
        <v>650694.79219544865</v>
      </c>
      <c r="AH108" s="5">
        <f t="shared" si="12"/>
        <v>533593.59812508326</v>
      </c>
      <c r="AI108" s="150"/>
      <c r="AJ108" s="2">
        <v>101</v>
      </c>
      <c r="AK108" s="118">
        <v>47908</v>
      </c>
      <c r="AL108" s="5">
        <f t="shared" si="44"/>
        <v>648899.55594649282</v>
      </c>
      <c r="AM108" s="5">
        <f t="shared" si="45"/>
        <v>5158.1681680251213</v>
      </c>
      <c r="AN108" s="5">
        <f t="shared" si="13"/>
        <v>967.35853587068868</v>
      </c>
      <c r="AO108" s="35">
        <f t="shared" si="14"/>
        <v>1.7889213090177342E-2</v>
      </c>
      <c r="AP108" s="5">
        <f t="shared" si="15"/>
        <v>4190.8096321544326</v>
      </c>
      <c r="AQ108" s="35">
        <f t="shared" si="16"/>
        <v>7.7499999999999999E-2</v>
      </c>
      <c r="AR108" s="5">
        <f t="shared" si="46"/>
        <v>72067.802589378276</v>
      </c>
      <c r="AS108" s="5">
        <f t="shared" si="47"/>
        <v>448907.1823811591</v>
      </c>
      <c r="AT108" s="5">
        <f t="shared" si="17"/>
        <v>647932.19741062215</v>
      </c>
      <c r="AU108" s="5">
        <f t="shared" si="18"/>
        <v>520974.98497053736</v>
      </c>
      <c r="AV108" s="150"/>
      <c r="AW108" s="2">
        <v>101</v>
      </c>
      <c r="AX108" s="118">
        <v>47908</v>
      </c>
      <c r="AY108" s="5">
        <f t="shared" si="48"/>
        <v>646079.58194171591</v>
      </c>
      <c r="AZ108" s="5">
        <f t="shared" si="49"/>
        <v>5034.344461579999</v>
      </c>
      <c r="BA108" s="5">
        <f t="shared" si="19"/>
        <v>996.34707444427477</v>
      </c>
      <c r="BB108" s="35">
        <f t="shared" si="20"/>
        <v>1.8505715437405489E-2</v>
      </c>
      <c r="BC108" s="5">
        <f t="shared" si="21"/>
        <v>4037.9973871357242</v>
      </c>
      <c r="BD108" s="35">
        <f t="shared" si="22"/>
        <v>7.4999999999999997E-2</v>
      </c>
      <c r="BE108" s="5">
        <f t="shared" si="50"/>
        <v>74916.765132728149</v>
      </c>
      <c r="BF108" s="5">
        <f t="shared" si="51"/>
        <v>433552.02548685181</v>
      </c>
      <c r="BG108" s="5">
        <f t="shared" si="23"/>
        <v>645083.23486727162</v>
      </c>
      <c r="BH108" s="5">
        <f t="shared" si="24"/>
        <v>508468.79061957996</v>
      </c>
      <c r="BI108" s="150"/>
      <c r="BJ108" s="2">
        <v>101</v>
      </c>
      <c r="BK108" s="118">
        <v>47908</v>
      </c>
      <c r="BL108" s="5">
        <f t="shared" si="52"/>
        <v>643172.59436147893</v>
      </c>
      <c r="BM108" s="5">
        <f t="shared" si="53"/>
        <v>4911.6692164045799</v>
      </c>
      <c r="BN108" s="5">
        <f t="shared" si="25"/>
        <v>1025.8347921373115</v>
      </c>
      <c r="BO108" s="35">
        <f t="shared" si="26"/>
        <v>1.9139524310529319E-2</v>
      </c>
      <c r="BP108" s="5">
        <f t="shared" si="27"/>
        <v>3885.8344242672683</v>
      </c>
      <c r="BQ108" s="35">
        <f t="shared" si="28"/>
        <v>7.2499999999999995E-2</v>
      </c>
      <c r="BR108" s="5">
        <f t="shared" si="54"/>
        <v>77853.240430658814</v>
      </c>
      <c r="BS108" s="5">
        <f t="shared" si="55"/>
        <v>418225.35042620386</v>
      </c>
      <c r="BT108" s="5">
        <f t="shared" si="29"/>
        <v>642146.75956934167</v>
      </c>
      <c r="BU108" s="5">
        <f t="shared" si="30"/>
        <v>496078.59085686266</v>
      </c>
      <c r="BV108" s="150"/>
      <c r="BW108" s="2">
        <v>101</v>
      </c>
      <c r="BX108" s="118">
        <v>47908</v>
      </c>
      <c r="BY108" s="5">
        <f t="shared" si="56"/>
        <v>640177.52189313644</v>
      </c>
      <c r="BZ108" s="5">
        <f t="shared" si="57"/>
        <v>4790.177965290115</v>
      </c>
      <c r="CA108" s="5">
        <f t="shared" si="31"/>
        <v>1055.8090875801522</v>
      </c>
      <c r="CB108" s="35">
        <f t="shared" si="32"/>
        <v>1.9790930824148421E-2</v>
      </c>
      <c r="CC108" s="5">
        <f t="shared" si="33"/>
        <v>3734.3688777099628</v>
      </c>
      <c r="CD108" s="35">
        <f t="shared" si="34"/>
        <v>7.0000000000000007E-2</v>
      </c>
      <c r="CE108" s="5">
        <f t="shared" si="58"/>
        <v>80878.28719444426</v>
      </c>
      <c r="CF108" s="5">
        <f t="shared" si="59"/>
        <v>402929.6872998575</v>
      </c>
      <c r="CG108" s="5">
        <f t="shared" si="35"/>
        <v>639121.71280555625</v>
      </c>
      <c r="CH108" s="5">
        <f t="shared" si="36"/>
        <v>483807.97449430177</v>
      </c>
    </row>
    <row r="109" spans="9:86" ht="14.25" customHeight="1">
      <c r="I109" s="150"/>
      <c r="J109" s="2">
        <v>102</v>
      </c>
      <c r="K109" s="118">
        <v>47939</v>
      </c>
      <c r="L109" s="5">
        <f t="shared" si="37"/>
        <v>653372.24403284339</v>
      </c>
      <c r="M109" s="5">
        <f t="shared" si="0"/>
        <v>5409.1195491666622</v>
      </c>
      <c r="N109" s="5">
        <f t="shared" si="1"/>
        <v>917.18537144086349</v>
      </c>
      <c r="O109" s="35">
        <f t="shared" si="2"/>
        <v>1.6845258668100244E-2</v>
      </c>
      <c r="P109" s="5">
        <f t="shared" si="3"/>
        <v>4491.9341777257987</v>
      </c>
      <c r="Q109" s="35">
        <f t="shared" si="4"/>
        <v>8.2500000000000018E-2</v>
      </c>
      <c r="R109" s="5">
        <f t="shared" si="38"/>
        <v>67544.941338597506</v>
      </c>
      <c r="S109" s="5">
        <f t="shared" si="39"/>
        <v>484185.25267640216</v>
      </c>
      <c r="T109" s="5">
        <f t="shared" si="5"/>
        <v>652455.05866140255</v>
      </c>
      <c r="U109" s="5">
        <f t="shared" si="6"/>
        <v>551730.19401499967</v>
      </c>
      <c r="V109" s="150"/>
      <c r="W109" s="2">
        <v>102</v>
      </c>
      <c r="X109" s="118">
        <v>47939</v>
      </c>
      <c r="Y109" s="5">
        <f t="shared" si="40"/>
        <v>650694.79219544865</v>
      </c>
      <c r="Z109" s="5">
        <f t="shared" si="41"/>
        <v>5283.104931931518</v>
      </c>
      <c r="AA109" s="5">
        <f t="shared" si="7"/>
        <v>945.1396506285264</v>
      </c>
      <c r="AB109" s="35">
        <f t="shared" si="8"/>
        <v>1.7430100783925789E-2</v>
      </c>
      <c r="AC109" s="5">
        <f t="shared" si="9"/>
        <v>4337.9652813029916</v>
      </c>
      <c r="AD109" s="35">
        <f t="shared" si="10"/>
        <v>0.08</v>
      </c>
      <c r="AE109" s="5">
        <f t="shared" si="42"/>
        <v>70250.347455179508</v>
      </c>
      <c r="AF109" s="5">
        <f t="shared" si="43"/>
        <v>468626.35560183524</v>
      </c>
      <c r="AG109" s="5">
        <f t="shared" si="11"/>
        <v>649749.6525448201</v>
      </c>
      <c r="AH109" s="5">
        <f t="shared" si="12"/>
        <v>538876.70305701473</v>
      </c>
      <c r="AI109" s="150"/>
      <c r="AJ109" s="2">
        <v>102</v>
      </c>
      <c r="AK109" s="118">
        <v>47939</v>
      </c>
      <c r="AL109" s="5">
        <f t="shared" si="44"/>
        <v>647932.19741062215</v>
      </c>
      <c r="AM109" s="5">
        <f t="shared" si="45"/>
        <v>5158.1681680251213</v>
      </c>
      <c r="AN109" s="5">
        <f t="shared" si="13"/>
        <v>973.60605974818645</v>
      </c>
      <c r="AO109" s="35">
        <f t="shared" si="14"/>
        <v>1.8031628561860233E-2</v>
      </c>
      <c r="AP109" s="5">
        <f t="shared" si="15"/>
        <v>4184.5621082769349</v>
      </c>
      <c r="AQ109" s="35">
        <f t="shared" si="16"/>
        <v>7.7499999999999999E-2</v>
      </c>
      <c r="AR109" s="5">
        <f t="shared" si="46"/>
        <v>73041.408649126461</v>
      </c>
      <c r="AS109" s="5">
        <f t="shared" si="47"/>
        <v>453091.74448943604</v>
      </c>
      <c r="AT109" s="5">
        <f t="shared" si="17"/>
        <v>646958.59135087393</v>
      </c>
      <c r="AU109" s="5">
        <f t="shared" si="18"/>
        <v>526133.15313856245</v>
      </c>
      <c r="AV109" s="150"/>
      <c r="AW109" s="2">
        <v>102</v>
      </c>
      <c r="AX109" s="118">
        <v>47939</v>
      </c>
      <c r="AY109" s="5">
        <f t="shared" si="48"/>
        <v>645083.23486727162</v>
      </c>
      <c r="AZ109" s="5">
        <f t="shared" si="49"/>
        <v>5034.344461579999</v>
      </c>
      <c r="BA109" s="5">
        <f t="shared" si="19"/>
        <v>1002.5742436595519</v>
      </c>
      <c r="BB109" s="35">
        <f t="shared" si="20"/>
        <v>1.8650137336757831E-2</v>
      </c>
      <c r="BC109" s="5">
        <f t="shared" si="21"/>
        <v>4031.7702179204471</v>
      </c>
      <c r="BD109" s="35">
        <f t="shared" si="22"/>
        <v>7.4999999999999997E-2</v>
      </c>
      <c r="BE109" s="5">
        <f t="shared" si="50"/>
        <v>75919.339376387696</v>
      </c>
      <c r="BF109" s="5">
        <f t="shared" si="51"/>
        <v>437583.79570477223</v>
      </c>
      <c r="BG109" s="5">
        <f t="shared" si="23"/>
        <v>644080.66062361212</v>
      </c>
      <c r="BH109" s="5">
        <f t="shared" si="24"/>
        <v>513503.13508115994</v>
      </c>
      <c r="BI109" s="150"/>
      <c r="BJ109" s="2">
        <v>102</v>
      </c>
      <c r="BK109" s="118">
        <v>47939</v>
      </c>
      <c r="BL109" s="5">
        <f t="shared" si="52"/>
        <v>642146.75956934167</v>
      </c>
      <c r="BM109" s="5">
        <f t="shared" si="53"/>
        <v>4911.6692164045799</v>
      </c>
      <c r="BN109" s="5">
        <f t="shared" si="25"/>
        <v>1032.0325440064739</v>
      </c>
      <c r="BO109" s="35">
        <f t="shared" si="26"/>
        <v>1.9285919213208099E-2</v>
      </c>
      <c r="BP109" s="5">
        <f t="shared" si="27"/>
        <v>3879.6366723981059</v>
      </c>
      <c r="BQ109" s="35">
        <f t="shared" si="28"/>
        <v>7.2499999999999995E-2</v>
      </c>
      <c r="BR109" s="5">
        <f t="shared" si="54"/>
        <v>78885.272974665291</v>
      </c>
      <c r="BS109" s="5">
        <f t="shared" si="55"/>
        <v>422104.987098602</v>
      </c>
      <c r="BT109" s="5">
        <f t="shared" si="29"/>
        <v>641114.72702533519</v>
      </c>
      <c r="BU109" s="5">
        <f t="shared" si="30"/>
        <v>500990.26007326727</v>
      </c>
      <c r="BV109" s="150"/>
      <c r="BW109" s="2">
        <v>102</v>
      </c>
      <c r="BX109" s="118">
        <v>47939</v>
      </c>
      <c r="BY109" s="5">
        <f t="shared" si="56"/>
        <v>639121.71280555625</v>
      </c>
      <c r="BZ109" s="5">
        <f t="shared" si="57"/>
        <v>4790.177965290115</v>
      </c>
      <c r="CA109" s="5">
        <f t="shared" si="31"/>
        <v>1061.9679739243702</v>
      </c>
      <c r="CB109" s="35">
        <f t="shared" si="32"/>
        <v>1.9939262634579756E-2</v>
      </c>
      <c r="CC109" s="5">
        <f t="shared" si="33"/>
        <v>3728.2099913657448</v>
      </c>
      <c r="CD109" s="35">
        <f t="shared" si="34"/>
        <v>7.0000000000000007E-2</v>
      </c>
      <c r="CE109" s="5">
        <f t="shared" si="58"/>
        <v>81940.255168368632</v>
      </c>
      <c r="CF109" s="5">
        <f t="shared" si="59"/>
        <v>406657.89729122323</v>
      </c>
      <c r="CG109" s="5">
        <f t="shared" si="35"/>
        <v>638059.74483163189</v>
      </c>
      <c r="CH109" s="5">
        <f t="shared" si="36"/>
        <v>488598.15245959186</v>
      </c>
    </row>
    <row r="110" spans="9:86" ht="14.25" customHeight="1">
      <c r="I110" s="150"/>
      <c r="J110" s="2">
        <v>103</v>
      </c>
      <c r="K110" s="118">
        <v>47969</v>
      </c>
      <c r="L110" s="5">
        <f t="shared" si="37"/>
        <v>652455.05866140255</v>
      </c>
      <c r="M110" s="5">
        <f t="shared" si="0"/>
        <v>5409.1195491666622</v>
      </c>
      <c r="N110" s="5">
        <f t="shared" si="1"/>
        <v>923.49102086951916</v>
      </c>
      <c r="O110" s="35">
        <f t="shared" si="2"/>
        <v>1.6984912758849922E-2</v>
      </c>
      <c r="P110" s="5">
        <f t="shared" si="3"/>
        <v>4485.628528297143</v>
      </c>
      <c r="Q110" s="35">
        <f t="shared" si="4"/>
        <v>8.2500000000000018E-2</v>
      </c>
      <c r="R110" s="5">
        <f t="shared" si="38"/>
        <v>68468.432359467028</v>
      </c>
      <c r="S110" s="5">
        <f t="shared" si="39"/>
        <v>488670.88120469928</v>
      </c>
      <c r="T110" s="5">
        <f t="shared" si="5"/>
        <v>651531.56764053309</v>
      </c>
      <c r="U110" s="5">
        <f t="shared" si="6"/>
        <v>557139.31356416631</v>
      </c>
      <c r="V110" s="150"/>
      <c r="W110" s="2">
        <v>103</v>
      </c>
      <c r="X110" s="118">
        <v>47969</v>
      </c>
      <c r="Y110" s="5">
        <f t="shared" si="40"/>
        <v>649749.6525448201</v>
      </c>
      <c r="Z110" s="5">
        <f t="shared" si="41"/>
        <v>5283.104931931518</v>
      </c>
      <c r="AA110" s="5">
        <f t="shared" si="7"/>
        <v>951.44058163271711</v>
      </c>
      <c r="AB110" s="35">
        <f t="shared" si="8"/>
        <v>1.7571824678744304E-2</v>
      </c>
      <c r="AC110" s="5">
        <f t="shared" si="9"/>
        <v>4331.6643502988009</v>
      </c>
      <c r="AD110" s="35">
        <f t="shared" si="10"/>
        <v>0.08</v>
      </c>
      <c r="AE110" s="5">
        <f t="shared" si="42"/>
        <v>71201.788036812228</v>
      </c>
      <c r="AF110" s="5">
        <f t="shared" si="43"/>
        <v>472958.01995213405</v>
      </c>
      <c r="AG110" s="5">
        <f t="shared" si="11"/>
        <v>648798.21196318744</v>
      </c>
      <c r="AH110" s="5">
        <f t="shared" si="12"/>
        <v>544159.80798894633</v>
      </c>
      <c r="AI110" s="150"/>
      <c r="AJ110" s="2">
        <v>103</v>
      </c>
      <c r="AK110" s="118">
        <v>47969</v>
      </c>
      <c r="AL110" s="5">
        <f t="shared" si="44"/>
        <v>646958.59135087393</v>
      </c>
      <c r="AM110" s="5">
        <f t="shared" si="45"/>
        <v>5158.1681680251213</v>
      </c>
      <c r="AN110" s="5">
        <f t="shared" si="13"/>
        <v>979.89393221739374</v>
      </c>
      <c r="AO110" s="35">
        <f t="shared" si="14"/>
        <v>1.8175393825524536E-2</v>
      </c>
      <c r="AP110" s="5">
        <f t="shared" si="15"/>
        <v>4178.2742358077276</v>
      </c>
      <c r="AQ110" s="35">
        <f t="shared" si="16"/>
        <v>7.7499999999999999E-2</v>
      </c>
      <c r="AR110" s="5">
        <f t="shared" si="46"/>
        <v>74021.302581343858</v>
      </c>
      <c r="AS110" s="5">
        <f t="shared" si="47"/>
        <v>457270.01872524375</v>
      </c>
      <c r="AT110" s="5">
        <f t="shared" si="17"/>
        <v>645978.69741865655</v>
      </c>
      <c r="AU110" s="5">
        <f t="shared" si="18"/>
        <v>531291.32130658766</v>
      </c>
      <c r="AV110" s="150"/>
      <c r="AW110" s="2">
        <v>103</v>
      </c>
      <c r="AX110" s="118">
        <v>47969</v>
      </c>
      <c r="AY110" s="5">
        <f t="shared" si="48"/>
        <v>644080.66062361212</v>
      </c>
      <c r="AZ110" s="5">
        <f t="shared" si="49"/>
        <v>5034.344461579999</v>
      </c>
      <c r="BA110" s="5">
        <f t="shared" si="19"/>
        <v>1008.8403326824237</v>
      </c>
      <c r="BB110" s="35">
        <f t="shared" si="20"/>
        <v>1.8795912891512261E-2</v>
      </c>
      <c r="BC110" s="5">
        <f t="shared" si="21"/>
        <v>4025.5041288975754</v>
      </c>
      <c r="BD110" s="35">
        <f t="shared" si="22"/>
        <v>7.4999999999999997E-2</v>
      </c>
      <c r="BE110" s="5">
        <f t="shared" si="50"/>
        <v>76928.179709070115</v>
      </c>
      <c r="BF110" s="5">
        <f t="shared" si="51"/>
        <v>441609.29983366979</v>
      </c>
      <c r="BG110" s="5">
        <f t="shared" si="23"/>
        <v>643071.82029092964</v>
      </c>
      <c r="BH110" s="5">
        <f t="shared" si="24"/>
        <v>518537.47954273992</v>
      </c>
      <c r="BI110" s="150"/>
      <c r="BJ110" s="2">
        <v>103</v>
      </c>
      <c r="BK110" s="118">
        <v>47969</v>
      </c>
      <c r="BL110" s="5">
        <f t="shared" si="52"/>
        <v>641114.72702533519</v>
      </c>
      <c r="BM110" s="5">
        <f t="shared" si="53"/>
        <v>4911.6692164045799</v>
      </c>
      <c r="BN110" s="5">
        <f t="shared" si="25"/>
        <v>1038.2677406265134</v>
      </c>
      <c r="BO110" s="35">
        <f t="shared" si="26"/>
        <v>1.9433671326389301E-2</v>
      </c>
      <c r="BP110" s="5">
        <f t="shared" si="27"/>
        <v>3873.4014757780665</v>
      </c>
      <c r="BQ110" s="35">
        <f t="shared" si="28"/>
        <v>7.2499999999999995E-2</v>
      </c>
      <c r="BR110" s="5">
        <f t="shared" si="54"/>
        <v>79923.540715291805</v>
      </c>
      <c r="BS110" s="5">
        <f t="shared" si="55"/>
        <v>425978.38857438008</v>
      </c>
      <c r="BT110" s="5">
        <f t="shared" si="29"/>
        <v>640076.45928470872</v>
      </c>
      <c r="BU110" s="5">
        <f t="shared" si="30"/>
        <v>505901.92928967188</v>
      </c>
      <c r="BV110" s="150"/>
      <c r="BW110" s="2">
        <v>103</v>
      </c>
      <c r="BX110" s="118">
        <v>47969</v>
      </c>
      <c r="BY110" s="5">
        <f t="shared" si="56"/>
        <v>638059.74483163189</v>
      </c>
      <c r="BZ110" s="5">
        <f t="shared" si="57"/>
        <v>4790.177965290115</v>
      </c>
      <c r="CA110" s="5">
        <f t="shared" si="31"/>
        <v>1068.1627871055953</v>
      </c>
      <c r="CB110" s="35">
        <f t="shared" si="32"/>
        <v>2.0088954912285656E-2</v>
      </c>
      <c r="CC110" s="5">
        <f t="shared" si="33"/>
        <v>3722.0151781845198</v>
      </c>
      <c r="CD110" s="35">
        <f t="shared" si="34"/>
        <v>7.0000000000000007E-2</v>
      </c>
      <c r="CE110" s="5">
        <f t="shared" si="58"/>
        <v>83008.41795547423</v>
      </c>
      <c r="CF110" s="5">
        <f t="shared" si="59"/>
        <v>410379.91246940778</v>
      </c>
      <c r="CG110" s="5">
        <f t="shared" si="35"/>
        <v>636991.58204452635</v>
      </c>
      <c r="CH110" s="5">
        <f t="shared" si="36"/>
        <v>493388.33042488201</v>
      </c>
    </row>
    <row r="111" spans="9:86" ht="14.25" customHeight="1">
      <c r="I111" s="150"/>
      <c r="J111" s="2">
        <v>104</v>
      </c>
      <c r="K111" s="118">
        <v>48000</v>
      </c>
      <c r="L111" s="5">
        <f t="shared" si="37"/>
        <v>651531.56764053309</v>
      </c>
      <c r="M111" s="5">
        <f t="shared" si="0"/>
        <v>5409.1195491666622</v>
      </c>
      <c r="N111" s="5">
        <f t="shared" si="1"/>
        <v>929.84002163799687</v>
      </c>
      <c r="O111" s="35">
        <f t="shared" si="2"/>
        <v>1.7125924228144483E-2</v>
      </c>
      <c r="P111" s="5">
        <f t="shared" si="3"/>
        <v>4479.2795275286653</v>
      </c>
      <c r="Q111" s="35">
        <f t="shared" si="4"/>
        <v>8.2500000000000018E-2</v>
      </c>
      <c r="R111" s="5">
        <f t="shared" si="38"/>
        <v>69398.272381105024</v>
      </c>
      <c r="S111" s="5">
        <f t="shared" si="39"/>
        <v>493150.16073222796</v>
      </c>
      <c r="T111" s="5">
        <f t="shared" si="5"/>
        <v>650601.72761889512</v>
      </c>
      <c r="U111" s="5">
        <f t="shared" si="6"/>
        <v>562548.43311333295</v>
      </c>
      <c r="V111" s="150"/>
      <c r="W111" s="2">
        <v>104</v>
      </c>
      <c r="X111" s="118">
        <v>48000</v>
      </c>
      <c r="Y111" s="5">
        <f t="shared" si="40"/>
        <v>648798.21196318744</v>
      </c>
      <c r="Z111" s="5">
        <f t="shared" si="41"/>
        <v>5283.104931931518</v>
      </c>
      <c r="AA111" s="5">
        <f t="shared" si="7"/>
        <v>957.78351884360109</v>
      </c>
      <c r="AB111" s="35">
        <f t="shared" si="8"/>
        <v>1.7714910451657264E-2</v>
      </c>
      <c r="AC111" s="5">
        <f t="shared" si="9"/>
        <v>4325.3214130879169</v>
      </c>
      <c r="AD111" s="35">
        <f t="shared" si="10"/>
        <v>8.0000000000000016E-2</v>
      </c>
      <c r="AE111" s="5">
        <f t="shared" si="42"/>
        <v>72159.571555655828</v>
      </c>
      <c r="AF111" s="5">
        <f t="shared" si="43"/>
        <v>477283.34136522195</v>
      </c>
      <c r="AG111" s="5">
        <f t="shared" si="11"/>
        <v>647840.42844434385</v>
      </c>
      <c r="AH111" s="5">
        <f t="shared" si="12"/>
        <v>549442.9129208778</v>
      </c>
      <c r="AI111" s="150"/>
      <c r="AJ111" s="2">
        <v>104</v>
      </c>
      <c r="AK111" s="118">
        <v>48000</v>
      </c>
      <c r="AL111" s="5">
        <f t="shared" si="44"/>
        <v>645978.69741865655</v>
      </c>
      <c r="AM111" s="5">
        <f t="shared" si="45"/>
        <v>5158.1681680251213</v>
      </c>
      <c r="AN111" s="5">
        <f t="shared" si="13"/>
        <v>986.22241386296446</v>
      </c>
      <c r="AO111" s="35">
        <f t="shared" si="14"/>
        <v>1.8320525140607793E-2</v>
      </c>
      <c r="AP111" s="5">
        <f t="shared" si="15"/>
        <v>4171.9457541621568</v>
      </c>
      <c r="AQ111" s="35">
        <f t="shared" si="16"/>
        <v>7.7499999999999999E-2</v>
      </c>
      <c r="AR111" s="5">
        <f t="shared" si="46"/>
        <v>75007.524995206826</v>
      </c>
      <c r="AS111" s="5">
        <f t="shared" si="47"/>
        <v>461441.9644794059</v>
      </c>
      <c r="AT111" s="5">
        <f t="shared" si="17"/>
        <v>644992.47500479361</v>
      </c>
      <c r="AU111" s="5">
        <f t="shared" si="18"/>
        <v>536449.48947461275</v>
      </c>
      <c r="AV111" s="150"/>
      <c r="AW111" s="2">
        <v>104</v>
      </c>
      <c r="AX111" s="118">
        <v>48000</v>
      </c>
      <c r="AY111" s="5">
        <f t="shared" si="48"/>
        <v>643071.82029092964</v>
      </c>
      <c r="AZ111" s="5">
        <f t="shared" si="49"/>
        <v>5034.344461579999</v>
      </c>
      <c r="BA111" s="5">
        <f t="shared" si="19"/>
        <v>1015.145584761689</v>
      </c>
      <c r="BB111" s="35">
        <f t="shared" si="20"/>
        <v>1.8943058353309852E-2</v>
      </c>
      <c r="BC111" s="5">
        <f t="shared" si="21"/>
        <v>4019.1988768183101</v>
      </c>
      <c r="BD111" s="35">
        <f t="shared" si="22"/>
        <v>7.4999999999999997E-2</v>
      </c>
      <c r="BE111" s="5">
        <f t="shared" si="50"/>
        <v>77943.325293831804</v>
      </c>
      <c r="BF111" s="5">
        <f t="shared" si="51"/>
        <v>445628.49871048809</v>
      </c>
      <c r="BG111" s="5">
        <f t="shared" si="23"/>
        <v>642056.67470616801</v>
      </c>
      <c r="BH111" s="5">
        <f t="shared" si="24"/>
        <v>523571.8240043199</v>
      </c>
      <c r="BI111" s="150"/>
      <c r="BJ111" s="2">
        <v>104</v>
      </c>
      <c r="BK111" s="118">
        <v>48000</v>
      </c>
      <c r="BL111" s="5">
        <f t="shared" si="52"/>
        <v>640076.45928470872</v>
      </c>
      <c r="BM111" s="5">
        <f t="shared" si="53"/>
        <v>4911.6692164045799</v>
      </c>
      <c r="BN111" s="5">
        <f t="shared" si="25"/>
        <v>1044.5406082261316</v>
      </c>
      <c r="BO111" s="35">
        <f t="shared" si="26"/>
        <v>1.9582796893860124E-2</v>
      </c>
      <c r="BP111" s="5">
        <f t="shared" si="27"/>
        <v>3867.1286081784483</v>
      </c>
      <c r="BQ111" s="35">
        <f t="shared" si="28"/>
        <v>7.2499999999999995E-2</v>
      </c>
      <c r="BR111" s="5">
        <f t="shared" si="54"/>
        <v>80968.081323517938</v>
      </c>
      <c r="BS111" s="5">
        <f t="shared" si="55"/>
        <v>429845.51718255854</v>
      </c>
      <c r="BT111" s="5">
        <f t="shared" si="29"/>
        <v>639031.91867648263</v>
      </c>
      <c r="BU111" s="5">
        <f t="shared" si="30"/>
        <v>510813.59850607649</v>
      </c>
      <c r="BV111" s="150"/>
      <c r="BW111" s="2">
        <v>104</v>
      </c>
      <c r="BX111" s="118">
        <v>48000</v>
      </c>
      <c r="BY111" s="5">
        <f t="shared" si="56"/>
        <v>636991.58204452635</v>
      </c>
      <c r="BZ111" s="5">
        <f t="shared" si="57"/>
        <v>4790.177965290115</v>
      </c>
      <c r="CA111" s="5">
        <f t="shared" si="31"/>
        <v>1074.3937366970445</v>
      </c>
      <c r="CB111" s="35">
        <f t="shared" si="32"/>
        <v>2.0240023893225198E-2</v>
      </c>
      <c r="CC111" s="5">
        <f t="shared" si="33"/>
        <v>3715.7842285930706</v>
      </c>
      <c r="CD111" s="35">
        <f t="shared" si="34"/>
        <v>7.0000000000000007E-2</v>
      </c>
      <c r="CE111" s="5">
        <f t="shared" si="58"/>
        <v>84082.811692171279</v>
      </c>
      <c r="CF111" s="5">
        <f t="shared" si="59"/>
        <v>414095.69669800083</v>
      </c>
      <c r="CG111" s="5">
        <f t="shared" si="35"/>
        <v>635917.18830782932</v>
      </c>
      <c r="CH111" s="5">
        <f t="shared" si="36"/>
        <v>498178.50839017209</v>
      </c>
    </row>
    <row r="112" spans="9:86" ht="14.25" customHeight="1">
      <c r="I112" s="150"/>
      <c r="J112" s="2">
        <v>105</v>
      </c>
      <c r="K112" s="118">
        <v>48030</v>
      </c>
      <c r="L112" s="5">
        <f t="shared" si="37"/>
        <v>650601.72761889512</v>
      </c>
      <c r="M112" s="5">
        <f t="shared" si="0"/>
        <v>5409.1195491666622</v>
      </c>
      <c r="N112" s="5">
        <f t="shared" si="1"/>
        <v>936.23267178675815</v>
      </c>
      <c r="O112" s="35">
        <f t="shared" si="2"/>
        <v>1.7268309604031876E-2</v>
      </c>
      <c r="P112" s="5">
        <f t="shared" si="3"/>
        <v>4472.886877379904</v>
      </c>
      <c r="Q112" s="35">
        <f t="shared" si="4"/>
        <v>8.2500000000000004E-2</v>
      </c>
      <c r="R112" s="5">
        <f t="shared" si="38"/>
        <v>70334.505052891778</v>
      </c>
      <c r="S112" s="5">
        <f t="shared" si="39"/>
        <v>497623.04760960786</v>
      </c>
      <c r="T112" s="5">
        <f t="shared" si="5"/>
        <v>649665.49494710832</v>
      </c>
      <c r="U112" s="5">
        <f t="shared" si="6"/>
        <v>567957.5526624996</v>
      </c>
      <c r="V112" s="150"/>
      <c r="W112" s="2">
        <v>105</v>
      </c>
      <c r="X112" s="118">
        <v>48030</v>
      </c>
      <c r="Y112" s="5">
        <f t="shared" si="40"/>
        <v>647840.42844434385</v>
      </c>
      <c r="Z112" s="5">
        <f t="shared" si="41"/>
        <v>5283.104931931518</v>
      </c>
      <c r="AA112" s="5">
        <f t="shared" si="7"/>
        <v>964.16874230255871</v>
      </c>
      <c r="AB112" s="35">
        <f t="shared" si="8"/>
        <v>1.7859374623182673E-2</v>
      </c>
      <c r="AC112" s="5">
        <f t="shared" si="9"/>
        <v>4318.9361896289593</v>
      </c>
      <c r="AD112" s="35">
        <f t="shared" si="10"/>
        <v>0.08</v>
      </c>
      <c r="AE112" s="5">
        <f t="shared" si="42"/>
        <v>73123.740297958386</v>
      </c>
      <c r="AF112" s="5">
        <f t="shared" si="43"/>
        <v>481602.27755485091</v>
      </c>
      <c r="AG112" s="5">
        <f t="shared" si="11"/>
        <v>646876.25970204128</v>
      </c>
      <c r="AH112" s="5">
        <f t="shared" si="12"/>
        <v>554726.01785280928</v>
      </c>
      <c r="AI112" s="150"/>
      <c r="AJ112" s="2">
        <v>105</v>
      </c>
      <c r="AK112" s="118">
        <v>48030</v>
      </c>
      <c r="AL112" s="5">
        <f t="shared" si="44"/>
        <v>644992.47500479361</v>
      </c>
      <c r="AM112" s="5">
        <f t="shared" si="45"/>
        <v>5158.1681680251213</v>
      </c>
      <c r="AN112" s="5">
        <f t="shared" si="13"/>
        <v>992.59176695249607</v>
      </c>
      <c r="AO112" s="35">
        <f t="shared" si="14"/>
        <v>1.8467039019860548E-2</v>
      </c>
      <c r="AP112" s="5">
        <f t="shared" si="15"/>
        <v>4165.5764010726252</v>
      </c>
      <c r="AQ112" s="35">
        <f t="shared" si="16"/>
        <v>7.7499999999999999E-2</v>
      </c>
      <c r="AR112" s="5">
        <f t="shared" si="46"/>
        <v>76000.116762159319</v>
      </c>
      <c r="AS112" s="5">
        <f t="shared" si="47"/>
        <v>465607.54088047851</v>
      </c>
      <c r="AT112" s="5">
        <f t="shared" si="17"/>
        <v>643999.88323784107</v>
      </c>
      <c r="AU112" s="5">
        <f t="shared" si="18"/>
        <v>541607.65764263785</v>
      </c>
      <c r="AV112" s="150"/>
      <c r="AW112" s="2">
        <v>105</v>
      </c>
      <c r="AX112" s="118">
        <v>48030</v>
      </c>
      <c r="AY112" s="5">
        <f t="shared" si="48"/>
        <v>642056.67470616801</v>
      </c>
      <c r="AZ112" s="5">
        <f t="shared" si="49"/>
        <v>5034.344461579999</v>
      </c>
      <c r="BA112" s="5">
        <f t="shared" si="19"/>
        <v>1021.4902446664491</v>
      </c>
      <c r="BB112" s="35">
        <f t="shared" si="20"/>
        <v>1.9091590226995317E-2</v>
      </c>
      <c r="BC112" s="5">
        <f t="shared" si="21"/>
        <v>4012.8542169135499</v>
      </c>
      <c r="BD112" s="35">
        <f t="shared" si="22"/>
        <v>7.4999999999999997E-2</v>
      </c>
      <c r="BE112" s="5">
        <f t="shared" si="50"/>
        <v>78964.815538498253</v>
      </c>
      <c r="BF112" s="5">
        <f t="shared" si="51"/>
        <v>449641.35292740166</v>
      </c>
      <c r="BG112" s="5">
        <f t="shared" si="23"/>
        <v>641035.18446150154</v>
      </c>
      <c r="BH112" s="5">
        <f t="shared" si="24"/>
        <v>528606.16846589989</v>
      </c>
      <c r="BI112" s="150"/>
      <c r="BJ112" s="2">
        <v>105</v>
      </c>
      <c r="BK112" s="118">
        <v>48030</v>
      </c>
      <c r="BL112" s="5">
        <f t="shared" si="52"/>
        <v>639031.91867648263</v>
      </c>
      <c r="BM112" s="5">
        <f t="shared" si="53"/>
        <v>4911.6692164045799</v>
      </c>
      <c r="BN112" s="5">
        <f t="shared" si="25"/>
        <v>1050.8513744008305</v>
      </c>
      <c r="BO112" s="35">
        <f t="shared" si="26"/>
        <v>1.9733312412511958E-2</v>
      </c>
      <c r="BP112" s="5">
        <f t="shared" si="27"/>
        <v>3860.8178420037493</v>
      </c>
      <c r="BQ112" s="35">
        <f t="shared" si="28"/>
        <v>7.2499999999999995E-2</v>
      </c>
      <c r="BR112" s="5">
        <f t="shared" si="54"/>
        <v>82018.932697918761</v>
      </c>
      <c r="BS112" s="5">
        <f t="shared" si="55"/>
        <v>433706.33502456232</v>
      </c>
      <c r="BT112" s="5">
        <f t="shared" si="29"/>
        <v>637981.06730208185</v>
      </c>
      <c r="BU112" s="5">
        <f t="shared" si="30"/>
        <v>515725.26772248105</v>
      </c>
      <c r="BV112" s="150"/>
      <c r="BW112" s="2">
        <v>105</v>
      </c>
      <c r="BX112" s="118">
        <v>48030</v>
      </c>
      <c r="BY112" s="5">
        <f t="shared" si="56"/>
        <v>635917.18830782932</v>
      </c>
      <c r="BZ112" s="5">
        <f t="shared" si="57"/>
        <v>4790.177965290115</v>
      </c>
      <c r="CA112" s="5">
        <f t="shared" si="31"/>
        <v>1080.6610334944439</v>
      </c>
      <c r="CB112" s="35">
        <f t="shared" si="32"/>
        <v>2.0392486066371149E-2</v>
      </c>
      <c r="CC112" s="5">
        <f t="shared" si="33"/>
        <v>3709.5169317956711</v>
      </c>
      <c r="CD112" s="35">
        <f t="shared" si="34"/>
        <v>7.0000000000000007E-2</v>
      </c>
      <c r="CE112" s="5">
        <f t="shared" si="58"/>
        <v>85163.472725665721</v>
      </c>
      <c r="CF112" s="5">
        <f t="shared" si="59"/>
        <v>417805.21362979652</v>
      </c>
      <c r="CG112" s="5">
        <f t="shared" si="35"/>
        <v>634836.52727433492</v>
      </c>
      <c r="CH112" s="5">
        <f t="shared" si="36"/>
        <v>502968.68635546224</v>
      </c>
    </row>
    <row r="113" spans="9:86" ht="14.25" customHeight="1">
      <c r="I113" s="150"/>
      <c r="J113" s="2">
        <v>106</v>
      </c>
      <c r="K113" s="118">
        <v>48061</v>
      </c>
      <c r="L113" s="5">
        <f t="shared" si="37"/>
        <v>649665.49494710832</v>
      </c>
      <c r="M113" s="5">
        <f t="shared" si="0"/>
        <v>5409.1195491666622</v>
      </c>
      <c r="N113" s="5">
        <f t="shared" si="1"/>
        <v>942.66927140529242</v>
      </c>
      <c r="O113" s="35">
        <f t="shared" si="2"/>
        <v>1.7412085673080828E-2</v>
      </c>
      <c r="P113" s="5">
        <f t="shared" si="3"/>
        <v>4466.4502777613698</v>
      </c>
      <c r="Q113" s="35">
        <f t="shared" si="4"/>
        <v>8.2500000000000004E-2</v>
      </c>
      <c r="R113" s="5">
        <f t="shared" si="38"/>
        <v>71277.17432429707</v>
      </c>
      <c r="S113" s="5">
        <f t="shared" si="39"/>
        <v>502089.49788736925</v>
      </c>
      <c r="T113" s="5">
        <f t="shared" si="5"/>
        <v>648722.825675703</v>
      </c>
      <c r="U113" s="5">
        <f t="shared" si="6"/>
        <v>573366.67221166636</v>
      </c>
      <c r="V113" s="150"/>
      <c r="W113" s="2">
        <v>106</v>
      </c>
      <c r="X113" s="118">
        <v>48061</v>
      </c>
      <c r="Y113" s="5">
        <f t="shared" si="40"/>
        <v>646876.25970204128</v>
      </c>
      <c r="Z113" s="5">
        <f t="shared" si="41"/>
        <v>5283.104931931518</v>
      </c>
      <c r="AA113" s="5">
        <f t="shared" si="7"/>
        <v>970.59653391790926</v>
      </c>
      <c r="AB113" s="35">
        <f t="shared" si="8"/>
        <v>1.8005233972227898E-2</v>
      </c>
      <c r="AC113" s="5">
        <f t="shared" si="9"/>
        <v>4312.5083980136087</v>
      </c>
      <c r="AD113" s="35">
        <f t="shared" si="10"/>
        <v>0.08</v>
      </c>
      <c r="AE113" s="5">
        <f t="shared" si="42"/>
        <v>74094.336831876295</v>
      </c>
      <c r="AF113" s="5">
        <f t="shared" si="43"/>
        <v>485914.78595286451</v>
      </c>
      <c r="AG113" s="5">
        <f t="shared" si="11"/>
        <v>645905.66316812334</v>
      </c>
      <c r="AH113" s="5">
        <f t="shared" si="12"/>
        <v>560009.12278474076</v>
      </c>
      <c r="AI113" s="150"/>
      <c r="AJ113" s="2">
        <v>106</v>
      </c>
      <c r="AK113" s="118">
        <v>48061</v>
      </c>
      <c r="AL113" s="5">
        <f t="shared" si="44"/>
        <v>643999.88323784107</v>
      </c>
      <c r="AM113" s="5">
        <f t="shared" si="45"/>
        <v>5158.1681680251213</v>
      </c>
      <c r="AN113" s="5">
        <f t="shared" si="13"/>
        <v>999.00225544739806</v>
      </c>
      <c r="AO113" s="35">
        <f t="shared" si="14"/>
        <v>1.8614952234302467E-2</v>
      </c>
      <c r="AP113" s="5">
        <f t="shared" si="15"/>
        <v>4159.1659125777232</v>
      </c>
      <c r="AQ113" s="35">
        <f t="shared" si="16"/>
        <v>7.7499999999999986E-2</v>
      </c>
      <c r="AR113" s="5">
        <f t="shared" si="46"/>
        <v>76999.119017606718</v>
      </c>
      <c r="AS113" s="5">
        <f t="shared" si="47"/>
        <v>469766.70679305622</v>
      </c>
      <c r="AT113" s="5">
        <f t="shared" si="17"/>
        <v>643000.88098239363</v>
      </c>
      <c r="AU113" s="5">
        <f t="shared" si="18"/>
        <v>546765.82581066294</v>
      </c>
      <c r="AV113" s="150"/>
      <c r="AW113" s="2">
        <v>106</v>
      </c>
      <c r="AX113" s="118">
        <v>48061</v>
      </c>
      <c r="AY113" s="5">
        <f t="shared" si="48"/>
        <v>641035.18446150154</v>
      </c>
      <c r="AZ113" s="5">
        <f t="shared" si="49"/>
        <v>5034.344461579999</v>
      </c>
      <c r="BA113" s="5">
        <f t="shared" si="19"/>
        <v>1027.8745586956147</v>
      </c>
      <c r="BB113" s="35">
        <f t="shared" si="20"/>
        <v>1.9241525275572678E-2</v>
      </c>
      <c r="BC113" s="5">
        <f t="shared" si="21"/>
        <v>4006.4699028843843</v>
      </c>
      <c r="BD113" s="35">
        <f t="shared" si="22"/>
        <v>7.4999999999999997E-2</v>
      </c>
      <c r="BE113" s="5">
        <f t="shared" si="50"/>
        <v>79992.690097193874</v>
      </c>
      <c r="BF113" s="5">
        <f t="shared" si="51"/>
        <v>453647.82283028605</v>
      </c>
      <c r="BG113" s="5">
        <f t="shared" si="23"/>
        <v>640007.30990280595</v>
      </c>
      <c r="BH113" s="5">
        <f t="shared" si="24"/>
        <v>533640.51292747993</v>
      </c>
      <c r="BI113" s="150"/>
      <c r="BJ113" s="2">
        <v>106</v>
      </c>
      <c r="BK113" s="118">
        <v>48061</v>
      </c>
      <c r="BL113" s="5">
        <f t="shared" si="52"/>
        <v>637981.06730208185</v>
      </c>
      <c r="BM113" s="5">
        <f t="shared" si="53"/>
        <v>4911.6692164045799</v>
      </c>
      <c r="BN113" s="5">
        <f t="shared" si="25"/>
        <v>1057.2002681211688</v>
      </c>
      <c r="BO113" s="35">
        <f t="shared" si="26"/>
        <v>1.9885234637295371E-2</v>
      </c>
      <c r="BP113" s="5">
        <f t="shared" si="27"/>
        <v>3854.468948283411</v>
      </c>
      <c r="BQ113" s="35">
        <f t="shared" si="28"/>
        <v>7.2499999999999995E-2</v>
      </c>
      <c r="BR113" s="5">
        <f t="shared" si="54"/>
        <v>83076.132966039935</v>
      </c>
      <c r="BS113" s="5">
        <f t="shared" si="55"/>
        <v>437560.80397284572</v>
      </c>
      <c r="BT113" s="5">
        <f t="shared" si="29"/>
        <v>636923.86703396065</v>
      </c>
      <c r="BU113" s="5">
        <f t="shared" si="30"/>
        <v>520636.93693888566</v>
      </c>
      <c r="BV113" s="150"/>
      <c r="BW113" s="2">
        <v>106</v>
      </c>
      <c r="BX113" s="118">
        <v>48061</v>
      </c>
      <c r="BY113" s="5">
        <f t="shared" si="56"/>
        <v>634836.52727433492</v>
      </c>
      <c r="BZ113" s="5">
        <f t="shared" si="57"/>
        <v>4790.177965290115</v>
      </c>
      <c r="CA113" s="5">
        <f t="shared" si="31"/>
        <v>1086.9648895231612</v>
      </c>
      <c r="CB113" s="35">
        <f t="shared" si="32"/>
        <v>2.0546358178664396E-2</v>
      </c>
      <c r="CC113" s="5">
        <f t="shared" si="33"/>
        <v>3703.2130757669538</v>
      </c>
      <c r="CD113" s="35">
        <f t="shared" si="34"/>
        <v>7.0000000000000007E-2</v>
      </c>
      <c r="CE113" s="5">
        <f t="shared" si="58"/>
        <v>86250.437615188886</v>
      </c>
      <c r="CF113" s="5">
        <f t="shared" si="59"/>
        <v>421508.4267055635</v>
      </c>
      <c r="CG113" s="5">
        <f t="shared" si="35"/>
        <v>633749.56238481181</v>
      </c>
      <c r="CH113" s="5">
        <f t="shared" si="36"/>
        <v>507758.86432075239</v>
      </c>
    </row>
    <row r="114" spans="9:86" ht="14.25" customHeight="1">
      <c r="I114" s="150"/>
      <c r="J114" s="2">
        <v>107</v>
      </c>
      <c r="K114" s="118">
        <v>48092</v>
      </c>
      <c r="L114" s="5">
        <f t="shared" si="37"/>
        <v>648722.825675703</v>
      </c>
      <c r="M114" s="5">
        <f t="shared" si="0"/>
        <v>5409.1195491666622</v>
      </c>
      <c r="N114" s="5">
        <f t="shared" si="1"/>
        <v>949.15012264620418</v>
      </c>
      <c r="O114" s="35">
        <f t="shared" si="2"/>
        <v>1.755726948545544E-2</v>
      </c>
      <c r="P114" s="5">
        <f t="shared" si="3"/>
        <v>4459.969426520458</v>
      </c>
      <c r="Q114" s="35">
        <f t="shared" si="4"/>
        <v>8.2500000000000004E-2</v>
      </c>
      <c r="R114" s="5">
        <f t="shared" si="38"/>
        <v>72226.324446943268</v>
      </c>
      <c r="S114" s="5">
        <f t="shared" si="39"/>
        <v>506549.46731388971</v>
      </c>
      <c r="T114" s="5">
        <f t="shared" si="5"/>
        <v>647773.67555305676</v>
      </c>
      <c r="U114" s="5">
        <f t="shared" si="6"/>
        <v>578775.791760833</v>
      </c>
      <c r="V114" s="150"/>
      <c r="W114" s="2">
        <v>107</v>
      </c>
      <c r="X114" s="118">
        <v>48092</v>
      </c>
      <c r="Y114" s="5">
        <f t="shared" si="40"/>
        <v>645905.66316812334</v>
      </c>
      <c r="Z114" s="5">
        <f t="shared" si="41"/>
        <v>5283.104931931518</v>
      </c>
      <c r="AA114" s="5">
        <f t="shared" si="7"/>
        <v>977.06717747736184</v>
      </c>
      <c r="AB114" s="35">
        <f t="shared" si="8"/>
        <v>1.8152505541163651E-2</v>
      </c>
      <c r="AC114" s="5">
        <f t="shared" si="9"/>
        <v>4306.0377544541561</v>
      </c>
      <c r="AD114" s="35">
        <f t="shared" si="10"/>
        <v>0.08</v>
      </c>
      <c r="AE114" s="5">
        <f t="shared" si="42"/>
        <v>75071.404009353661</v>
      </c>
      <c r="AF114" s="5">
        <f t="shared" si="43"/>
        <v>490220.82370731869</v>
      </c>
      <c r="AG114" s="5">
        <f t="shared" si="11"/>
        <v>644928.59599064593</v>
      </c>
      <c r="AH114" s="5">
        <f t="shared" si="12"/>
        <v>565292.22771667235</v>
      </c>
      <c r="AI114" s="150"/>
      <c r="AJ114" s="2">
        <v>107</v>
      </c>
      <c r="AK114" s="118">
        <v>48092</v>
      </c>
      <c r="AL114" s="5">
        <f t="shared" si="44"/>
        <v>643000.88098239363</v>
      </c>
      <c r="AM114" s="5">
        <f t="shared" si="45"/>
        <v>5158.1681680251213</v>
      </c>
      <c r="AN114" s="5">
        <f t="shared" si="13"/>
        <v>1005.4541450138295</v>
      </c>
      <c r="AO114" s="35">
        <f t="shared" si="14"/>
        <v>1.8764281818295557E-2</v>
      </c>
      <c r="AP114" s="5">
        <f t="shared" si="15"/>
        <v>4152.7140230112918</v>
      </c>
      <c r="AQ114" s="35">
        <f t="shared" si="16"/>
        <v>7.7499999999999986E-2</v>
      </c>
      <c r="AR114" s="5">
        <f t="shared" si="46"/>
        <v>78004.573162620552</v>
      </c>
      <c r="AS114" s="5">
        <f t="shared" si="47"/>
        <v>473919.42081606749</v>
      </c>
      <c r="AT114" s="5">
        <f t="shared" si="17"/>
        <v>641995.42683737981</v>
      </c>
      <c r="AU114" s="5">
        <f t="shared" si="18"/>
        <v>551923.99397868803</v>
      </c>
      <c r="AV114" s="150"/>
      <c r="AW114" s="2">
        <v>107</v>
      </c>
      <c r="AX114" s="118">
        <v>48092</v>
      </c>
      <c r="AY114" s="5">
        <f t="shared" si="48"/>
        <v>640007.30990280595</v>
      </c>
      <c r="AZ114" s="5">
        <f t="shared" si="49"/>
        <v>5034.344461579999</v>
      </c>
      <c r="BA114" s="5">
        <f t="shared" si="19"/>
        <v>1034.2987746874624</v>
      </c>
      <c r="BB114" s="35">
        <f t="shared" si="20"/>
        <v>1.9392880525277781E-2</v>
      </c>
      <c r="BC114" s="5">
        <f t="shared" si="21"/>
        <v>4000.0456868925367</v>
      </c>
      <c r="BD114" s="35">
        <f t="shared" si="22"/>
        <v>7.4999999999999997E-2</v>
      </c>
      <c r="BE114" s="5">
        <f t="shared" si="50"/>
        <v>81026.988871881331</v>
      </c>
      <c r="BF114" s="5">
        <f t="shared" si="51"/>
        <v>457647.86851717858</v>
      </c>
      <c r="BG114" s="5">
        <f t="shared" si="23"/>
        <v>638973.01112811849</v>
      </c>
      <c r="BH114" s="5">
        <f t="shared" si="24"/>
        <v>538674.85738905985</v>
      </c>
      <c r="BI114" s="150"/>
      <c r="BJ114" s="2">
        <v>107</v>
      </c>
      <c r="BK114" s="118">
        <v>48092</v>
      </c>
      <c r="BL114" s="5">
        <f t="shared" si="52"/>
        <v>636923.86703396065</v>
      </c>
      <c r="BM114" s="5">
        <f t="shared" si="53"/>
        <v>4911.6692164045799</v>
      </c>
      <c r="BN114" s="5">
        <f t="shared" si="25"/>
        <v>1063.5875197410678</v>
      </c>
      <c r="BO114" s="35">
        <f t="shared" si="26"/>
        <v>2.0038580586292098E-2</v>
      </c>
      <c r="BP114" s="5">
        <f t="shared" si="27"/>
        <v>3848.081696663512</v>
      </c>
      <c r="BQ114" s="35">
        <f t="shared" si="28"/>
        <v>7.2499999999999995E-2</v>
      </c>
      <c r="BR114" s="5">
        <f t="shared" si="54"/>
        <v>84139.720485780999</v>
      </c>
      <c r="BS114" s="5">
        <f t="shared" si="55"/>
        <v>441408.88566950924</v>
      </c>
      <c r="BT114" s="5">
        <f t="shared" si="29"/>
        <v>635860.27951421961</v>
      </c>
      <c r="BU114" s="5">
        <f t="shared" si="30"/>
        <v>525548.60615529027</v>
      </c>
      <c r="BV114" s="150"/>
      <c r="BW114" s="2">
        <v>107</v>
      </c>
      <c r="BX114" s="118">
        <v>48092</v>
      </c>
      <c r="BY114" s="5">
        <f t="shared" si="56"/>
        <v>633749.56238481181</v>
      </c>
      <c r="BZ114" s="5">
        <f t="shared" si="57"/>
        <v>4790.177965290115</v>
      </c>
      <c r="CA114" s="5">
        <f t="shared" si="31"/>
        <v>1093.3055180453794</v>
      </c>
      <c r="CB114" s="35">
        <f t="shared" si="32"/>
        <v>2.0701657240085491E-2</v>
      </c>
      <c r="CC114" s="5">
        <f t="shared" si="33"/>
        <v>3696.8724472447357</v>
      </c>
      <c r="CD114" s="35">
        <f t="shared" si="34"/>
        <v>7.0000000000000007E-2</v>
      </c>
      <c r="CE114" s="5">
        <f t="shared" si="58"/>
        <v>87343.743133234268</v>
      </c>
      <c r="CF114" s="5">
        <f t="shared" si="59"/>
        <v>425205.29915280826</v>
      </c>
      <c r="CG114" s="5">
        <f t="shared" si="35"/>
        <v>632656.25686676649</v>
      </c>
      <c r="CH114" s="5">
        <f t="shared" si="36"/>
        <v>512549.04228604253</v>
      </c>
    </row>
    <row r="115" spans="9:86" ht="14.25" customHeight="1">
      <c r="I115" s="150"/>
      <c r="J115" s="2">
        <v>108</v>
      </c>
      <c r="K115" s="118">
        <v>48122</v>
      </c>
      <c r="L115" s="5">
        <f t="shared" si="37"/>
        <v>647773.67555305676</v>
      </c>
      <c r="M115" s="5">
        <f t="shared" si="0"/>
        <v>5409.1195491666622</v>
      </c>
      <c r="N115" s="5">
        <f t="shared" si="1"/>
        <v>955.67552973939655</v>
      </c>
      <c r="O115" s="35">
        <f t="shared" si="2"/>
        <v>1.7703878360110125E-2</v>
      </c>
      <c r="P115" s="5">
        <f t="shared" si="3"/>
        <v>4453.4440194272656</v>
      </c>
      <c r="Q115" s="35">
        <f t="shared" si="4"/>
        <v>8.2500000000000018E-2</v>
      </c>
      <c r="R115" s="5">
        <f t="shared" si="38"/>
        <v>73181.999976682666</v>
      </c>
      <c r="S115" s="5">
        <f t="shared" si="39"/>
        <v>511002.911333317</v>
      </c>
      <c r="T115" s="5">
        <f t="shared" si="5"/>
        <v>646818.00002331741</v>
      </c>
      <c r="U115" s="5">
        <f t="shared" si="6"/>
        <v>584184.91130999965</v>
      </c>
      <c r="V115" s="150"/>
      <c r="W115" s="2">
        <v>108</v>
      </c>
      <c r="X115" s="118">
        <v>48122</v>
      </c>
      <c r="Y115" s="5">
        <f t="shared" si="40"/>
        <v>644928.59599064593</v>
      </c>
      <c r="Z115" s="5">
        <f t="shared" si="41"/>
        <v>5283.104931931518</v>
      </c>
      <c r="AA115" s="5">
        <f t="shared" si="7"/>
        <v>983.58095866054464</v>
      </c>
      <c r="AB115" s="35">
        <f t="shared" si="8"/>
        <v>1.8301206641018173E-2</v>
      </c>
      <c r="AC115" s="5">
        <f t="shared" si="9"/>
        <v>4299.5239732709733</v>
      </c>
      <c r="AD115" s="35">
        <f t="shared" si="10"/>
        <v>0.08</v>
      </c>
      <c r="AE115" s="5">
        <f t="shared" si="42"/>
        <v>76054.984968014207</v>
      </c>
      <c r="AF115" s="5">
        <f t="shared" si="43"/>
        <v>494520.34768058965</v>
      </c>
      <c r="AG115" s="5">
        <f t="shared" si="11"/>
        <v>643945.01503198536</v>
      </c>
      <c r="AH115" s="5">
        <f t="shared" si="12"/>
        <v>570575.33264860383</v>
      </c>
      <c r="AI115" s="150"/>
      <c r="AJ115" s="2">
        <v>108</v>
      </c>
      <c r="AK115" s="118">
        <v>48122</v>
      </c>
      <c r="AL115" s="5">
        <f t="shared" si="44"/>
        <v>641995.42683737981</v>
      </c>
      <c r="AM115" s="5">
        <f t="shared" si="45"/>
        <v>5158.1681680251213</v>
      </c>
      <c r="AN115" s="5">
        <f t="shared" si="13"/>
        <v>1011.9477030337102</v>
      </c>
      <c r="AO115" s="35">
        <f t="shared" si="14"/>
        <v>1.8915045074737721E-2</v>
      </c>
      <c r="AP115" s="5">
        <f t="shared" si="15"/>
        <v>4146.2204649914111</v>
      </c>
      <c r="AQ115" s="35">
        <f t="shared" si="16"/>
        <v>7.7499999999999999E-2</v>
      </c>
      <c r="AR115" s="5">
        <f t="shared" si="46"/>
        <v>79016.520865654267</v>
      </c>
      <c r="AS115" s="5">
        <f t="shared" si="47"/>
        <v>478065.6412810589</v>
      </c>
      <c r="AT115" s="5">
        <f t="shared" si="17"/>
        <v>640983.47913434613</v>
      </c>
      <c r="AU115" s="5">
        <f t="shared" si="18"/>
        <v>557082.16214671312</v>
      </c>
      <c r="AV115" s="150"/>
      <c r="AW115" s="2">
        <v>108</v>
      </c>
      <c r="AX115" s="118">
        <v>48122</v>
      </c>
      <c r="AY115" s="5">
        <f t="shared" si="48"/>
        <v>638973.01112811849</v>
      </c>
      <c r="AZ115" s="5">
        <f t="shared" si="49"/>
        <v>5034.344461579999</v>
      </c>
      <c r="BA115" s="5">
        <f t="shared" si="19"/>
        <v>1040.7631420292587</v>
      </c>
      <c r="BB115" s="35">
        <f t="shared" si="20"/>
        <v>1.9545673270771276E-2</v>
      </c>
      <c r="BC115" s="5">
        <f t="shared" si="21"/>
        <v>3993.5813195507403</v>
      </c>
      <c r="BD115" s="35">
        <f t="shared" si="22"/>
        <v>7.4999999999999997E-2</v>
      </c>
      <c r="BE115" s="5">
        <f t="shared" si="50"/>
        <v>82067.752013910591</v>
      </c>
      <c r="BF115" s="5">
        <f t="shared" si="51"/>
        <v>461641.44983672933</v>
      </c>
      <c r="BG115" s="5">
        <f t="shared" si="23"/>
        <v>637932.24798608921</v>
      </c>
      <c r="BH115" s="5">
        <f t="shared" si="24"/>
        <v>543709.20185063989</v>
      </c>
      <c r="BI115" s="150"/>
      <c r="BJ115" s="2">
        <v>108</v>
      </c>
      <c r="BK115" s="118">
        <v>48122</v>
      </c>
      <c r="BL115" s="5">
        <f t="shared" si="52"/>
        <v>635860.27951421961</v>
      </c>
      <c r="BM115" s="5">
        <f t="shared" si="53"/>
        <v>4911.6692164045799</v>
      </c>
      <c r="BN115" s="5">
        <f t="shared" si="25"/>
        <v>1070.0133610061698</v>
      </c>
      <c r="BO115" s="35">
        <f t="shared" si="26"/>
        <v>2.0193367545907382E-2</v>
      </c>
      <c r="BP115" s="5">
        <f t="shared" si="27"/>
        <v>3841.65585539841</v>
      </c>
      <c r="BQ115" s="35">
        <f t="shared" si="28"/>
        <v>7.2499999999999995E-2</v>
      </c>
      <c r="BR115" s="5">
        <f t="shared" si="54"/>
        <v>85209.733846787174</v>
      </c>
      <c r="BS115" s="5">
        <f t="shared" si="55"/>
        <v>445250.54152490763</v>
      </c>
      <c r="BT115" s="5">
        <f t="shared" si="29"/>
        <v>634790.26615321345</v>
      </c>
      <c r="BU115" s="5">
        <f t="shared" si="30"/>
        <v>530460.27537169482</v>
      </c>
      <c r="BV115" s="150"/>
      <c r="BW115" s="2">
        <v>108</v>
      </c>
      <c r="BX115" s="118">
        <v>48122</v>
      </c>
      <c r="BY115" s="5">
        <f t="shared" si="56"/>
        <v>632656.25686676649</v>
      </c>
      <c r="BZ115" s="5">
        <f t="shared" si="57"/>
        <v>4790.177965290115</v>
      </c>
      <c r="CA115" s="5">
        <f t="shared" si="31"/>
        <v>1099.6831335673105</v>
      </c>
      <c r="CB115" s="35">
        <f t="shared" si="32"/>
        <v>2.0858400528846369E-2</v>
      </c>
      <c r="CC115" s="5">
        <f t="shared" si="33"/>
        <v>3690.4948317228045</v>
      </c>
      <c r="CD115" s="35">
        <f t="shared" si="34"/>
        <v>7.0000000000000007E-2</v>
      </c>
      <c r="CE115" s="5">
        <f t="shared" si="58"/>
        <v>88443.426266801573</v>
      </c>
      <c r="CF115" s="5">
        <f t="shared" si="59"/>
        <v>428895.79398453108</v>
      </c>
      <c r="CG115" s="5">
        <f t="shared" si="35"/>
        <v>631556.57373319915</v>
      </c>
      <c r="CH115" s="5">
        <f t="shared" si="36"/>
        <v>517339.22025133262</v>
      </c>
    </row>
    <row r="116" spans="9:86" ht="14.25" customHeight="1">
      <c r="I116" s="150"/>
      <c r="J116" s="2">
        <v>109</v>
      </c>
      <c r="K116" s="118">
        <v>48153</v>
      </c>
      <c r="L116" s="5">
        <f t="shared" si="37"/>
        <v>646818.00002331741</v>
      </c>
      <c r="M116" s="5">
        <f t="shared" si="0"/>
        <v>5409.1195491666622</v>
      </c>
      <c r="N116" s="5">
        <f t="shared" si="1"/>
        <v>962.2457990063549</v>
      </c>
      <c r="O116" s="35">
        <f t="shared" si="2"/>
        <v>1.7851929890108188E-2</v>
      </c>
      <c r="P116" s="5">
        <f t="shared" si="3"/>
        <v>4446.8737501603073</v>
      </c>
      <c r="Q116" s="35">
        <f t="shared" si="4"/>
        <v>8.2500000000000004E-2</v>
      </c>
      <c r="R116" s="5">
        <f t="shared" si="38"/>
        <v>74144.245775689022</v>
      </c>
      <c r="S116" s="5">
        <f t="shared" si="39"/>
        <v>515449.78508347733</v>
      </c>
      <c r="T116" s="5">
        <f t="shared" si="5"/>
        <v>645855.75422431109</v>
      </c>
      <c r="U116" s="5">
        <f t="shared" si="6"/>
        <v>589594.03085916629</v>
      </c>
      <c r="V116" s="150"/>
      <c r="W116" s="2">
        <v>109</v>
      </c>
      <c r="X116" s="118">
        <v>48153</v>
      </c>
      <c r="Y116" s="5">
        <f t="shared" si="40"/>
        <v>643945.01503198536</v>
      </c>
      <c r="Z116" s="5">
        <f t="shared" si="41"/>
        <v>5283.104931931518</v>
      </c>
      <c r="AA116" s="5">
        <f t="shared" si="7"/>
        <v>990.13816505161503</v>
      </c>
      <c r="AB116" s="35">
        <f t="shared" si="8"/>
        <v>1.8451354856795044E-2</v>
      </c>
      <c r="AC116" s="5">
        <f t="shared" si="9"/>
        <v>4292.9667668799029</v>
      </c>
      <c r="AD116" s="35">
        <f t="shared" si="10"/>
        <v>8.0000000000000016E-2</v>
      </c>
      <c r="AE116" s="5">
        <f t="shared" si="42"/>
        <v>77045.123133065819</v>
      </c>
      <c r="AF116" s="5">
        <f t="shared" si="43"/>
        <v>498813.31444746954</v>
      </c>
      <c r="AG116" s="5">
        <f t="shared" si="11"/>
        <v>642954.87686693377</v>
      </c>
      <c r="AH116" s="5">
        <f t="shared" si="12"/>
        <v>575858.43758053542</v>
      </c>
      <c r="AI116" s="150"/>
      <c r="AJ116" s="2">
        <v>109</v>
      </c>
      <c r="AK116" s="118">
        <v>48153</v>
      </c>
      <c r="AL116" s="5">
        <f t="shared" si="44"/>
        <v>640983.47913434613</v>
      </c>
      <c r="AM116" s="5">
        <f t="shared" si="45"/>
        <v>5158.1681680251213</v>
      </c>
      <c r="AN116" s="5">
        <f t="shared" si="13"/>
        <v>1018.4831986158024</v>
      </c>
      <c r="AO116" s="35">
        <f t="shared" si="14"/>
        <v>1.9067259580379942E-2</v>
      </c>
      <c r="AP116" s="5">
        <f t="shared" si="15"/>
        <v>4139.6849694093189</v>
      </c>
      <c r="AQ116" s="35">
        <f t="shared" si="16"/>
        <v>7.7499999999999999E-2</v>
      </c>
      <c r="AR116" s="5">
        <f t="shared" si="46"/>
        <v>80035.004064270062</v>
      </c>
      <c r="AS116" s="5">
        <f t="shared" si="47"/>
        <v>482205.32625046821</v>
      </c>
      <c r="AT116" s="5">
        <f t="shared" si="17"/>
        <v>639964.99593573029</v>
      </c>
      <c r="AU116" s="5">
        <f t="shared" si="18"/>
        <v>562240.33031473821</v>
      </c>
      <c r="AV116" s="150"/>
      <c r="AW116" s="2">
        <v>109</v>
      </c>
      <c r="AX116" s="118">
        <v>48153</v>
      </c>
      <c r="AY116" s="5">
        <f t="shared" si="48"/>
        <v>637932.24798608921</v>
      </c>
      <c r="AZ116" s="5">
        <f t="shared" si="49"/>
        <v>5034.344461579999</v>
      </c>
      <c r="BA116" s="5">
        <f t="shared" si="19"/>
        <v>1047.2679116669419</v>
      </c>
      <c r="BB116" s="35">
        <f t="shared" si="20"/>
        <v>1.9699921080455152E-2</v>
      </c>
      <c r="BC116" s="5">
        <f t="shared" si="21"/>
        <v>3987.0765499130571</v>
      </c>
      <c r="BD116" s="35">
        <f t="shared" si="22"/>
        <v>7.4999999999999997E-2</v>
      </c>
      <c r="BE116" s="5">
        <f t="shared" si="50"/>
        <v>83115.019925577537</v>
      </c>
      <c r="BF116" s="5">
        <f t="shared" si="51"/>
        <v>465628.52638664236</v>
      </c>
      <c r="BG116" s="5">
        <f t="shared" si="23"/>
        <v>636884.98007442232</v>
      </c>
      <c r="BH116" s="5">
        <f t="shared" si="24"/>
        <v>548743.54631221993</v>
      </c>
      <c r="BI116" s="150"/>
      <c r="BJ116" s="2">
        <v>109</v>
      </c>
      <c r="BK116" s="118">
        <v>48153</v>
      </c>
      <c r="BL116" s="5">
        <f t="shared" si="52"/>
        <v>634790.26615321345</v>
      </c>
      <c r="BM116" s="5">
        <f t="shared" si="53"/>
        <v>4911.6692164045799</v>
      </c>
      <c r="BN116" s="5">
        <f t="shared" si="25"/>
        <v>1076.4780250622489</v>
      </c>
      <c r="BO116" s="35">
        <f t="shared" si="26"/>
        <v>2.0349613076185942E-2</v>
      </c>
      <c r="BP116" s="5">
        <f t="shared" si="27"/>
        <v>3835.191191342331</v>
      </c>
      <c r="BQ116" s="35">
        <f t="shared" si="28"/>
        <v>7.2499999999999995E-2</v>
      </c>
      <c r="BR116" s="5">
        <f t="shared" si="54"/>
        <v>86286.211871849417</v>
      </c>
      <c r="BS116" s="5">
        <f t="shared" si="55"/>
        <v>449085.73271624994</v>
      </c>
      <c r="BT116" s="5">
        <f t="shared" si="29"/>
        <v>633713.78812815121</v>
      </c>
      <c r="BU116" s="5">
        <f t="shared" si="30"/>
        <v>535371.94458809937</v>
      </c>
      <c r="BV116" s="150"/>
      <c r="BW116" s="2">
        <v>109</v>
      </c>
      <c r="BX116" s="118">
        <v>48153</v>
      </c>
      <c r="BY116" s="5">
        <f t="shared" si="56"/>
        <v>631556.57373319915</v>
      </c>
      <c r="BZ116" s="5">
        <f t="shared" si="57"/>
        <v>4790.177965290115</v>
      </c>
      <c r="CA116" s="5">
        <f t="shared" si="31"/>
        <v>1106.0979518464533</v>
      </c>
      <c r="CB116" s="35">
        <f t="shared" si="32"/>
        <v>2.1016605596705717E-2</v>
      </c>
      <c r="CC116" s="5">
        <f t="shared" si="33"/>
        <v>3684.0800134436618</v>
      </c>
      <c r="CD116" s="35">
        <f t="shared" si="34"/>
        <v>7.0000000000000007E-2</v>
      </c>
      <c r="CE116" s="5">
        <f t="shared" si="58"/>
        <v>89549.524218648032</v>
      </c>
      <c r="CF116" s="5">
        <f t="shared" si="59"/>
        <v>432579.87399797473</v>
      </c>
      <c r="CG116" s="5">
        <f t="shared" si="35"/>
        <v>630450.47578135272</v>
      </c>
      <c r="CH116" s="5">
        <f t="shared" si="36"/>
        <v>522129.39821662277</v>
      </c>
    </row>
    <row r="117" spans="9:86" ht="14.25" customHeight="1">
      <c r="I117" s="150"/>
      <c r="J117" s="2">
        <v>110</v>
      </c>
      <c r="K117" s="118">
        <v>48183</v>
      </c>
      <c r="L117" s="5">
        <f t="shared" si="37"/>
        <v>645855.75422431109</v>
      </c>
      <c r="M117" s="5">
        <f t="shared" si="0"/>
        <v>5409.1195491666622</v>
      </c>
      <c r="N117" s="5">
        <f t="shared" si="1"/>
        <v>968.86123887452322</v>
      </c>
      <c r="O117" s="35">
        <f t="shared" si="2"/>
        <v>1.8001441948067486E-2</v>
      </c>
      <c r="P117" s="5">
        <f t="shared" si="3"/>
        <v>4440.258310292139</v>
      </c>
      <c r="Q117" s="35">
        <f t="shared" si="4"/>
        <v>8.2500000000000004E-2</v>
      </c>
      <c r="R117" s="5">
        <f t="shared" si="38"/>
        <v>75113.107014563546</v>
      </c>
      <c r="S117" s="5">
        <f t="shared" si="39"/>
        <v>519890.04339376948</v>
      </c>
      <c r="T117" s="5">
        <f t="shared" si="5"/>
        <v>644886.8929854366</v>
      </c>
      <c r="U117" s="5">
        <f t="shared" si="6"/>
        <v>595003.15040833305</v>
      </c>
      <c r="V117" s="150"/>
      <c r="W117" s="2">
        <v>110</v>
      </c>
      <c r="X117" s="118">
        <v>48183</v>
      </c>
      <c r="Y117" s="5">
        <f t="shared" si="40"/>
        <v>642954.87686693377</v>
      </c>
      <c r="Z117" s="5">
        <f t="shared" si="41"/>
        <v>5283.104931931518</v>
      </c>
      <c r="AA117" s="5">
        <f t="shared" si="7"/>
        <v>996.73908615195887</v>
      </c>
      <c r="AB117" s="35">
        <f t="shared" si="8"/>
        <v>1.8602968052918174E-2</v>
      </c>
      <c r="AC117" s="5">
        <f t="shared" si="9"/>
        <v>4286.3658457795591</v>
      </c>
      <c r="AD117" s="35">
        <f t="shared" si="10"/>
        <v>8.0000000000000016E-2</v>
      </c>
      <c r="AE117" s="5">
        <f t="shared" si="42"/>
        <v>78041.862219217772</v>
      </c>
      <c r="AF117" s="5">
        <f t="shared" si="43"/>
        <v>503099.68029324908</v>
      </c>
      <c r="AG117" s="5">
        <f t="shared" si="11"/>
        <v>641958.13778078184</v>
      </c>
      <c r="AH117" s="5">
        <f t="shared" si="12"/>
        <v>581141.5425124669</v>
      </c>
      <c r="AI117" s="150"/>
      <c r="AJ117" s="2">
        <v>110</v>
      </c>
      <c r="AK117" s="118">
        <v>48183</v>
      </c>
      <c r="AL117" s="5">
        <f t="shared" si="44"/>
        <v>639964.99593573029</v>
      </c>
      <c r="AM117" s="5">
        <f t="shared" si="45"/>
        <v>5158.1681680251213</v>
      </c>
      <c r="AN117" s="5">
        <f t="shared" si="13"/>
        <v>1025.0609026068632</v>
      </c>
      <c r="AO117" s="35">
        <f t="shared" si="14"/>
        <v>1.9220943191270549E-2</v>
      </c>
      <c r="AP117" s="5">
        <f t="shared" si="15"/>
        <v>4133.1072654182581</v>
      </c>
      <c r="AQ117" s="35">
        <f t="shared" si="16"/>
        <v>7.7499999999999999E-2</v>
      </c>
      <c r="AR117" s="5">
        <f t="shared" si="46"/>
        <v>81060.064966876933</v>
      </c>
      <c r="AS117" s="5">
        <f t="shared" si="47"/>
        <v>486338.43351588649</v>
      </c>
      <c r="AT117" s="5">
        <f t="shared" si="17"/>
        <v>638939.93503312347</v>
      </c>
      <c r="AU117" s="5">
        <f t="shared" si="18"/>
        <v>567398.49848276342</v>
      </c>
      <c r="AV117" s="150"/>
      <c r="AW117" s="2">
        <v>110</v>
      </c>
      <c r="AX117" s="118">
        <v>48183</v>
      </c>
      <c r="AY117" s="5">
        <f t="shared" si="48"/>
        <v>636884.98007442232</v>
      </c>
      <c r="AZ117" s="5">
        <f t="shared" si="49"/>
        <v>5034.344461579999</v>
      </c>
      <c r="BA117" s="5">
        <f t="shared" si="19"/>
        <v>1053.8133361148598</v>
      </c>
      <c r="BB117" s="35">
        <f t="shared" si="20"/>
        <v>1.985564180191628E-2</v>
      </c>
      <c r="BC117" s="5">
        <f t="shared" si="21"/>
        <v>3980.5311254651392</v>
      </c>
      <c r="BD117" s="35">
        <f t="shared" si="22"/>
        <v>7.4999999999999997E-2</v>
      </c>
      <c r="BE117" s="5">
        <f t="shared" si="50"/>
        <v>84168.833261692402</v>
      </c>
      <c r="BF117" s="5">
        <f t="shared" si="51"/>
        <v>469609.05751210748</v>
      </c>
      <c r="BG117" s="5">
        <f t="shared" si="23"/>
        <v>635831.16673830745</v>
      </c>
      <c r="BH117" s="5">
        <f t="shared" si="24"/>
        <v>553777.89077379985</v>
      </c>
      <c r="BI117" s="150"/>
      <c r="BJ117" s="2">
        <v>110</v>
      </c>
      <c r="BK117" s="118">
        <v>48183</v>
      </c>
      <c r="BL117" s="5">
        <f t="shared" si="52"/>
        <v>633713.78812815121</v>
      </c>
      <c r="BM117" s="5">
        <f t="shared" si="53"/>
        <v>4911.6692164045799</v>
      </c>
      <c r="BN117" s="5">
        <f t="shared" si="25"/>
        <v>1082.9817464636662</v>
      </c>
      <c r="BO117" s="35">
        <f t="shared" si="26"/>
        <v>2.0507335016254933E-2</v>
      </c>
      <c r="BP117" s="5">
        <f t="shared" si="27"/>
        <v>3828.6874699409136</v>
      </c>
      <c r="BQ117" s="35">
        <f t="shared" si="28"/>
        <v>7.2499999999999995E-2</v>
      </c>
      <c r="BR117" s="5">
        <f t="shared" si="54"/>
        <v>87369.193618313089</v>
      </c>
      <c r="BS117" s="5">
        <f t="shared" si="55"/>
        <v>452914.42018619087</v>
      </c>
      <c r="BT117" s="5">
        <f t="shared" si="29"/>
        <v>632630.80638168752</v>
      </c>
      <c r="BU117" s="5">
        <f t="shared" si="30"/>
        <v>540283.61380450393</v>
      </c>
      <c r="BV117" s="150"/>
      <c r="BW117" s="2">
        <v>110</v>
      </c>
      <c r="BX117" s="118">
        <v>48183</v>
      </c>
      <c r="BY117" s="5">
        <f t="shared" si="56"/>
        <v>630450.47578135272</v>
      </c>
      <c r="BZ117" s="5">
        <f t="shared" si="57"/>
        <v>4790.177965290115</v>
      </c>
      <c r="CA117" s="5">
        <f t="shared" si="31"/>
        <v>1112.5501898988905</v>
      </c>
      <c r="CB117" s="35">
        <f t="shared" si="32"/>
        <v>2.1176290274411379E-2</v>
      </c>
      <c r="CC117" s="5">
        <f t="shared" si="33"/>
        <v>3677.6277753912245</v>
      </c>
      <c r="CD117" s="35">
        <f t="shared" si="34"/>
        <v>7.0000000000000007E-2</v>
      </c>
      <c r="CE117" s="5">
        <f t="shared" si="58"/>
        <v>90662.07440854692</v>
      </c>
      <c r="CF117" s="5">
        <f t="shared" si="59"/>
        <v>436257.50177336595</v>
      </c>
      <c r="CG117" s="5">
        <f t="shared" si="35"/>
        <v>629337.92559145379</v>
      </c>
      <c r="CH117" s="5">
        <f t="shared" si="36"/>
        <v>526919.57618191291</v>
      </c>
    </row>
    <row r="118" spans="9:86" ht="14.25" customHeight="1">
      <c r="I118" s="150"/>
      <c r="J118" s="2">
        <v>111</v>
      </c>
      <c r="K118" s="118">
        <v>48214</v>
      </c>
      <c r="L118" s="5">
        <f t="shared" si="37"/>
        <v>644886.8929854366</v>
      </c>
      <c r="M118" s="5">
        <f t="shared" si="0"/>
        <v>5409.1195491666622</v>
      </c>
      <c r="N118" s="5">
        <f t="shared" si="1"/>
        <v>975.52215989178512</v>
      </c>
      <c r="O118" s="35">
        <f t="shared" si="2"/>
        <v>1.8152432691736817E-2</v>
      </c>
      <c r="P118" s="5">
        <f t="shared" si="3"/>
        <v>4433.5973892748771</v>
      </c>
      <c r="Q118" s="35">
        <f t="shared" si="4"/>
        <v>8.2500000000000018E-2</v>
      </c>
      <c r="R118" s="5">
        <f t="shared" si="38"/>
        <v>76088.629174455331</v>
      </c>
      <c r="S118" s="5">
        <f t="shared" si="39"/>
        <v>524323.64078304439</v>
      </c>
      <c r="T118" s="5">
        <f t="shared" si="5"/>
        <v>643911.37082554481</v>
      </c>
      <c r="U118" s="5">
        <f t="shared" si="6"/>
        <v>600412.2699574997</v>
      </c>
      <c r="V118" s="150"/>
      <c r="W118" s="2">
        <v>111</v>
      </c>
      <c r="X118" s="118">
        <v>48214</v>
      </c>
      <c r="Y118" s="5">
        <f t="shared" si="40"/>
        <v>641958.13778078184</v>
      </c>
      <c r="Z118" s="5">
        <f t="shared" si="41"/>
        <v>5283.104931931518</v>
      </c>
      <c r="AA118" s="5">
        <f t="shared" si="7"/>
        <v>1003.3840133929725</v>
      </c>
      <c r="AB118" s="35">
        <f t="shared" si="8"/>
        <v>1.8756064378807422E-2</v>
      </c>
      <c r="AC118" s="5">
        <f t="shared" si="9"/>
        <v>4279.7209185385454</v>
      </c>
      <c r="AD118" s="35">
        <f t="shared" si="10"/>
        <v>7.9999999999999988E-2</v>
      </c>
      <c r="AE118" s="5">
        <f t="shared" si="42"/>
        <v>79045.246232610749</v>
      </c>
      <c r="AF118" s="5">
        <f t="shared" si="43"/>
        <v>507379.40121178766</v>
      </c>
      <c r="AG118" s="5">
        <f t="shared" si="11"/>
        <v>640954.75376738887</v>
      </c>
      <c r="AH118" s="5">
        <f t="shared" si="12"/>
        <v>586424.64744439838</v>
      </c>
      <c r="AI118" s="150"/>
      <c r="AJ118" s="2">
        <v>111</v>
      </c>
      <c r="AK118" s="118">
        <v>48214</v>
      </c>
      <c r="AL118" s="5">
        <f t="shared" si="44"/>
        <v>638939.93503312347</v>
      </c>
      <c r="AM118" s="5">
        <f t="shared" si="45"/>
        <v>5158.1681680251213</v>
      </c>
      <c r="AN118" s="5">
        <f t="shared" si="13"/>
        <v>1031.6810876028658</v>
      </c>
      <c r="AO118" s="35">
        <f t="shared" si="14"/>
        <v>1.9376114048330045E-2</v>
      </c>
      <c r="AP118" s="5">
        <f t="shared" si="15"/>
        <v>4126.4870804222555</v>
      </c>
      <c r="AQ118" s="35">
        <f t="shared" si="16"/>
        <v>7.7499999999999999E-2</v>
      </c>
      <c r="AR118" s="5">
        <f t="shared" si="46"/>
        <v>82091.746054479794</v>
      </c>
      <c r="AS118" s="5">
        <f t="shared" si="47"/>
        <v>490464.92059630872</v>
      </c>
      <c r="AT118" s="5">
        <f t="shared" si="17"/>
        <v>637908.25394552061</v>
      </c>
      <c r="AU118" s="5">
        <f t="shared" si="18"/>
        <v>572556.66665078851</v>
      </c>
      <c r="AV118" s="150"/>
      <c r="AW118" s="2">
        <v>111</v>
      </c>
      <c r="AX118" s="118">
        <v>48214</v>
      </c>
      <c r="AY118" s="5">
        <f t="shared" si="48"/>
        <v>635831.16673830745</v>
      </c>
      <c r="AZ118" s="5">
        <f t="shared" si="49"/>
        <v>5034.344461579999</v>
      </c>
      <c r="BA118" s="5">
        <f t="shared" si="19"/>
        <v>1060.399669465578</v>
      </c>
      <c r="BB118" s="35">
        <f t="shared" si="20"/>
        <v>2.0012853567500807E-2</v>
      </c>
      <c r="BC118" s="5">
        <f t="shared" si="21"/>
        <v>3973.944792114421</v>
      </c>
      <c r="BD118" s="35">
        <f t="shared" si="22"/>
        <v>7.4999999999999997E-2</v>
      </c>
      <c r="BE118" s="5">
        <f t="shared" si="50"/>
        <v>85229.232931157982</v>
      </c>
      <c r="BF118" s="5">
        <f t="shared" si="51"/>
        <v>473583.00230422191</v>
      </c>
      <c r="BG118" s="5">
        <f t="shared" si="23"/>
        <v>634770.76706884184</v>
      </c>
      <c r="BH118" s="5">
        <f t="shared" si="24"/>
        <v>558812.23523537989</v>
      </c>
      <c r="BI118" s="150"/>
      <c r="BJ118" s="2">
        <v>111</v>
      </c>
      <c r="BK118" s="118">
        <v>48214</v>
      </c>
      <c r="BL118" s="5">
        <f t="shared" si="52"/>
        <v>632630.80638168752</v>
      </c>
      <c r="BM118" s="5">
        <f t="shared" si="53"/>
        <v>4911.6692164045799</v>
      </c>
      <c r="BN118" s="5">
        <f t="shared" si="25"/>
        <v>1089.5247611818845</v>
      </c>
      <c r="BO118" s="35">
        <f t="shared" si="26"/>
        <v>2.0666551489897645E-2</v>
      </c>
      <c r="BP118" s="5">
        <f t="shared" si="27"/>
        <v>3822.1444552226953</v>
      </c>
      <c r="BQ118" s="35">
        <f t="shared" si="28"/>
        <v>7.2499999999999995E-2</v>
      </c>
      <c r="BR118" s="5">
        <f t="shared" si="54"/>
        <v>88458.718379494967</v>
      </c>
      <c r="BS118" s="5">
        <f t="shared" si="55"/>
        <v>456736.56464141357</v>
      </c>
      <c r="BT118" s="5">
        <f t="shared" si="29"/>
        <v>631541.28162050562</v>
      </c>
      <c r="BU118" s="5">
        <f t="shared" si="30"/>
        <v>545195.28302090848</v>
      </c>
      <c r="BV118" s="150"/>
      <c r="BW118" s="2">
        <v>111</v>
      </c>
      <c r="BX118" s="118">
        <v>48214</v>
      </c>
      <c r="BY118" s="5">
        <f t="shared" si="56"/>
        <v>629337.92559145379</v>
      </c>
      <c r="BZ118" s="5">
        <f t="shared" si="57"/>
        <v>4790.177965290115</v>
      </c>
      <c r="CA118" s="5">
        <f t="shared" si="31"/>
        <v>1119.0400660066343</v>
      </c>
      <c r="CB118" s="35">
        <f t="shared" si="32"/>
        <v>2.1337472677273473E-2</v>
      </c>
      <c r="CC118" s="5">
        <f t="shared" si="33"/>
        <v>3671.1378992834807</v>
      </c>
      <c r="CD118" s="35">
        <f t="shared" si="34"/>
        <v>7.0000000000000007E-2</v>
      </c>
      <c r="CE118" s="5">
        <f t="shared" si="58"/>
        <v>91781.114474553557</v>
      </c>
      <c r="CF118" s="5">
        <f t="shared" si="59"/>
        <v>439928.63967264944</v>
      </c>
      <c r="CG118" s="5">
        <f t="shared" si="35"/>
        <v>628218.8855254472</v>
      </c>
      <c r="CH118" s="5">
        <f t="shared" si="36"/>
        <v>531709.75414720294</v>
      </c>
    </row>
    <row r="119" spans="9:86" ht="14.25" customHeight="1">
      <c r="I119" s="150"/>
      <c r="J119" s="2">
        <v>112</v>
      </c>
      <c r="K119" s="118">
        <v>48245</v>
      </c>
      <c r="L119" s="5">
        <f t="shared" si="37"/>
        <v>643911.37082554481</v>
      </c>
      <c r="M119" s="5">
        <f t="shared" si="0"/>
        <v>5409.1195491666622</v>
      </c>
      <c r="N119" s="5">
        <f t="shared" si="1"/>
        <v>982.22887474104118</v>
      </c>
      <c r="O119" s="35">
        <f t="shared" si="2"/>
        <v>1.8304920569706607E-2</v>
      </c>
      <c r="P119" s="5">
        <f t="shared" si="3"/>
        <v>4426.890674425621</v>
      </c>
      <c r="Q119" s="35">
        <f t="shared" si="4"/>
        <v>8.2500000000000018E-2</v>
      </c>
      <c r="R119" s="5">
        <f t="shared" si="38"/>
        <v>77070.858049196366</v>
      </c>
      <c r="S119" s="5">
        <f t="shared" si="39"/>
        <v>528750.53145747003</v>
      </c>
      <c r="T119" s="5">
        <f t="shared" si="5"/>
        <v>642929.14195080381</v>
      </c>
      <c r="U119" s="5">
        <f t="shared" si="6"/>
        <v>605821.38950666646</v>
      </c>
      <c r="V119" s="150"/>
      <c r="W119" s="2">
        <v>112</v>
      </c>
      <c r="X119" s="118">
        <v>48245</v>
      </c>
      <c r="Y119" s="5">
        <f t="shared" si="40"/>
        <v>640954.75376738887</v>
      </c>
      <c r="Z119" s="5">
        <f t="shared" si="41"/>
        <v>5283.104931931518</v>
      </c>
      <c r="AA119" s="5">
        <f t="shared" si="7"/>
        <v>1010.0732401489249</v>
      </c>
      <c r="AB119" s="35">
        <f t="shared" si="8"/>
        <v>1.8910662274588465E-2</v>
      </c>
      <c r="AC119" s="5">
        <f t="shared" si="9"/>
        <v>4273.031691782593</v>
      </c>
      <c r="AD119" s="35">
        <f t="shared" si="10"/>
        <v>8.0000000000000016E-2</v>
      </c>
      <c r="AE119" s="5">
        <f t="shared" si="42"/>
        <v>80055.319472759671</v>
      </c>
      <c r="AF119" s="5">
        <f t="shared" si="43"/>
        <v>511652.43290357024</v>
      </c>
      <c r="AG119" s="5">
        <f t="shared" si="11"/>
        <v>639944.68052723992</v>
      </c>
      <c r="AH119" s="5">
        <f t="shared" si="12"/>
        <v>591707.75237632985</v>
      </c>
      <c r="AI119" s="150"/>
      <c r="AJ119" s="2">
        <v>112</v>
      </c>
      <c r="AK119" s="118">
        <v>48245</v>
      </c>
      <c r="AL119" s="5">
        <f t="shared" si="44"/>
        <v>637908.25394552061</v>
      </c>
      <c r="AM119" s="5">
        <f t="shared" si="45"/>
        <v>5158.1681680251213</v>
      </c>
      <c r="AN119" s="5">
        <f t="shared" si="13"/>
        <v>1038.344027960301</v>
      </c>
      <c r="AO119" s="35">
        <f t="shared" si="14"/>
        <v>1.9532790583060469E-2</v>
      </c>
      <c r="AP119" s="5">
        <f t="shared" si="15"/>
        <v>4119.8241400648203</v>
      </c>
      <c r="AQ119" s="35">
        <f t="shared" si="16"/>
        <v>7.7499999999999986E-2</v>
      </c>
      <c r="AR119" s="5">
        <f t="shared" si="46"/>
        <v>83130.090082440089</v>
      </c>
      <c r="AS119" s="5">
        <f t="shared" si="47"/>
        <v>494584.74473637354</v>
      </c>
      <c r="AT119" s="5">
        <f t="shared" si="17"/>
        <v>636869.90991756029</v>
      </c>
      <c r="AU119" s="5">
        <f t="shared" si="18"/>
        <v>577714.8348188136</v>
      </c>
      <c r="AV119" s="150"/>
      <c r="AW119" s="2">
        <v>112</v>
      </c>
      <c r="AX119" s="118">
        <v>48245</v>
      </c>
      <c r="AY119" s="5">
        <f t="shared" si="48"/>
        <v>634770.76706884184</v>
      </c>
      <c r="AZ119" s="5">
        <f t="shared" si="49"/>
        <v>5034.344461579999</v>
      </c>
      <c r="BA119" s="5">
        <f t="shared" si="19"/>
        <v>1067.0271673997377</v>
      </c>
      <c r="BB119" s="35">
        <f t="shared" si="20"/>
        <v>2.0171574800022577E-2</v>
      </c>
      <c r="BC119" s="5">
        <f t="shared" si="21"/>
        <v>3967.3172941802613</v>
      </c>
      <c r="BD119" s="35">
        <f t="shared" si="22"/>
        <v>7.4999999999999997E-2</v>
      </c>
      <c r="BE119" s="5">
        <f t="shared" si="50"/>
        <v>86296.260098557716</v>
      </c>
      <c r="BF119" s="5">
        <f t="shared" si="51"/>
        <v>477550.31959840219</v>
      </c>
      <c r="BG119" s="5">
        <f t="shared" si="23"/>
        <v>633703.73990144208</v>
      </c>
      <c r="BH119" s="5">
        <f t="shared" si="24"/>
        <v>563846.57969695993</v>
      </c>
      <c r="BI119" s="150"/>
      <c r="BJ119" s="2">
        <v>112</v>
      </c>
      <c r="BK119" s="118">
        <v>48245</v>
      </c>
      <c r="BL119" s="5">
        <f t="shared" si="52"/>
        <v>631541.28162050562</v>
      </c>
      <c r="BM119" s="5">
        <f t="shared" si="53"/>
        <v>4911.6692164045799</v>
      </c>
      <c r="BN119" s="5">
        <f t="shared" si="25"/>
        <v>1096.1073066140252</v>
      </c>
      <c r="BO119" s="35">
        <f t="shared" si="26"/>
        <v>2.0827280911261375E-2</v>
      </c>
      <c r="BP119" s="5">
        <f t="shared" si="27"/>
        <v>3815.5619097905546</v>
      </c>
      <c r="BQ119" s="35">
        <f t="shared" si="28"/>
        <v>7.2499999999999995E-2</v>
      </c>
      <c r="BR119" s="5">
        <f t="shared" si="54"/>
        <v>89554.82568610899</v>
      </c>
      <c r="BS119" s="5">
        <f t="shared" si="55"/>
        <v>460552.12655120413</v>
      </c>
      <c r="BT119" s="5">
        <f t="shared" si="29"/>
        <v>630445.17431389156</v>
      </c>
      <c r="BU119" s="5">
        <f t="shared" si="30"/>
        <v>550106.95223731315</v>
      </c>
      <c r="BV119" s="150"/>
      <c r="BW119" s="2">
        <v>112</v>
      </c>
      <c r="BX119" s="118">
        <v>48245</v>
      </c>
      <c r="BY119" s="5">
        <f t="shared" si="56"/>
        <v>628218.8855254472</v>
      </c>
      <c r="BZ119" s="5">
        <f t="shared" si="57"/>
        <v>4790.177965290115</v>
      </c>
      <c r="CA119" s="5">
        <f t="shared" si="31"/>
        <v>1125.5677997250064</v>
      </c>
      <c r="CB119" s="35">
        <f t="shared" si="32"/>
        <v>2.1500171210871624E-2</v>
      </c>
      <c r="CC119" s="5">
        <f t="shared" si="33"/>
        <v>3664.6101655651087</v>
      </c>
      <c r="CD119" s="35">
        <f t="shared" si="34"/>
        <v>7.0000000000000007E-2</v>
      </c>
      <c r="CE119" s="5">
        <f t="shared" si="58"/>
        <v>92906.682274278559</v>
      </c>
      <c r="CF119" s="5">
        <f t="shared" si="59"/>
        <v>443593.24983821454</v>
      </c>
      <c r="CG119" s="5">
        <f t="shared" si="35"/>
        <v>627093.31772572221</v>
      </c>
      <c r="CH119" s="5">
        <f t="shared" si="36"/>
        <v>536499.93211249309</v>
      </c>
    </row>
    <row r="120" spans="9:86" ht="14.25" customHeight="1">
      <c r="I120" s="150"/>
      <c r="J120" s="2">
        <v>113</v>
      </c>
      <c r="K120" s="118">
        <v>48274</v>
      </c>
      <c r="L120" s="5">
        <f t="shared" si="37"/>
        <v>642929.14195080381</v>
      </c>
      <c r="M120" s="5">
        <f t="shared" si="0"/>
        <v>5409.1195491666622</v>
      </c>
      <c r="N120" s="5">
        <f t="shared" si="1"/>
        <v>988.9816982548864</v>
      </c>
      <c r="O120" s="35">
        <f t="shared" si="2"/>
        <v>1.845892432725774E-2</v>
      </c>
      <c r="P120" s="5">
        <f t="shared" si="3"/>
        <v>4420.1378509117758</v>
      </c>
      <c r="Q120" s="35">
        <f t="shared" si="4"/>
        <v>8.249999999999999E-2</v>
      </c>
      <c r="R120" s="5">
        <f t="shared" si="38"/>
        <v>78059.839747451246</v>
      </c>
      <c r="S120" s="5">
        <f t="shared" si="39"/>
        <v>533170.66930838185</v>
      </c>
      <c r="T120" s="5">
        <f t="shared" si="5"/>
        <v>641940.16025254887</v>
      </c>
      <c r="U120" s="5">
        <f t="shared" si="6"/>
        <v>611230.5090558331</v>
      </c>
      <c r="V120" s="150"/>
      <c r="W120" s="2">
        <v>113</v>
      </c>
      <c r="X120" s="118">
        <v>48274</v>
      </c>
      <c r="Y120" s="5">
        <f t="shared" si="40"/>
        <v>639944.68052723992</v>
      </c>
      <c r="Z120" s="5">
        <f t="shared" si="41"/>
        <v>5283.104931931518</v>
      </c>
      <c r="AA120" s="5">
        <f t="shared" si="7"/>
        <v>1016.8070617499179</v>
      </c>
      <c r="AB120" s="35">
        <f t="shared" si="8"/>
        <v>1.9066780476940989E-2</v>
      </c>
      <c r="AC120" s="5">
        <f t="shared" si="9"/>
        <v>4266.2978701816</v>
      </c>
      <c r="AD120" s="35">
        <f t="shared" si="10"/>
        <v>8.0000000000000016E-2</v>
      </c>
      <c r="AE120" s="5">
        <f t="shared" si="42"/>
        <v>81072.126534509589</v>
      </c>
      <c r="AF120" s="5">
        <f t="shared" si="43"/>
        <v>515918.73077375186</v>
      </c>
      <c r="AG120" s="5">
        <f t="shared" si="11"/>
        <v>638927.87346549006</v>
      </c>
      <c r="AH120" s="5">
        <f t="shared" si="12"/>
        <v>596990.85730826145</v>
      </c>
      <c r="AI120" s="150"/>
      <c r="AJ120" s="2">
        <v>113</v>
      </c>
      <c r="AK120" s="118">
        <v>48274</v>
      </c>
      <c r="AL120" s="5">
        <f t="shared" si="44"/>
        <v>636869.90991756029</v>
      </c>
      <c r="AM120" s="5">
        <f t="shared" si="45"/>
        <v>5158.1681680251213</v>
      </c>
      <c r="AN120" s="5">
        <f t="shared" si="13"/>
        <v>1045.0499998075447</v>
      </c>
      <c r="AO120" s="35">
        <f t="shared" si="14"/>
        <v>1.9690991523392678E-2</v>
      </c>
      <c r="AP120" s="5">
        <f t="shared" si="15"/>
        <v>4113.1181682175766</v>
      </c>
      <c r="AQ120" s="35">
        <f t="shared" si="16"/>
        <v>7.7499999999999999E-2</v>
      </c>
      <c r="AR120" s="5">
        <f t="shared" si="46"/>
        <v>84175.140082247628</v>
      </c>
      <c r="AS120" s="5">
        <f t="shared" si="47"/>
        <v>498697.86290459114</v>
      </c>
      <c r="AT120" s="5">
        <f t="shared" si="17"/>
        <v>635824.85991775279</v>
      </c>
      <c r="AU120" s="5">
        <f t="shared" si="18"/>
        <v>582873.00298683881</v>
      </c>
      <c r="AV120" s="150"/>
      <c r="AW120" s="2">
        <v>113</v>
      </c>
      <c r="AX120" s="118">
        <v>48274</v>
      </c>
      <c r="AY120" s="5">
        <f t="shared" si="48"/>
        <v>633703.73990144208</v>
      </c>
      <c r="AZ120" s="5">
        <f t="shared" si="49"/>
        <v>5034.344461579999</v>
      </c>
      <c r="BA120" s="5">
        <f t="shared" si="19"/>
        <v>1073.6960871959864</v>
      </c>
      <c r="BB120" s="35">
        <f t="shared" si="20"/>
        <v>2.0331824218609944E-2</v>
      </c>
      <c r="BC120" s="5">
        <f t="shared" si="21"/>
        <v>3960.6483743840126</v>
      </c>
      <c r="BD120" s="35">
        <f t="shared" si="22"/>
        <v>7.4999999999999997E-2</v>
      </c>
      <c r="BE120" s="5">
        <f t="shared" si="50"/>
        <v>87369.956185753705</v>
      </c>
      <c r="BF120" s="5">
        <f t="shared" si="51"/>
        <v>481510.96797278622</v>
      </c>
      <c r="BG120" s="5">
        <f t="shared" si="23"/>
        <v>632630.04381424608</v>
      </c>
      <c r="BH120" s="5">
        <f t="shared" si="24"/>
        <v>568880.92415853997</v>
      </c>
      <c r="BI120" s="150"/>
      <c r="BJ120" s="2">
        <v>113</v>
      </c>
      <c r="BK120" s="118">
        <v>48274</v>
      </c>
      <c r="BL120" s="5">
        <f t="shared" si="52"/>
        <v>630445.17431389156</v>
      </c>
      <c r="BM120" s="5">
        <f t="shared" si="53"/>
        <v>4911.6692164045799</v>
      </c>
      <c r="BN120" s="5">
        <f t="shared" si="25"/>
        <v>1102.7296215914853</v>
      </c>
      <c r="BO120" s="35">
        <f t="shared" si="26"/>
        <v>2.0989541990703513E-2</v>
      </c>
      <c r="BP120" s="5">
        <f t="shared" si="27"/>
        <v>3808.9395948130946</v>
      </c>
      <c r="BQ120" s="35">
        <f t="shared" si="28"/>
        <v>7.2499999999999995E-2</v>
      </c>
      <c r="BR120" s="5">
        <f t="shared" si="54"/>
        <v>90657.555307700473</v>
      </c>
      <c r="BS120" s="5">
        <f t="shared" si="55"/>
        <v>464361.06614601723</v>
      </c>
      <c r="BT120" s="5">
        <f t="shared" si="29"/>
        <v>629342.44469230005</v>
      </c>
      <c r="BU120" s="5">
        <f t="shared" si="30"/>
        <v>555018.6214537177</v>
      </c>
      <c r="BV120" s="150"/>
      <c r="BW120" s="2">
        <v>113</v>
      </c>
      <c r="BX120" s="118">
        <v>48274</v>
      </c>
      <c r="BY120" s="5">
        <f t="shared" si="56"/>
        <v>627093.31772572221</v>
      </c>
      <c r="BZ120" s="5">
        <f t="shared" si="57"/>
        <v>4790.177965290115</v>
      </c>
      <c r="CA120" s="5">
        <f t="shared" si="31"/>
        <v>1132.1336118900686</v>
      </c>
      <c r="CB120" s="35">
        <f t="shared" si="32"/>
        <v>2.1664404576900446E-2</v>
      </c>
      <c r="CC120" s="5">
        <f t="shared" si="33"/>
        <v>3658.0443534000465</v>
      </c>
      <c r="CD120" s="35">
        <f t="shared" si="34"/>
        <v>7.0000000000000007E-2</v>
      </c>
      <c r="CE120" s="5">
        <f t="shared" si="58"/>
        <v>94038.815886168624</v>
      </c>
      <c r="CF120" s="5">
        <f t="shared" si="59"/>
        <v>447251.29419161461</v>
      </c>
      <c r="CG120" s="5">
        <f t="shared" si="35"/>
        <v>625961.18411383219</v>
      </c>
      <c r="CH120" s="5">
        <f t="shared" si="36"/>
        <v>541290.11007778323</v>
      </c>
    </row>
    <row r="121" spans="9:86" ht="14.25" customHeight="1">
      <c r="I121" s="150"/>
      <c r="J121" s="2">
        <v>114</v>
      </c>
      <c r="K121" s="118">
        <v>48305</v>
      </c>
      <c r="L121" s="5">
        <f t="shared" si="37"/>
        <v>641940.16025254887</v>
      </c>
      <c r="M121" s="5">
        <f t="shared" si="0"/>
        <v>5409.1195491666622</v>
      </c>
      <c r="N121" s="5">
        <f t="shared" si="1"/>
        <v>995.78094743038855</v>
      </c>
      <c r="O121" s="35">
        <f t="shared" si="2"/>
        <v>1.8614463012352429E-2</v>
      </c>
      <c r="P121" s="5">
        <f t="shared" si="3"/>
        <v>4413.3386017362736</v>
      </c>
      <c r="Q121" s="35">
        <f t="shared" si="4"/>
        <v>8.2500000000000004E-2</v>
      </c>
      <c r="R121" s="5">
        <f t="shared" si="38"/>
        <v>79055.62069488164</v>
      </c>
      <c r="S121" s="5">
        <f t="shared" si="39"/>
        <v>537584.00791011809</v>
      </c>
      <c r="T121" s="5">
        <f t="shared" si="5"/>
        <v>640944.37930511846</v>
      </c>
      <c r="U121" s="5">
        <f t="shared" si="6"/>
        <v>616639.62860499974</v>
      </c>
      <c r="V121" s="150"/>
      <c r="W121" s="2">
        <v>114</v>
      </c>
      <c r="X121" s="118">
        <v>48305</v>
      </c>
      <c r="Y121" s="5">
        <f t="shared" si="40"/>
        <v>638927.87346549006</v>
      </c>
      <c r="Z121" s="5">
        <f t="shared" si="41"/>
        <v>5283.104931931518</v>
      </c>
      <c r="AA121" s="5">
        <f t="shared" si="7"/>
        <v>1023.5857754949175</v>
      </c>
      <c r="AB121" s="35">
        <f t="shared" si="8"/>
        <v>1.9224438025088671E-2</v>
      </c>
      <c r="AC121" s="5">
        <f t="shared" si="9"/>
        <v>4259.5191564366005</v>
      </c>
      <c r="AD121" s="35">
        <f t="shared" si="10"/>
        <v>0.08</v>
      </c>
      <c r="AE121" s="5">
        <f t="shared" si="42"/>
        <v>82095.712310004514</v>
      </c>
      <c r="AF121" s="5">
        <f t="shared" si="43"/>
        <v>520178.24993018847</v>
      </c>
      <c r="AG121" s="5">
        <f t="shared" si="11"/>
        <v>637904.28768999514</v>
      </c>
      <c r="AH121" s="5">
        <f t="shared" si="12"/>
        <v>602273.96224019304</v>
      </c>
      <c r="AI121" s="150"/>
      <c r="AJ121" s="2">
        <v>114</v>
      </c>
      <c r="AK121" s="118">
        <v>48305</v>
      </c>
      <c r="AL121" s="5">
        <f t="shared" si="44"/>
        <v>635824.85991775279</v>
      </c>
      <c r="AM121" s="5">
        <f t="shared" si="45"/>
        <v>5158.1681680251213</v>
      </c>
      <c r="AN121" s="5">
        <f t="shared" si="13"/>
        <v>1051.799281056301</v>
      </c>
      <c r="AO121" s="35">
        <f t="shared" si="14"/>
        <v>1.9850735899675703E-2</v>
      </c>
      <c r="AP121" s="5">
        <f t="shared" si="15"/>
        <v>4106.3688869688203</v>
      </c>
      <c r="AQ121" s="35">
        <f t="shared" si="16"/>
        <v>7.7499999999999999E-2</v>
      </c>
      <c r="AR121" s="5">
        <f t="shared" si="46"/>
        <v>85226.939363303929</v>
      </c>
      <c r="AS121" s="5">
        <f t="shared" si="47"/>
        <v>502804.23179155996</v>
      </c>
      <c r="AT121" s="5">
        <f t="shared" si="17"/>
        <v>634773.06063669652</v>
      </c>
      <c r="AU121" s="5">
        <f t="shared" si="18"/>
        <v>588031.1711548639</v>
      </c>
      <c r="AV121" s="150"/>
      <c r="AW121" s="2">
        <v>114</v>
      </c>
      <c r="AX121" s="118">
        <v>48305</v>
      </c>
      <c r="AY121" s="5">
        <f t="shared" si="48"/>
        <v>632630.04381424608</v>
      </c>
      <c r="AZ121" s="5">
        <f t="shared" si="49"/>
        <v>5034.344461579999</v>
      </c>
      <c r="BA121" s="5">
        <f t="shared" si="19"/>
        <v>1080.4066877409614</v>
      </c>
      <c r="BB121" s="35">
        <f t="shared" si="20"/>
        <v>2.0493620844694357E-2</v>
      </c>
      <c r="BC121" s="5">
        <f t="shared" si="21"/>
        <v>3953.9377738390376</v>
      </c>
      <c r="BD121" s="35">
        <f t="shared" si="22"/>
        <v>7.4999999999999997E-2</v>
      </c>
      <c r="BE121" s="5">
        <f t="shared" si="50"/>
        <v>88450.362873494669</v>
      </c>
      <c r="BF121" s="5">
        <f t="shared" si="51"/>
        <v>485464.90574662527</v>
      </c>
      <c r="BG121" s="5">
        <f t="shared" si="23"/>
        <v>631549.63712650514</v>
      </c>
      <c r="BH121" s="5">
        <f t="shared" si="24"/>
        <v>573915.2686201199</v>
      </c>
      <c r="BI121" s="150"/>
      <c r="BJ121" s="2">
        <v>114</v>
      </c>
      <c r="BK121" s="118">
        <v>48305</v>
      </c>
      <c r="BL121" s="5">
        <f t="shared" si="52"/>
        <v>629342.44469230005</v>
      </c>
      <c r="BM121" s="5">
        <f t="shared" si="53"/>
        <v>4911.6692164045799</v>
      </c>
      <c r="BN121" s="5">
        <f t="shared" si="25"/>
        <v>1109.3919463886004</v>
      </c>
      <c r="BO121" s="35">
        <f t="shared" si="26"/>
        <v>2.1153353740779538E-2</v>
      </c>
      <c r="BP121" s="5">
        <f t="shared" si="27"/>
        <v>3802.2772700159794</v>
      </c>
      <c r="BQ121" s="35">
        <f t="shared" si="28"/>
        <v>7.2499999999999995E-2</v>
      </c>
      <c r="BR121" s="5">
        <f t="shared" si="54"/>
        <v>91766.947254089071</v>
      </c>
      <c r="BS121" s="5">
        <f t="shared" si="55"/>
        <v>468163.3434160332</v>
      </c>
      <c r="BT121" s="5">
        <f t="shared" si="29"/>
        <v>628233.05274591141</v>
      </c>
      <c r="BU121" s="5">
        <f t="shared" si="30"/>
        <v>559930.29067012225</v>
      </c>
      <c r="BV121" s="150"/>
      <c r="BW121" s="2">
        <v>114</v>
      </c>
      <c r="BX121" s="118">
        <v>48305</v>
      </c>
      <c r="BY121" s="5">
        <f t="shared" si="56"/>
        <v>625961.18411383219</v>
      </c>
      <c r="BZ121" s="5">
        <f t="shared" si="57"/>
        <v>4790.177965290115</v>
      </c>
      <c r="CA121" s="5">
        <f t="shared" si="31"/>
        <v>1138.737724626094</v>
      </c>
      <c r="CB121" s="35">
        <f t="shared" si="32"/>
        <v>2.1830191779156946E-2</v>
      </c>
      <c r="CC121" s="5">
        <f t="shared" si="33"/>
        <v>3651.4402406640211</v>
      </c>
      <c r="CD121" s="35">
        <f t="shared" si="34"/>
        <v>7.0000000000000007E-2</v>
      </c>
      <c r="CE121" s="5">
        <f t="shared" si="58"/>
        <v>95177.553610794712</v>
      </c>
      <c r="CF121" s="5">
        <f t="shared" si="59"/>
        <v>450902.73443227861</v>
      </c>
      <c r="CG121" s="5">
        <f t="shared" si="35"/>
        <v>624822.4463892061</v>
      </c>
      <c r="CH121" s="5">
        <f t="shared" si="36"/>
        <v>546080.28804307338</v>
      </c>
    </row>
    <row r="122" spans="9:86" ht="14.25" customHeight="1">
      <c r="I122" s="150"/>
      <c r="J122" s="2">
        <v>115</v>
      </c>
      <c r="K122" s="118">
        <v>48335</v>
      </c>
      <c r="L122" s="5">
        <f t="shared" si="37"/>
        <v>640944.37930511846</v>
      </c>
      <c r="M122" s="5">
        <f t="shared" si="0"/>
        <v>5409.1195491666622</v>
      </c>
      <c r="N122" s="5">
        <f t="shared" si="1"/>
        <v>1002.626941443973</v>
      </c>
      <c r="O122" s="35">
        <f t="shared" si="2"/>
        <v>1.8771555981771278E-2</v>
      </c>
      <c r="P122" s="5">
        <f t="shared" si="3"/>
        <v>4406.4926077226892</v>
      </c>
      <c r="Q122" s="35">
        <f t="shared" si="4"/>
        <v>8.2500000000000004E-2</v>
      </c>
      <c r="R122" s="5">
        <f t="shared" si="38"/>
        <v>80058.247636325614</v>
      </c>
      <c r="S122" s="5">
        <f t="shared" si="39"/>
        <v>541990.50051784073</v>
      </c>
      <c r="T122" s="5">
        <f t="shared" si="5"/>
        <v>639941.75236367446</v>
      </c>
      <c r="U122" s="5">
        <f t="shared" si="6"/>
        <v>622048.74815416639</v>
      </c>
      <c r="V122" s="150"/>
      <c r="W122" s="2">
        <v>115</v>
      </c>
      <c r="X122" s="118">
        <v>48335</v>
      </c>
      <c r="Y122" s="5">
        <f t="shared" si="40"/>
        <v>637904.28768999514</v>
      </c>
      <c r="Z122" s="5">
        <f t="shared" si="41"/>
        <v>5283.104931931518</v>
      </c>
      <c r="AA122" s="5">
        <f t="shared" si="7"/>
        <v>1030.4096806648831</v>
      </c>
      <c r="AB122" s="35">
        <f t="shared" si="8"/>
        <v>1.9383654266935457E-2</v>
      </c>
      <c r="AC122" s="5">
        <f t="shared" si="9"/>
        <v>4252.6952512666348</v>
      </c>
      <c r="AD122" s="35">
        <f t="shared" si="10"/>
        <v>8.0000000000000016E-2</v>
      </c>
      <c r="AE122" s="5">
        <f t="shared" si="42"/>
        <v>83126.121990669402</v>
      </c>
      <c r="AF122" s="5">
        <f t="shared" si="43"/>
        <v>524430.94518145511</v>
      </c>
      <c r="AG122" s="5">
        <f t="shared" si="11"/>
        <v>636873.87800933025</v>
      </c>
      <c r="AH122" s="5">
        <f t="shared" si="12"/>
        <v>607557.06717212452</v>
      </c>
      <c r="AI122" s="150"/>
      <c r="AJ122" s="2">
        <v>115</v>
      </c>
      <c r="AK122" s="118">
        <v>48335</v>
      </c>
      <c r="AL122" s="5">
        <f t="shared" si="44"/>
        <v>634773.06063669652</v>
      </c>
      <c r="AM122" s="5">
        <f t="shared" si="45"/>
        <v>5158.1681680251213</v>
      </c>
      <c r="AN122" s="5">
        <f t="shared" si="13"/>
        <v>1058.5921514131232</v>
      </c>
      <c r="AO122" s="35">
        <f t="shared" si="14"/>
        <v>2.0012043050812334E-2</v>
      </c>
      <c r="AP122" s="5">
        <f t="shared" si="15"/>
        <v>4099.5760166119981</v>
      </c>
      <c r="AQ122" s="35">
        <f t="shared" si="16"/>
        <v>7.7499999999999986E-2</v>
      </c>
      <c r="AR122" s="5">
        <f t="shared" si="46"/>
        <v>86285.531514717048</v>
      </c>
      <c r="AS122" s="5">
        <f t="shared" si="47"/>
        <v>506903.80780817196</v>
      </c>
      <c r="AT122" s="5">
        <f t="shared" si="17"/>
        <v>633714.46848528343</v>
      </c>
      <c r="AU122" s="5">
        <f t="shared" si="18"/>
        <v>593189.33932288899</v>
      </c>
      <c r="AV122" s="150"/>
      <c r="AW122" s="2">
        <v>115</v>
      </c>
      <c r="AX122" s="118">
        <v>48335</v>
      </c>
      <c r="AY122" s="5">
        <f t="shared" si="48"/>
        <v>631549.63712650514</v>
      </c>
      <c r="AZ122" s="5">
        <f t="shared" si="49"/>
        <v>5034.344461579999</v>
      </c>
      <c r="BA122" s="5">
        <f t="shared" si="19"/>
        <v>1087.159229539342</v>
      </c>
      <c r="BB122" s="35">
        <f t="shared" si="20"/>
        <v>2.0656984008145175E-2</v>
      </c>
      <c r="BC122" s="5">
        <f t="shared" si="21"/>
        <v>3947.185232040657</v>
      </c>
      <c r="BD122" s="35">
        <f t="shared" si="22"/>
        <v>7.4999999999999997E-2</v>
      </c>
      <c r="BE122" s="5">
        <f t="shared" si="50"/>
        <v>89537.522103034018</v>
      </c>
      <c r="BF122" s="5">
        <f t="shared" si="51"/>
        <v>489412.09097866592</v>
      </c>
      <c r="BG122" s="5">
        <f t="shared" si="23"/>
        <v>630462.47789696581</v>
      </c>
      <c r="BH122" s="5">
        <f t="shared" si="24"/>
        <v>578949.61308169994</v>
      </c>
      <c r="BI122" s="150"/>
      <c r="BJ122" s="2">
        <v>115</v>
      </c>
      <c r="BK122" s="118">
        <v>48335</v>
      </c>
      <c r="BL122" s="5">
        <f t="shared" si="52"/>
        <v>628233.05274591141</v>
      </c>
      <c r="BM122" s="5">
        <f t="shared" si="53"/>
        <v>4911.6692164045799</v>
      </c>
      <c r="BN122" s="5">
        <f t="shared" si="25"/>
        <v>1116.094522731365</v>
      </c>
      <c r="BO122" s="35">
        <f t="shared" si="26"/>
        <v>2.1318735482377157E-2</v>
      </c>
      <c r="BP122" s="5">
        <f t="shared" si="27"/>
        <v>3795.5746936732148</v>
      </c>
      <c r="BQ122" s="35">
        <f t="shared" si="28"/>
        <v>7.2499999999999995E-2</v>
      </c>
      <c r="BR122" s="5">
        <f t="shared" si="54"/>
        <v>92883.041776820435</v>
      </c>
      <c r="BS122" s="5">
        <f t="shared" si="55"/>
        <v>471958.91810970643</v>
      </c>
      <c r="BT122" s="5">
        <f t="shared" si="29"/>
        <v>627116.95822318003</v>
      </c>
      <c r="BU122" s="5">
        <f t="shared" si="30"/>
        <v>564841.95988652692</v>
      </c>
      <c r="BV122" s="150"/>
      <c r="BW122" s="2">
        <v>115</v>
      </c>
      <c r="BX122" s="118">
        <v>48335</v>
      </c>
      <c r="BY122" s="5">
        <f t="shared" si="56"/>
        <v>624822.4463892061</v>
      </c>
      <c r="BZ122" s="5">
        <f t="shared" si="57"/>
        <v>4790.177965290115</v>
      </c>
      <c r="CA122" s="5">
        <f t="shared" si="31"/>
        <v>1145.3803613530795</v>
      </c>
      <c r="CB122" s="35">
        <f t="shared" si="32"/>
        <v>2.1997552129673928E-2</v>
      </c>
      <c r="CC122" s="5">
        <f t="shared" si="33"/>
        <v>3644.7976039370355</v>
      </c>
      <c r="CD122" s="35">
        <f t="shared" si="34"/>
        <v>7.0000000000000007E-2</v>
      </c>
      <c r="CE122" s="5">
        <f t="shared" si="58"/>
        <v>96322.933972147788</v>
      </c>
      <c r="CF122" s="5">
        <f t="shared" si="59"/>
        <v>454547.53203621565</v>
      </c>
      <c r="CG122" s="5">
        <f t="shared" si="35"/>
        <v>623677.06602785306</v>
      </c>
      <c r="CH122" s="5">
        <f t="shared" si="36"/>
        <v>550870.46600836341</v>
      </c>
    </row>
    <row r="123" spans="9:86" ht="14.25" customHeight="1">
      <c r="I123" s="150"/>
      <c r="J123" s="2">
        <v>116</v>
      </c>
      <c r="K123" s="118">
        <v>48366</v>
      </c>
      <c r="L123" s="5">
        <f t="shared" si="37"/>
        <v>639941.75236367446</v>
      </c>
      <c r="M123" s="5">
        <f t="shared" si="0"/>
        <v>5409.1195491666622</v>
      </c>
      <c r="N123" s="5">
        <f t="shared" si="1"/>
        <v>1009.5200016664003</v>
      </c>
      <c r="O123" s="35">
        <f t="shared" si="2"/>
        <v>1.8930222907400429E-2</v>
      </c>
      <c r="P123" s="5">
        <f t="shared" si="3"/>
        <v>4399.5995475002619</v>
      </c>
      <c r="Q123" s="35">
        <f t="shared" si="4"/>
        <v>8.2500000000000004E-2</v>
      </c>
      <c r="R123" s="5">
        <f t="shared" si="38"/>
        <v>81067.767637992016</v>
      </c>
      <c r="S123" s="5">
        <f t="shared" si="39"/>
        <v>546390.10006534099</v>
      </c>
      <c r="T123" s="5">
        <f t="shared" si="5"/>
        <v>638932.23236200807</v>
      </c>
      <c r="U123" s="5">
        <f t="shared" si="6"/>
        <v>627457.86770333303</v>
      </c>
      <c r="V123" s="150"/>
      <c r="W123" s="2">
        <v>116</v>
      </c>
      <c r="X123" s="118">
        <v>48366</v>
      </c>
      <c r="Y123" s="5">
        <f t="shared" si="40"/>
        <v>636873.87800933025</v>
      </c>
      <c r="Z123" s="5">
        <f t="shared" si="41"/>
        <v>5283.104931931518</v>
      </c>
      <c r="AA123" s="5">
        <f t="shared" si="7"/>
        <v>1037.279078535983</v>
      </c>
      <c r="AB123" s="35">
        <f t="shared" si="8"/>
        <v>1.9544448865352022E-2</v>
      </c>
      <c r="AC123" s="5">
        <f t="shared" si="9"/>
        <v>4245.825853395535</v>
      </c>
      <c r="AD123" s="35">
        <f t="shared" si="10"/>
        <v>7.9999999999999988E-2</v>
      </c>
      <c r="AE123" s="5">
        <f t="shared" si="42"/>
        <v>84163.401069205385</v>
      </c>
      <c r="AF123" s="5">
        <f t="shared" si="43"/>
        <v>528676.77103485062</v>
      </c>
      <c r="AG123" s="5">
        <f t="shared" si="11"/>
        <v>635836.59893079428</v>
      </c>
      <c r="AH123" s="5">
        <f t="shared" si="12"/>
        <v>612840.17210405599</v>
      </c>
      <c r="AI123" s="150"/>
      <c r="AJ123" s="2">
        <v>116</v>
      </c>
      <c r="AK123" s="118">
        <v>48366</v>
      </c>
      <c r="AL123" s="5">
        <f t="shared" si="44"/>
        <v>633714.46848528343</v>
      </c>
      <c r="AM123" s="5">
        <f t="shared" si="45"/>
        <v>5158.1681680251213</v>
      </c>
      <c r="AN123" s="5">
        <f t="shared" si="13"/>
        <v>1065.428892390999</v>
      </c>
      <c r="AO123" s="35">
        <f t="shared" si="14"/>
        <v>2.0174932630544623E-2</v>
      </c>
      <c r="AP123" s="5">
        <f t="shared" si="15"/>
        <v>4092.7392756341224</v>
      </c>
      <c r="AQ123" s="35">
        <f t="shared" si="16"/>
        <v>7.7499999999999999E-2</v>
      </c>
      <c r="AR123" s="5">
        <f t="shared" si="46"/>
        <v>87350.960407108039</v>
      </c>
      <c r="AS123" s="5">
        <f t="shared" si="47"/>
        <v>510996.54708380607</v>
      </c>
      <c r="AT123" s="5">
        <f t="shared" si="17"/>
        <v>632649.0395928924</v>
      </c>
      <c r="AU123" s="5">
        <f t="shared" si="18"/>
        <v>598347.50749091408</v>
      </c>
      <c r="AV123" s="150"/>
      <c r="AW123" s="2">
        <v>116</v>
      </c>
      <c r="AX123" s="118">
        <v>48366</v>
      </c>
      <c r="AY123" s="5">
        <f t="shared" si="48"/>
        <v>630462.47789696581</v>
      </c>
      <c r="AZ123" s="5">
        <f t="shared" si="49"/>
        <v>5034.344461579999</v>
      </c>
      <c r="BA123" s="5">
        <f t="shared" si="19"/>
        <v>1093.9539747239633</v>
      </c>
      <c r="BB123" s="35">
        <f t="shared" si="20"/>
        <v>2.0821933353554676E-2</v>
      </c>
      <c r="BC123" s="5">
        <f t="shared" si="21"/>
        <v>3940.3904868560357</v>
      </c>
      <c r="BD123" s="35">
        <f t="shared" si="22"/>
        <v>7.4999999999999997E-2</v>
      </c>
      <c r="BE123" s="5">
        <f t="shared" si="50"/>
        <v>90631.47607775798</v>
      </c>
      <c r="BF123" s="5">
        <f t="shared" si="51"/>
        <v>493352.48146552197</v>
      </c>
      <c r="BG123" s="5">
        <f t="shared" si="23"/>
        <v>629368.52392224187</v>
      </c>
      <c r="BH123" s="5">
        <f t="shared" si="24"/>
        <v>583983.95754327998</v>
      </c>
      <c r="BI123" s="150"/>
      <c r="BJ123" s="2">
        <v>116</v>
      </c>
      <c r="BK123" s="118">
        <v>48366</v>
      </c>
      <c r="BL123" s="5">
        <f t="shared" si="52"/>
        <v>627116.95822318003</v>
      </c>
      <c r="BM123" s="5">
        <f t="shared" si="53"/>
        <v>4911.6692164045799</v>
      </c>
      <c r="BN123" s="5">
        <f t="shared" si="25"/>
        <v>1122.8375938062004</v>
      </c>
      <c r="BO123" s="35">
        <f t="shared" si="26"/>
        <v>2.1485706851000548E-2</v>
      </c>
      <c r="BP123" s="5">
        <f t="shared" si="27"/>
        <v>3788.8316225983795</v>
      </c>
      <c r="BQ123" s="35">
        <f t="shared" si="28"/>
        <v>7.2499999999999995E-2</v>
      </c>
      <c r="BR123" s="5">
        <f t="shared" si="54"/>
        <v>94005.87937062663</v>
      </c>
      <c r="BS123" s="5">
        <f t="shared" si="55"/>
        <v>475747.74973230483</v>
      </c>
      <c r="BT123" s="5">
        <f t="shared" si="29"/>
        <v>625994.12062937382</v>
      </c>
      <c r="BU123" s="5">
        <f t="shared" si="30"/>
        <v>569753.62910293147</v>
      </c>
      <c r="BV123" s="150"/>
      <c r="BW123" s="2">
        <v>116</v>
      </c>
      <c r="BX123" s="118">
        <v>48366</v>
      </c>
      <c r="BY123" s="5">
        <f t="shared" si="56"/>
        <v>623677.06602785306</v>
      </c>
      <c r="BZ123" s="5">
        <f t="shared" si="57"/>
        <v>4790.177965290115</v>
      </c>
      <c r="CA123" s="5">
        <f t="shared" si="31"/>
        <v>1152.0617467943052</v>
      </c>
      <c r="CB123" s="35">
        <f t="shared" si="32"/>
        <v>2.216650525500365E-2</v>
      </c>
      <c r="CC123" s="5">
        <f t="shared" si="33"/>
        <v>3638.1162184958098</v>
      </c>
      <c r="CD123" s="35">
        <f t="shared" si="34"/>
        <v>7.0000000000000007E-2</v>
      </c>
      <c r="CE123" s="5">
        <f t="shared" si="58"/>
        <v>97474.995718942097</v>
      </c>
      <c r="CF123" s="5">
        <f t="shared" si="59"/>
        <v>458185.64825471147</v>
      </c>
      <c r="CG123" s="5">
        <f t="shared" si="35"/>
        <v>622525.00428105879</v>
      </c>
      <c r="CH123" s="5">
        <f t="shared" si="36"/>
        <v>555660.64397365355</v>
      </c>
    </row>
    <row r="124" spans="9:86" ht="14.25" customHeight="1">
      <c r="I124" s="150"/>
      <c r="J124" s="2">
        <v>117</v>
      </c>
      <c r="K124" s="118">
        <v>48396</v>
      </c>
      <c r="L124" s="5">
        <f t="shared" si="37"/>
        <v>638932.23236200807</v>
      </c>
      <c r="M124" s="5">
        <f t="shared" si="0"/>
        <v>5409.1195491666622</v>
      </c>
      <c r="N124" s="5">
        <f t="shared" si="1"/>
        <v>1016.4604516778563</v>
      </c>
      <c r="O124" s="35">
        <f t="shared" si="2"/>
        <v>1.9090483782673473E-2</v>
      </c>
      <c r="P124" s="5">
        <f t="shared" si="3"/>
        <v>4392.6590974888059</v>
      </c>
      <c r="Q124" s="35">
        <f t="shared" si="4"/>
        <v>8.2500000000000018E-2</v>
      </c>
      <c r="R124" s="5">
        <f t="shared" si="38"/>
        <v>82084.228089669865</v>
      </c>
      <c r="S124" s="5">
        <f t="shared" si="39"/>
        <v>550782.75916282984</v>
      </c>
      <c r="T124" s="5">
        <f t="shared" si="5"/>
        <v>637915.77191033016</v>
      </c>
      <c r="U124" s="5">
        <f t="shared" si="6"/>
        <v>632866.98725249968</v>
      </c>
      <c r="V124" s="150"/>
      <c r="W124" s="2">
        <v>117</v>
      </c>
      <c r="X124" s="118">
        <v>48396</v>
      </c>
      <c r="Y124" s="5">
        <f t="shared" si="40"/>
        <v>635836.59893079428</v>
      </c>
      <c r="Z124" s="5">
        <f t="shared" si="41"/>
        <v>5283.104931931518</v>
      </c>
      <c r="AA124" s="5">
        <f t="shared" si="7"/>
        <v>1044.1942723928896</v>
      </c>
      <c r="AB124" s="35">
        <f t="shared" si="8"/>
        <v>1.9706841804616695E-2</v>
      </c>
      <c r="AC124" s="5">
        <f t="shared" si="9"/>
        <v>4238.9106595386284</v>
      </c>
      <c r="AD124" s="35">
        <f t="shared" si="10"/>
        <v>7.9999999999999988E-2</v>
      </c>
      <c r="AE124" s="5">
        <f t="shared" si="42"/>
        <v>85207.59534159828</v>
      </c>
      <c r="AF124" s="5">
        <f t="shared" si="43"/>
        <v>532915.6816943892</v>
      </c>
      <c r="AG124" s="5">
        <f t="shared" si="11"/>
        <v>634792.40465840138</v>
      </c>
      <c r="AH124" s="5">
        <f t="shared" si="12"/>
        <v>618123.27703598747</v>
      </c>
      <c r="AI124" s="150"/>
      <c r="AJ124" s="2">
        <v>117</v>
      </c>
      <c r="AK124" s="118">
        <v>48396</v>
      </c>
      <c r="AL124" s="5">
        <f t="shared" si="44"/>
        <v>632649.0395928924</v>
      </c>
      <c r="AM124" s="5">
        <f t="shared" si="45"/>
        <v>5158.1681680251213</v>
      </c>
      <c r="AN124" s="5">
        <f t="shared" si="13"/>
        <v>1072.3097873210245</v>
      </c>
      <c r="AO124" s="35">
        <f t="shared" si="14"/>
        <v>2.0339424613894343E-2</v>
      </c>
      <c r="AP124" s="5">
        <f t="shared" si="15"/>
        <v>4085.8583807040968</v>
      </c>
      <c r="AQ124" s="35">
        <f t="shared" si="16"/>
        <v>7.7499999999999999E-2</v>
      </c>
      <c r="AR124" s="5">
        <f t="shared" si="46"/>
        <v>88423.27019442906</v>
      </c>
      <c r="AS124" s="5">
        <f t="shared" si="47"/>
        <v>515082.40546451014</v>
      </c>
      <c r="AT124" s="5">
        <f t="shared" si="17"/>
        <v>631576.72980557138</v>
      </c>
      <c r="AU124" s="5">
        <f t="shared" si="18"/>
        <v>603505.67565893917</v>
      </c>
      <c r="AV124" s="150"/>
      <c r="AW124" s="2">
        <v>117</v>
      </c>
      <c r="AX124" s="118">
        <v>48396</v>
      </c>
      <c r="AY124" s="5">
        <f t="shared" si="48"/>
        <v>629368.52392224187</v>
      </c>
      <c r="AZ124" s="5">
        <f t="shared" si="49"/>
        <v>5034.344461579999</v>
      </c>
      <c r="BA124" s="5">
        <f t="shared" si="19"/>
        <v>1100.7911870659877</v>
      </c>
      <c r="BB124" s="35">
        <f t="shared" si="20"/>
        <v>2.0988488846677495E-2</v>
      </c>
      <c r="BC124" s="5">
        <f t="shared" si="21"/>
        <v>3933.5532745140113</v>
      </c>
      <c r="BD124" s="35">
        <f t="shared" si="22"/>
        <v>7.4999999999999997E-2</v>
      </c>
      <c r="BE124" s="5">
        <f t="shared" si="50"/>
        <v>91732.267264823968</v>
      </c>
      <c r="BF124" s="5">
        <f t="shared" si="51"/>
        <v>497286.034740036</v>
      </c>
      <c r="BG124" s="5">
        <f t="shared" si="23"/>
        <v>628267.73273517587</v>
      </c>
      <c r="BH124" s="5">
        <f t="shared" si="24"/>
        <v>589018.30200486002</v>
      </c>
      <c r="BI124" s="150"/>
      <c r="BJ124" s="2">
        <v>117</v>
      </c>
      <c r="BK124" s="118">
        <v>48396</v>
      </c>
      <c r="BL124" s="5">
        <f t="shared" si="52"/>
        <v>625994.12062937382</v>
      </c>
      <c r="BM124" s="5">
        <f t="shared" si="53"/>
        <v>4911.6692164045799</v>
      </c>
      <c r="BN124" s="5">
        <f t="shared" si="25"/>
        <v>1129.6214042687798</v>
      </c>
      <c r="BO124" s="35">
        <f t="shared" si="26"/>
        <v>2.1654287803209264E-2</v>
      </c>
      <c r="BP124" s="5">
        <f t="shared" si="27"/>
        <v>3782.0478121358001</v>
      </c>
      <c r="BQ124" s="35">
        <f t="shared" si="28"/>
        <v>7.2499999999999995E-2</v>
      </c>
      <c r="BR124" s="5">
        <f t="shared" si="54"/>
        <v>95135.500774895409</v>
      </c>
      <c r="BS124" s="5">
        <f t="shared" si="55"/>
        <v>479529.7975444406</v>
      </c>
      <c r="BT124" s="5">
        <f t="shared" si="29"/>
        <v>624864.49922510504</v>
      </c>
      <c r="BU124" s="5">
        <f t="shared" si="30"/>
        <v>574665.29831933603</v>
      </c>
      <c r="BV124" s="150"/>
      <c r="BW124" s="2">
        <v>117</v>
      </c>
      <c r="BX124" s="118">
        <v>48396</v>
      </c>
      <c r="BY124" s="5">
        <f t="shared" si="56"/>
        <v>622525.00428105879</v>
      </c>
      <c r="BZ124" s="5">
        <f t="shared" si="57"/>
        <v>4790.177965290115</v>
      </c>
      <c r="CA124" s="5">
        <f t="shared" si="31"/>
        <v>1158.7821069839388</v>
      </c>
      <c r="CB124" s="35">
        <f t="shared" si="32"/>
        <v>2.2337071102656036E-2</v>
      </c>
      <c r="CC124" s="5">
        <f t="shared" si="33"/>
        <v>3631.3958583061763</v>
      </c>
      <c r="CD124" s="35">
        <f t="shared" si="34"/>
        <v>7.0000000000000007E-2</v>
      </c>
      <c r="CE124" s="5">
        <f t="shared" si="58"/>
        <v>98633.777825926038</v>
      </c>
      <c r="CF124" s="5">
        <f t="shared" si="59"/>
        <v>461817.04411301768</v>
      </c>
      <c r="CG124" s="5">
        <f t="shared" si="35"/>
        <v>621366.22217407485</v>
      </c>
      <c r="CH124" s="5">
        <f t="shared" si="36"/>
        <v>560450.8219389437</v>
      </c>
    </row>
    <row r="125" spans="9:86" ht="14.25" customHeight="1">
      <c r="I125" s="150"/>
      <c r="J125" s="2">
        <v>118</v>
      </c>
      <c r="K125" s="118">
        <v>48427</v>
      </c>
      <c r="L125" s="5">
        <f t="shared" si="37"/>
        <v>637915.77191033016</v>
      </c>
      <c r="M125" s="5">
        <f t="shared" si="0"/>
        <v>5409.1195491666622</v>
      </c>
      <c r="N125" s="5">
        <f t="shared" si="1"/>
        <v>1023.4486172831421</v>
      </c>
      <c r="O125" s="35">
        <f t="shared" si="2"/>
        <v>1.925235892917233E-2</v>
      </c>
      <c r="P125" s="5">
        <f t="shared" si="3"/>
        <v>4385.6709318835201</v>
      </c>
      <c r="Q125" s="35">
        <f t="shared" si="4"/>
        <v>8.2500000000000004E-2</v>
      </c>
      <c r="R125" s="5">
        <f t="shared" si="38"/>
        <v>83107.676706953003</v>
      </c>
      <c r="S125" s="5">
        <f t="shared" si="39"/>
        <v>555168.43009471335</v>
      </c>
      <c r="T125" s="5">
        <f t="shared" si="5"/>
        <v>636892.32329304703</v>
      </c>
      <c r="U125" s="5">
        <f t="shared" si="6"/>
        <v>638276.10680166632</v>
      </c>
      <c r="V125" s="150"/>
      <c r="W125" s="2">
        <v>118</v>
      </c>
      <c r="X125" s="118">
        <v>48427</v>
      </c>
      <c r="Y125" s="5">
        <f t="shared" si="40"/>
        <v>634792.40465840138</v>
      </c>
      <c r="Z125" s="5">
        <f t="shared" si="41"/>
        <v>5283.104931931518</v>
      </c>
      <c r="AA125" s="5">
        <f t="shared" si="7"/>
        <v>1051.155567542175</v>
      </c>
      <c r="AB125" s="35">
        <f t="shared" si="8"/>
        <v>1.9870853397015609E-2</v>
      </c>
      <c r="AC125" s="5">
        <f t="shared" si="9"/>
        <v>4231.9493643893429</v>
      </c>
      <c r="AD125" s="35">
        <f t="shared" si="10"/>
        <v>0.08</v>
      </c>
      <c r="AE125" s="5">
        <f t="shared" si="42"/>
        <v>86258.75090914045</v>
      </c>
      <c r="AF125" s="5">
        <f t="shared" si="43"/>
        <v>537147.6310587785</v>
      </c>
      <c r="AG125" s="5">
        <f t="shared" si="11"/>
        <v>633741.2490908592</v>
      </c>
      <c r="AH125" s="5">
        <f t="shared" si="12"/>
        <v>623406.38196791895</v>
      </c>
      <c r="AI125" s="150"/>
      <c r="AJ125" s="2">
        <v>118</v>
      </c>
      <c r="AK125" s="118">
        <v>48427</v>
      </c>
      <c r="AL125" s="5">
        <f t="shared" si="44"/>
        <v>631576.72980557138</v>
      </c>
      <c r="AM125" s="5">
        <f t="shared" si="45"/>
        <v>5158.1681680251213</v>
      </c>
      <c r="AN125" s="5">
        <f t="shared" si="13"/>
        <v>1079.2351213641396</v>
      </c>
      <c r="AO125" s="35">
        <f t="shared" si="14"/>
        <v>2.0505539303762092E-2</v>
      </c>
      <c r="AP125" s="5">
        <f t="shared" si="15"/>
        <v>4078.9330466609817</v>
      </c>
      <c r="AQ125" s="35">
        <f t="shared" si="16"/>
        <v>7.7499999999999999E-2</v>
      </c>
      <c r="AR125" s="5">
        <f t="shared" si="46"/>
        <v>89502.505315793198</v>
      </c>
      <c r="AS125" s="5">
        <f t="shared" si="47"/>
        <v>519161.33851117111</v>
      </c>
      <c r="AT125" s="5">
        <f t="shared" si="17"/>
        <v>630497.49468420725</v>
      </c>
      <c r="AU125" s="5">
        <f t="shared" si="18"/>
        <v>608663.84382696426</v>
      </c>
      <c r="AV125" s="150"/>
      <c r="AW125" s="2">
        <v>118</v>
      </c>
      <c r="AX125" s="118">
        <v>48427</v>
      </c>
      <c r="AY125" s="5">
        <f t="shared" si="48"/>
        <v>628267.73273517587</v>
      </c>
      <c r="AZ125" s="5">
        <f t="shared" si="49"/>
        <v>5034.344461579999</v>
      </c>
      <c r="BA125" s="5">
        <f t="shared" si="19"/>
        <v>1107.6711319851502</v>
      </c>
      <c r="BB125" s="35">
        <f t="shared" si="20"/>
        <v>2.1156670781029268E-2</v>
      </c>
      <c r="BC125" s="5">
        <f t="shared" si="21"/>
        <v>3926.6733295948488</v>
      </c>
      <c r="BD125" s="35">
        <f t="shared" si="22"/>
        <v>7.4999999999999997E-2</v>
      </c>
      <c r="BE125" s="5">
        <f t="shared" si="50"/>
        <v>92839.938396809113</v>
      </c>
      <c r="BF125" s="5">
        <f t="shared" si="51"/>
        <v>501212.70806963084</v>
      </c>
      <c r="BG125" s="5">
        <f t="shared" si="23"/>
        <v>627160.06160319073</v>
      </c>
      <c r="BH125" s="5">
        <f t="shared" si="24"/>
        <v>594052.64646643994</v>
      </c>
      <c r="BI125" s="150"/>
      <c r="BJ125" s="2">
        <v>118</v>
      </c>
      <c r="BK125" s="118">
        <v>48427</v>
      </c>
      <c r="BL125" s="5">
        <f t="shared" si="52"/>
        <v>624864.49922510504</v>
      </c>
      <c r="BM125" s="5">
        <f t="shared" si="53"/>
        <v>4911.6692164045799</v>
      </c>
      <c r="BN125" s="5">
        <f t="shared" si="25"/>
        <v>1136.4462002529035</v>
      </c>
      <c r="BO125" s="35">
        <f t="shared" si="26"/>
        <v>2.182449862321597E-2</v>
      </c>
      <c r="BP125" s="5">
        <f t="shared" si="27"/>
        <v>3775.2230161516763</v>
      </c>
      <c r="BQ125" s="35">
        <f t="shared" si="28"/>
        <v>7.2499999999999995E-2</v>
      </c>
      <c r="BR125" s="5">
        <f t="shared" si="54"/>
        <v>96271.946975148312</v>
      </c>
      <c r="BS125" s="5">
        <f t="shared" si="55"/>
        <v>483305.0205605923</v>
      </c>
      <c r="BT125" s="5">
        <f t="shared" si="29"/>
        <v>623728.05302485218</v>
      </c>
      <c r="BU125" s="5">
        <f t="shared" si="30"/>
        <v>579576.96753574058</v>
      </c>
      <c r="BV125" s="150"/>
      <c r="BW125" s="2">
        <v>118</v>
      </c>
      <c r="BX125" s="118">
        <v>48427</v>
      </c>
      <c r="BY125" s="5">
        <f t="shared" si="56"/>
        <v>621366.22217407485</v>
      </c>
      <c r="BZ125" s="5">
        <f t="shared" si="57"/>
        <v>4790.177965290115</v>
      </c>
      <c r="CA125" s="5">
        <f t="shared" si="31"/>
        <v>1165.541669274678</v>
      </c>
      <c r="CB125" s="35">
        <f t="shared" si="32"/>
        <v>2.250926994769574E-2</v>
      </c>
      <c r="CC125" s="5">
        <f t="shared" si="33"/>
        <v>3624.636296015437</v>
      </c>
      <c r="CD125" s="35">
        <f t="shared" si="34"/>
        <v>7.0000000000000007E-2</v>
      </c>
      <c r="CE125" s="5">
        <f t="shared" si="58"/>
        <v>99799.319495200718</v>
      </c>
      <c r="CF125" s="5">
        <f t="shared" si="59"/>
        <v>465441.68040903314</v>
      </c>
      <c r="CG125" s="5">
        <f t="shared" si="35"/>
        <v>620200.68050480017</v>
      </c>
      <c r="CH125" s="5">
        <f t="shared" si="36"/>
        <v>565240.99990423385</v>
      </c>
    </row>
    <row r="126" spans="9:86" ht="14.25" customHeight="1">
      <c r="I126" s="150"/>
      <c r="J126" s="2">
        <v>119</v>
      </c>
      <c r="K126" s="118">
        <v>48458</v>
      </c>
      <c r="L126" s="5">
        <f t="shared" si="37"/>
        <v>636892.32329304703</v>
      </c>
      <c r="M126" s="5">
        <f t="shared" si="0"/>
        <v>5409.1195491666622</v>
      </c>
      <c r="N126" s="5">
        <f t="shared" si="1"/>
        <v>1030.4848265269638</v>
      </c>
      <c r="O126" s="35">
        <f t="shared" si="2"/>
        <v>1.941586900339165E-2</v>
      </c>
      <c r="P126" s="5">
        <f t="shared" si="3"/>
        <v>4378.6347226396983</v>
      </c>
      <c r="Q126" s="35">
        <f t="shared" si="4"/>
        <v>8.2500000000000004E-2</v>
      </c>
      <c r="R126" s="5">
        <f t="shared" si="38"/>
        <v>84138.161533479972</v>
      </c>
      <c r="S126" s="5">
        <f t="shared" si="39"/>
        <v>559547.06481735304</v>
      </c>
      <c r="T126" s="5">
        <f t="shared" si="5"/>
        <v>635861.83846652007</v>
      </c>
      <c r="U126" s="5">
        <f t="shared" si="6"/>
        <v>643685.22635083296</v>
      </c>
      <c r="V126" s="150"/>
      <c r="W126" s="2">
        <v>119</v>
      </c>
      <c r="X126" s="118">
        <v>48458</v>
      </c>
      <c r="Y126" s="5">
        <f t="shared" si="40"/>
        <v>633741.2490908592</v>
      </c>
      <c r="Z126" s="5">
        <f t="shared" si="41"/>
        <v>5283.104931931518</v>
      </c>
      <c r="AA126" s="5">
        <f t="shared" si="7"/>
        <v>1058.1632713257895</v>
      </c>
      <c r="AB126" s="35">
        <f t="shared" si="8"/>
        <v>2.0036504289606329E-2</v>
      </c>
      <c r="AC126" s="5">
        <f t="shared" si="9"/>
        <v>4224.9416606057284</v>
      </c>
      <c r="AD126" s="35">
        <f t="shared" si="10"/>
        <v>0.08</v>
      </c>
      <c r="AE126" s="5">
        <f t="shared" si="42"/>
        <v>87316.914180466236</v>
      </c>
      <c r="AF126" s="5">
        <f t="shared" si="43"/>
        <v>541372.57271938422</v>
      </c>
      <c r="AG126" s="5">
        <f t="shared" si="11"/>
        <v>632683.08581953344</v>
      </c>
      <c r="AH126" s="5">
        <f t="shared" si="12"/>
        <v>628689.48689985042</v>
      </c>
      <c r="AI126" s="150"/>
      <c r="AJ126" s="2">
        <v>119</v>
      </c>
      <c r="AK126" s="118">
        <v>48458</v>
      </c>
      <c r="AL126" s="5">
        <f t="shared" si="44"/>
        <v>630497.49468420725</v>
      </c>
      <c r="AM126" s="5">
        <f t="shared" si="45"/>
        <v>5158.1681680251213</v>
      </c>
      <c r="AN126" s="5">
        <f t="shared" si="13"/>
        <v>1086.2051815229497</v>
      </c>
      <c r="AO126" s="35">
        <f t="shared" si="14"/>
        <v>2.0673297337690254E-2</v>
      </c>
      <c r="AP126" s="5">
        <f t="shared" si="15"/>
        <v>4071.9629865021716</v>
      </c>
      <c r="AQ126" s="35">
        <f t="shared" si="16"/>
        <v>7.7499999999999999E-2</v>
      </c>
      <c r="AR126" s="5">
        <f t="shared" si="46"/>
        <v>90588.710497316148</v>
      </c>
      <c r="AS126" s="5">
        <f t="shared" si="47"/>
        <v>523233.30149767327</v>
      </c>
      <c r="AT126" s="5">
        <f t="shared" si="17"/>
        <v>629411.28950268426</v>
      </c>
      <c r="AU126" s="5">
        <f t="shared" si="18"/>
        <v>613822.01199498936</v>
      </c>
      <c r="AV126" s="150"/>
      <c r="AW126" s="2">
        <v>119</v>
      </c>
      <c r="AX126" s="118">
        <v>48458</v>
      </c>
      <c r="AY126" s="5">
        <f t="shared" si="48"/>
        <v>627160.06160319073</v>
      </c>
      <c r="AZ126" s="5">
        <f t="shared" si="49"/>
        <v>5034.344461579999</v>
      </c>
      <c r="BA126" s="5">
        <f t="shared" si="19"/>
        <v>1114.5940765600571</v>
      </c>
      <c r="BB126" s="35">
        <f t="shared" si="20"/>
        <v>2.1326499784648657E-2</v>
      </c>
      <c r="BC126" s="5">
        <f t="shared" si="21"/>
        <v>3919.7503850199419</v>
      </c>
      <c r="BD126" s="35">
        <f t="shared" si="22"/>
        <v>7.4999999999999997E-2</v>
      </c>
      <c r="BE126" s="5">
        <f t="shared" si="50"/>
        <v>93954.532473369167</v>
      </c>
      <c r="BF126" s="5">
        <f t="shared" si="51"/>
        <v>505132.45845465077</v>
      </c>
      <c r="BG126" s="5">
        <f t="shared" si="23"/>
        <v>626045.46752663061</v>
      </c>
      <c r="BH126" s="5">
        <f t="shared" si="24"/>
        <v>599086.99092801998</v>
      </c>
      <c r="BI126" s="150"/>
      <c r="BJ126" s="2">
        <v>119</v>
      </c>
      <c r="BK126" s="118">
        <v>48458</v>
      </c>
      <c r="BL126" s="5">
        <f t="shared" si="52"/>
        <v>623728.05302485218</v>
      </c>
      <c r="BM126" s="5">
        <f t="shared" si="53"/>
        <v>4911.6692164045799</v>
      </c>
      <c r="BN126" s="5">
        <f t="shared" si="25"/>
        <v>1143.3122293794313</v>
      </c>
      <c r="BO126" s="35">
        <f t="shared" si="26"/>
        <v>2.1996359929647928E-2</v>
      </c>
      <c r="BP126" s="5">
        <f t="shared" si="27"/>
        <v>3768.3569870251486</v>
      </c>
      <c r="BQ126" s="35">
        <f t="shared" si="28"/>
        <v>7.2499999999999995E-2</v>
      </c>
      <c r="BR126" s="5">
        <f t="shared" si="54"/>
        <v>97415.259204527742</v>
      </c>
      <c r="BS126" s="5">
        <f t="shared" si="55"/>
        <v>487073.37754761742</v>
      </c>
      <c r="BT126" s="5">
        <f t="shared" si="29"/>
        <v>622584.74079547275</v>
      </c>
      <c r="BU126" s="5">
        <f t="shared" si="30"/>
        <v>584488.63675214513</v>
      </c>
      <c r="BV126" s="150"/>
      <c r="BW126" s="2">
        <v>119</v>
      </c>
      <c r="BX126" s="118">
        <v>48458</v>
      </c>
      <c r="BY126" s="5">
        <f t="shared" si="56"/>
        <v>620200.68050480017</v>
      </c>
      <c r="BZ126" s="5">
        <f t="shared" si="57"/>
        <v>4790.177965290115</v>
      </c>
      <c r="CA126" s="5">
        <f t="shared" si="31"/>
        <v>1172.3406623454471</v>
      </c>
      <c r="CB126" s="35">
        <f t="shared" si="32"/>
        <v>2.2683122399502886E-2</v>
      </c>
      <c r="CC126" s="5">
        <f t="shared" si="33"/>
        <v>3617.837302944668</v>
      </c>
      <c r="CD126" s="35">
        <f t="shared" si="34"/>
        <v>7.0000000000000007E-2</v>
      </c>
      <c r="CE126" s="5">
        <f t="shared" si="58"/>
        <v>100971.66015754617</v>
      </c>
      <c r="CF126" s="5">
        <f t="shared" si="59"/>
        <v>469059.51771197782</v>
      </c>
      <c r="CG126" s="5">
        <f t="shared" si="35"/>
        <v>619028.33984245476</v>
      </c>
      <c r="CH126" s="5">
        <f t="shared" si="36"/>
        <v>570031.17786952399</v>
      </c>
    </row>
    <row r="127" spans="9:86" ht="14.25" customHeight="1">
      <c r="I127" s="150"/>
      <c r="J127" s="2">
        <v>120</v>
      </c>
      <c r="K127" s="118">
        <v>48488</v>
      </c>
      <c r="L127" s="5">
        <f t="shared" si="37"/>
        <v>635861.83846652007</v>
      </c>
      <c r="M127" s="5">
        <f t="shared" si="0"/>
        <v>5409.1195491666622</v>
      </c>
      <c r="N127" s="5">
        <f t="shared" si="1"/>
        <v>1037.5694097093365</v>
      </c>
      <c r="O127" s="35">
        <f t="shared" si="2"/>
        <v>1.9581035003671806E-2</v>
      </c>
      <c r="P127" s="5">
        <f t="shared" si="3"/>
        <v>4371.5501394573257</v>
      </c>
      <c r="Q127" s="35">
        <f t="shared" si="4"/>
        <v>8.2500000000000004E-2</v>
      </c>
      <c r="R127" s="5">
        <f t="shared" si="38"/>
        <v>85175.730943189308</v>
      </c>
      <c r="S127" s="5">
        <f t="shared" si="39"/>
        <v>563918.61495681037</v>
      </c>
      <c r="T127" s="5">
        <f t="shared" si="5"/>
        <v>634824.26905681076</v>
      </c>
      <c r="U127" s="5">
        <f t="shared" si="6"/>
        <v>649094.34589999972</v>
      </c>
      <c r="V127" s="150"/>
      <c r="W127" s="2">
        <v>120</v>
      </c>
      <c r="X127" s="118">
        <v>48488</v>
      </c>
      <c r="Y127" s="5">
        <f t="shared" si="40"/>
        <v>632683.08581953344</v>
      </c>
      <c r="Z127" s="5">
        <f t="shared" si="41"/>
        <v>5283.104931931518</v>
      </c>
      <c r="AA127" s="5">
        <f t="shared" si="7"/>
        <v>1065.2176931346285</v>
      </c>
      <c r="AB127" s="35">
        <f t="shared" si="8"/>
        <v>2.020381547114989E-2</v>
      </c>
      <c r="AC127" s="5">
        <f t="shared" si="9"/>
        <v>4217.8872387968895</v>
      </c>
      <c r="AD127" s="35">
        <f t="shared" si="10"/>
        <v>7.9999999999999988E-2</v>
      </c>
      <c r="AE127" s="5">
        <f t="shared" si="42"/>
        <v>88382.131873600869</v>
      </c>
      <c r="AF127" s="5">
        <f t="shared" si="43"/>
        <v>545590.45995818113</v>
      </c>
      <c r="AG127" s="5">
        <f t="shared" si="11"/>
        <v>631617.86812639877</v>
      </c>
      <c r="AH127" s="5">
        <f t="shared" si="12"/>
        <v>633972.59183178202</v>
      </c>
      <c r="AI127" s="150"/>
      <c r="AJ127" s="2">
        <v>120</v>
      </c>
      <c r="AK127" s="118">
        <v>48488</v>
      </c>
      <c r="AL127" s="5">
        <f t="shared" si="44"/>
        <v>629411.28950268426</v>
      </c>
      <c r="AM127" s="5">
        <f t="shared" si="45"/>
        <v>5158.1681680251213</v>
      </c>
      <c r="AN127" s="5">
        <f t="shared" si="13"/>
        <v>1093.2202566536189</v>
      </c>
      <c r="AO127" s="35">
        <f t="shared" si="14"/>
        <v>2.0842719694794225E-2</v>
      </c>
      <c r="AP127" s="5">
        <f t="shared" si="15"/>
        <v>4064.9479113715024</v>
      </c>
      <c r="AQ127" s="35">
        <f t="shared" si="16"/>
        <v>7.7499999999999999E-2</v>
      </c>
      <c r="AR127" s="5">
        <f t="shared" si="46"/>
        <v>91681.930753969762</v>
      </c>
      <c r="AS127" s="5">
        <f t="shared" si="47"/>
        <v>527298.24940904474</v>
      </c>
      <c r="AT127" s="5">
        <f t="shared" si="17"/>
        <v>628318.06924603065</v>
      </c>
      <c r="AU127" s="5">
        <f t="shared" si="18"/>
        <v>618980.18016301445</v>
      </c>
      <c r="AV127" s="150"/>
      <c r="AW127" s="2">
        <v>120</v>
      </c>
      <c r="AX127" s="118">
        <v>48488</v>
      </c>
      <c r="AY127" s="5">
        <f t="shared" si="48"/>
        <v>626045.46752663061</v>
      </c>
      <c r="AZ127" s="5">
        <f t="shared" si="49"/>
        <v>5034.344461579999</v>
      </c>
      <c r="BA127" s="5">
        <f t="shared" si="19"/>
        <v>1121.5602895385582</v>
      </c>
      <c r="BB127" s="35">
        <f t="shared" si="20"/>
        <v>2.1497996827027892E-2</v>
      </c>
      <c r="BC127" s="5">
        <f t="shared" si="21"/>
        <v>3912.7841720414408</v>
      </c>
      <c r="BD127" s="35">
        <f t="shared" si="22"/>
        <v>7.4999999999999997E-2</v>
      </c>
      <c r="BE127" s="5">
        <f t="shared" si="50"/>
        <v>95076.09276290772</v>
      </c>
      <c r="BF127" s="5">
        <f t="shared" si="51"/>
        <v>509045.24262669223</v>
      </c>
      <c r="BG127" s="5">
        <f t="shared" si="23"/>
        <v>624923.90723709203</v>
      </c>
      <c r="BH127" s="5">
        <f t="shared" si="24"/>
        <v>604121.3353895999</v>
      </c>
      <c r="BI127" s="150"/>
      <c r="BJ127" s="2">
        <v>120</v>
      </c>
      <c r="BK127" s="118">
        <v>48488</v>
      </c>
      <c r="BL127" s="5">
        <f t="shared" si="52"/>
        <v>622584.74079547275</v>
      </c>
      <c r="BM127" s="5">
        <f t="shared" si="53"/>
        <v>4911.6692164045799</v>
      </c>
      <c r="BN127" s="5">
        <f t="shared" si="25"/>
        <v>1150.2197407652652</v>
      </c>
      <c r="BO127" s="35">
        <f t="shared" si="26"/>
        <v>2.2169892682476666E-2</v>
      </c>
      <c r="BP127" s="5">
        <f t="shared" si="27"/>
        <v>3761.4494756393146</v>
      </c>
      <c r="BQ127" s="35">
        <f t="shared" si="28"/>
        <v>7.2499999999999995E-2</v>
      </c>
      <c r="BR127" s="5">
        <f t="shared" si="54"/>
        <v>98565.478945293013</v>
      </c>
      <c r="BS127" s="5">
        <f t="shared" si="55"/>
        <v>490834.82702325674</v>
      </c>
      <c r="BT127" s="5">
        <f t="shared" si="29"/>
        <v>621434.52105470747</v>
      </c>
      <c r="BU127" s="5">
        <f t="shared" si="30"/>
        <v>589400.3059685498</v>
      </c>
      <c r="BV127" s="150"/>
      <c r="BW127" s="2">
        <v>120</v>
      </c>
      <c r="BX127" s="118">
        <v>48488</v>
      </c>
      <c r="BY127" s="5">
        <f t="shared" si="56"/>
        <v>619028.33984245476</v>
      </c>
      <c r="BZ127" s="5">
        <f t="shared" si="57"/>
        <v>4790.177965290115</v>
      </c>
      <c r="CA127" s="5">
        <f t="shared" si="31"/>
        <v>1179.179316209129</v>
      </c>
      <c r="CB127" s="35">
        <f t="shared" si="32"/>
        <v>2.2858649408702063E-2</v>
      </c>
      <c r="CC127" s="5">
        <f t="shared" si="33"/>
        <v>3610.9986490809861</v>
      </c>
      <c r="CD127" s="35">
        <f t="shared" si="34"/>
        <v>7.0000000000000007E-2</v>
      </c>
      <c r="CE127" s="5">
        <f t="shared" si="58"/>
        <v>102150.8394737553</v>
      </c>
      <c r="CF127" s="5">
        <f t="shared" si="59"/>
        <v>472670.51636105881</v>
      </c>
      <c r="CG127" s="5">
        <f t="shared" si="35"/>
        <v>617849.1605262456</v>
      </c>
      <c r="CH127" s="5">
        <f t="shared" si="36"/>
        <v>574821.35583481414</v>
      </c>
    </row>
    <row r="128" spans="9:86" ht="14.25" customHeight="1">
      <c r="I128" s="150"/>
      <c r="J128" s="2">
        <v>121</v>
      </c>
      <c r="K128" s="118">
        <v>48519</v>
      </c>
      <c r="L128" s="5">
        <f t="shared" si="37"/>
        <v>634824.26905681076</v>
      </c>
      <c r="M128" s="5">
        <f t="shared" si="0"/>
        <v>5409.1195491666622</v>
      </c>
      <c r="N128" s="5">
        <f t="shared" si="1"/>
        <v>1044.7026994010885</v>
      </c>
      <c r="O128" s="35">
        <f t="shared" si="2"/>
        <v>1.9747878277305068E-2</v>
      </c>
      <c r="P128" s="5">
        <f t="shared" si="3"/>
        <v>4364.4168497655737</v>
      </c>
      <c r="Q128" s="35">
        <f t="shared" si="4"/>
        <v>8.249999999999999E-2</v>
      </c>
      <c r="R128" s="5">
        <f t="shared" si="38"/>
        <v>86220.433642590389</v>
      </c>
      <c r="S128" s="5">
        <f t="shared" si="39"/>
        <v>568283.03180657595</v>
      </c>
      <c r="T128" s="5">
        <f t="shared" si="5"/>
        <v>633779.5663574097</v>
      </c>
      <c r="U128" s="5">
        <f t="shared" si="6"/>
        <v>654503.46544916637</v>
      </c>
      <c r="V128" s="150"/>
      <c r="W128" s="2">
        <v>121</v>
      </c>
      <c r="X128" s="118">
        <v>48519</v>
      </c>
      <c r="Y128" s="5">
        <f t="shared" si="40"/>
        <v>631617.86812639877</v>
      </c>
      <c r="Z128" s="5">
        <f t="shared" si="41"/>
        <v>5283.104931931518</v>
      </c>
      <c r="AA128" s="5">
        <f t="shared" si="7"/>
        <v>1072.3191444221929</v>
      </c>
      <c r="AB128" s="35">
        <f t="shared" si="8"/>
        <v>2.0372808279216094E-2</v>
      </c>
      <c r="AC128" s="5">
        <f t="shared" si="9"/>
        <v>4210.785787509325</v>
      </c>
      <c r="AD128" s="35">
        <f t="shared" si="10"/>
        <v>7.9999999999999988E-2</v>
      </c>
      <c r="AE128" s="5">
        <f t="shared" si="42"/>
        <v>89454.451018023057</v>
      </c>
      <c r="AF128" s="5">
        <f t="shared" si="43"/>
        <v>549801.24574569042</v>
      </c>
      <c r="AG128" s="5">
        <f t="shared" si="11"/>
        <v>630545.54898197658</v>
      </c>
      <c r="AH128" s="5">
        <f t="shared" si="12"/>
        <v>639255.69676371349</v>
      </c>
      <c r="AI128" s="150"/>
      <c r="AJ128" s="2">
        <v>121</v>
      </c>
      <c r="AK128" s="118">
        <v>48519</v>
      </c>
      <c r="AL128" s="5">
        <f t="shared" si="44"/>
        <v>628318.06924603065</v>
      </c>
      <c r="AM128" s="5">
        <f t="shared" si="45"/>
        <v>5158.1681680251213</v>
      </c>
      <c r="AN128" s="5">
        <f t="shared" si="13"/>
        <v>1100.2806374778402</v>
      </c>
      <c r="AO128" s="35">
        <f t="shared" si="14"/>
        <v>2.1013827702866902E-2</v>
      </c>
      <c r="AP128" s="5">
        <f t="shared" si="15"/>
        <v>4057.8875305472811</v>
      </c>
      <c r="AQ128" s="35">
        <f t="shared" si="16"/>
        <v>7.7499999999999999E-2</v>
      </c>
      <c r="AR128" s="5">
        <f t="shared" si="46"/>
        <v>92782.211391447607</v>
      </c>
      <c r="AS128" s="5">
        <f t="shared" si="47"/>
        <v>531356.13693959208</v>
      </c>
      <c r="AT128" s="5">
        <f t="shared" si="17"/>
        <v>627217.78860855277</v>
      </c>
      <c r="AU128" s="5">
        <f t="shared" si="18"/>
        <v>624138.34833103966</v>
      </c>
      <c r="AV128" s="150"/>
      <c r="AW128" s="2">
        <v>121</v>
      </c>
      <c r="AX128" s="118">
        <v>48519</v>
      </c>
      <c r="AY128" s="5">
        <f t="shared" si="48"/>
        <v>624923.90723709203</v>
      </c>
      <c r="AZ128" s="5">
        <f t="shared" si="49"/>
        <v>5034.344461579999</v>
      </c>
      <c r="BA128" s="5">
        <f t="shared" si="19"/>
        <v>1128.5700413481741</v>
      </c>
      <c r="BB128" s="35">
        <f t="shared" si="20"/>
        <v>2.167118322621641E-2</v>
      </c>
      <c r="BC128" s="5">
        <f t="shared" si="21"/>
        <v>3905.7744202318249</v>
      </c>
      <c r="BD128" s="35">
        <f t="shared" si="22"/>
        <v>7.4999999999999997E-2</v>
      </c>
      <c r="BE128" s="5">
        <f t="shared" si="50"/>
        <v>96204.662804255888</v>
      </c>
      <c r="BF128" s="5">
        <f t="shared" si="51"/>
        <v>512951.01704692404</v>
      </c>
      <c r="BG128" s="5">
        <f t="shared" si="23"/>
        <v>623795.33719574381</v>
      </c>
      <c r="BH128" s="5">
        <f t="shared" si="24"/>
        <v>609155.67985117994</v>
      </c>
      <c r="BI128" s="150"/>
      <c r="BJ128" s="2">
        <v>121</v>
      </c>
      <c r="BK128" s="118">
        <v>48519</v>
      </c>
      <c r="BL128" s="5">
        <f t="shared" si="52"/>
        <v>621434.52105470747</v>
      </c>
      <c r="BM128" s="5">
        <f t="shared" si="53"/>
        <v>4911.6692164045799</v>
      </c>
      <c r="BN128" s="5">
        <f t="shared" si="25"/>
        <v>1157.1689850323892</v>
      </c>
      <c r="BO128" s="35">
        <f t="shared" si="26"/>
        <v>2.2345118190120992E-2</v>
      </c>
      <c r="BP128" s="5">
        <f t="shared" si="27"/>
        <v>3754.5002313721907</v>
      </c>
      <c r="BQ128" s="35">
        <f t="shared" si="28"/>
        <v>7.2499999999999995E-2</v>
      </c>
      <c r="BR128" s="5">
        <f t="shared" si="54"/>
        <v>99722.647930325402</v>
      </c>
      <c r="BS128" s="5">
        <f t="shared" si="55"/>
        <v>494589.32725462894</v>
      </c>
      <c r="BT128" s="5">
        <f t="shared" si="29"/>
        <v>620277.35206967511</v>
      </c>
      <c r="BU128" s="5">
        <f t="shared" si="30"/>
        <v>594311.97518495435</v>
      </c>
      <c r="BV128" s="150"/>
      <c r="BW128" s="2">
        <v>121</v>
      </c>
      <c r="BX128" s="118">
        <v>48519</v>
      </c>
      <c r="BY128" s="5">
        <f t="shared" si="56"/>
        <v>617849.1605262456</v>
      </c>
      <c r="BZ128" s="5">
        <f t="shared" si="57"/>
        <v>4790.177965290115</v>
      </c>
      <c r="CA128" s="5">
        <f t="shared" si="31"/>
        <v>1186.0578622203489</v>
      </c>
      <c r="CB128" s="35">
        <f t="shared" si="32"/>
        <v>2.3035872274264579E-2</v>
      </c>
      <c r="CC128" s="5">
        <f t="shared" si="33"/>
        <v>3604.1201030697662</v>
      </c>
      <c r="CD128" s="35">
        <f t="shared" si="34"/>
        <v>7.0000000000000007E-2</v>
      </c>
      <c r="CE128" s="5">
        <f t="shared" si="58"/>
        <v>103336.89733597565</v>
      </c>
      <c r="CF128" s="5">
        <f t="shared" si="59"/>
        <v>476274.63646412856</v>
      </c>
      <c r="CG128" s="5">
        <f t="shared" si="35"/>
        <v>616663.10266402527</v>
      </c>
      <c r="CH128" s="5">
        <f t="shared" si="36"/>
        <v>579611.53380010417</v>
      </c>
    </row>
    <row r="129" spans="9:86" ht="14.25" customHeight="1">
      <c r="I129" s="150"/>
      <c r="J129" s="2">
        <v>122</v>
      </c>
      <c r="K129" s="118">
        <v>48549</v>
      </c>
      <c r="L129" s="5">
        <f t="shared" si="37"/>
        <v>633779.5663574097</v>
      </c>
      <c r="M129" s="5">
        <f t="shared" si="0"/>
        <v>5409.1195491666622</v>
      </c>
      <c r="N129" s="5">
        <f t="shared" si="1"/>
        <v>1051.8850304594707</v>
      </c>
      <c r="O129" s="35">
        <f t="shared" si="2"/>
        <v>1.9916420527820122E-2</v>
      </c>
      <c r="P129" s="5">
        <f t="shared" si="3"/>
        <v>4357.2345187071915</v>
      </c>
      <c r="Q129" s="35">
        <f t="shared" si="4"/>
        <v>8.2500000000000004E-2</v>
      </c>
      <c r="R129" s="5">
        <f t="shared" si="38"/>
        <v>87272.318673049856</v>
      </c>
      <c r="S129" s="5">
        <f t="shared" si="39"/>
        <v>572640.2663252831</v>
      </c>
      <c r="T129" s="5">
        <f t="shared" si="5"/>
        <v>632727.6813269502</v>
      </c>
      <c r="U129" s="5">
        <f t="shared" si="6"/>
        <v>659912.5849983329</v>
      </c>
      <c r="V129" s="150"/>
      <c r="W129" s="2">
        <v>122</v>
      </c>
      <c r="X129" s="118">
        <v>48549</v>
      </c>
      <c r="Y129" s="5">
        <f t="shared" si="40"/>
        <v>630545.54898197658</v>
      </c>
      <c r="Z129" s="5">
        <f t="shared" si="41"/>
        <v>5283.104931931518</v>
      </c>
      <c r="AA129" s="5">
        <f t="shared" si="7"/>
        <v>1079.4679387183405</v>
      </c>
      <c r="AB129" s="35">
        <f t="shared" si="8"/>
        <v>2.0543504407467241E-2</v>
      </c>
      <c r="AC129" s="5">
        <f t="shared" si="9"/>
        <v>4203.6369932131774</v>
      </c>
      <c r="AD129" s="35">
        <f t="shared" si="10"/>
        <v>0.08</v>
      </c>
      <c r="AE129" s="5">
        <f t="shared" si="42"/>
        <v>90533.9189567414</v>
      </c>
      <c r="AF129" s="5">
        <f t="shared" si="43"/>
        <v>554004.88273890363</v>
      </c>
      <c r="AG129" s="5">
        <f t="shared" si="11"/>
        <v>629466.08104325819</v>
      </c>
      <c r="AH129" s="5">
        <f t="shared" si="12"/>
        <v>644538.80169564509</v>
      </c>
      <c r="AI129" s="150"/>
      <c r="AJ129" s="2">
        <v>122</v>
      </c>
      <c r="AK129" s="118">
        <v>48549</v>
      </c>
      <c r="AL129" s="5">
        <f t="shared" si="44"/>
        <v>627217.78860855277</v>
      </c>
      <c r="AM129" s="5">
        <f t="shared" si="45"/>
        <v>5158.1681680251213</v>
      </c>
      <c r="AN129" s="5">
        <f t="shared" si="13"/>
        <v>1107.3866165948848</v>
      </c>
      <c r="AO129" s="35">
        <f t="shared" si="14"/>
        <v>2.1186643045661563E-2</v>
      </c>
      <c r="AP129" s="5">
        <f t="shared" si="15"/>
        <v>4050.7815514302365</v>
      </c>
      <c r="AQ129" s="35">
        <f t="shared" si="16"/>
        <v>7.7499999999999999E-2</v>
      </c>
      <c r="AR129" s="5">
        <f t="shared" si="46"/>
        <v>93889.598008042492</v>
      </c>
      <c r="AS129" s="5">
        <f t="shared" si="47"/>
        <v>535406.91849102231</v>
      </c>
      <c r="AT129" s="5">
        <f t="shared" si="17"/>
        <v>626110.40199195792</v>
      </c>
      <c r="AU129" s="5">
        <f t="shared" si="18"/>
        <v>629296.51649906486</v>
      </c>
      <c r="AV129" s="150"/>
      <c r="AW129" s="2">
        <v>122</v>
      </c>
      <c r="AX129" s="118">
        <v>48549</v>
      </c>
      <c r="AY129" s="5">
        <f t="shared" si="48"/>
        <v>623795.33719574381</v>
      </c>
      <c r="AZ129" s="5">
        <f t="shared" si="49"/>
        <v>5034.344461579999</v>
      </c>
      <c r="BA129" s="5">
        <f t="shared" si="19"/>
        <v>1135.6236041066004</v>
      </c>
      <c r="BB129" s="35">
        <f t="shared" si="20"/>
        <v>2.184608065610303E-2</v>
      </c>
      <c r="BC129" s="5">
        <f t="shared" si="21"/>
        <v>3898.7208574733986</v>
      </c>
      <c r="BD129" s="35">
        <f t="shared" si="22"/>
        <v>7.4999999999999997E-2</v>
      </c>
      <c r="BE129" s="5">
        <f t="shared" si="50"/>
        <v>97340.286408362488</v>
      </c>
      <c r="BF129" s="5">
        <f t="shared" si="51"/>
        <v>516849.73790439742</v>
      </c>
      <c r="BG129" s="5">
        <f t="shared" si="23"/>
        <v>622659.71359163721</v>
      </c>
      <c r="BH129" s="5">
        <f t="shared" si="24"/>
        <v>614190.02431275987</v>
      </c>
      <c r="BI129" s="150"/>
      <c r="BJ129" s="2">
        <v>122</v>
      </c>
      <c r="BK129" s="118">
        <v>48549</v>
      </c>
      <c r="BL129" s="5">
        <f t="shared" si="52"/>
        <v>620277.35206967511</v>
      </c>
      <c r="BM129" s="5">
        <f t="shared" si="53"/>
        <v>4911.6692164045799</v>
      </c>
      <c r="BN129" s="5">
        <f t="shared" si="25"/>
        <v>1164.1602143169594</v>
      </c>
      <c r="BO129" s="35">
        <f t="shared" si="26"/>
        <v>2.2522058116728218E-2</v>
      </c>
      <c r="BP129" s="5">
        <f t="shared" si="27"/>
        <v>3747.5090020876205</v>
      </c>
      <c r="BQ129" s="35">
        <f t="shared" si="28"/>
        <v>7.2499999999999995E-2</v>
      </c>
      <c r="BR129" s="5">
        <f t="shared" si="54"/>
        <v>100886.80814464236</v>
      </c>
      <c r="BS129" s="5">
        <f t="shared" si="55"/>
        <v>498336.83625671658</v>
      </c>
      <c r="BT129" s="5">
        <f t="shared" si="29"/>
        <v>619113.19185535819</v>
      </c>
      <c r="BU129" s="5">
        <f t="shared" si="30"/>
        <v>599223.64440135891</v>
      </c>
      <c r="BV129" s="150"/>
      <c r="BW129" s="2">
        <v>122</v>
      </c>
      <c r="BX129" s="118">
        <v>48549</v>
      </c>
      <c r="BY129" s="5">
        <f t="shared" si="56"/>
        <v>616663.10266402527</v>
      </c>
      <c r="BZ129" s="5">
        <f t="shared" si="57"/>
        <v>4790.177965290115</v>
      </c>
      <c r="CA129" s="5">
        <f t="shared" si="31"/>
        <v>1192.9765330833006</v>
      </c>
      <c r="CB129" s="35">
        <f t="shared" si="32"/>
        <v>2.3214812650788997E-2</v>
      </c>
      <c r="CC129" s="5">
        <f t="shared" si="33"/>
        <v>3597.2014322068144</v>
      </c>
      <c r="CD129" s="35">
        <f t="shared" si="34"/>
        <v>7.0000000000000007E-2</v>
      </c>
      <c r="CE129" s="5">
        <f t="shared" si="58"/>
        <v>104529.87386905895</v>
      </c>
      <c r="CF129" s="5">
        <f t="shared" si="59"/>
        <v>479871.8378963354</v>
      </c>
      <c r="CG129" s="5">
        <f t="shared" si="35"/>
        <v>615470.12613094202</v>
      </c>
      <c r="CH129" s="5">
        <f t="shared" si="36"/>
        <v>584401.71176539431</v>
      </c>
    </row>
    <row r="130" spans="9:86" ht="14.25" customHeight="1">
      <c r="I130" s="150"/>
      <c r="J130" s="2">
        <v>123</v>
      </c>
      <c r="K130" s="118">
        <v>48580</v>
      </c>
      <c r="L130" s="5">
        <f t="shared" si="37"/>
        <v>632727.6813269502</v>
      </c>
      <c r="M130" s="5">
        <f t="shared" si="0"/>
        <v>5409.1195491666622</v>
      </c>
      <c r="N130" s="5">
        <f t="shared" si="1"/>
        <v>1059.1167400438799</v>
      </c>
      <c r="O130" s="35">
        <f t="shared" si="2"/>
        <v>2.0086683822450331E-2</v>
      </c>
      <c r="P130" s="5">
        <f t="shared" si="3"/>
        <v>4350.0028091227823</v>
      </c>
      <c r="Q130" s="35">
        <f t="shared" si="4"/>
        <v>8.249999999999999E-2</v>
      </c>
      <c r="R130" s="5">
        <f t="shared" si="38"/>
        <v>88331.435413093743</v>
      </c>
      <c r="S130" s="5">
        <f t="shared" si="39"/>
        <v>576990.26913440588</v>
      </c>
      <c r="T130" s="5">
        <f t="shared" si="5"/>
        <v>631668.56458690634</v>
      </c>
      <c r="U130" s="5">
        <f t="shared" si="6"/>
        <v>665321.70454749966</v>
      </c>
      <c r="V130" s="150"/>
      <c r="W130" s="2">
        <v>123</v>
      </c>
      <c r="X130" s="118">
        <v>48580</v>
      </c>
      <c r="Y130" s="5">
        <f t="shared" si="40"/>
        <v>629466.08104325819</v>
      </c>
      <c r="Z130" s="5">
        <f t="shared" si="41"/>
        <v>5283.104931931518</v>
      </c>
      <c r="AA130" s="5">
        <f t="shared" si="7"/>
        <v>1086.6643916431294</v>
      </c>
      <c r="AB130" s="35">
        <f t="shared" si="8"/>
        <v>2.0715925913125443E-2</v>
      </c>
      <c r="AC130" s="5">
        <f t="shared" si="9"/>
        <v>4196.4405402883885</v>
      </c>
      <c r="AD130" s="35">
        <f t="shared" si="10"/>
        <v>8.0000000000000016E-2</v>
      </c>
      <c r="AE130" s="5">
        <f t="shared" si="42"/>
        <v>91620.583348384534</v>
      </c>
      <c r="AF130" s="5">
        <f t="shared" si="43"/>
        <v>558201.32327919197</v>
      </c>
      <c r="AG130" s="5">
        <f t="shared" si="11"/>
        <v>628379.41665161506</v>
      </c>
      <c r="AH130" s="5">
        <f t="shared" si="12"/>
        <v>649821.90662757657</v>
      </c>
      <c r="AI130" s="150"/>
      <c r="AJ130" s="2">
        <v>123</v>
      </c>
      <c r="AK130" s="118">
        <v>48580</v>
      </c>
      <c r="AL130" s="5">
        <f t="shared" si="44"/>
        <v>626110.40199195792</v>
      </c>
      <c r="AM130" s="5">
        <f t="shared" si="45"/>
        <v>5158.1681680251213</v>
      </c>
      <c r="AN130" s="5">
        <f t="shared" si="13"/>
        <v>1114.5384884937266</v>
      </c>
      <c r="AO130" s="35">
        <f t="shared" si="14"/>
        <v>2.1361187770358284E-2</v>
      </c>
      <c r="AP130" s="5">
        <f t="shared" si="15"/>
        <v>4043.6296795313947</v>
      </c>
      <c r="AQ130" s="35">
        <f t="shared" si="16"/>
        <v>7.7499999999999999E-2</v>
      </c>
      <c r="AR130" s="5">
        <f t="shared" si="46"/>
        <v>95004.136496536215</v>
      </c>
      <c r="AS130" s="5">
        <f t="shared" si="47"/>
        <v>539450.54817055375</v>
      </c>
      <c r="AT130" s="5">
        <f t="shared" si="17"/>
        <v>624995.86350346415</v>
      </c>
      <c r="AU130" s="5">
        <f t="shared" si="18"/>
        <v>634454.68466708995</v>
      </c>
      <c r="AV130" s="150"/>
      <c r="AW130" s="2">
        <v>123</v>
      </c>
      <c r="AX130" s="118">
        <v>48580</v>
      </c>
      <c r="AY130" s="5">
        <f t="shared" si="48"/>
        <v>622659.71359163721</v>
      </c>
      <c r="AZ130" s="5">
        <f t="shared" si="49"/>
        <v>5034.344461579999</v>
      </c>
      <c r="BA130" s="5">
        <f t="shared" si="19"/>
        <v>1142.721251632267</v>
      </c>
      <c r="BB130" s="35">
        <f t="shared" si="20"/>
        <v>2.2022711153881491E-2</v>
      </c>
      <c r="BC130" s="5">
        <f t="shared" si="21"/>
        <v>3891.623209947732</v>
      </c>
      <c r="BD130" s="35">
        <f t="shared" si="22"/>
        <v>7.4999999999999997E-2</v>
      </c>
      <c r="BE130" s="5">
        <f t="shared" si="50"/>
        <v>98483.00765999475</v>
      </c>
      <c r="BF130" s="5">
        <f t="shared" si="51"/>
        <v>520741.36111434514</v>
      </c>
      <c r="BG130" s="5">
        <f t="shared" si="23"/>
        <v>621516.99234000489</v>
      </c>
      <c r="BH130" s="5">
        <f t="shared" si="24"/>
        <v>619224.36877433991</v>
      </c>
      <c r="BI130" s="150"/>
      <c r="BJ130" s="2">
        <v>123</v>
      </c>
      <c r="BK130" s="118">
        <v>48580</v>
      </c>
      <c r="BL130" s="5">
        <f t="shared" si="52"/>
        <v>619113.19185535819</v>
      </c>
      <c r="BM130" s="5">
        <f t="shared" si="53"/>
        <v>4911.6692164045799</v>
      </c>
      <c r="BN130" s="5">
        <f t="shared" si="25"/>
        <v>1171.1936822784573</v>
      </c>
      <c r="BO130" s="35">
        <f t="shared" si="26"/>
        <v>2.2700734489639114E-2</v>
      </c>
      <c r="BP130" s="5">
        <f t="shared" si="27"/>
        <v>3740.4755341261225</v>
      </c>
      <c r="BQ130" s="35">
        <f t="shared" si="28"/>
        <v>7.2499999999999995E-2</v>
      </c>
      <c r="BR130" s="5">
        <f t="shared" si="54"/>
        <v>102058.00182692082</v>
      </c>
      <c r="BS130" s="5">
        <f t="shared" si="55"/>
        <v>502077.31179084268</v>
      </c>
      <c r="BT130" s="5">
        <f t="shared" si="29"/>
        <v>617941.99817307969</v>
      </c>
      <c r="BU130" s="5">
        <f t="shared" si="30"/>
        <v>604135.31361776346</v>
      </c>
      <c r="BV130" s="150"/>
      <c r="BW130" s="2">
        <v>123</v>
      </c>
      <c r="BX130" s="118">
        <v>48580</v>
      </c>
      <c r="BY130" s="5">
        <f t="shared" si="56"/>
        <v>615470.12613094202</v>
      </c>
      <c r="BZ130" s="5">
        <f t="shared" si="57"/>
        <v>4790.177965290115</v>
      </c>
      <c r="CA130" s="5">
        <f t="shared" si="31"/>
        <v>1199.9355628596199</v>
      </c>
      <c r="CB130" s="35">
        <f t="shared" si="32"/>
        <v>2.3395492555965236E-2</v>
      </c>
      <c r="CC130" s="5">
        <f t="shared" si="33"/>
        <v>3590.2424024304951</v>
      </c>
      <c r="CD130" s="35">
        <f t="shared" si="34"/>
        <v>7.0000000000000007E-2</v>
      </c>
      <c r="CE130" s="5">
        <f t="shared" si="58"/>
        <v>105729.80943191858</v>
      </c>
      <c r="CF130" s="5">
        <f t="shared" si="59"/>
        <v>483462.08029876591</v>
      </c>
      <c r="CG130" s="5">
        <f t="shared" si="35"/>
        <v>614270.19056808238</v>
      </c>
      <c r="CH130" s="5">
        <f t="shared" si="36"/>
        <v>589191.88973068446</v>
      </c>
    </row>
    <row r="131" spans="9:86" ht="14.25" customHeight="1">
      <c r="I131" s="150"/>
      <c r="J131" s="2">
        <v>124</v>
      </c>
      <c r="K131" s="118">
        <v>48611</v>
      </c>
      <c r="L131" s="5">
        <f t="shared" si="37"/>
        <v>631668.56458690634</v>
      </c>
      <c r="M131" s="5">
        <f t="shared" si="0"/>
        <v>5409.1195491666622</v>
      </c>
      <c r="N131" s="5">
        <f t="shared" si="1"/>
        <v>1066.3981676316807</v>
      </c>
      <c r="O131" s="35">
        <f t="shared" si="2"/>
        <v>2.0258690599790897E-2</v>
      </c>
      <c r="P131" s="5">
        <f t="shared" si="3"/>
        <v>4342.7213815349814</v>
      </c>
      <c r="Q131" s="35">
        <f t="shared" si="4"/>
        <v>8.2500000000000018E-2</v>
      </c>
      <c r="R131" s="5">
        <f t="shared" si="38"/>
        <v>89397.833580725419</v>
      </c>
      <c r="S131" s="5">
        <f t="shared" si="39"/>
        <v>581332.99051594082</v>
      </c>
      <c r="T131" s="5">
        <f t="shared" si="5"/>
        <v>630602.16641927464</v>
      </c>
      <c r="U131" s="5">
        <f t="shared" si="6"/>
        <v>670730.82409666618</v>
      </c>
      <c r="V131" s="150"/>
      <c r="W131" s="2">
        <v>124</v>
      </c>
      <c r="X131" s="118">
        <v>48611</v>
      </c>
      <c r="Y131" s="5">
        <f t="shared" si="40"/>
        <v>628379.41665161506</v>
      </c>
      <c r="Z131" s="5">
        <f t="shared" si="41"/>
        <v>5283.104931931518</v>
      </c>
      <c r="AA131" s="5">
        <f t="shared" si="7"/>
        <v>1093.9088209207503</v>
      </c>
      <c r="AB131" s="35">
        <f t="shared" si="8"/>
        <v>2.089009522462891E-2</v>
      </c>
      <c r="AC131" s="5">
        <f t="shared" si="9"/>
        <v>4189.1961110107677</v>
      </c>
      <c r="AD131" s="35">
        <f t="shared" si="10"/>
        <v>8.0000000000000016E-2</v>
      </c>
      <c r="AE131" s="5">
        <f t="shared" si="42"/>
        <v>92714.492169305289</v>
      </c>
      <c r="AF131" s="5">
        <f t="shared" si="43"/>
        <v>562390.51939020271</v>
      </c>
      <c r="AG131" s="5">
        <f t="shared" si="11"/>
        <v>627285.50783069432</v>
      </c>
      <c r="AH131" s="5">
        <f t="shared" si="12"/>
        <v>655105.01155950804</v>
      </c>
      <c r="AI131" s="150"/>
      <c r="AJ131" s="2">
        <v>124</v>
      </c>
      <c r="AK131" s="118">
        <v>48611</v>
      </c>
      <c r="AL131" s="5">
        <f t="shared" si="44"/>
        <v>624995.86350346415</v>
      </c>
      <c r="AM131" s="5">
        <f t="shared" si="45"/>
        <v>5158.1681680251213</v>
      </c>
      <c r="AN131" s="5">
        <f t="shared" si="13"/>
        <v>1121.7365495652489</v>
      </c>
      <c r="AO131" s="35">
        <f t="shared" si="14"/>
        <v>2.1537484295219463E-2</v>
      </c>
      <c r="AP131" s="5">
        <f t="shared" si="15"/>
        <v>4036.4316184598724</v>
      </c>
      <c r="AQ131" s="35">
        <f t="shared" si="16"/>
        <v>7.7499999999999999E-2</v>
      </c>
      <c r="AR131" s="5">
        <f t="shared" si="46"/>
        <v>96125.873046101464</v>
      </c>
      <c r="AS131" s="5">
        <f t="shared" si="47"/>
        <v>543486.97978901363</v>
      </c>
      <c r="AT131" s="5">
        <f t="shared" si="17"/>
        <v>623874.12695389893</v>
      </c>
      <c r="AU131" s="5">
        <f t="shared" si="18"/>
        <v>639612.85283511505</v>
      </c>
      <c r="AV131" s="150"/>
      <c r="AW131" s="2">
        <v>124</v>
      </c>
      <c r="AX131" s="118">
        <v>48611</v>
      </c>
      <c r="AY131" s="5">
        <f t="shared" si="48"/>
        <v>621516.99234000489</v>
      </c>
      <c r="AZ131" s="5">
        <f t="shared" si="49"/>
        <v>5034.344461579999</v>
      </c>
      <c r="BA131" s="5">
        <f t="shared" si="19"/>
        <v>1149.863259454969</v>
      </c>
      <c r="BB131" s="35">
        <f t="shared" si="20"/>
        <v>2.2201097127705152E-2</v>
      </c>
      <c r="BC131" s="5">
        <f t="shared" si="21"/>
        <v>3884.48120212503</v>
      </c>
      <c r="BD131" s="35">
        <f t="shared" si="22"/>
        <v>7.4999999999999997E-2</v>
      </c>
      <c r="BE131" s="5">
        <f t="shared" si="50"/>
        <v>99632.870919449721</v>
      </c>
      <c r="BF131" s="5">
        <f t="shared" si="51"/>
        <v>524625.84231647023</v>
      </c>
      <c r="BG131" s="5">
        <f t="shared" si="23"/>
        <v>620367.12908054993</v>
      </c>
      <c r="BH131" s="5">
        <f t="shared" si="24"/>
        <v>624258.71323591995</v>
      </c>
      <c r="BI131" s="150"/>
      <c r="BJ131" s="2">
        <v>124</v>
      </c>
      <c r="BK131" s="118">
        <v>48611</v>
      </c>
      <c r="BL131" s="5">
        <f t="shared" si="52"/>
        <v>617941.99817307969</v>
      </c>
      <c r="BM131" s="5">
        <f t="shared" si="53"/>
        <v>4911.6692164045799</v>
      </c>
      <c r="BN131" s="5">
        <f t="shared" si="25"/>
        <v>1178.2696441088901</v>
      </c>
      <c r="BO131" s="35">
        <f t="shared" si="26"/>
        <v>2.2881169707041689E-2</v>
      </c>
      <c r="BP131" s="5">
        <f t="shared" si="27"/>
        <v>3733.3995722956897</v>
      </c>
      <c r="BQ131" s="35">
        <f t="shared" si="28"/>
        <v>7.2499999999999995E-2</v>
      </c>
      <c r="BR131" s="5">
        <f t="shared" si="54"/>
        <v>103236.27147102972</v>
      </c>
      <c r="BS131" s="5">
        <f t="shared" si="55"/>
        <v>505810.7113631384</v>
      </c>
      <c r="BT131" s="5">
        <f t="shared" si="29"/>
        <v>616763.72852897085</v>
      </c>
      <c r="BU131" s="5">
        <f t="shared" si="30"/>
        <v>609046.98283416813</v>
      </c>
      <c r="BV131" s="150"/>
      <c r="BW131" s="2">
        <v>124</v>
      </c>
      <c r="BX131" s="118">
        <v>48611</v>
      </c>
      <c r="BY131" s="5">
        <f t="shared" si="56"/>
        <v>614270.19056808238</v>
      </c>
      <c r="BZ131" s="5">
        <f t="shared" si="57"/>
        <v>4790.177965290115</v>
      </c>
      <c r="CA131" s="5">
        <f t="shared" si="31"/>
        <v>1206.9351869763009</v>
      </c>
      <c r="CB131" s="35">
        <f t="shared" si="32"/>
        <v>2.3577934378227604E-2</v>
      </c>
      <c r="CC131" s="5">
        <f t="shared" si="33"/>
        <v>3583.2427783138141</v>
      </c>
      <c r="CD131" s="35">
        <f t="shared" si="34"/>
        <v>7.0000000000000007E-2</v>
      </c>
      <c r="CE131" s="5">
        <f t="shared" si="58"/>
        <v>106936.74461889488</v>
      </c>
      <c r="CF131" s="5">
        <f t="shared" si="59"/>
        <v>487045.32307707972</v>
      </c>
      <c r="CG131" s="5">
        <f t="shared" si="35"/>
        <v>613063.25538110605</v>
      </c>
      <c r="CH131" s="5">
        <f t="shared" si="36"/>
        <v>593982.06769597461</v>
      </c>
    </row>
    <row r="132" spans="9:86" ht="14.25" customHeight="1">
      <c r="I132" s="150"/>
      <c r="J132" s="2">
        <v>125</v>
      </c>
      <c r="K132" s="118">
        <v>48639</v>
      </c>
      <c r="L132" s="5">
        <f t="shared" si="37"/>
        <v>630602.16641927464</v>
      </c>
      <c r="M132" s="5">
        <f t="shared" si="0"/>
        <v>5409.1195491666622</v>
      </c>
      <c r="N132" s="5">
        <f t="shared" si="1"/>
        <v>1073.7296550341489</v>
      </c>
      <c r="O132" s="35">
        <f t="shared" si="2"/>
        <v>2.0432463677650885E-2</v>
      </c>
      <c r="P132" s="5">
        <f t="shared" si="3"/>
        <v>4335.3898941325133</v>
      </c>
      <c r="Q132" s="35">
        <f t="shared" si="4"/>
        <v>8.2500000000000004E-2</v>
      </c>
      <c r="R132" s="5">
        <f t="shared" si="38"/>
        <v>90471.56323575956</v>
      </c>
      <c r="S132" s="5">
        <f t="shared" si="39"/>
        <v>585668.38041007333</v>
      </c>
      <c r="T132" s="5">
        <f t="shared" si="5"/>
        <v>629528.4367642405</v>
      </c>
      <c r="U132" s="5">
        <f t="shared" si="6"/>
        <v>676139.94364583283</v>
      </c>
      <c r="V132" s="150"/>
      <c r="W132" s="2">
        <v>125</v>
      </c>
      <c r="X132" s="118">
        <v>48639</v>
      </c>
      <c r="Y132" s="5">
        <f t="shared" si="40"/>
        <v>627285.50783069432</v>
      </c>
      <c r="Z132" s="5">
        <f t="shared" si="41"/>
        <v>5283.104931931518</v>
      </c>
      <c r="AA132" s="5">
        <f t="shared" si="7"/>
        <v>1101.2015463935559</v>
      </c>
      <c r="AB132" s="35">
        <f t="shared" si="8"/>
        <v>2.1066035149482954E-2</v>
      </c>
      <c r="AC132" s="5">
        <f t="shared" si="9"/>
        <v>4181.9033855379621</v>
      </c>
      <c r="AD132" s="35">
        <f t="shared" si="10"/>
        <v>7.9999999999999988E-2</v>
      </c>
      <c r="AE132" s="5">
        <f t="shared" si="42"/>
        <v>93815.693715698842</v>
      </c>
      <c r="AF132" s="5">
        <f t="shared" si="43"/>
        <v>566572.42277574062</v>
      </c>
      <c r="AG132" s="5">
        <f t="shared" si="11"/>
        <v>626184.30628430075</v>
      </c>
      <c r="AH132" s="5">
        <f t="shared" si="12"/>
        <v>660388.11649143952</v>
      </c>
      <c r="AI132" s="150"/>
      <c r="AJ132" s="2">
        <v>125</v>
      </c>
      <c r="AK132" s="118">
        <v>48639</v>
      </c>
      <c r="AL132" s="5">
        <f t="shared" si="44"/>
        <v>623874.12695389893</v>
      </c>
      <c r="AM132" s="5">
        <f t="shared" si="45"/>
        <v>5158.1681680251213</v>
      </c>
      <c r="AN132" s="5">
        <f t="shared" si="13"/>
        <v>1128.9810981145242</v>
      </c>
      <c r="AO132" s="35">
        <f t="shared" si="14"/>
        <v>2.1715555417439841E-2</v>
      </c>
      <c r="AP132" s="5">
        <f t="shared" si="15"/>
        <v>4029.1870699105971</v>
      </c>
      <c r="AQ132" s="35">
        <f t="shared" si="16"/>
        <v>7.7499999999999999E-2</v>
      </c>
      <c r="AR132" s="5">
        <f t="shared" si="46"/>
        <v>97254.854144215991</v>
      </c>
      <c r="AS132" s="5">
        <f t="shared" si="47"/>
        <v>547516.1668589242</v>
      </c>
      <c r="AT132" s="5">
        <f t="shared" si="17"/>
        <v>622745.14585578442</v>
      </c>
      <c r="AU132" s="5">
        <f t="shared" si="18"/>
        <v>644771.02100314014</v>
      </c>
      <c r="AV132" s="150"/>
      <c r="AW132" s="2">
        <v>125</v>
      </c>
      <c r="AX132" s="118">
        <v>48639</v>
      </c>
      <c r="AY132" s="5">
        <f t="shared" si="48"/>
        <v>620367.12908054993</v>
      </c>
      <c r="AZ132" s="5">
        <f t="shared" si="49"/>
        <v>5034.344461579999</v>
      </c>
      <c r="BA132" s="5">
        <f t="shared" si="19"/>
        <v>1157.0499048265624</v>
      </c>
      <c r="BB132" s="35">
        <f t="shared" si="20"/>
        <v>2.2381261364536192E-2</v>
      </c>
      <c r="BC132" s="5">
        <f t="shared" si="21"/>
        <v>3877.2945567534366</v>
      </c>
      <c r="BD132" s="35">
        <f t="shared" si="22"/>
        <v>7.4999999999999997E-2</v>
      </c>
      <c r="BE132" s="5">
        <f t="shared" si="50"/>
        <v>100789.92082427628</v>
      </c>
      <c r="BF132" s="5">
        <f t="shared" si="51"/>
        <v>528503.1368732237</v>
      </c>
      <c r="BG132" s="5">
        <f t="shared" si="23"/>
        <v>619210.07917572337</v>
      </c>
      <c r="BH132" s="5">
        <f t="shared" si="24"/>
        <v>629293.05769749999</v>
      </c>
      <c r="BI132" s="150"/>
      <c r="BJ132" s="2">
        <v>125</v>
      </c>
      <c r="BK132" s="118">
        <v>48639</v>
      </c>
      <c r="BL132" s="5">
        <f t="shared" si="52"/>
        <v>616763.72852897085</v>
      </c>
      <c r="BM132" s="5">
        <f t="shared" si="53"/>
        <v>4911.6692164045799</v>
      </c>
      <c r="BN132" s="5">
        <f t="shared" si="25"/>
        <v>1185.3883565420479</v>
      </c>
      <c r="BO132" s="35">
        <f t="shared" si="26"/>
        <v>2.3063386545819561E-2</v>
      </c>
      <c r="BP132" s="5">
        <f t="shared" si="27"/>
        <v>3726.280859862532</v>
      </c>
      <c r="BQ132" s="35">
        <f t="shared" si="28"/>
        <v>7.2499999999999995E-2</v>
      </c>
      <c r="BR132" s="5">
        <f t="shared" si="54"/>
        <v>104421.65982757177</v>
      </c>
      <c r="BS132" s="5">
        <f t="shared" si="55"/>
        <v>509536.99222300091</v>
      </c>
      <c r="BT132" s="5">
        <f t="shared" si="29"/>
        <v>615578.34017242875</v>
      </c>
      <c r="BU132" s="5">
        <f t="shared" si="30"/>
        <v>613958.65205057268</v>
      </c>
      <c r="BV132" s="150"/>
      <c r="BW132" s="2">
        <v>125</v>
      </c>
      <c r="BX132" s="118">
        <v>48639</v>
      </c>
      <c r="BY132" s="5">
        <f t="shared" si="56"/>
        <v>613063.25538110605</v>
      </c>
      <c r="BZ132" s="5">
        <f t="shared" si="57"/>
        <v>4790.177965290115</v>
      </c>
      <c r="CA132" s="5">
        <f t="shared" si="31"/>
        <v>1213.9756422336627</v>
      </c>
      <c r="CB132" s="35">
        <f t="shared" si="32"/>
        <v>2.3762160884602437E-2</v>
      </c>
      <c r="CC132" s="5">
        <f t="shared" si="33"/>
        <v>3576.2023230564523</v>
      </c>
      <c r="CD132" s="35">
        <f t="shared" si="34"/>
        <v>7.0000000000000007E-2</v>
      </c>
      <c r="CE132" s="5">
        <f t="shared" si="58"/>
        <v>108150.72026112855</v>
      </c>
      <c r="CF132" s="5">
        <f t="shared" si="59"/>
        <v>490621.52540013619</v>
      </c>
      <c r="CG132" s="5">
        <f t="shared" si="35"/>
        <v>611849.27973887243</v>
      </c>
      <c r="CH132" s="5">
        <f t="shared" si="36"/>
        <v>598772.24566126475</v>
      </c>
    </row>
    <row r="133" spans="9:86" ht="14.25" customHeight="1">
      <c r="I133" s="150"/>
      <c r="J133" s="2">
        <v>126</v>
      </c>
      <c r="K133" s="118">
        <v>48670</v>
      </c>
      <c r="L133" s="5">
        <f t="shared" si="37"/>
        <v>629528.4367642405</v>
      </c>
      <c r="M133" s="5">
        <f t="shared" si="0"/>
        <v>5409.1195491666622</v>
      </c>
      <c r="N133" s="5">
        <f t="shared" si="1"/>
        <v>1081.1115464125087</v>
      </c>
      <c r="O133" s="35">
        <f t="shared" si="2"/>
        <v>2.060802626110541E-2</v>
      </c>
      <c r="P133" s="5">
        <f t="shared" si="3"/>
        <v>4328.0080027541535</v>
      </c>
      <c r="Q133" s="35">
        <f t="shared" si="4"/>
        <v>8.2500000000000004E-2</v>
      </c>
      <c r="R133" s="5">
        <f t="shared" si="38"/>
        <v>91552.674782172064</v>
      </c>
      <c r="S133" s="5">
        <f t="shared" si="39"/>
        <v>589996.38841282751</v>
      </c>
      <c r="T133" s="5">
        <f t="shared" si="5"/>
        <v>628447.32521782804</v>
      </c>
      <c r="U133" s="5">
        <f t="shared" si="6"/>
        <v>681549.06319499959</v>
      </c>
      <c r="V133" s="150"/>
      <c r="W133" s="2">
        <v>126</v>
      </c>
      <c r="X133" s="118">
        <v>48670</v>
      </c>
      <c r="Y133" s="5">
        <f t="shared" si="40"/>
        <v>626184.30628430075</v>
      </c>
      <c r="Z133" s="5">
        <f t="shared" si="41"/>
        <v>5283.104931931518</v>
      </c>
      <c r="AA133" s="5">
        <f t="shared" si="7"/>
        <v>1108.5428900361794</v>
      </c>
      <c r="AB133" s="35">
        <f t="shared" si="8"/>
        <v>2.1243768882311359E-2</v>
      </c>
      <c r="AC133" s="5">
        <f t="shared" si="9"/>
        <v>4174.5620418953386</v>
      </c>
      <c r="AD133" s="35">
        <f t="shared" si="10"/>
        <v>0.08</v>
      </c>
      <c r="AE133" s="5">
        <f t="shared" si="42"/>
        <v>94924.236605735015</v>
      </c>
      <c r="AF133" s="5">
        <f t="shared" si="43"/>
        <v>570746.98481763597</v>
      </c>
      <c r="AG133" s="5">
        <f t="shared" si="11"/>
        <v>625075.76339426462</v>
      </c>
      <c r="AH133" s="5">
        <f t="shared" si="12"/>
        <v>665671.221423371</v>
      </c>
      <c r="AI133" s="150"/>
      <c r="AJ133" s="2">
        <v>126</v>
      </c>
      <c r="AK133" s="118">
        <v>48670</v>
      </c>
      <c r="AL133" s="5">
        <f t="shared" si="44"/>
        <v>622745.14585578442</v>
      </c>
      <c r="AM133" s="5">
        <f t="shared" si="45"/>
        <v>5158.1681680251213</v>
      </c>
      <c r="AN133" s="5">
        <f t="shared" si="13"/>
        <v>1136.2724343731802</v>
      </c>
      <c r="AO133" s="35">
        <f t="shared" si="14"/>
        <v>2.1895424321197076E-2</v>
      </c>
      <c r="AP133" s="5">
        <f t="shared" si="15"/>
        <v>4021.8957336519411</v>
      </c>
      <c r="AQ133" s="35">
        <f t="shared" si="16"/>
        <v>7.7499999999999999E-2</v>
      </c>
      <c r="AR133" s="5">
        <f t="shared" si="46"/>
        <v>98391.126578589174</v>
      </c>
      <c r="AS133" s="5">
        <f t="shared" si="47"/>
        <v>551538.06259257614</v>
      </c>
      <c r="AT133" s="5">
        <f t="shared" si="17"/>
        <v>621608.87342141126</v>
      </c>
      <c r="AU133" s="5">
        <f t="shared" si="18"/>
        <v>649929.18917116534</v>
      </c>
      <c r="AV133" s="150"/>
      <c r="AW133" s="2">
        <v>126</v>
      </c>
      <c r="AX133" s="118">
        <v>48670</v>
      </c>
      <c r="AY133" s="5">
        <f t="shared" si="48"/>
        <v>619210.07917572337</v>
      </c>
      <c r="AZ133" s="5">
        <f t="shared" si="49"/>
        <v>5034.344461579999</v>
      </c>
      <c r="BA133" s="5">
        <f t="shared" si="19"/>
        <v>1164.2814667317284</v>
      </c>
      <c r="BB133" s="35">
        <f t="shared" si="20"/>
        <v>2.2563227038195313E-2</v>
      </c>
      <c r="BC133" s="5">
        <f t="shared" si="21"/>
        <v>3870.0629948482706</v>
      </c>
      <c r="BD133" s="35">
        <f t="shared" si="22"/>
        <v>7.4999999999999997E-2</v>
      </c>
      <c r="BE133" s="5">
        <f t="shared" si="50"/>
        <v>101954.20229100801</v>
      </c>
      <c r="BF133" s="5">
        <f t="shared" si="51"/>
        <v>532373.19986807194</v>
      </c>
      <c r="BG133" s="5">
        <f t="shared" si="23"/>
        <v>618045.79770899168</v>
      </c>
      <c r="BH133" s="5">
        <f t="shared" si="24"/>
        <v>634327.40215907991</v>
      </c>
      <c r="BI133" s="150"/>
      <c r="BJ133" s="2">
        <v>126</v>
      </c>
      <c r="BK133" s="118">
        <v>48670</v>
      </c>
      <c r="BL133" s="5">
        <f t="shared" si="52"/>
        <v>615578.34017242875</v>
      </c>
      <c r="BM133" s="5">
        <f t="shared" si="53"/>
        <v>4911.6692164045799</v>
      </c>
      <c r="BN133" s="5">
        <f t="shared" si="25"/>
        <v>1192.5500778628229</v>
      </c>
      <c r="BO133" s="35">
        <f t="shared" si="26"/>
        <v>2.324740816960089E-2</v>
      </c>
      <c r="BP133" s="5">
        <f t="shared" si="27"/>
        <v>3719.1191385417569</v>
      </c>
      <c r="BQ133" s="35">
        <f t="shared" si="28"/>
        <v>7.2499999999999995E-2</v>
      </c>
      <c r="BR133" s="5">
        <f t="shared" si="54"/>
        <v>105614.20990543459</v>
      </c>
      <c r="BS133" s="5">
        <f t="shared" si="55"/>
        <v>513256.11136154266</v>
      </c>
      <c r="BT133" s="5">
        <f t="shared" si="29"/>
        <v>614385.79009456595</v>
      </c>
      <c r="BU133" s="5">
        <f t="shared" si="30"/>
        <v>618870.32126697723</v>
      </c>
      <c r="BV133" s="150"/>
      <c r="BW133" s="2">
        <v>126</v>
      </c>
      <c r="BX133" s="118">
        <v>48670</v>
      </c>
      <c r="BY133" s="5">
        <f t="shared" si="56"/>
        <v>611849.27973887243</v>
      </c>
      <c r="BZ133" s="5">
        <f t="shared" si="57"/>
        <v>4790.177965290115</v>
      </c>
      <c r="CA133" s="5">
        <f t="shared" si="31"/>
        <v>1221.0571668133589</v>
      </c>
      <c r="CB133" s="35">
        <f t="shared" si="32"/>
        <v>2.3948195228756075E-2</v>
      </c>
      <c r="CC133" s="5">
        <f t="shared" si="33"/>
        <v>3569.1207984767561</v>
      </c>
      <c r="CD133" s="35">
        <f t="shared" si="34"/>
        <v>7.0000000000000007E-2</v>
      </c>
      <c r="CE133" s="5">
        <f t="shared" si="58"/>
        <v>109371.77742794191</v>
      </c>
      <c r="CF133" s="5">
        <f t="shared" si="59"/>
        <v>494190.64619861293</v>
      </c>
      <c r="CG133" s="5">
        <f t="shared" si="35"/>
        <v>610628.22257205902</v>
      </c>
      <c r="CH133" s="5">
        <f t="shared" si="36"/>
        <v>603562.4236265549</v>
      </c>
    </row>
    <row r="134" spans="9:86" ht="14.25" customHeight="1">
      <c r="I134" s="150"/>
      <c r="J134" s="2">
        <v>127</v>
      </c>
      <c r="K134" s="118">
        <v>48700</v>
      </c>
      <c r="L134" s="5">
        <f t="shared" si="37"/>
        <v>628447.32521782804</v>
      </c>
      <c r="M134" s="5">
        <f t="shared" si="0"/>
        <v>5409.1195491666622</v>
      </c>
      <c r="N134" s="5">
        <f t="shared" si="1"/>
        <v>1088.5441882940941</v>
      </c>
      <c r="O134" s="35">
        <f t="shared" si="2"/>
        <v>2.078540195075456E-2</v>
      </c>
      <c r="P134" s="5">
        <f t="shared" si="3"/>
        <v>4320.5753608725681</v>
      </c>
      <c r="Q134" s="35">
        <f t="shared" si="4"/>
        <v>8.2500000000000018E-2</v>
      </c>
      <c r="R134" s="5">
        <f t="shared" si="38"/>
        <v>92641.218970466158</v>
      </c>
      <c r="S134" s="5">
        <f t="shared" si="39"/>
        <v>594316.96377370006</v>
      </c>
      <c r="T134" s="5">
        <f t="shared" si="5"/>
        <v>627358.78102953394</v>
      </c>
      <c r="U134" s="5">
        <f t="shared" si="6"/>
        <v>686958.18274416623</v>
      </c>
      <c r="V134" s="150"/>
      <c r="W134" s="2">
        <v>127</v>
      </c>
      <c r="X134" s="118">
        <v>48700</v>
      </c>
      <c r="Y134" s="5">
        <f t="shared" si="40"/>
        <v>625075.76339426462</v>
      </c>
      <c r="Z134" s="5">
        <f t="shared" si="41"/>
        <v>5283.104931931518</v>
      </c>
      <c r="AA134" s="5">
        <f t="shared" si="7"/>
        <v>1115.9331759697534</v>
      </c>
      <c r="AB134" s="35">
        <f t="shared" si="8"/>
        <v>2.142332001311429E-2</v>
      </c>
      <c r="AC134" s="5">
        <f t="shared" si="9"/>
        <v>4167.1717559617646</v>
      </c>
      <c r="AD134" s="35">
        <f t="shared" si="10"/>
        <v>0.08</v>
      </c>
      <c r="AE134" s="5">
        <f t="shared" si="42"/>
        <v>96040.169781704768</v>
      </c>
      <c r="AF134" s="5">
        <f t="shared" si="43"/>
        <v>574914.15657359769</v>
      </c>
      <c r="AG134" s="5">
        <f t="shared" si="11"/>
        <v>623959.83021829487</v>
      </c>
      <c r="AH134" s="5">
        <f t="shared" si="12"/>
        <v>670954.32635530247</v>
      </c>
      <c r="AI134" s="150"/>
      <c r="AJ134" s="2">
        <v>127</v>
      </c>
      <c r="AK134" s="118">
        <v>48700</v>
      </c>
      <c r="AL134" s="5">
        <f t="shared" si="44"/>
        <v>621608.87342141126</v>
      </c>
      <c r="AM134" s="5">
        <f t="shared" si="45"/>
        <v>5158.1681680251213</v>
      </c>
      <c r="AN134" s="5">
        <f t="shared" si="13"/>
        <v>1143.6108605118402</v>
      </c>
      <c r="AO134" s="35">
        <f t="shared" si="14"/>
        <v>2.207711458590865E-2</v>
      </c>
      <c r="AP134" s="5">
        <f t="shared" si="15"/>
        <v>4014.5573075132811</v>
      </c>
      <c r="AQ134" s="35">
        <f t="shared" si="16"/>
        <v>7.7499999999999999E-2</v>
      </c>
      <c r="AR134" s="5">
        <f t="shared" si="46"/>
        <v>99534.737439101009</v>
      </c>
      <c r="AS134" s="5">
        <f t="shared" si="47"/>
        <v>555552.61990008946</v>
      </c>
      <c r="AT134" s="5">
        <f t="shared" si="17"/>
        <v>620465.26256089937</v>
      </c>
      <c r="AU134" s="5">
        <f t="shared" si="18"/>
        <v>655087.35733919044</v>
      </c>
      <c r="AV134" s="150"/>
      <c r="AW134" s="2">
        <v>127</v>
      </c>
      <c r="AX134" s="118">
        <v>48700</v>
      </c>
      <c r="AY134" s="5">
        <f t="shared" si="48"/>
        <v>618045.79770899168</v>
      </c>
      <c r="AZ134" s="5">
        <f t="shared" si="49"/>
        <v>5034.344461579999</v>
      </c>
      <c r="BA134" s="5">
        <f t="shared" si="19"/>
        <v>1171.5582258988015</v>
      </c>
      <c r="BB134" s="35">
        <f t="shared" si="20"/>
        <v>2.274701771761773E-2</v>
      </c>
      <c r="BC134" s="5">
        <f t="shared" si="21"/>
        <v>3862.7862356811975</v>
      </c>
      <c r="BD134" s="35">
        <f t="shared" si="22"/>
        <v>7.4999999999999997E-2</v>
      </c>
      <c r="BE134" s="5">
        <f t="shared" si="50"/>
        <v>103125.76051690681</v>
      </c>
      <c r="BF134" s="5">
        <f t="shared" si="51"/>
        <v>536235.98610375309</v>
      </c>
      <c r="BG134" s="5">
        <f t="shared" si="23"/>
        <v>616874.23948309291</v>
      </c>
      <c r="BH134" s="5">
        <f t="shared" si="24"/>
        <v>639361.74662065995</v>
      </c>
      <c r="BI134" s="150"/>
      <c r="BJ134" s="2">
        <v>127</v>
      </c>
      <c r="BK134" s="118">
        <v>48700</v>
      </c>
      <c r="BL134" s="5">
        <f t="shared" si="52"/>
        <v>614385.79009456595</v>
      </c>
      <c r="BM134" s="5">
        <f t="shared" si="53"/>
        <v>4911.6692164045799</v>
      </c>
      <c r="BN134" s="5">
        <f t="shared" si="25"/>
        <v>1199.7550679165774</v>
      </c>
      <c r="BO134" s="35">
        <f t="shared" si="26"/>
        <v>2.3433258137013458E-2</v>
      </c>
      <c r="BP134" s="5">
        <f t="shared" si="27"/>
        <v>3711.9141484880024</v>
      </c>
      <c r="BQ134" s="35">
        <f t="shared" si="28"/>
        <v>7.2499999999999995E-2</v>
      </c>
      <c r="BR134" s="5">
        <f t="shared" si="54"/>
        <v>106813.96497335116</v>
      </c>
      <c r="BS134" s="5">
        <f t="shared" si="55"/>
        <v>516968.02551003068</v>
      </c>
      <c r="BT134" s="5">
        <f t="shared" si="29"/>
        <v>613186.03502664936</v>
      </c>
      <c r="BU134" s="5">
        <f t="shared" si="30"/>
        <v>623781.99048338179</v>
      </c>
      <c r="BV134" s="150"/>
      <c r="BW134" s="2">
        <v>127</v>
      </c>
      <c r="BX134" s="118">
        <v>48700</v>
      </c>
      <c r="BY134" s="5">
        <f t="shared" si="56"/>
        <v>610628.22257205902</v>
      </c>
      <c r="BZ134" s="5">
        <f t="shared" si="57"/>
        <v>4790.177965290115</v>
      </c>
      <c r="CA134" s="5">
        <f t="shared" si="31"/>
        <v>1228.1800002864375</v>
      </c>
      <c r="CB134" s="35">
        <f t="shared" si="32"/>
        <v>2.4136060959249271E-2</v>
      </c>
      <c r="CC134" s="5">
        <f t="shared" si="33"/>
        <v>3561.9979650036776</v>
      </c>
      <c r="CD134" s="35">
        <f t="shared" si="34"/>
        <v>7.0000000000000007E-2</v>
      </c>
      <c r="CE134" s="5">
        <f t="shared" si="58"/>
        <v>110599.95742822834</v>
      </c>
      <c r="CF134" s="5">
        <f t="shared" si="59"/>
        <v>497752.64416361658</v>
      </c>
      <c r="CG134" s="5">
        <f t="shared" si="35"/>
        <v>609400.04257177259</v>
      </c>
      <c r="CH134" s="5">
        <f t="shared" si="36"/>
        <v>608352.60159184493</v>
      </c>
    </row>
    <row r="135" spans="9:86" ht="14.25" customHeight="1">
      <c r="I135" s="150"/>
      <c r="J135" s="2">
        <v>128</v>
      </c>
      <c r="K135" s="118">
        <v>48731</v>
      </c>
      <c r="L135" s="5">
        <f t="shared" si="37"/>
        <v>627358.78102953394</v>
      </c>
      <c r="M135" s="5">
        <f t="shared" si="0"/>
        <v>5409.1195491666622</v>
      </c>
      <c r="N135" s="5">
        <f t="shared" si="1"/>
        <v>1096.0279295886166</v>
      </c>
      <c r="O135" s="35">
        <f t="shared" si="2"/>
        <v>2.096461475119487E-2</v>
      </c>
      <c r="P135" s="5">
        <f t="shared" si="3"/>
        <v>4313.0916195780455</v>
      </c>
      <c r="Q135" s="35">
        <f t="shared" si="4"/>
        <v>8.249999999999999E-2</v>
      </c>
      <c r="R135" s="5">
        <f t="shared" si="38"/>
        <v>93737.246900054772</v>
      </c>
      <c r="S135" s="5">
        <f t="shared" si="39"/>
        <v>598630.05539327813</v>
      </c>
      <c r="T135" s="5">
        <f t="shared" si="5"/>
        <v>626262.75309994537</v>
      </c>
      <c r="U135" s="5">
        <f t="shared" si="6"/>
        <v>692367.30229333288</v>
      </c>
      <c r="V135" s="150"/>
      <c r="W135" s="2">
        <v>128</v>
      </c>
      <c r="X135" s="118">
        <v>48731</v>
      </c>
      <c r="Y135" s="5">
        <f t="shared" si="40"/>
        <v>623959.83021829487</v>
      </c>
      <c r="Z135" s="5">
        <f t="shared" si="41"/>
        <v>5283.104931931518</v>
      </c>
      <c r="AA135" s="5">
        <f t="shared" si="7"/>
        <v>1123.3727304762187</v>
      </c>
      <c r="AB135" s="35">
        <f t="shared" si="8"/>
        <v>2.1604712535738764E-2</v>
      </c>
      <c r="AC135" s="5">
        <f t="shared" si="9"/>
        <v>4159.7322014552992</v>
      </c>
      <c r="AD135" s="35">
        <f t="shared" si="10"/>
        <v>0.08</v>
      </c>
      <c r="AE135" s="5">
        <f t="shared" si="42"/>
        <v>97163.542512180982</v>
      </c>
      <c r="AF135" s="5">
        <f t="shared" si="43"/>
        <v>579073.88877505297</v>
      </c>
      <c r="AG135" s="5">
        <f t="shared" si="11"/>
        <v>622836.45748781867</v>
      </c>
      <c r="AH135" s="5">
        <f t="shared" si="12"/>
        <v>676237.43128723395</v>
      </c>
      <c r="AI135" s="150"/>
      <c r="AJ135" s="2">
        <v>128</v>
      </c>
      <c r="AK135" s="118">
        <v>48731</v>
      </c>
      <c r="AL135" s="5">
        <f t="shared" si="44"/>
        <v>620465.26256089937</v>
      </c>
      <c r="AM135" s="5">
        <f t="shared" si="45"/>
        <v>5158.1681680251213</v>
      </c>
      <c r="AN135" s="5">
        <f t="shared" si="13"/>
        <v>1150.9966806526463</v>
      </c>
      <c r="AO135" s="35">
        <f t="shared" si="14"/>
        <v>2.2260650194701428E-2</v>
      </c>
      <c r="AP135" s="5">
        <f t="shared" si="15"/>
        <v>4007.171487372475</v>
      </c>
      <c r="AQ135" s="35">
        <f t="shared" si="16"/>
        <v>7.7499999999999999E-2</v>
      </c>
      <c r="AR135" s="5">
        <f t="shared" si="46"/>
        <v>100685.73411975366</v>
      </c>
      <c r="AS135" s="5">
        <f t="shared" si="47"/>
        <v>559559.79138746194</v>
      </c>
      <c r="AT135" s="5">
        <f t="shared" si="17"/>
        <v>619314.26588024676</v>
      </c>
      <c r="AU135" s="5">
        <f t="shared" si="18"/>
        <v>660245.52550721564</v>
      </c>
      <c r="AV135" s="150"/>
      <c r="AW135" s="2">
        <v>128</v>
      </c>
      <c r="AX135" s="118">
        <v>48731</v>
      </c>
      <c r="AY135" s="5">
        <f t="shared" si="48"/>
        <v>616874.23948309291</v>
      </c>
      <c r="AZ135" s="5">
        <f t="shared" si="49"/>
        <v>5034.344461579999</v>
      </c>
      <c r="BA135" s="5">
        <f t="shared" si="19"/>
        <v>1178.8804648106689</v>
      </c>
      <c r="BB135" s="35">
        <f t="shared" si="20"/>
        <v>2.293265737532188E-2</v>
      </c>
      <c r="BC135" s="5">
        <f t="shared" si="21"/>
        <v>3855.4639967693302</v>
      </c>
      <c r="BD135" s="35">
        <f t="shared" si="22"/>
        <v>7.4999999999999997E-2</v>
      </c>
      <c r="BE135" s="5">
        <f t="shared" si="50"/>
        <v>104304.64098171749</v>
      </c>
      <c r="BF135" s="5">
        <f t="shared" si="51"/>
        <v>540091.45010052237</v>
      </c>
      <c r="BG135" s="5">
        <f t="shared" si="23"/>
        <v>615695.35901828227</v>
      </c>
      <c r="BH135" s="5">
        <f t="shared" si="24"/>
        <v>644396.09108223987</v>
      </c>
      <c r="BI135" s="150"/>
      <c r="BJ135" s="2">
        <v>128</v>
      </c>
      <c r="BK135" s="118">
        <v>48731</v>
      </c>
      <c r="BL135" s="5">
        <f t="shared" si="52"/>
        <v>613186.03502664936</v>
      </c>
      <c r="BM135" s="5">
        <f t="shared" si="53"/>
        <v>4911.6692164045799</v>
      </c>
      <c r="BN135" s="5">
        <f t="shared" si="25"/>
        <v>1207.0035881185736</v>
      </c>
      <c r="BO135" s="35">
        <f t="shared" si="26"/>
        <v>2.3620960410152526E-2</v>
      </c>
      <c r="BP135" s="5">
        <f t="shared" si="27"/>
        <v>3704.6656282860063</v>
      </c>
      <c r="BQ135" s="35">
        <f t="shared" si="28"/>
        <v>7.2499999999999995E-2</v>
      </c>
      <c r="BR135" s="5">
        <f t="shared" si="54"/>
        <v>108020.96856146974</v>
      </c>
      <c r="BS135" s="5">
        <f t="shared" si="55"/>
        <v>520672.6911383167</v>
      </c>
      <c r="BT135" s="5">
        <f t="shared" si="29"/>
        <v>611979.03143853077</v>
      </c>
      <c r="BU135" s="5">
        <f t="shared" si="30"/>
        <v>628693.65969978645</v>
      </c>
      <c r="BV135" s="150"/>
      <c r="BW135" s="2">
        <v>128</v>
      </c>
      <c r="BX135" s="118">
        <v>48731</v>
      </c>
      <c r="BY135" s="5">
        <f t="shared" si="56"/>
        <v>609400.04257177259</v>
      </c>
      <c r="BZ135" s="5">
        <f t="shared" si="57"/>
        <v>4790.177965290115</v>
      </c>
      <c r="CA135" s="5">
        <f t="shared" si="31"/>
        <v>1235.3443836214415</v>
      </c>
      <c r="CB135" s="35">
        <f t="shared" si="32"/>
        <v>2.4325782028003999E-2</v>
      </c>
      <c r="CC135" s="5">
        <f t="shared" si="33"/>
        <v>3554.8335816686736</v>
      </c>
      <c r="CD135" s="35">
        <f t="shared" si="34"/>
        <v>7.0000000000000007E-2</v>
      </c>
      <c r="CE135" s="5">
        <f t="shared" si="58"/>
        <v>111835.30181184979</v>
      </c>
      <c r="CF135" s="5">
        <f t="shared" si="59"/>
        <v>501307.47774528526</v>
      </c>
      <c r="CG135" s="5">
        <f t="shared" si="35"/>
        <v>608164.69818815112</v>
      </c>
      <c r="CH135" s="5">
        <f t="shared" si="36"/>
        <v>613142.77955713507</v>
      </c>
    </row>
    <row r="136" spans="9:86" ht="14.25" customHeight="1">
      <c r="I136" s="150"/>
      <c r="J136" s="2">
        <v>129</v>
      </c>
      <c r="K136" s="118">
        <v>48761</v>
      </c>
      <c r="L136" s="5">
        <f t="shared" si="37"/>
        <v>626262.75309994537</v>
      </c>
      <c r="M136" s="5">
        <f t="shared" si="0"/>
        <v>5409.1195491666622</v>
      </c>
      <c r="N136" s="5">
        <f t="shared" si="1"/>
        <v>1103.5631216045376</v>
      </c>
      <c r="O136" s="35">
        <f t="shared" si="2"/>
        <v>2.1145689079709706E-2</v>
      </c>
      <c r="P136" s="5">
        <f t="shared" si="3"/>
        <v>4305.5564275621246</v>
      </c>
      <c r="Q136" s="35">
        <f t="shared" si="4"/>
        <v>8.2500000000000004E-2</v>
      </c>
      <c r="R136" s="5">
        <f t="shared" si="38"/>
        <v>94840.810021659316</v>
      </c>
      <c r="S136" s="5">
        <f t="shared" si="39"/>
        <v>602935.61182084028</v>
      </c>
      <c r="T136" s="5">
        <f t="shared" si="5"/>
        <v>625159.18997834087</v>
      </c>
      <c r="U136" s="5">
        <f t="shared" si="6"/>
        <v>697776.42184249964</v>
      </c>
      <c r="V136" s="150"/>
      <c r="W136" s="2">
        <v>129</v>
      </c>
      <c r="X136" s="118">
        <v>48761</v>
      </c>
      <c r="Y136" s="5">
        <f t="shared" si="40"/>
        <v>622836.45748781867</v>
      </c>
      <c r="Z136" s="5">
        <f t="shared" si="41"/>
        <v>5283.104931931518</v>
      </c>
      <c r="AA136" s="5">
        <f t="shared" si="7"/>
        <v>1130.8618820127267</v>
      </c>
      <c r="AB136" s="35">
        <f t="shared" si="8"/>
        <v>2.1787970856568119E-2</v>
      </c>
      <c r="AC136" s="5">
        <f t="shared" si="9"/>
        <v>4152.2430499187913</v>
      </c>
      <c r="AD136" s="35">
        <f t="shared" si="10"/>
        <v>0.08</v>
      </c>
      <c r="AE136" s="5">
        <f t="shared" si="42"/>
        <v>98294.404394193713</v>
      </c>
      <c r="AF136" s="5">
        <f t="shared" si="43"/>
        <v>583226.13182497176</v>
      </c>
      <c r="AG136" s="5">
        <f t="shared" si="11"/>
        <v>621705.59560580598</v>
      </c>
      <c r="AH136" s="5">
        <f t="shared" si="12"/>
        <v>681520.53621916543</v>
      </c>
      <c r="AI136" s="150"/>
      <c r="AJ136" s="2">
        <v>129</v>
      </c>
      <c r="AK136" s="118">
        <v>48761</v>
      </c>
      <c r="AL136" s="5">
        <f t="shared" si="44"/>
        <v>619314.26588024676</v>
      </c>
      <c r="AM136" s="5">
        <f t="shared" si="45"/>
        <v>5158.1681680251213</v>
      </c>
      <c r="AN136" s="5">
        <f t="shared" si="13"/>
        <v>1158.4302008818609</v>
      </c>
      <c r="AO136" s="35">
        <f t="shared" si="14"/>
        <v>2.2446055543100179E-2</v>
      </c>
      <c r="AP136" s="5">
        <f t="shared" si="15"/>
        <v>3999.7379671432604</v>
      </c>
      <c r="AQ136" s="35">
        <f t="shared" si="16"/>
        <v>7.7499999999999999E-2</v>
      </c>
      <c r="AR136" s="5">
        <f t="shared" si="46"/>
        <v>101844.16432063552</v>
      </c>
      <c r="AS136" s="5">
        <f t="shared" si="47"/>
        <v>563559.52935460524</v>
      </c>
      <c r="AT136" s="5">
        <f t="shared" si="17"/>
        <v>618155.83567936486</v>
      </c>
      <c r="AU136" s="5">
        <f t="shared" si="18"/>
        <v>665403.69367524073</v>
      </c>
      <c r="AV136" s="150"/>
      <c r="AW136" s="2">
        <v>129</v>
      </c>
      <c r="AX136" s="118">
        <v>48761</v>
      </c>
      <c r="AY136" s="5">
        <f t="shared" si="48"/>
        <v>615695.35901828227</v>
      </c>
      <c r="AZ136" s="5">
        <f t="shared" si="49"/>
        <v>5034.344461579999</v>
      </c>
      <c r="BA136" s="5">
        <f t="shared" si="19"/>
        <v>1186.2484677157354</v>
      </c>
      <c r="BB136" s="35">
        <f t="shared" si="20"/>
        <v>2.3120170396097033E-2</v>
      </c>
      <c r="BC136" s="5">
        <f t="shared" si="21"/>
        <v>3848.0959938642636</v>
      </c>
      <c r="BD136" s="35">
        <f t="shared" si="22"/>
        <v>7.4999999999999997E-2</v>
      </c>
      <c r="BE136" s="5">
        <f t="shared" si="50"/>
        <v>105490.88944943322</v>
      </c>
      <c r="BF136" s="5">
        <f t="shared" si="51"/>
        <v>543939.54609438661</v>
      </c>
      <c r="BG136" s="5">
        <f t="shared" si="23"/>
        <v>614509.11055056658</v>
      </c>
      <c r="BH136" s="5">
        <f t="shared" si="24"/>
        <v>649430.4355438198</v>
      </c>
      <c r="BI136" s="150"/>
      <c r="BJ136" s="2">
        <v>129</v>
      </c>
      <c r="BK136" s="118">
        <v>48761</v>
      </c>
      <c r="BL136" s="5">
        <f t="shared" si="52"/>
        <v>611979.03143853077</v>
      </c>
      <c r="BM136" s="5">
        <f t="shared" si="53"/>
        <v>4911.6692164045799</v>
      </c>
      <c r="BN136" s="5">
        <f t="shared" si="25"/>
        <v>1214.2959014634566</v>
      </c>
      <c r="BO136" s="35">
        <f t="shared" si="26"/>
        <v>2.381053936326754E-2</v>
      </c>
      <c r="BP136" s="5">
        <f t="shared" si="27"/>
        <v>3697.3733149411232</v>
      </c>
      <c r="BQ136" s="35">
        <f t="shared" si="28"/>
        <v>7.2499999999999995E-2</v>
      </c>
      <c r="BR136" s="5">
        <f t="shared" si="54"/>
        <v>109235.26446293319</v>
      </c>
      <c r="BS136" s="5">
        <f t="shared" si="55"/>
        <v>524370.06445325783</v>
      </c>
      <c r="BT136" s="5">
        <f t="shared" si="29"/>
        <v>610764.73553706729</v>
      </c>
      <c r="BU136" s="5">
        <f t="shared" si="30"/>
        <v>633605.32891619101</v>
      </c>
      <c r="BV136" s="150"/>
      <c r="BW136" s="2">
        <v>129</v>
      </c>
      <c r="BX136" s="118">
        <v>48761</v>
      </c>
      <c r="BY136" s="5">
        <f t="shared" si="56"/>
        <v>608164.69818815112</v>
      </c>
      <c r="BZ136" s="5">
        <f t="shared" si="57"/>
        <v>4790.177965290115</v>
      </c>
      <c r="CA136" s="5">
        <f t="shared" si="31"/>
        <v>1242.5505591925667</v>
      </c>
      <c r="CB136" s="35">
        <f t="shared" si="32"/>
        <v>2.4517382798989469E-2</v>
      </c>
      <c r="CC136" s="5">
        <f t="shared" si="33"/>
        <v>3547.6274060975484</v>
      </c>
      <c r="CD136" s="35">
        <f t="shared" si="34"/>
        <v>7.0000000000000007E-2</v>
      </c>
      <c r="CE136" s="5">
        <f t="shared" si="58"/>
        <v>113077.85237104235</v>
      </c>
      <c r="CF136" s="5">
        <f t="shared" si="59"/>
        <v>504855.1051513828</v>
      </c>
      <c r="CG136" s="5">
        <f t="shared" si="35"/>
        <v>606922.14762895857</v>
      </c>
      <c r="CH136" s="5">
        <f t="shared" si="36"/>
        <v>617932.9575224251</v>
      </c>
    </row>
    <row r="137" spans="9:86" ht="14.25" customHeight="1">
      <c r="I137" s="150"/>
      <c r="J137" s="2">
        <v>130</v>
      </c>
      <c r="K137" s="118">
        <v>48792</v>
      </c>
      <c r="L137" s="5">
        <f t="shared" si="37"/>
        <v>625159.18997834087</v>
      </c>
      <c r="M137" s="5">
        <f t="shared" si="0"/>
        <v>5409.1195491666622</v>
      </c>
      <c r="N137" s="5">
        <f t="shared" si="1"/>
        <v>1111.1501180655687</v>
      </c>
      <c r="O137" s="35">
        <f t="shared" si="2"/>
        <v>2.1328649775185716E-2</v>
      </c>
      <c r="P137" s="5">
        <f t="shared" si="3"/>
        <v>4297.9694311010935</v>
      </c>
      <c r="Q137" s="35">
        <f t="shared" si="4"/>
        <v>8.2500000000000004E-2</v>
      </c>
      <c r="R137" s="5">
        <f t="shared" si="38"/>
        <v>95951.960139724892</v>
      </c>
      <c r="S137" s="5">
        <f t="shared" si="39"/>
        <v>607233.58125194139</v>
      </c>
      <c r="T137" s="5">
        <f t="shared" si="5"/>
        <v>624048.03986027534</v>
      </c>
      <c r="U137" s="5">
        <f t="shared" si="6"/>
        <v>703185.54139166628</v>
      </c>
      <c r="V137" s="150"/>
      <c r="W137" s="2">
        <v>130</v>
      </c>
      <c r="X137" s="118">
        <v>48792</v>
      </c>
      <c r="Y137" s="5">
        <f t="shared" si="40"/>
        <v>621705.59560580598</v>
      </c>
      <c r="Z137" s="5">
        <f t="shared" si="41"/>
        <v>5283.104931931518</v>
      </c>
      <c r="AA137" s="5">
        <f t="shared" si="7"/>
        <v>1138.4009612261443</v>
      </c>
      <c r="AB137" s="35">
        <f t="shared" si="8"/>
        <v>2.1973119803437323E-2</v>
      </c>
      <c r="AC137" s="5">
        <f t="shared" si="9"/>
        <v>4144.7039707053736</v>
      </c>
      <c r="AD137" s="35">
        <f t="shared" si="10"/>
        <v>0.08</v>
      </c>
      <c r="AE137" s="5">
        <f t="shared" si="42"/>
        <v>99432.805355419856</v>
      </c>
      <c r="AF137" s="5">
        <f t="shared" si="43"/>
        <v>587370.83579567715</v>
      </c>
      <c r="AG137" s="5">
        <f t="shared" si="11"/>
        <v>620567.19464457978</v>
      </c>
      <c r="AH137" s="5">
        <f t="shared" si="12"/>
        <v>686803.64115109702</v>
      </c>
      <c r="AI137" s="150"/>
      <c r="AJ137" s="2">
        <v>130</v>
      </c>
      <c r="AK137" s="118">
        <v>48792</v>
      </c>
      <c r="AL137" s="5">
        <f t="shared" si="44"/>
        <v>618155.83567936486</v>
      </c>
      <c r="AM137" s="5">
        <f t="shared" si="45"/>
        <v>5158.1681680251213</v>
      </c>
      <c r="AN137" s="5">
        <f t="shared" si="13"/>
        <v>1165.9117292625565</v>
      </c>
      <c r="AO137" s="35">
        <f t="shared" si="14"/>
        <v>2.2633355447941976E-2</v>
      </c>
      <c r="AP137" s="5">
        <f t="shared" si="15"/>
        <v>3992.2564387625648</v>
      </c>
      <c r="AQ137" s="35">
        <f t="shared" si="16"/>
        <v>7.7499999999999999E-2</v>
      </c>
      <c r="AR137" s="5">
        <f t="shared" si="46"/>
        <v>103010.07604989808</v>
      </c>
      <c r="AS137" s="5">
        <f t="shared" si="47"/>
        <v>567551.78579336777</v>
      </c>
      <c r="AT137" s="5">
        <f t="shared" si="17"/>
        <v>616989.9239501023</v>
      </c>
      <c r="AU137" s="5">
        <f t="shared" si="18"/>
        <v>670561.86184326583</v>
      </c>
      <c r="AV137" s="150"/>
      <c r="AW137" s="2">
        <v>130</v>
      </c>
      <c r="AX137" s="118">
        <v>48792</v>
      </c>
      <c r="AY137" s="5">
        <f t="shared" si="48"/>
        <v>614509.11055056658</v>
      </c>
      <c r="AZ137" s="5">
        <f t="shared" si="49"/>
        <v>5034.344461579999</v>
      </c>
      <c r="BA137" s="5">
        <f t="shared" si="19"/>
        <v>1193.6625206389581</v>
      </c>
      <c r="BB137" s="35">
        <f t="shared" si="20"/>
        <v>2.3309581585916634E-2</v>
      </c>
      <c r="BC137" s="5">
        <f t="shared" si="21"/>
        <v>3840.6819409410409</v>
      </c>
      <c r="BD137" s="35">
        <f t="shared" si="22"/>
        <v>7.4999999999999997E-2</v>
      </c>
      <c r="BE137" s="5">
        <f t="shared" si="50"/>
        <v>106684.55197007218</v>
      </c>
      <c r="BF137" s="5">
        <f t="shared" si="51"/>
        <v>547780.22803532763</v>
      </c>
      <c r="BG137" s="5">
        <f t="shared" si="23"/>
        <v>613315.44802992768</v>
      </c>
      <c r="BH137" s="5">
        <f t="shared" si="24"/>
        <v>654464.78000539984</v>
      </c>
      <c r="BI137" s="150"/>
      <c r="BJ137" s="2">
        <v>130</v>
      </c>
      <c r="BK137" s="118">
        <v>48792</v>
      </c>
      <c r="BL137" s="5">
        <f t="shared" si="52"/>
        <v>610764.73553706729</v>
      </c>
      <c r="BM137" s="5">
        <f t="shared" si="53"/>
        <v>4911.6692164045799</v>
      </c>
      <c r="BN137" s="5">
        <f t="shared" si="25"/>
        <v>1221.6322725347982</v>
      </c>
      <c r="BO137" s="35">
        <f t="shared" si="26"/>
        <v>2.4002019791674579E-2</v>
      </c>
      <c r="BP137" s="5">
        <f t="shared" si="27"/>
        <v>3690.0369438697817</v>
      </c>
      <c r="BQ137" s="35">
        <f t="shared" si="28"/>
        <v>7.2499999999999995E-2</v>
      </c>
      <c r="BR137" s="5">
        <f t="shared" si="54"/>
        <v>110456.89673546799</v>
      </c>
      <c r="BS137" s="5">
        <f t="shared" si="55"/>
        <v>528060.10139712761</v>
      </c>
      <c r="BT137" s="5">
        <f t="shared" si="29"/>
        <v>609543.10326453252</v>
      </c>
      <c r="BU137" s="5">
        <f t="shared" si="30"/>
        <v>638516.99813259556</v>
      </c>
      <c r="BV137" s="150"/>
      <c r="BW137" s="2">
        <v>130</v>
      </c>
      <c r="BX137" s="118">
        <v>48792</v>
      </c>
      <c r="BY137" s="5">
        <f t="shared" si="56"/>
        <v>606922.14762895857</v>
      </c>
      <c r="BZ137" s="5">
        <f t="shared" si="57"/>
        <v>4790.177965290115</v>
      </c>
      <c r="CA137" s="5">
        <f t="shared" si="31"/>
        <v>1249.7987707878565</v>
      </c>
      <c r="CB137" s="35">
        <f t="shared" si="32"/>
        <v>2.4710888057133548E-2</v>
      </c>
      <c r="CC137" s="5">
        <f t="shared" si="33"/>
        <v>3540.3791945022585</v>
      </c>
      <c r="CD137" s="35">
        <f t="shared" si="34"/>
        <v>7.0000000000000007E-2</v>
      </c>
      <c r="CE137" s="5">
        <f t="shared" si="58"/>
        <v>114327.6511418302</v>
      </c>
      <c r="CF137" s="5">
        <f t="shared" si="59"/>
        <v>508395.48434588505</v>
      </c>
      <c r="CG137" s="5">
        <f t="shared" si="35"/>
        <v>605672.34885817068</v>
      </c>
      <c r="CH137" s="5">
        <f t="shared" si="36"/>
        <v>622723.13548771525</v>
      </c>
    </row>
    <row r="138" spans="9:86" ht="14.25" customHeight="1">
      <c r="I138" s="150"/>
      <c r="J138" s="2">
        <v>131</v>
      </c>
      <c r="K138" s="118">
        <v>48823</v>
      </c>
      <c r="L138" s="5">
        <f t="shared" si="37"/>
        <v>624048.03986027534</v>
      </c>
      <c r="M138" s="5">
        <f t="shared" si="0"/>
        <v>5409.1195491666622</v>
      </c>
      <c r="N138" s="5">
        <f t="shared" si="1"/>
        <v>1118.7892751272693</v>
      </c>
      <c r="O138" s="35">
        <f t="shared" si="2"/>
        <v>2.1513522107261488E-2</v>
      </c>
      <c r="P138" s="5">
        <f t="shared" si="3"/>
        <v>4290.3302740393929</v>
      </c>
      <c r="Q138" s="35">
        <f t="shared" si="4"/>
        <v>8.2500000000000004E-2</v>
      </c>
      <c r="R138" s="5">
        <f t="shared" si="38"/>
        <v>97070.749414852166</v>
      </c>
      <c r="S138" s="5">
        <f t="shared" si="39"/>
        <v>611523.9115259808</v>
      </c>
      <c r="T138" s="5">
        <f t="shared" si="5"/>
        <v>622929.25058514811</v>
      </c>
      <c r="U138" s="5">
        <f t="shared" si="6"/>
        <v>708594.66094083292</v>
      </c>
      <c r="V138" s="150"/>
      <c r="W138" s="2">
        <v>131</v>
      </c>
      <c r="X138" s="118">
        <v>48823</v>
      </c>
      <c r="Y138" s="5">
        <f t="shared" si="40"/>
        <v>620567.19464457978</v>
      </c>
      <c r="Z138" s="5">
        <f t="shared" si="41"/>
        <v>5283.104931931518</v>
      </c>
      <c r="AA138" s="5">
        <f t="shared" si="7"/>
        <v>1145.9903009676527</v>
      </c>
      <c r="AB138" s="35">
        <f t="shared" si="8"/>
        <v>2.2160184634780783E-2</v>
      </c>
      <c r="AC138" s="5">
        <f t="shared" si="9"/>
        <v>4137.1146309638652</v>
      </c>
      <c r="AD138" s="35">
        <f t="shared" si="10"/>
        <v>0.08</v>
      </c>
      <c r="AE138" s="5">
        <f t="shared" si="42"/>
        <v>100578.79565638751</v>
      </c>
      <c r="AF138" s="5">
        <f t="shared" si="43"/>
        <v>591507.95042664104</v>
      </c>
      <c r="AG138" s="5">
        <f t="shared" si="11"/>
        <v>619421.20434361207</v>
      </c>
      <c r="AH138" s="5">
        <f t="shared" si="12"/>
        <v>692086.7460830285</v>
      </c>
      <c r="AI138" s="150"/>
      <c r="AJ138" s="2">
        <v>131</v>
      </c>
      <c r="AK138" s="118">
        <v>48823</v>
      </c>
      <c r="AL138" s="5">
        <f t="shared" si="44"/>
        <v>616989.9239501023</v>
      </c>
      <c r="AM138" s="5">
        <f t="shared" si="45"/>
        <v>5158.1681680251213</v>
      </c>
      <c r="AN138" s="5">
        <f t="shared" si="13"/>
        <v>1173.4415758473774</v>
      </c>
      <c r="AO138" s="35">
        <f t="shared" si="14"/>
        <v>2.2822575156522855E-2</v>
      </c>
      <c r="AP138" s="5">
        <f t="shared" si="15"/>
        <v>3984.7265921777439</v>
      </c>
      <c r="AQ138" s="35">
        <f t="shared" si="16"/>
        <v>7.7499999999999999E-2</v>
      </c>
      <c r="AR138" s="5">
        <f t="shared" si="46"/>
        <v>104183.51762574546</v>
      </c>
      <c r="AS138" s="5">
        <f t="shared" si="47"/>
        <v>571536.51238554553</v>
      </c>
      <c r="AT138" s="5">
        <f t="shared" si="17"/>
        <v>615816.48237425496</v>
      </c>
      <c r="AU138" s="5">
        <f t="shared" si="18"/>
        <v>675720.03001129103</v>
      </c>
      <c r="AV138" s="150"/>
      <c r="AW138" s="2">
        <v>131</v>
      </c>
      <c r="AX138" s="118">
        <v>48823</v>
      </c>
      <c r="AY138" s="5">
        <f t="shared" si="48"/>
        <v>613315.44802992768</v>
      </c>
      <c r="AZ138" s="5">
        <f t="shared" si="49"/>
        <v>5034.344461579999</v>
      </c>
      <c r="BA138" s="5">
        <f t="shared" si="19"/>
        <v>1201.1229113929512</v>
      </c>
      <c r="BB138" s="35">
        <f t="shared" si="20"/>
        <v>2.3500916181084169E-2</v>
      </c>
      <c r="BC138" s="5">
        <f t="shared" si="21"/>
        <v>3833.2215501870478</v>
      </c>
      <c r="BD138" s="35">
        <f t="shared" si="22"/>
        <v>7.4999999999999997E-2</v>
      </c>
      <c r="BE138" s="5">
        <f t="shared" si="50"/>
        <v>107885.67488146512</v>
      </c>
      <c r="BF138" s="5">
        <f t="shared" si="51"/>
        <v>551613.44958551473</v>
      </c>
      <c r="BG138" s="5">
        <f t="shared" si="23"/>
        <v>612114.32511853473</v>
      </c>
      <c r="BH138" s="5">
        <f t="shared" si="24"/>
        <v>659499.12446697988</v>
      </c>
      <c r="BI138" s="150"/>
      <c r="BJ138" s="2">
        <v>131</v>
      </c>
      <c r="BK138" s="118">
        <v>48823</v>
      </c>
      <c r="BL138" s="5">
        <f t="shared" si="52"/>
        <v>609543.10326453252</v>
      </c>
      <c r="BM138" s="5">
        <f t="shared" si="53"/>
        <v>4911.6692164045799</v>
      </c>
      <c r="BN138" s="5">
        <f t="shared" si="25"/>
        <v>1229.0129675146959</v>
      </c>
      <c r="BO138" s="35">
        <f t="shared" si="26"/>
        <v>2.4195426920901233E-2</v>
      </c>
      <c r="BP138" s="5">
        <f t="shared" si="27"/>
        <v>3682.656248889884</v>
      </c>
      <c r="BQ138" s="35">
        <f t="shared" si="28"/>
        <v>7.2499999999999995E-2</v>
      </c>
      <c r="BR138" s="5">
        <f t="shared" si="54"/>
        <v>111685.90970298268</v>
      </c>
      <c r="BS138" s="5">
        <f t="shared" si="55"/>
        <v>531742.75764601748</v>
      </c>
      <c r="BT138" s="5">
        <f t="shared" si="29"/>
        <v>608314.09029701783</v>
      </c>
      <c r="BU138" s="5">
        <f t="shared" si="30"/>
        <v>643428.66734900011</v>
      </c>
      <c r="BV138" s="150"/>
      <c r="BW138" s="2">
        <v>131</v>
      </c>
      <c r="BX138" s="118">
        <v>48823</v>
      </c>
      <c r="BY138" s="5">
        <f t="shared" si="56"/>
        <v>605672.34885817068</v>
      </c>
      <c r="BZ138" s="5">
        <f t="shared" si="57"/>
        <v>4790.177965290115</v>
      </c>
      <c r="CA138" s="5">
        <f t="shared" si="31"/>
        <v>1257.0892636174526</v>
      </c>
      <c r="CB138" s="35">
        <f t="shared" si="32"/>
        <v>2.4906323017466793E-2</v>
      </c>
      <c r="CC138" s="5">
        <f t="shared" si="33"/>
        <v>3533.0887016726624</v>
      </c>
      <c r="CD138" s="35">
        <f t="shared" si="34"/>
        <v>7.0000000000000007E-2</v>
      </c>
      <c r="CE138" s="5">
        <f t="shared" si="58"/>
        <v>115584.74040544765</v>
      </c>
      <c r="CF138" s="5">
        <f t="shared" si="59"/>
        <v>511928.57304755773</v>
      </c>
      <c r="CG138" s="5">
        <f t="shared" si="35"/>
        <v>604415.25959455327</v>
      </c>
      <c r="CH138" s="5">
        <f t="shared" si="36"/>
        <v>627513.31345300539</v>
      </c>
    </row>
    <row r="139" spans="9:86" ht="14.25" customHeight="1">
      <c r="I139" s="150"/>
      <c r="J139" s="2">
        <v>132</v>
      </c>
      <c r="K139" s="118">
        <v>48853</v>
      </c>
      <c r="L139" s="5">
        <f t="shared" si="37"/>
        <v>622929.25058514811</v>
      </c>
      <c r="M139" s="5">
        <f t="shared" si="0"/>
        <v>5409.1195491666622</v>
      </c>
      <c r="N139" s="5">
        <f t="shared" si="1"/>
        <v>1126.4809513937689</v>
      </c>
      <c r="O139" s="35">
        <f t="shared" si="2"/>
        <v>2.1700331785716145E-2</v>
      </c>
      <c r="P139" s="5">
        <f t="shared" si="3"/>
        <v>4282.6385977728933</v>
      </c>
      <c r="Q139" s="35">
        <f t="shared" si="4"/>
        <v>8.2500000000000004E-2</v>
      </c>
      <c r="R139" s="5">
        <f t="shared" si="38"/>
        <v>98197.230366245931</v>
      </c>
      <c r="S139" s="5">
        <f t="shared" si="39"/>
        <v>615806.55012375372</v>
      </c>
      <c r="T139" s="5">
        <f t="shared" si="5"/>
        <v>621802.76963375439</v>
      </c>
      <c r="U139" s="5">
        <f t="shared" si="6"/>
        <v>714003.78048999968</v>
      </c>
      <c r="V139" s="150"/>
      <c r="W139" s="2">
        <v>132</v>
      </c>
      <c r="X139" s="118">
        <v>48853</v>
      </c>
      <c r="Y139" s="5">
        <f t="shared" si="40"/>
        <v>619421.20434361207</v>
      </c>
      <c r="Z139" s="5">
        <f t="shared" si="41"/>
        <v>5283.104931931518</v>
      </c>
      <c r="AA139" s="5">
        <f t="shared" si="7"/>
        <v>1153.6302363074374</v>
      </c>
      <c r="AB139" s="35">
        <f t="shared" si="8"/>
        <v>2.2349191049019685E-2</v>
      </c>
      <c r="AC139" s="5">
        <f t="shared" si="9"/>
        <v>4129.4746956240806</v>
      </c>
      <c r="AD139" s="35">
        <f t="shared" si="10"/>
        <v>0.08</v>
      </c>
      <c r="AE139" s="5">
        <f t="shared" si="42"/>
        <v>101732.42589269494</v>
      </c>
      <c r="AF139" s="5">
        <f t="shared" si="43"/>
        <v>595637.42512226512</v>
      </c>
      <c r="AG139" s="5">
        <f t="shared" si="11"/>
        <v>618267.57410730468</v>
      </c>
      <c r="AH139" s="5">
        <f t="shared" si="12"/>
        <v>697369.85101496009</v>
      </c>
      <c r="AI139" s="150"/>
      <c r="AJ139" s="2">
        <v>132</v>
      </c>
      <c r="AK139" s="118">
        <v>48853</v>
      </c>
      <c r="AL139" s="5">
        <f t="shared" si="44"/>
        <v>615816.48237425496</v>
      </c>
      <c r="AM139" s="5">
        <f t="shared" si="45"/>
        <v>5158.1681680251213</v>
      </c>
      <c r="AN139" s="5">
        <f t="shared" si="13"/>
        <v>1181.0200526913914</v>
      </c>
      <c r="AO139" s="35">
        <f t="shared" si="14"/>
        <v>2.3013740355984316E-2</v>
      </c>
      <c r="AP139" s="5">
        <f t="shared" si="15"/>
        <v>3977.1481153337299</v>
      </c>
      <c r="AQ139" s="35">
        <f t="shared" si="16"/>
        <v>7.7499999999999999E-2</v>
      </c>
      <c r="AR139" s="5">
        <f t="shared" si="46"/>
        <v>105364.53767843686</v>
      </c>
      <c r="AS139" s="5">
        <f t="shared" si="47"/>
        <v>575513.66050087928</v>
      </c>
      <c r="AT139" s="5">
        <f t="shared" si="17"/>
        <v>614635.46232156362</v>
      </c>
      <c r="AU139" s="5">
        <f t="shared" si="18"/>
        <v>680878.19817931612</v>
      </c>
      <c r="AV139" s="150"/>
      <c r="AW139" s="2">
        <v>132</v>
      </c>
      <c r="AX139" s="118">
        <v>48853</v>
      </c>
      <c r="AY139" s="5">
        <f t="shared" si="48"/>
        <v>612114.32511853473</v>
      </c>
      <c r="AZ139" s="5">
        <f t="shared" si="49"/>
        <v>5034.344461579999</v>
      </c>
      <c r="BA139" s="5">
        <f t="shared" si="19"/>
        <v>1208.6299295891572</v>
      </c>
      <c r="BB139" s="35">
        <f t="shared" si="20"/>
        <v>2.3694199857618593E-2</v>
      </c>
      <c r="BC139" s="5">
        <f t="shared" si="21"/>
        <v>3825.7145319908418</v>
      </c>
      <c r="BD139" s="35">
        <f t="shared" si="22"/>
        <v>7.4999999999999997E-2</v>
      </c>
      <c r="BE139" s="5">
        <f t="shared" si="50"/>
        <v>109094.30481105427</v>
      </c>
      <c r="BF139" s="5">
        <f t="shared" si="51"/>
        <v>555439.16411750554</v>
      </c>
      <c r="BG139" s="5">
        <f t="shared" si="23"/>
        <v>610905.69518894562</v>
      </c>
      <c r="BH139" s="5">
        <f t="shared" si="24"/>
        <v>664533.4689285598</v>
      </c>
      <c r="BI139" s="150"/>
      <c r="BJ139" s="2">
        <v>132</v>
      </c>
      <c r="BK139" s="118">
        <v>48853</v>
      </c>
      <c r="BL139" s="5">
        <f t="shared" si="52"/>
        <v>608314.09029701783</v>
      </c>
      <c r="BM139" s="5">
        <f t="shared" si="53"/>
        <v>4911.6692164045799</v>
      </c>
      <c r="BN139" s="5">
        <f t="shared" si="25"/>
        <v>1236.4382541934306</v>
      </c>
      <c r="BO139" s="35">
        <f t="shared" si="26"/>
        <v>2.4390786416071127E-2</v>
      </c>
      <c r="BP139" s="5">
        <f t="shared" si="27"/>
        <v>3675.2309622111493</v>
      </c>
      <c r="BQ139" s="35">
        <f t="shared" si="28"/>
        <v>7.2499999999999995E-2</v>
      </c>
      <c r="BR139" s="5">
        <f t="shared" si="54"/>
        <v>112922.34795717611</v>
      </c>
      <c r="BS139" s="5">
        <f t="shared" si="55"/>
        <v>535417.98860822862</v>
      </c>
      <c r="BT139" s="5">
        <f t="shared" si="29"/>
        <v>607077.65204282443</v>
      </c>
      <c r="BU139" s="5">
        <f t="shared" si="30"/>
        <v>648340.33656540478</v>
      </c>
      <c r="BV139" s="150"/>
      <c r="BW139" s="2">
        <v>132</v>
      </c>
      <c r="BX139" s="118">
        <v>48853</v>
      </c>
      <c r="BY139" s="5">
        <f t="shared" si="56"/>
        <v>604415.25959455327</v>
      </c>
      <c r="BZ139" s="5">
        <f t="shared" si="57"/>
        <v>4790.177965290115</v>
      </c>
      <c r="CA139" s="5">
        <f t="shared" si="31"/>
        <v>1264.4222843218877</v>
      </c>
      <c r="CB139" s="35">
        <f t="shared" si="32"/>
        <v>2.5103713334505937E-2</v>
      </c>
      <c r="CC139" s="5">
        <f t="shared" si="33"/>
        <v>3525.7556809682274</v>
      </c>
      <c r="CD139" s="35">
        <f t="shared" si="34"/>
        <v>7.0000000000000007E-2</v>
      </c>
      <c r="CE139" s="5">
        <f t="shared" si="58"/>
        <v>116849.16268976954</v>
      </c>
      <c r="CF139" s="5">
        <f t="shared" si="59"/>
        <v>515454.32872852596</v>
      </c>
      <c r="CG139" s="5">
        <f t="shared" si="35"/>
        <v>603150.83731023141</v>
      </c>
      <c r="CH139" s="5">
        <f t="shared" si="36"/>
        <v>632303.49141829554</v>
      </c>
    </row>
    <row r="140" spans="9:86" ht="14.25" customHeight="1">
      <c r="I140" s="150"/>
      <c r="J140" s="2">
        <v>133</v>
      </c>
      <c r="K140" s="118">
        <v>48884</v>
      </c>
      <c r="L140" s="5">
        <f t="shared" si="37"/>
        <v>621802.76963375439</v>
      </c>
      <c r="M140" s="5">
        <f t="shared" si="0"/>
        <v>5409.1195491666622</v>
      </c>
      <c r="N140" s="5">
        <f t="shared" si="1"/>
        <v>1134.2255079346005</v>
      </c>
      <c r="O140" s="35">
        <f t="shared" si="2"/>
        <v>2.1889104970104899E-2</v>
      </c>
      <c r="P140" s="5">
        <f t="shared" si="3"/>
        <v>4274.8940412320617</v>
      </c>
      <c r="Q140" s="35">
        <f t="shared" si="4"/>
        <v>8.2500000000000004E-2</v>
      </c>
      <c r="R140" s="5">
        <f t="shared" si="38"/>
        <v>99331.455874180538</v>
      </c>
      <c r="S140" s="5">
        <f t="shared" si="39"/>
        <v>620081.44416498579</v>
      </c>
      <c r="T140" s="5">
        <f t="shared" si="5"/>
        <v>620668.54412581981</v>
      </c>
      <c r="U140" s="5">
        <f t="shared" si="6"/>
        <v>719412.90003916633</v>
      </c>
      <c r="V140" s="150"/>
      <c r="W140" s="2">
        <v>133</v>
      </c>
      <c r="X140" s="118">
        <v>48884</v>
      </c>
      <c r="Y140" s="5">
        <f t="shared" si="40"/>
        <v>618267.57410730468</v>
      </c>
      <c r="Z140" s="5">
        <f t="shared" si="41"/>
        <v>5283.104931931518</v>
      </c>
      <c r="AA140" s="5">
        <f t="shared" si="7"/>
        <v>1161.3211045494863</v>
      </c>
      <c r="AB140" s="35">
        <f t="shared" si="8"/>
        <v>2.2540165194196597E-2</v>
      </c>
      <c r="AC140" s="5">
        <f t="shared" si="9"/>
        <v>4121.7838273820316</v>
      </c>
      <c r="AD140" s="35">
        <f t="shared" si="10"/>
        <v>0.08</v>
      </c>
      <c r="AE140" s="5">
        <f t="shared" si="42"/>
        <v>102893.74699724442</v>
      </c>
      <c r="AF140" s="5">
        <f t="shared" si="43"/>
        <v>599759.20894964715</v>
      </c>
      <c r="AG140" s="5">
        <f t="shared" si="11"/>
        <v>617106.25300275523</v>
      </c>
      <c r="AH140" s="5">
        <f t="shared" si="12"/>
        <v>702652.95594689157</v>
      </c>
      <c r="AI140" s="150"/>
      <c r="AJ140" s="2">
        <v>133</v>
      </c>
      <c r="AK140" s="118">
        <v>48884</v>
      </c>
      <c r="AL140" s="5">
        <f t="shared" si="44"/>
        <v>614635.46232156362</v>
      </c>
      <c r="AM140" s="5">
        <f t="shared" si="45"/>
        <v>5158.1681680251213</v>
      </c>
      <c r="AN140" s="5">
        <f t="shared" si="13"/>
        <v>1188.6474738650231</v>
      </c>
      <c r="AO140" s="35">
        <f t="shared" si="14"/>
        <v>2.3206877182946839E-2</v>
      </c>
      <c r="AP140" s="5">
        <f t="shared" si="15"/>
        <v>3969.5206941600982</v>
      </c>
      <c r="AQ140" s="35">
        <f t="shared" si="16"/>
        <v>7.7499999999999999E-2</v>
      </c>
      <c r="AR140" s="5">
        <f t="shared" si="46"/>
        <v>106553.18515230188</v>
      </c>
      <c r="AS140" s="5">
        <f t="shared" si="47"/>
        <v>579483.18119503942</v>
      </c>
      <c r="AT140" s="5">
        <f t="shared" si="17"/>
        <v>613446.81484769855</v>
      </c>
      <c r="AU140" s="5">
        <f t="shared" si="18"/>
        <v>686036.36634734133</v>
      </c>
      <c r="AV140" s="150"/>
      <c r="AW140" s="2">
        <v>133</v>
      </c>
      <c r="AX140" s="118">
        <v>48884</v>
      </c>
      <c r="AY140" s="5">
        <f t="shared" si="48"/>
        <v>610905.69518894562</v>
      </c>
      <c r="AZ140" s="5">
        <f t="shared" si="49"/>
        <v>5034.344461579999</v>
      </c>
      <c r="BA140" s="5">
        <f t="shared" si="19"/>
        <v>1216.1838666490889</v>
      </c>
      <c r="BB140" s="35">
        <f t="shared" si="20"/>
        <v>2.3889458740886771E-2</v>
      </c>
      <c r="BC140" s="5">
        <f t="shared" si="21"/>
        <v>3818.1605949309101</v>
      </c>
      <c r="BD140" s="35">
        <f t="shared" si="22"/>
        <v>7.4999999999999997E-2</v>
      </c>
      <c r="BE140" s="5">
        <f t="shared" si="50"/>
        <v>110310.48867770337</v>
      </c>
      <c r="BF140" s="5">
        <f t="shared" si="51"/>
        <v>559257.32471243641</v>
      </c>
      <c r="BG140" s="5">
        <f t="shared" si="23"/>
        <v>609689.51132229657</v>
      </c>
      <c r="BH140" s="5">
        <f t="shared" si="24"/>
        <v>669567.81339013972</v>
      </c>
      <c r="BI140" s="150"/>
      <c r="BJ140" s="2">
        <v>133</v>
      </c>
      <c r="BK140" s="118">
        <v>48884</v>
      </c>
      <c r="BL140" s="5">
        <f t="shared" si="52"/>
        <v>607077.65204282443</v>
      </c>
      <c r="BM140" s="5">
        <f t="shared" si="53"/>
        <v>4911.6692164045799</v>
      </c>
      <c r="BN140" s="5">
        <f t="shared" si="25"/>
        <v>1243.9084019791821</v>
      </c>
      <c r="BO140" s="35">
        <f t="shared" si="26"/>
        <v>2.4588124391535359E-2</v>
      </c>
      <c r="BP140" s="5">
        <f t="shared" si="27"/>
        <v>3667.7608144253977</v>
      </c>
      <c r="BQ140" s="35">
        <f t="shared" si="28"/>
        <v>7.2499999999999995E-2</v>
      </c>
      <c r="BR140" s="5">
        <f t="shared" si="54"/>
        <v>114166.25635915529</v>
      </c>
      <c r="BS140" s="5">
        <f t="shared" si="55"/>
        <v>539085.74942265404</v>
      </c>
      <c r="BT140" s="5">
        <f t="shared" si="29"/>
        <v>605833.74364084529</v>
      </c>
      <c r="BU140" s="5">
        <f t="shared" si="30"/>
        <v>653252.00578180933</v>
      </c>
      <c r="BV140" s="150"/>
      <c r="BW140" s="2">
        <v>133</v>
      </c>
      <c r="BX140" s="118">
        <v>48884</v>
      </c>
      <c r="BY140" s="5">
        <f t="shared" si="56"/>
        <v>603150.83731023141</v>
      </c>
      <c r="BZ140" s="5">
        <f t="shared" si="57"/>
        <v>4790.177965290115</v>
      </c>
      <c r="CA140" s="5">
        <f t="shared" si="31"/>
        <v>1271.7980809804317</v>
      </c>
      <c r="CB140" s="35">
        <f t="shared" si="32"/>
        <v>2.5303085111884491E-2</v>
      </c>
      <c r="CC140" s="5">
        <f t="shared" si="33"/>
        <v>3518.3798843096833</v>
      </c>
      <c r="CD140" s="35">
        <f t="shared" si="34"/>
        <v>7.0000000000000007E-2</v>
      </c>
      <c r="CE140" s="5">
        <f t="shared" si="58"/>
        <v>118120.96077074997</v>
      </c>
      <c r="CF140" s="5">
        <f t="shared" si="59"/>
        <v>518972.70861283562</v>
      </c>
      <c r="CG140" s="5">
        <f t="shared" si="35"/>
        <v>601879.03922925098</v>
      </c>
      <c r="CH140" s="5">
        <f t="shared" si="36"/>
        <v>637093.66938358557</v>
      </c>
    </row>
    <row r="141" spans="9:86" ht="14.25" customHeight="1">
      <c r="I141" s="150"/>
      <c r="J141" s="2">
        <v>134</v>
      </c>
      <c r="K141" s="118">
        <v>48914</v>
      </c>
      <c r="L141" s="5">
        <f t="shared" si="37"/>
        <v>620668.54412581981</v>
      </c>
      <c r="M141" s="5">
        <f t="shared" si="0"/>
        <v>5409.1195491666622</v>
      </c>
      <c r="N141" s="5">
        <f t="shared" si="1"/>
        <v>1142.023308301651</v>
      </c>
      <c r="O141" s="35">
        <f t="shared" si="2"/>
        <v>2.207986827964932E-2</v>
      </c>
      <c r="P141" s="5">
        <f t="shared" si="3"/>
        <v>4267.0962408650112</v>
      </c>
      <c r="Q141" s="35">
        <f t="shared" si="4"/>
        <v>8.2500000000000004E-2</v>
      </c>
      <c r="R141" s="5">
        <f t="shared" si="38"/>
        <v>100473.47918248219</v>
      </c>
      <c r="S141" s="5">
        <f t="shared" si="39"/>
        <v>624348.54040585086</v>
      </c>
      <c r="T141" s="5">
        <f t="shared" si="5"/>
        <v>619526.52081751812</v>
      </c>
      <c r="U141" s="5">
        <f t="shared" si="6"/>
        <v>724822.01958833309</v>
      </c>
      <c r="V141" s="150"/>
      <c r="W141" s="2">
        <v>134</v>
      </c>
      <c r="X141" s="118">
        <v>48914</v>
      </c>
      <c r="Y141" s="5">
        <f t="shared" si="40"/>
        <v>617106.25300275523</v>
      </c>
      <c r="Z141" s="5">
        <f t="shared" si="41"/>
        <v>5283.104931931518</v>
      </c>
      <c r="AA141" s="5">
        <f t="shared" si="7"/>
        <v>1169.0632452464824</v>
      </c>
      <c r="AB141" s="35">
        <f t="shared" si="8"/>
        <v>2.2733133677864635E-2</v>
      </c>
      <c r="AC141" s="5">
        <f t="shared" si="9"/>
        <v>4114.0416866850355</v>
      </c>
      <c r="AD141" s="35">
        <f t="shared" si="10"/>
        <v>8.0000000000000016E-2</v>
      </c>
      <c r="AE141" s="5">
        <f t="shared" si="42"/>
        <v>104062.8102424909</v>
      </c>
      <c r="AF141" s="5">
        <f t="shared" si="43"/>
        <v>603873.2506363322</v>
      </c>
      <c r="AG141" s="5">
        <f t="shared" si="11"/>
        <v>615937.18975750869</v>
      </c>
      <c r="AH141" s="5">
        <f t="shared" si="12"/>
        <v>707936.06087882305</v>
      </c>
      <c r="AI141" s="150"/>
      <c r="AJ141" s="2">
        <v>134</v>
      </c>
      <c r="AK141" s="118">
        <v>48914</v>
      </c>
      <c r="AL141" s="5">
        <f t="shared" si="44"/>
        <v>613446.81484769855</v>
      </c>
      <c r="AM141" s="5">
        <f t="shared" si="45"/>
        <v>5158.1681680251213</v>
      </c>
      <c r="AN141" s="5">
        <f t="shared" si="13"/>
        <v>1196.3241554670681</v>
      </c>
      <c r="AO141" s="35">
        <f t="shared" si="14"/>
        <v>2.3402012233397898E-2</v>
      </c>
      <c r="AP141" s="5">
        <f t="shared" si="15"/>
        <v>3961.8440125580532</v>
      </c>
      <c r="AQ141" s="35">
        <f t="shared" si="16"/>
        <v>7.7499999999999999E-2</v>
      </c>
      <c r="AR141" s="5">
        <f t="shared" si="46"/>
        <v>107749.50930776895</v>
      </c>
      <c r="AS141" s="5">
        <f t="shared" si="47"/>
        <v>583445.02520759753</v>
      </c>
      <c r="AT141" s="5">
        <f t="shared" si="17"/>
        <v>612250.49069223145</v>
      </c>
      <c r="AU141" s="5">
        <f t="shared" si="18"/>
        <v>691194.53451536642</v>
      </c>
      <c r="AV141" s="150"/>
      <c r="AW141" s="2">
        <v>134</v>
      </c>
      <c r="AX141" s="118">
        <v>48914</v>
      </c>
      <c r="AY141" s="5">
        <f t="shared" si="48"/>
        <v>609689.51132229657</v>
      </c>
      <c r="AZ141" s="5">
        <f t="shared" si="49"/>
        <v>5034.344461579999</v>
      </c>
      <c r="BA141" s="5">
        <f t="shared" si="19"/>
        <v>1223.7850158156457</v>
      </c>
      <c r="BB141" s="35">
        <f t="shared" si="20"/>
        <v>2.4086719415490617E-2</v>
      </c>
      <c r="BC141" s="5">
        <f t="shared" si="21"/>
        <v>3810.5594457643533</v>
      </c>
      <c r="BD141" s="35">
        <f t="shared" si="22"/>
        <v>7.4999999999999997E-2</v>
      </c>
      <c r="BE141" s="5">
        <f t="shared" si="50"/>
        <v>111534.27369351902</v>
      </c>
      <c r="BF141" s="5">
        <f t="shared" si="51"/>
        <v>563067.88415820082</v>
      </c>
      <c r="BG141" s="5">
        <f t="shared" si="23"/>
        <v>608465.72630648094</v>
      </c>
      <c r="BH141" s="5">
        <f t="shared" si="24"/>
        <v>674602.15785171988</v>
      </c>
      <c r="BI141" s="150"/>
      <c r="BJ141" s="2">
        <v>134</v>
      </c>
      <c r="BK141" s="118">
        <v>48914</v>
      </c>
      <c r="BL141" s="5">
        <f t="shared" si="52"/>
        <v>605833.74364084529</v>
      </c>
      <c r="BM141" s="5">
        <f t="shared" si="53"/>
        <v>4911.6692164045799</v>
      </c>
      <c r="BN141" s="5">
        <f t="shared" si="25"/>
        <v>1251.4236819078064</v>
      </c>
      <c r="BO141" s="35">
        <f t="shared" si="26"/>
        <v>2.4787467420758609E-2</v>
      </c>
      <c r="BP141" s="5">
        <f t="shared" si="27"/>
        <v>3660.2455344967734</v>
      </c>
      <c r="BQ141" s="35">
        <f t="shared" si="28"/>
        <v>7.2499999999999995E-2</v>
      </c>
      <c r="BR141" s="5">
        <f t="shared" si="54"/>
        <v>115417.6800410631</v>
      </c>
      <c r="BS141" s="5">
        <f t="shared" si="55"/>
        <v>542745.99495715078</v>
      </c>
      <c r="BT141" s="5">
        <f t="shared" si="29"/>
        <v>604582.31995893747</v>
      </c>
      <c r="BU141" s="5">
        <f t="shared" si="30"/>
        <v>658163.67499821389</v>
      </c>
      <c r="BV141" s="150"/>
      <c r="BW141" s="2">
        <v>134</v>
      </c>
      <c r="BX141" s="118">
        <v>48914</v>
      </c>
      <c r="BY141" s="5">
        <f t="shared" si="56"/>
        <v>601879.03922925098</v>
      </c>
      <c r="BZ141" s="5">
        <f t="shared" si="57"/>
        <v>4790.177965290115</v>
      </c>
      <c r="CA141" s="5">
        <f t="shared" si="31"/>
        <v>1279.216903119484</v>
      </c>
      <c r="CB141" s="35">
        <f t="shared" si="32"/>
        <v>2.5504464912237762E-2</v>
      </c>
      <c r="CC141" s="5">
        <f t="shared" si="33"/>
        <v>3510.9610621706311</v>
      </c>
      <c r="CD141" s="35">
        <f t="shared" si="34"/>
        <v>7.0000000000000007E-2</v>
      </c>
      <c r="CE141" s="5">
        <f t="shared" si="58"/>
        <v>119400.17767386945</v>
      </c>
      <c r="CF141" s="5">
        <f t="shared" si="59"/>
        <v>522483.66967500624</v>
      </c>
      <c r="CG141" s="5">
        <f t="shared" si="35"/>
        <v>600599.82232613151</v>
      </c>
      <c r="CH141" s="5">
        <f t="shared" si="36"/>
        <v>641883.84734887572</v>
      </c>
    </row>
    <row r="142" spans="9:86" ht="14.25" customHeight="1">
      <c r="I142" s="150"/>
      <c r="J142" s="2">
        <v>135</v>
      </c>
      <c r="K142" s="118">
        <v>48945</v>
      </c>
      <c r="L142" s="5">
        <f t="shared" si="37"/>
        <v>619526.52081751812</v>
      </c>
      <c r="M142" s="5">
        <f t="shared" si="0"/>
        <v>5409.1195491666622</v>
      </c>
      <c r="N142" s="5">
        <f t="shared" si="1"/>
        <v>1149.8747185462253</v>
      </c>
      <c r="O142" s="35">
        <f t="shared" si="2"/>
        <v>2.2272648803390062E-2</v>
      </c>
      <c r="P142" s="5">
        <f t="shared" si="3"/>
        <v>4259.2448306204369</v>
      </c>
      <c r="Q142" s="35">
        <f t="shared" si="4"/>
        <v>8.2500000000000004E-2</v>
      </c>
      <c r="R142" s="5">
        <f t="shared" si="38"/>
        <v>101623.35390102841</v>
      </c>
      <c r="S142" s="5">
        <f t="shared" si="39"/>
        <v>628607.78523647133</v>
      </c>
      <c r="T142" s="5">
        <f t="shared" si="5"/>
        <v>618376.64609897195</v>
      </c>
      <c r="U142" s="5">
        <f t="shared" si="6"/>
        <v>730231.13913749973</v>
      </c>
      <c r="V142" s="150"/>
      <c r="W142" s="2">
        <v>135</v>
      </c>
      <c r="X142" s="118">
        <v>48945</v>
      </c>
      <c r="Y142" s="5">
        <f t="shared" si="40"/>
        <v>615937.18975750869</v>
      </c>
      <c r="Z142" s="5">
        <f t="shared" si="41"/>
        <v>5283.104931931518</v>
      </c>
      <c r="AA142" s="5">
        <f t="shared" si="7"/>
        <v>1176.8570002147935</v>
      </c>
      <c r="AB142" s="35">
        <f t="shared" si="8"/>
        <v>2.2928123577239092E-2</v>
      </c>
      <c r="AC142" s="5">
        <f t="shared" si="9"/>
        <v>4106.2479317167245</v>
      </c>
      <c r="AD142" s="35">
        <f t="shared" si="10"/>
        <v>7.9999999999999988E-2</v>
      </c>
      <c r="AE142" s="5">
        <f t="shared" si="42"/>
        <v>105239.66724270569</v>
      </c>
      <c r="AF142" s="5">
        <f t="shared" si="43"/>
        <v>607979.49856804893</v>
      </c>
      <c r="AG142" s="5">
        <f t="shared" si="11"/>
        <v>614760.33275729395</v>
      </c>
      <c r="AH142" s="5">
        <f t="shared" si="12"/>
        <v>713219.16581075464</v>
      </c>
      <c r="AI142" s="150"/>
      <c r="AJ142" s="2">
        <v>135</v>
      </c>
      <c r="AK142" s="118">
        <v>48945</v>
      </c>
      <c r="AL142" s="5">
        <f t="shared" si="44"/>
        <v>612250.49069223145</v>
      </c>
      <c r="AM142" s="5">
        <f t="shared" si="45"/>
        <v>5158.1681680251213</v>
      </c>
      <c r="AN142" s="5">
        <f t="shared" si="13"/>
        <v>1204.0504156377933</v>
      </c>
      <c r="AO142" s="35">
        <f t="shared" si="14"/>
        <v>2.3599172572842581E-2</v>
      </c>
      <c r="AP142" s="5">
        <f t="shared" si="15"/>
        <v>3954.117752387328</v>
      </c>
      <c r="AQ142" s="35">
        <f t="shared" si="16"/>
        <v>7.7499999999999999E-2</v>
      </c>
      <c r="AR142" s="5">
        <f t="shared" si="46"/>
        <v>108953.55972340674</v>
      </c>
      <c r="AS142" s="5">
        <f t="shared" si="47"/>
        <v>587399.14295998483</v>
      </c>
      <c r="AT142" s="5">
        <f t="shared" si="17"/>
        <v>611046.44027659367</v>
      </c>
      <c r="AU142" s="5">
        <f t="shared" si="18"/>
        <v>696352.70268339152</v>
      </c>
      <c r="AV142" s="150"/>
      <c r="AW142" s="2">
        <v>135</v>
      </c>
      <c r="AX142" s="118">
        <v>48945</v>
      </c>
      <c r="AY142" s="5">
        <f t="shared" si="48"/>
        <v>608465.72630648094</v>
      </c>
      <c r="AZ142" s="5">
        <f t="shared" si="49"/>
        <v>5034.344461579999</v>
      </c>
      <c r="BA142" s="5">
        <f t="shared" si="19"/>
        <v>1231.4336721644936</v>
      </c>
      <c r="BB142" s="35">
        <f t="shared" si="20"/>
        <v>2.4286008935416561E-2</v>
      </c>
      <c r="BC142" s="5">
        <f t="shared" si="21"/>
        <v>3802.9107894155054</v>
      </c>
      <c r="BD142" s="35">
        <f t="shared" si="22"/>
        <v>7.4999999999999997E-2</v>
      </c>
      <c r="BE142" s="5">
        <f t="shared" si="50"/>
        <v>112765.70736568351</v>
      </c>
      <c r="BF142" s="5">
        <f t="shared" si="51"/>
        <v>566870.79494761629</v>
      </c>
      <c r="BG142" s="5">
        <f t="shared" si="23"/>
        <v>607234.29263431649</v>
      </c>
      <c r="BH142" s="5">
        <f t="shared" si="24"/>
        <v>679636.5023132998</v>
      </c>
      <c r="BI142" s="150"/>
      <c r="BJ142" s="2">
        <v>135</v>
      </c>
      <c r="BK142" s="118">
        <v>48945</v>
      </c>
      <c r="BL142" s="5">
        <f t="shared" si="52"/>
        <v>604582.31995893747</v>
      </c>
      <c r="BM142" s="5">
        <f t="shared" si="53"/>
        <v>4911.6692164045799</v>
      </c>
      <c r="BN142" s="5">
        <f t="shared" si="25"/>
        <v>1258.9843666526663</v>
      </c>
      <c r="BO142" s="35">
        <f t="shared" si="26"/>
        <v>2.4988842546467618E-2</v>
      </c>
      <c r="BP142" s="5">
        <f t="shared" si="27"/>
        <v>3652.6848497519136</v>
      </c>
      <c r="BQ142" s="35">
        <f t="shared" si="28"/>
        <v>7.2499999999999995E-2</v>
      </c>
      <c r="BR142" s="5">
        <f t="shared" si="54"/>
        <v>116676.66440771577</v>
      </c>
      <c r="BS142" s="5">
        <f t="shared" si="55"/>
        <v>546398.67980690266</v>
      </c>
      <c r="BT142" s="5">
        <f t="shared" si="29"/>
        <v>603323.3355922848</v>
      </c>
      <c r="BU142" s="5">
        <f t="shared" si="30"/>
        <v>663075.34421461844</v>
      </c>
      <c r="BV142" s="150"/>
      <c r="BW142" s="2">
        <v>135</v>
      </c>
      <c r="BX142" s="118">
        <v>48945</v>
      </c>
      <c r="BY142" s="5">
        <f t="shared" si="56"/>
        <v>600599.82232613151</v>
      </c>
      <c r="BZ142" s="5">
        <f t="shared" si="57"/>
        <v>4790.177965290115</v>
      </c>
      <c r="CA142" s="5">
        <f t="shared" si="31"/>
        <v>1286.6790017210142</v>
      </c>
      <c r="CB142" s="35">
        <f t="shared" si="32"/>
        <v>2.5707879767350346E-2</v>
      </c>
      <c r="CC142" s="5">
        <f t="shared" si="33"/>
        <v>3503.4989635691009</v>
      </c>
      <c r="CD142" s="35">
        <f t="shared" si="34"/>
        <v>7.0000000000000007E-2</v>
      </c>
      <c r="CE142" s="5">
        <f t="shared" si="58"/>
        <v>120686.85667559046</v>
      </c>
      <c r="CF142" s="5">
        <f t="shared" si="59"/>
        <v>525987.16863857536</v>
      </c>
      <c r="CG142" s="5">
        <f t="shared" si="35"/>
        <v>599313.14332441054</v>
      </c>
      <c r="CH142" s="5">
        <f t="shared" si="36"/>
        <v>646674.02531416586</v>
      </c>
    </row>
    <row r="143" spans="9:86" ht="14.25" customHeight="1">
      <c r="I143" s="150"/>
      <c r="J143" s="2">
        <v>136</v>
      </c>
      <c r="K143" s="118">
        <v>48976</v>
      </c>
      <c r="L143" s="5">
        <f t="shared" si="37"/>
        <v>618376.64609897195</v>
      </c>
      <c r="M143" s="5">
        <f t="shared" si="0"/>
        <v>5409.1195491666622</v>
      </c>
      <c r="N143" s="5">
        <f t="shared" si="1"/>
        <v>1157.7801072362299</v>
      </c>
      <c r="O143" s="35">
        <f t="shared" si="2"/>
        <v>2.2467474110610428E-2</v>
      </c>
      <c r="P143" s="5">
        <f t="shared" si="3"/>
        <v>4251.3394419304323</v>
      </c>
      <c r="Q143" s="35">
        <f t="shared" si="4"/>
        <v>8.2500000000000004E-2</v>
      </c>
      <c r="R143" s="5">
        <f t="shared" si="38"/>
        <v>102781.13400826465</v>
      </c>
      <c r="S143" s="5">
        <f t="shared" si="39"/>
        <v>632859.12467840174</v>
      </c>
      <c r="T143" s="5">
        <f t="shared" si="5"/>
        <v>617218.86599173571</v>
      </c>
      <c r="U143" s="5">
        <f t="shared" si="6"/>
        <v>735640.25868666638</v>
      </c>
      <c r="V143" s="150"/>
      <c r="W143" s="2">
        <v>136</v>
      </c>
      <c r="X143" s="118">
        <v>48976</v>
      </c>
      <c r="Y143" s="5">
        <f t="shared" si="40"/>
        <v>614760.33275729395</v>
      </c>
      <c r="Z143" s="5">
        <f t="shared" si="41"/>
        <v>5283.104931931518</v>
      </c>
      <c r="AA143" s="5">
        <f t="shared" si="7"/>
        <v>1184.7027135495582</v>
      </c>
      <c r="AB143" s="35">
        <f t="shared" si="8"/>
        <v>2.3125162449619721E-2</v>
      </c>
      <c r="AC143" s="5">
        <f t="shared" si="9"/>
        <v>4098.4022183819598</v>
      </c>
      <c r="AD143" s="35">
        <f t="shared" si="10"/>
        <v>0.08</v>
      </c>
      <c r="AE143" s="5">
        <f t="shared" si="42"/>
        <v>106424.36995625525</v>
      </c>
      <c r="AF143" s="5">
        <f t="shared" si="43"/>
        <v>612077.90078643092</v>
      </c>
      <c r="AG143" s="5">
        <f t="shared" si="11"/>
        <v>613575.63004374434</v>
      </c>
      <c r="AH143" s="5">
        <f t="shared" si="12"/>
        <v>718502.27074268623</v>
      </c>
      <c r="AI143" s="150"/>
      <c r="AJ143" s="2">
        <v>136</v>
      </c>
      <c r="AK143" s="118">
        <v>48976</v>
      </c>
      <c r="AL143" s="5">
        <f t="shared" si="44"/>
        <v>611046.44027659367</v>
      </c>
      <c r="AM143" s="5">
        <f t="shared" si="45"/>
        <v>5158.1681680251213</v>
      </c>
      <c r="AN143" s="5">
        <f t="shared" si="13"/>
        <v>1211.8265745721205</v>
      </c>
      <c r="AO143" s="35">
        <f t="shared" si="14"/>
        <v>2.3798385746724854E-2</v>
      </c>
      <c r="AP143" s="5">
        <f t="shared" si="15"/>
        <v>3946.3415934530008</v>
      </c>
      <c r="AQ143" s="35">
        <f t="shared" si="16"/>
        <v>7.7499999999999999E-2</v>
      </c>
      <c r="AR143" s="5">
        <f t="shared" si="46"/>
        <v>110165.38629797885</v>
      </c>
      <c r="AS143" s="5">
        <f t="shared" si="47"/>
        <v>591345.4845534378</v>
      </c>
      <c r="AT143" s="5">
        <f t="shared" si="17"/>
        <v>609834.61370202154</v>
      </c>
      <c r="AU143" s="5">
        <f t="shared" si="18"/>
        <v>701510.87085141661</v>
      </c>
      <c r="AV143" s="150"/>
      <c r="AW143" s="2">
        <v>136</v>
      </c>
      <c r="AX143" s="118">
        <v>48976</v>
      </c>
      <c r="AY143" s="5">
        <f t="shared" si="48"/>
        <v>607234.29263431649</v>
      </c>
      <c r="AZ143" s="5">
        <f t="shared" si="49"/>
        <v>5034.344461579999</v>
      </c>
      <c r="BA143" s="5">
        <f t="shared" si="19"/>
        <v>1239.1301326155212</v>
      </c>
      <c r="BB143" s="35">
        <f t="shared" si="20"/>
        <v>2.4487354834455764E-2</v>
      </c>
      <c r="BC143" s="5">
        <f t="shared" si="21"/>
        <v>3795.2143289644778</v>
      </c>
      <c r="BD143" s="35">
        <f t="shared" si="22"/>
        <v>7.4999999999999997E-2</v>
      </c>
      <c r="BE143" s="5">
        <f t="shared" si="50"/>
        <v>114004.83749829904</v>
      </c>
      <c r="BF143" s="5">
        <f t="shared" si="51"/>
        <v>570666.00927658076</v>
      </c>
      <c r="BG143" s="5">
        <f t="shared" si="23"/>
        <v>605995.16250170092</v>
      </c>
      <c r="BH143" s="5">
        <f t="shared" si="24"/>
        <v>684670.84677487984</v>
      </c>
      <c r="BI143" s="150"/>
      <c r="BJ143" s="2">
        <v>136</v>
      </c>
      <c r="BK143" s="118">
        <v>48976</v>
      </c>
      <c r="BL143" s="5">
        <f t="shared" si="52"/>
        <v>603323.3355922848</v>
      </c>
      <c r="BM143" s="5">
        <f t="shared" si="53"/>
        <v>4911.6692164045799</v>
      </c>
      <c r="BN143" s="5">
        <f t="shared" si="25"/>
        <v>1266.5907305345258</v>
      </c>
      <c r="BO143" s="35">
        <f t="shared" si="26"/>
        <v>2.5192277291070313E-2</v>
      </c>
      <c r="BP143" s="5">
        <f t="shared" si="27"/>
        <v>3645.078485870054</v>
      </c>
      <c r="BQ143" s="35">
        <f t="shared" si="28"/>
        <v>7.2499999999999995E-2</v>
      </c>
      <c r="BR143" s="5">
        <f t="shared" si="54"/>
        <v>117943.2551382503</v>
      </c>
      <c r="BS143" s="5">
        <f t="shared" si="55"/>
        <v>550043.75829277269</v>
      </c>
      <c r="BT143" s="5">
        <f t="shared" si="29"/>
        <v>602056.74486175028</v>
      </c>
      <c r="BU143" s="5">
        <f t="shared" si="30"/>
        <v>667987.01343102299</v>
      </c>
      <c r="BV143" s="150"/>
      <c r="BW143" s="2">
        <v>136</v>
      </c>
      <c r="BX143" s="118">
        <v>48976</v>
      </c>
      <c r="BY143" s="5">
        <f t="shared" si="56"/>
        <v>599313.14332441054</v>
      </c>
      <c r="BZ143" s="5">
        <f t="shared" si="57"/>
        <v>4790.177965290115</v>
      </c>
      <c r="CA143" s="5">
        <f t="shared" si="31"/>
        <v>1294.1846292310533</v>
      </c>
      <c r="CB143" s="35">
        <f t="shared" si="32"/>
        <v>2.5913357188574244E-2</v>
      </c>
      <c r="CC143" s="5">
        <f t="shared" si="33"/>
        <v>3495.9933360590617</v>
      </c>
      <c r="CD143" s="35">
        <f t="shared" si="34"/>
        <v>7.0000000000000007E-2</v>
      </c>
      <c r="CE143" s="5">
        <f t="shared" si="58"/>
        <v>121981.04130482151</v>
      </c>
      <c r="CF143" s="5">
        <f t="shared" si="59"/>
        <v>529483.16197463439</v>
      </c>
      <c r="CG143" s="5">
        <f t="shared" si="35"/>
        <v>598018.95869517943</v>
      </c>
      <c r="CH143" s="5">
        <f t="shared" si="36"/>
        <v>651464.20327945589</v>
      </c>
    </row>
    <row r="144" spans="9:86" ht="14.25" customHeight="1">
      <c r="I144" s="150"/>
      <c r="J144" s="2">
        <v>137</v>
      </c>
      <c r="K144" s="118">
        <v>49004</v>
      </c>
      <c r="L144" s="5">
        <f t="shared" si="37"/>
        <v>617218.86599173571</v>
      </c>
      <c r="M144" s="5">
        <f t="shared" si="0"/>
        <v>5409.1195491666622</v>
      </c>
      <c r="N144" s="5">
        <f t="shared" si="1"/>
        <v>1165.7398454734794</v>
      </c>
      <c r="O144" s="35">
        <f t="shared" si="2"/>
        <v>2.2664372261539164E-2</v>
      </c>
      <c r="P144" s="5">
        <f t="shared" si="3"/>
        <v>4243.3797036931828</v>
      </c>
      <c r="Q144" s="35">
        <f t="shared" si="4"/>
        <v>8.2500000000000004E-2</v>
      </c>
      <c r="R144" s="5">
        <f t="shared" si="38"/>
        <v>103946.87385373813</v>
      </c>
      <c r="S144" s="5">
        <f t="shared" si="39"/>
        <v>637102.50438209495</v>
      </c>
      <c r="T144" s="5">
        <f t="shared" si="5"/>
        <v>616053.12614626228</v>
      </c>
      <c r="U144" s="5">
        <f t="shared" si="6"/>
        <v>741049.37823583302</v>
      </c>
      <c r="V144" s="150"/>
      <c r="W144" s="2">
        <v>137</v>
      </c>
      <c r="X144" s="118">
        <v>49004</v>
      </c>
      <c r="Y144" s="5">
        <f t="shared" si="40"/>
        <v>613575.63004374434</v>
      </c>
      <c r="Z144" s="5">
        <f t="shared" si="41"/>
        <v>5283.104931931518</v>
      </c>
      <c r="AA144" s="5">
        <f t="shared" si="7"/>
        <v>1192.6007316398886</v>
      </c>
      <c r="AB144" s="35">
        <f t="shared" si="8"/>
        <v>2.3324278343092537E-2</v>
      </c>
      <c r="AC144" s="5">
        <f t="shared" si="9"/>
        <v>4090.5042002916293</v>
      </c>
      <c r="AD144" s="35">
        <f t="shared" si="10"/>
        <v>0.08</v>
      </c>
      <c r="AE144" s="5">
        <f t="shared" si="42"/>
        <v>107616.97068789514</v>
      </c>
      <c r="AF144" s="5">
        <f t="shared" si="43"/>
        <v>616168.40498672251</v>
      </c>
      <c r="AG144" s="5">
        <f t="shared" si="11"/>
        <v>612383.02931210445</v>
      </c>
      <c r="AH144" s="5">
        <f t="shared" si="12"/>
        <v>723785.37567461771</v>
      </c>
      <c r="AI144" s="150"/>
      <c r="AJ144" s="2">
        <v>137</v>
      </c>
      <c r="AK144" s="118">
        <v>49004</v>
      </c>
      <c r="AL144" s="5">
        <f t="shared" si="44"/>
        <v>609834.61370202154</v>
      </c>
      <c r="AM144" s="5">
        <f t="shared" si="45"/>
        <v>5158.1681680251213</v>
      </c>
      <c r="AN144" s="5">
        <f t="shared" si="13"/>
        <v>1219.652954532899</v>
      </c>
      <c r="AO144" s="35">
        <f t="shared" si="14"/>
        <v>2.3999679791128051E-2</v>
      </c>
      <c r="AP144" s="5">
        <f t="shared" si="15"/>
        <v>3938.5152134922223</v>
      </c>
      <c r="AQ144" s="35">
        <f t="shared" si="16"/>
        <v>7.7499999999999999E-2</v>
      </c>
      <c r="AR144" s="5">
        <f t="shared" si="46"/>
        <v>111385.03925251175</v>
      </c>
      <c r="AS144" s="5">
        <f t="shared" si="47"/>
        <v>595283.99976693001</v>
      </c>
      <c r="AT144" s="5">
        <f t="shared" si="17"/>
        <v>608614.96074748866</v>
      </c>
      <c r="AU144" s="5">
        <f t="shared" si="18"/>
        <v>706669.0390194417</v>
      </c>
      <c r="AV144" s="150"/>
      <c r="AW144" s="2">
        <v>137</v>
      </c>
      <c r="AX144" s="118">
        <v>49004</v>
      </c>
      <c r="AY144" s="5">
        <f t="shared" si="48"/>
        <v>605995.16250170092</v>
      </c>
      <c r="AZ144" s="5">
        <f t="shared" si="49"/>
        <v>5034.344461579999</v>
      </c>
      <c r="BA144" s="5">
        <f t="shared" si="19"/>
        <v>1246.8746959443683</v>
      </c>
      <c r="BB144" s="35">
        <f t="shared" si="20"/>
        <v>2.4690785136903502E-2</v>
      </c>
      <c r="BC144" s="5">
        <f t="shared" si="21"/>
        <v>3787.4697656356307</v>
      </c>
      <c r="BD144" s="35">
        <f t="shared" si="22"/>
        <v>7.4999999999999997E-2</v>
      </c>
      <c r="BE144" s="5">
        <f t="shared" si="50"/>
        <v>115251.7121942434</v>
      </c>
      <c r="BF144" s="5">
        <f t="shared" si="51"/>
        <v>574453.47904221644</v>
      </c>
      <c r="BG144" s="5">
        <f t="shared" si="23"/>
        <v>604748.28780575655</v>
      </c>
      <c r="BH144" s="5">
        <f t="shared" si="24"/>
        <v>689705.19123645988</v>
      </c>
      <c r="BI144" s="150"/>
      <c r="BJ144" s="2">
        <v>137</v>
      </c>
      <c r="BK144" s="118">
        <v>49004</v>
      </c>
      <c r="BL144" s="5">
        <f t="shared" si="52"/>
        <v>602056.74486175028</v>
      </c>
      <c r="BM144" s="5">
        <f t="shared" si="53"/>
        <v>4911.6692164045799</v>
      </c>
      <c r="BN144" s="5">
        <f t="shared" si="25"/>
        <v>1274.2430495315052</v>
      </c>
      <c r="BO144" s="35">
        <f t="shared" si="26"/>
        <v>2.5397799667354115E-2</v>
      </c>
      <c r="BP144" s="5">
        <f t="shared" si="27"/>
        <v>3637.4261668730746</v>
      </c>
      <c r="BQ144" s="35">
        <f t="shared" si="28"/>
        <v>7.2499999999999995E-2</v>
      </c>
      <c r="BR144" s="5">
        <f t="shared" si="54"/>
        <v>119217.49818778181</v>
      </c>
      <c r="BS144" s="5">
        <f t="shared" si="55"/>
        <v>553681.18445964577</v>
      </c>
      <c r="BT144" s="5">
        <f t="shared" si="29"/>
        <v>600782.5018122188</v>
      </c>
      <c r="BU144" s="5">
        <f t="shared" si="30"/>
        <v>672898.68264742754</v>
      </c>
      <c r="BV144" s="150"/>
      <c r="BW144" s="2">
        <v>137</v>
      </c>
      <c r="BX144" s="118">
        <v>49004</v>
      </c>
      <c r="BY144" s="5">
        <f t="shared" si="56"/>
        <v>598018.95869517943</v>
      </c>
      <c r="BZ144" s="5">
        <f t="shared" si="57"/>
        <v>4790.177965290115</v>
      </c>
      <c r="CA144" s="5">
        <f t="shared" si="31"/>
        <v>1301.7340395682349</v>
      </c>
      <c r="CB144" s="35">
        <f t="shared" si="32"/>
        <v>2.6120925177526042E-2</v>
      </c>
      <c r="CC144" s="5">
        <f t="shared" si="33"/>
        <v>3488.4439257218801</v>
      </c>
      <c r="CD144" s="35">
        <f t="shared" si="34"/>
        <v>7.0000000000000007E-2</v>
      </c>
      <c r="CE144" s="5">
        <f t="shared" si="58"/>
        <v>123282.77534438975</v>
      </c>
      <c r="CF144" s="5">
        <f t="shared" si="59"/>
        <v>532971.60590035631</v>
      </c>
      <c r="CG144" s="5">
        <f t="shared" si="35"/>
        <v>596717.22465561121</v>
      </c>
      <c r="CH144" s="5">
        <f t="shared" si="36"/>
        <v>656254.38124474604</v>
      </c>
    </row>
    <row r="145" spans="9:86" ht="14.25" customHeight="1">
      <c r="I145" s="150"/>
      <c r="J145" s="2">
        <v>138</v>
      </c>
      <c r="K145" s="118">
        <v>49035</v>
      </c>
      <c r="L145" s="5">
        <f t="shared" si="37"/>
        <v>616053.12614626228</v>
      </c>
      <c r="M145" s="5">
        <f t="shared" si="0"/>
        <v>5409.1195491666622</v>
      </c>
      <c r="N145" s="5">
        <f t="shared" si="1"/>
        <v>1173.7543069111089</v>
      </c>
      <c r="O145" s="35">
        <f t="shared" si="2"/>
        <v>2.2863371818340968E-2</v>
      </c>
      <c r="P145" s="5">
        <f t="shared" si="3"/>
        <v>4235.3652422555533</v>
      </c>
      <c r="Q145" s="35">
        <f t="shared" si="4"/>
        <v>8.2500000000000004E-2</v>
      </c>
      <c r="R145" s="5">
        <f t="shared" si="38"/>
        <v>105120.62816064924</v>
      </c>
      <c r="S145" s="5">
        <f t="shared" si="39"/>
        <v>641337.86962435045</v>
      </c>
      <c r="T145" s="5">
        <f t="shared" si="5"/>
        <v>614879.37183935114</v>
      </c>
      <c r="U145" s="5">
        <f t="shared" si="6"/>
        <v>746458.49778499966</v>
      </c>
      <c r="V145" s="150"/>
      <c r="W145" s="2">
        <v>138</v>
      </c>
      <c r="X145" s="118">
        <v>49035</v>
      </c>
      <c r="Y145" s="5">
        <f t="shared" si="40"/>
        <v>612383.02931210445</v>
      </c>
      <c r="Z145" s="5">
        <f t="shared" si="41"/>
        <v>5283.104931931518</v>
      </c>
      <c r="AA145" s="5">
        <f t="shared" si="7"/>
        <v>1200.5514031841549</v>
      </c>
      <c r="AB145" s="35">
        <f t="shared" si="8"/>
        <v>2.3525499807519071E-2</v>
      </c>
      <c r="AC145" s="5">
        <f t="shared" si="9"/>
        <v>4082.5535287473631</v>
      </c>
      <c r="AD145" s="35">
        <f t="shared" si="10"/>
        <v>0.08</v>
      </c>
      <c r="AE145" s="5">
        <f t="shared" si="42"/>
        <v>108817.5220910793</v>
      </c>
      <c r="AF145" s="5">
        <f t="shared" si="43"/>
        <v>620250.95851546992</v>
      </c>
      <c r="AG145" s="5">
        <f t="shared" si="11"/>
        <v>611182.47790892026</v>
      </c>
      <c r="AH145" s="5">
        <f t="shared" si="12"/>
        <v>729068.48060654919</v>
      </c>
      <c r="AI145" s="150"/>
      <c r="AJ145" s="2">
        <v>138</v>
      </c>
      <c r="AK145" s="118">
        <v>49035</v>
      </c>
      <c r="AL145" s="5">
        <f t="shared" si="44"/>
        <v>608614.96074748866</v>
      </c>
      <c r="AM145" s="5">
        <f t="shared" si="45"/>
        <v>5158.1681680251213</v>
      </c>
      <c r="AN145" s="5">
        <f t="shared" si="13"/>
        <v>1227.5298798642571</v>
      </c>
      <c r="AO145" s="35">
        <f t="shared" si="14"/>
        <v>2.4203083243763107E-2</v>
      </c>
      <c r="AP145" s="5">
        <f t="shared" si="15"/>
        <v>3930.6382881608642</v>
      </c>
      <c r="AQ145" s="35">
        <f t="shared" si="16"/>
        <v>7.7499999999999999E-2</v>
      </c>
      <c r="AR145" s="5">
        <f t="shared" si="46"/>
        <v>112612.56913237601</v>
      </c>
      <c r="AS145" s="5">
        <f t="shared" si="47"/>
        <v>599214.63805509091</v>
      </c>
      <c r="AT145" s="5">
        <f t="shared" si="17"/>
        <v>607387.43086762435</v>
      </c>
      <c r="AU145" s="5">
        <f t="shared" si="18"/>
        <v>711827.20718746691</v>
      </c>
      <c r="AV145" s="150"/>
      <c r="AW145" s="2">
        <v>138</v>
      </c>
      <c r="AX145" s="118">
        <v>49035</v>
      </c>
      <c r="AY145" s="5">
        <f t="shared" si="48"/>
        <v>604748.28780575655</v>
      </c>
      <c r="AZ145" s="5">
        <f t="shared" si="49"/>
        <v>5034.344461579999</v>
      </c>
      <c r="BA145" s="5">
        <f t="shared" si="19"/>
        <v>1254.667662794021</v>
      </c>
      <c r="BB145" s="35">
        <f t="shared" si="20"/>
        <v>2.489632836854629E-2</v>
      </c>
      <c r="BC145" s="5">
        <f t="shared" si="21"/>
        <v>3779.676798785978</v>
      </c>
      <c r="BD145" s="35">
        <f t="shared" si="22"/>
        <v>7.4999999999999997E-2</v>
      </c>
      <c r="BE145" s="5">
        <f t="shared" si="50"/>
        <v>116506.37985703742</v>
      </c>
      <c r="BF145" s="5">
        <f t="shared" si="51"/>
        <v>578233.15584100236</v>
      </c>
      <c r="BG145" s="5">
        <f t="shared" si="23"/>
        <v>603493.62014296255</v>
      </c>
      <c r="BH145" s="5">
        <f t="shared" si="24"/>
        <v>694739.53569803981</v>
      </c>
      <c r="BI145" s="150"/>
      <c r="BJ145" s="2">
        <v>138</v>
      </c>
      <c r="BK145" s="118">
        <v>49035</v>
      </c>
      <c r="BL145" s="5">
        <f t="shared" si="52"/>
        <v>600782.5018122188</v>
      </c>
      <c r="BM145" s="5">
        <f t="shared" si="53"/>
        <v>4911.6692164045799</v>
      </c>
      <c r="BN145" s="5">
        <f t="shared" si="25"/>
        <v>1281.9416012890915</v>
      </c>
      <c r="BO145" s="35">
        <f t="shared" si="26"/>
        <v>2.5605438189471967E-2</v>
      </c>
      <c r="BP145" s="5">
        <f t="shared" si="27"/>
        <v>3629.7276151154883</v>
      </c>
      <c r="BQ145" s="35">
        <f t="shared" si="28"/>
        <v>7.2499999999999995E-2</v>
      </c>
      <c r="BR145" s="5">
        <f t="shared" si="54"/>
        <v>120499.43978907089</v>
      </c>
      <c r="BS145" s="5">
        <f t="shared" si="55"/>
        <v>557310.91207476123</v>
      </c>
      <c r="BT145" s="5">
        <f t="shared" si="29"/>
        <v>599500.56021092972</v>
      </c>
      <c r="BU145" s="5">
        <f t="shared" si="30"/>
        <v>677810.3518638321</v>
      </c>
      <c r="BV145" s="150"/>
      <c r="BW145" s="2">
        <v>138</v>
      </c>
      <c r="BX145" s="118">
        <v>49035</v>
      </c>
      <c r="BY145" s="5">
        <f t="shared" si="56"/>
        <v>596717.22465561121</v>
      </c>
      <c r="BZ145" s="5">
        <f t="shared" si="57"/>
        <v>4790.177965290115</v>
      </c>
      <c r="CA145" s="5">
        <f t="shared" si="31"/>
        <v>1309.3274881323828</v>
      </c>
      <c r="CB145" s="35">
        <f t="shared" si="32"/>
        <v>2.6330612237071858E-2</v>
      </c>
      <c r="CC145" s="5">
        <f t="shared" si="33"/>
        <v>3480.8504771577323</v>
      </c>
      <c r="CD145" s="35">
        <f t="shared" si="34"/>
        <v>7.0000000000000007E-2</v>
      </c>
      <c r="CE145" s="5">
        <f t="shared" si="58"/>
        <v>124592.10283252214</v>
      </c>
      <c r="CF145" s="5">
        <f t="shared" si="59"/>
        <v>536452.45637751406</v>
      </c>
      <c r="CG145" s="5">
        <f t="shared" si="35"/>
        <v>595407.8971674788</v>
      </c>
      <c r="CH145" s="5">
        <f t="shared" si="36"/>
        <v>661044.55921003618</v>
      </c>
    </row>
    <row r="146" spans="9:86" ht="14.25" customHeight="1">
      <c r="I146" s="150"/>
      <c r="J146" s="2">
        <v>139</v>
      </c>
      <c r="K146" s="118">
        <v>49065</v>
      </c>
      <c r="L146" s="5">
        <f t="shared" si="37"/>
        <v>614879.37183935114</v>
      </c>
      <c r="M146" s="5">
        <f t="shared" si="0"/>
        <v>5409.1195491666622</v>
      </c>
      <c r="N146" s="5">
        <f t="shared" si="1"/>
        <v>1181.8238677711233</v>
      </c>
      <c r="O146" s="35">
        <f t="shared" si="2"/>
        <v>2.306450185640439E-2</v>
      </c>
      <c r="P146" s="5">
        <f t="shared" si="3"/>
        <v>4227.2956813955388</v>
      </c>
      <c r="Q146" s="35">
        <f t="shared" si="4"/>
        <v>8.2500000000000004E-2</v>
      </c>
      <c r="R146" s="5">
        <f t="shared" si="38"/>
        <v>106302.45202842036</v>
      </c>
      <c r="S146" s="5">
        <f t="shared" si="39"/>
        <v>645565.16530574602</v>
      </c>
      <c r="T146" s="5">
        <f t="shared" si="5"/>
        <v>613697.54797158006</v>
      </c>
      <c r="U146" s="5">
        <f t="shared" si="6"/>
        <v>751867.61733416643</v>
      </c>
      <c r="V146" s="150"/>
      <c r="W146" s="2">
        <v>139</v>
      </c>
      <c r="X146" s="118">
        <v>49065</v>
      </c>
      <c r="Y146" s="5">
        <f t="shared" si="40"/>
        <v>611182.47790892026</v>
      </c>
      <c r="Z146" s="5">
        <f t="shared" si="41"/>
        <v>5283.104931931518</v>
      </c>
      <c r="AA146" s="5">
        <f t="shared" si="7"/>
        <v>1208.5550792053828</v>
      </c>
      <c r="AB146" s="35">
        <f t="shared" si="8"/>
        <v>2.3728855905822958E-2</v>
      </c>
      <c r="AC146" s="5">
        <f t="shared" si="9"/>
        <v>4074.5498527261352</v>
      </c>
      <c r="AD146" s="35">
        <f t="shared" si="10"/>
        <v>0.08</v>
      </c>
      <c r="AE146" s="5">
        <f t="shared" si="42"/>
        <v>110026.07717028468</v>
      </c>
      <c r="AF146" s="5">
        <f t="shared" si="43"/>
        <v>624325.50836819608</v>
      </c>
      <c r="AG146" s="5">
        <f t="shared" si="11"/>
        <v>609973.92282971484</v>
      </c>
      <c r="AH146" s="5">
        <f t="shared" si="12"/>
        <v>734351.58553848078</v>
      </c>
      <c r="AI146" s="150"/>
      <c r="AJ146" s="2">
        <v>139</v>
      </c>
      <c r="AK146" s="118">
        <v>49065</v>
      </c>
      <c r="AL146" s="5">
        <f t="shared" si="44"/>
        <v>607387.43086762435</v>
      </c>
      <c r="AM146" s="5">
        <f t="shared" si="45"/>
        <v>5158.1681680251213</v>
      </c>
      <c r="AN146" s="5">
        <f t="shared" si="13"/>
        <v>1235.4576770050476</v>
      </c>
      <c r="AO146" s="35">
        <f t="shared" si="14"/>
        <v>2.4408625155253959E-2</v>
      </c>
      <c r="AP146" s="5">
        <f t="shared" si="15"/>
        <v>3922.7104910200737</v>
      </c>
      <c r="AQ146" s="35">
        <f t="shared" si="16"/>
        <v>7.7499999999999999E-2</v>
      </c>
      <c r="AR146" s="5">
        <f t="shared" si="46"/>
        <v>113848.02680938106</v>
      </c>
      <c r="AS146" s="5">
        <f t="shared" si="47"/>
        <v>603137.34854611102</v>
      </c>
      <c r="AT146" s="5">
        <f t="shared" si="17"/>
        <v>606151.97319061926</v>
      </c>
      <c r="AU146" s="5">
        <f t="shared" si="18"/>
        <v>716985.37535549211</v>
      </c>
      <c r="AV146" s="150"/>
      <c r="AW146" s="2">
        <v>139</v>
      </c>
      <c r="AX146" s="118">
        <v>49065</v>
      </c>
      <c r="AY146" s="5">
        <f t="shared" si="48"/>
        <v>603493.62014296255</v>
      </c>
      <c r="AZ146" s="5">
        <f t="shared" si="49"/>
        <v>5034.344461579999</v>
      </c>
      <c r="BA146" s="5">
        <f t="shared" si="19"/>
        <v>1262.5093356864832</v>
      </c>
      <c r="BB146" s="35">
        <f t="shared" si="20"/>
        <v>2.5104013567946028E-2</v>
      </c>
      <c r="BC146" s="5">
        <f t="shared" si="21"/>
        <v>3771.8351258935159</v>
      </c>
      <c r="BD146" s="35">
        <f t="shared" si="22"/>
        <v>7.4999999999999997E-2</v>
      </c>
      <c r="BE146" s="5">
        <f t="shared" si="50"/>
        <v>117768.8891927239</v>
      </c>
      <c r="BF146" s="5">
        <f t="shared" si="51"/>
        <v>582004.99096689583</v>
      </c>
      <c r="BG146" s="5">
        <f t="shared" si="23"/>
        <v>602231.1108072761</v>
      </c>
      <c r="BH146" s="5">
        <f t="shared" si="24"/>
        <v>699773.88015961973</v>
      </c>
      <c r="BI146" s="150"/>
      <c r="BJ146" s="2">
        <v>139</v>
      </c>
      <c r="BK146" s="118">
        <v>49065</v>
      </c>
      <c r="BL146" s="5">
        <f t="shared" si="52"/>
        <v>599500.56021092972</v>
      </c>
      <c r="BM146" s="5">
        <f t="shared" si="53"/>
        <v>4911.6692164045799</v>
      </c>
      <c r="BN146" s="5">
        <f t="shared" si="25"/>
        <v>1289.686665130213</v>
      </c>
      <c r="BO146" s="35">
        <f t="shared" si="26"/>
        <v>2.5815221884225362E-2</v>
      </c>
      <c r="BP146" s="5">
        <f t="shared" si="27"/>
        <v>3621.9825512743669</v>
      </c>
      <c r="BQ146" s="35">
        <f t="shared" si="28"/>
        <v>7.2499999999999995E-2</v>
      </c>
      <c r="BR146" s="5">
        <f t="shared" si="54"/>
        <v>121789.1264542011</v>
      </c>
      <c r="BS146" s="5">
        <f t="shared" si="55"/>
        <v>560932.89462603559</v>
      </c>
      <c r="BT146" s="5">
        <f t="shared" si="29"/>
        <v>598210.87354579952</v>
      </c>
      <c r="BU146" s="5">
        <f t="shared" si="30"/>
        <v>682722.02108023665</v>
      </c>
      <c r="BV146" s="150"/>
      <c r="BW146" s="2">
        <v>139</v>
      </c>
      <c r="BX146" s="118">
        <v>49065</v>
      </c>
      <c r="BY146" s="5">
        <f t="shared" si="56"/>
        <v>595407.8971674788</v>
      </c>
      <c r="BZ146" s="5">
        <f t="shared" si="57"/>
        <v>4790.177965290115</v>
      </c>
      <c r="CA146" s="5">
        <f t="shared" si="31"/>
        <v>1316.9652318131552</v>
      </c>
      <c r="CB146" s="35">
        <f t="shared" si="32"/>
        <v>2.6542447382609316E-2</v>
      </c>
      <c r="CC146" s="5">
        <f t="shared" si="33"/>
        <v>3473.2127334769598</v>
      </c>
      <c r="CD146" s="35">
        <f t="shared" si="34"/>
        <v>7.0000000000000007E-2</v>
      </c>
      <c r="CE146" s="5">
        <f t="shared" si="58"/>
        <v>125909.0680643353</v>
      </c>
      <c r="CF146" s="5">
        <f t="shared" si="59"/>
        <v>539925.66911099106</v>
      </c>
      <c r="CG146" s="5">
        <f t="shared" si="35"/>
        <v>594090.93193566566</v>
      </c>
      <c r="CH146" s="5">
        <f t="shared" si="36"/>
        <v>665834.73717532633</v>
      </c>
    </row>
    <row r="147" spans="9:86" ht="14.25" customHeight="1">
      <c r="I147" s="150"/>
      <c r="J147" s="2">
        <v>140</v>
      </c>
      <c r="K147" s="118">
        <v>49096</v>
      </c>
      <c r="L147" s="5">
        <f t="shared" si="37"/>
        <v>613697.54797158006</v>
      </c>
      <c r="M147" s="5">
        <f t="shared" si="0"/>
        <v>5409.1195491666622</v>
      </c>
      <c r="N147" s="5">
        <f t="shared" si="1"/>
        <v>1189.9489068620496</v>
      </c>
      <c r="O147" s="35">
        <f t="shared" si="2"/>
        <v>2.3267791975935783E-2</v>
      </c>
      <c r="P147" s="5">
        <f t="shared" si="3"/>
        <v>4219.1706423046126</v>
      </c>
      <c r="Q147" s="35">
        <f t="shared" si="4"/>
        <v>8.249999999999999E-2</v>
      </c>
      <c r="R147" s="5">
        <f t="shared" si="38"/>
        <v>107492.40093528241</v>
      </c>
      <c r="S147" s="5">
        <f t="shared" si="39"/>
        <v>649784.3359480506</v>
      </c>
      <c r="T147" s="5">
        <f t="shared" si="5"/>
        <v>612507.599064718</v>
      </c>
      <c r="U147" s="5">
        <f t="shared" si="6"/>
        <v>757276.73688333295</v>
      </c>
      <c r="V147" s="150"/>
      <c r="W147" s="2">
        <v>140</v>
      </c>
      <c r="X147" s="118">
        <v>49096</v>
      </c>
      <c r="Y147" s="5">
        <f t="shared" si="40"/>
        <v>609973.92282971484</v>
      </c>
      <c r="Z147" s="5">
        <f t="shared" si="41"/>
        <v>5283.104931931518</v>
      </c>
      <c r="AA147" s="5">
        <f t="shared" si="7"/>
        <v>1216.612113066752</v>
      </c>
      <c r="AB147" s="35">
        <f t="shared" si="8"/>
        <v>2.3934376225582837E-2</v>
      </c>
      <c r="AC147" s="5">
        <f t="shared" si="9"/>
        <v>4066.4928188647659</v>
      </c>
      <c r="AD147" s="35">
        <f t="shared" si="10"/>
        <v>0.08</v>
      </c>
      <c r="AE147" s="5">
        <f t="shared" si="42"/>
        <v>111242.68928335143</v>
      </c>
      <c r="AF147" s="5">
        <f t="shared" si="43"/>
        <v>628392.00118706084</v>
      </c>
      <c r="AG147" s="5">
        <f t="shared" si="11"/>
        <v>608757.31071664812</v>
      </c>
      <c r="AH147" s="5">
        <f t="shared" si="12"/>
        <v>739634.69047041226</v>
      </c>
      <c r="AI147" s="150"/>
      <c r="AJ147" s="2">
        <v>140</v>
      </c>
      <c r="AK147" s="118">
        <v>49096</v>
      </c>
      <c r="AL147" s="5">
        <f t="shared" si="44"/>
        <v>606151.97319061926</v>
      </c>
      <c r="AM147" s="5">
        <f t="shared" si="45"/>
        <v>5158.1681680251213</v>
      </c>
      <c r="AN147" s="5">
        <f t="shared" si="13"/>
        <v>1243.4366745023717</v>
      </c>
      <c r="AO147" s="35">
        <f t="shared" si="14"/>
        <v>2.4616335100729123E-2</v>
      </c>
      <c r="AP147" s="5">
        <f t="shared" si="15"/>
        <v>3914.7314935227496</v>
      </c>
      <c r="AQ147" s="35">
        <f t="shared" si="16"/>
        <v>7.7499999999999999E-2</v>
      </c>
      <c r="AR147" s="5">
        <f t="shared" si="46"/>
        <v>115091.46348388343</v>
      </c>
      <c r="AS147" s="5">
        <f t="shared" si="47"/>
        <v>607052.08003963379</v>
      </c>
      <c r="AT147" s="5">
        <f t="shared" si="17"/>
        <v>604908.53651611693</v>
      </c>
      <c r="AU147" s="5">
        <f t="shared" si="18"/>
        <v>722143.5435235172</v>
      </c>
      <c r="AV147" s="150"/>
      <c r="AW147" s="2">
        <v>140</v>
      </c>
      <c r="AX147" s="118">
        <v>49096</v>
      </c>
      <c r="AY147" s="5">
        <f t="shared" si="48"/>
        <v>602231.1108072761</v>
      </c>
      <c r="AZ147" s="5">
        <f t="shared" si="49"/>
        <v>5034.344461579999</v>
      </c>
      <c r="BA147" s="5">
        <f t="shared" si="19"/>
        <v>1270.4000190345237</v>
      </c>
      <c r="BB147" s="35">
        <f t="shared" si="20"/>
        <v>2.5313870298030602E-2</v>
      </c>
      <c r="BC147" s="5">
        <f t="shared" si="21"/>
        <v>3763.9444425454753</v>
      </c>
      <c r="BD147" s="35">
        <f t="shared" si="22"/>
        <v>7.4999999999999997E-2</v>
      </c>
      <c r="BE147" s="5">
        <f t="shared" si="50"/>
        <v>119039.28921175843</v>
      </c>
      <c r="BF147" s="5">
        <f t="shared" si="51"/>
        <v>585768.93540944136</v>
      </c>
      <c r="BG147" s="5">
        <f t="shared" si="23"/>
        <v>600960.71078824159</v>
      </c>
      <c r="BH147" s="5">
        <f t="shared" si="24"/>
        <v>704808.22462119977</v>
      </c>
      <c r="BI147" s="150"/>
      <c r="BJ147" s="2">
        <v>140</v>
      </c>
      <c r="BK147" s="118">
        <v>49096</v>
      </c>
      <c r="BL147" s="5">
        <f t="shared" si="52"/>
        <v>598210.87354579952</v>
      </c>
      <c r="BM147" s="5">
        <f t="shared" si="53"/>
        <v>4911.6692164045799</v>
      </c>
      <c r="BN147" s="5">
        <f t="shared" si="25"/>
        <v>1297.4785220653744</v>
      </c>
      <c r="BO147" s="35">
        <f t="shared" si="26"/>
        <v>2.6027180302653691E-2</v>
      </c>
      <c r="BP147" s="5">
        <f t="shared" si="27"/>
        <v>3614.1906943392055</v>
      </c>
      <c r="BQ147" s="35">
        <f t="shared" si="28"/>
        <v>7.2499999999999995E-2</v>
      </c>
      <c r="BR147" s="5">
        <f t="shared" si="54"/>
        <v>123086.60497626648</v>
      </c>
      <c r="BS147" s="5">
        <f t="shared" si="55"/>
        <v>564547.08532037481</v>
      </c>
      <c r="BT147" s="5">
        <f t="shared" si="29"/>
        <v>596913.39502373419</v>
      </c>
      <c r="BU147" s="5">
        <f t="shared" si="30"/>
        <v>687633.69029664132</v>
      </c>
      <c r="BV147" s="150"/>
      <c r="BW147" s="2">
        <v>140</v>
      </c>
      <c r="BX147" s="118">
        <v>49096</v>
      </c>
      <c r="BY147" s="5">
        <f t="shared" si="56"/>
        <v>594090.93193566566</v>
      </c>
      <c r="BZ147" s="5">
        <f t="shared" si="57"/>
        <v>4790.177965290115</v>
      </c>
      <c r="CA147" s="5">
        <f t="shared" si="31"/>
        <v>1324.647528998732</v>
      </c>
      <c r="CB147" s="35">
        <f t="shared" si="32"/>
        <v>2.6756460153655643E-2</v>
      </c>
      <c r="CC147" s="5">
        <f t="shared" si="33"/>
        <v>3465.530436291383</v>
      </c>
      <c r="CD147" s="35">
        <f t="shared" si="34"/>
        <v>7.0000000000000007E-2</v>
      </c>
      <c r="CE147" s="5">
        <f t="shared" si="58"/>
        <v>127233.71559333403</v>
      </c>
      <c r="CF147" s="5">
        <f t="shared" si="59"/>
        <v>543391.19954728242</v>
      </c>
      <c r="CG147" s="5">
        <f t="shared" si="35"/>
        <v>592766.28440666688</v>
      </c>
      <c r="CH147" s="5">
        <f t="shared" si="36"/>
        <v>670624.91514061647</v>
      </c>
    </row>
    <row r="148" spans="9:86" ht="14.25" customHeight="1">
      <c r="I148" s="150"/>
      <c r="J148" s="2">
        <v>141</v>
      </c>
      <c r="K148" s="118">
        <v>49126</v>
      </c>
      <c r="L148" s="5">
        <f t="shared" si="37"/>
        <v>612507.599064718</v>
      </c>
      <c r="M148" s="5">
        <f t="shared" si="0"/>
        <v>5409.1195491666622</v>
      </c>
      <c r="N148" s="5">
        <f t="shared" si="1"/>
        <v>1198.1298055967263</v>
      </c>
      <c r="O148" s="35">
        <f t="shared" si="2"/>
        <v>2.3473272313869809E-2</v>
      </c>
      <c r="P148" s="5">
        <f t="shared" si="3"/>
        <v>4210.9897435699359</v>
      </c>
      <c r="Q148" s="35">
        <f t="shared" si="4"/>
        <v>8.249999999999999E-2</v>
      </c>
      <c r="R148" s="5">
        <f t="shared" si="38"/>
        <v>108690.53074087913</v>
      </c>
      <c r="S148" s="5">
        <f t="shared" si="39"/>
        <v>653995.32569162059</v>
      </c>
      <c r="T148" s="5">
        <f t="shared" si="5"/>
        <v>611309.46925912122</v>
      </c>
      <c r="U148" s="5">
        <f t="shared" si="6"/>
        <v>762685.85643249971</v>
      </c>
      <c r="V148" s="150"/>
      <c r="W148" s="2">
        <v>141</v>
      </c>
      <c r="X148" s="118">
        <v>49126</v>
      </c>
      <c r="Y148" s="5">
        <f t="shared" si="40"/>
        <v>608757.31071664812</v>
      </c>
      <c r="Z148" s="5">
        <f t="shared" si="41"/>
        <v>5283.104931931518</v>
      </c>
      <c r="AA148" s="5">
        <f t="shared" si="7"/>
        <v>1224.7228604871971</v>
      </c>
      <c r="AB148" s="35">
        <f t="shared" si="8"/>
        <v>2.4142090890941381E-2</v>
      </c>
      <c r="AC148" s="5">
        <f t="shared" si="9"/>
        <v>4058.3820714443209</v>
      </c>
      <c r="AD148" s="35">
        <f t="shared" si="10"/>
        <v>0.08</v>
      </c>
      <c r="AE148" s="5">
        <f t="shared" si="42"/>
        <v>112467.41214383862</v>
      </c>
      <c r="AF148" s="5">
        <f t="shared" si="43"/>
        <v>632450.38325850514</v>
      </c>
      <c r="AG148" s="5">
        <f t="shared" si="11"/>
        <v>607532.58785616094</v>
      </c>
      <c r="AH148" s="5">
        <f t="shared" si="12"/>
        <v>744917.79540234373</v>
      </c>
      <c r="AI148" s="150"/>
      <c r="AJ148" s="2">
        <v>141</v>
      </c>
      <c r="AK148" s="118">
        <v>49126</v>
      </c>
      <c r="AL148" s="5">
        <f t="shared" si="44"/>
        <v>604908.53651611693</v>
      </c>
      <c r="AM148" s="5">
        <f t="shared" si="45"/>
        <v>5158.1681680251213</v>
      </c>
      <c r="AN148" s="5">
        <f t="shared" si="13"/>
        <v>1251.4672030251995</v>
      </c>
      <c r="AO148" s="35">
        <f t="shared" si="14"/>
        <v>2.4826243191729647E-2</v>
      </c>
      <c r="AP148" s="5">
        <f t="shared" si="15"/>
        <v>3906.7009649999218</v>
      </c>
      <c r="AQ148" s="35">
        <f t="shared" si="16"/>
        <v>7.7499999999999999E-2</v>
      </c>
      <c r="AR148" s="5">
        <f t="shared" si="46"/>
        <v>116342.93068690863</v>
      </c>
      <c r="AS148" s="5">
        <f t="shared" si="47"/>
        <v>610958.78100463375</v>
      </c>
      <c r="AT148" s="5">
        <f t="shared" si="17"/>
        <v>603657.06931309169</v>
      </c>
      <c r="AU148" s="5">
        <f t="shared" si="18"/>
        <v>727301.71169154241</v>
      </c>
      <c r="AV148" s="150"/>
      <c r="AW148" s="2">
        <v>141</v>
      </c>
      <c r="AX148" s="118">
        <v>49126</v>
      </c>
      <c r="AY148" s="5">
        <f t="shared" si="48"/>
        <v>600960.71078824159</v>
      </c>
      <c r="AZ148" s="5">
        <f t="shared" si="49"/>
        <v>5034.344461579999</v>
      </c>
      <c r="BA148" s="5">
        <f t="shared" si="19"/>
        <v>1278.3400191534893</v>
      </c>
      <c r="BB148" s="35">
        <f t="shared" si="20"/>
        <v>2.5525928658000407E-2</v>
      </c>
      <c r="BC148" s="5">
        <f t="shared" si="21"/>
        <v>3756.0044424265097</v>
      </c>
      <c r="BD148" s="35">
        <f t="shared" si="22"/>
        <v>7.4999999999999997E-2</v>
      </c>
      <c r="BE148" s="5">
        <f t="shared" si="50"/>
        <v>120317.62923091192</v>
      </c>
      <c r="BF148" s="5">
        <f t="shared" si="51"/>
        <v>589524.93985186785</v>
      </c>
      <c r="BG148" s="5">
        <f t="shared" si="23"/>
        <v>599682.37076908816</v>
      </c>
      <c r="BH148" s="5">
        <f t="shared" si="24"/>
        <v>709842.56908277981</v>
      </c>
      <c r="BI148" s="150"/>
      <c r="BJ148" s="2">
        <v>141</v>
      </c>
      <c r="BK148" s="118">
        <v>49126</v>
      </c>
      <c r="BL148" s="5">
        <f t="shared" si="52"/>
        <v>596913.39502373419</v>
      </c>
      <c r="BM148" s="5">
        <f t="shared" si="53"/>
        <v>4911.6692164045799</v>
      </c>
      <c r="BN148" s="5">
        <f t="shared" si="25"/>
        <v>1305.3174548028524</v>
      </c>
      <c r="BO148" s="35">
        <f t="shared" si="26"/>
        <v>2.6241343531939691E-2</v>
      </c>
      <c r="BP148" s="5">
        <f t="shared" si="27"/>
        <v>3606.3517616017275</v>
      </c>
      <c r="BQ148" s="35">
        <f t="shared" si="28"/>
        <v>7.2499999999999995E-2</v>
      </c>
      <c r="BR148" s="5">
        <f t="shared" si="54"/>
        <v>124391.92243106932</v>
      </c>
      <c r="BS148" s="5">
        <f t="shared" si="55"/>
        <v>568153.43708197656</v>
      </c>
      <c r="BT148" s="5">
        <f t="shared" si="29"/>
        <v>595608.07756893139</v>
      </c>
      <c r="BU148" s="5">
        <f t="shared" si="30"/>
        <v>692545.35951304587</v>
      </c>
      <c r="BV148" s="150"/>
      <c r="BW148" s="2">
        <v>141</v>
      </c>
      <c r="BX148" s="118">
        <v>49126</v>
      </c>
      <c r="BY148" s="5">
        <f t="shared" si="56"/>
        <v>592766.28440666688</v>
      </c>
      <c r="BZ148" s="5">
        <f t="shared" si="57"/>
        <v>4790.177965290115</v>
      </c>
      <c r="CA148" s="5">
        <f t="shared" si="31"/>
        <v>1332.3746395845583</v>
      </c>
      <c r="CB148" s="35">
        <f t="shared" si="32"/>
        <v>2.6972680625751991E-2</v>
      </c>
      <c r="CC148" s="5">
        <f t="shared" si="33"/>
        <v>3457.8033257055567</v>
      </c>
      <c r="CD148" s="35">
        <f t="shared" si="34"/>
        <v>7.0000000000000007E-2</v>
      </c>
      <c r="CE148" s="5">
        <f t="shared" si="58"/>
        <v>128566.09023291858</v>
      </c>
      <c r="CF148" s="5">
        <f t="shared" si="59"/>
        <v>546849.002872988</v>
      </c>
      <c r="CG148" s="5">
        <f t="shared" si="35"/>
        <v>591433.90976708231</v>
      </c>
      <c r="CH148" s="5">
        <f t="shared" si="36"/>
        <v>675415.09310590662</v>
      </c>
    </row>
    <row r="149" spans="9:86" ht="14.25" customHeight="1">
      <c r="I149" s="150"/>
      <c r="J149" s="2">
        <v>142</v>
      </c>
      <c r="K149" s="118">
        <v>49157</v>
      </c>
      <c r="L149" s="5">
        <f t="shared" si="37"/>
        <v>611309.46925912122</v>
      </c>
      <c r="M149" s="5">
        <f t="shared" si="0"/>
        <v>5409.1195491666622</v>
      </c>
      <c r="N149" s="5">
        <f t="shared" si="1"/>
        <v>1206.3669480102035</v>
      </c>
      <c r="O149" s="35">
        <f t="shared" si="2"/>
        <v>2.3680973556105999E-2</v>
      </c>
      <c r="P149" s="5">
        <f t="shared" si="3"/>
        <v>4202.7526011564587</v>
      </c>
      <c r="Q149" s="35">
        <f t="shared" si="4"/>
        <v>8.2500000000000018E-2</v>
      </c>
      <c r="R149" s="5">
        <f t="shared" si="38"/>
        <v>109896.89768888932</v>
      </c>
      <c r="S149" s="5">
        <f t="shared" si="39"/>
        <v>658198.07829277706</v>
      </c>
      <c r="T149" s="5">
        <f t="shared" si="5"/>
        <v>610103.10231111106</v>
      </c>
      <c r="U149" s="5">
        <f t="shared" si="6"/>
        <v>768094.97598166636</v>
      </c>
      <c r="V149" s="150"/>
      <c r="W149" s="2">
        <v>142</v>
      </c>
      <c r="X149" s="118">
        <v>49157</v>
      </c>
      <c r="Y149" s="5">
        <f t="shared" si="40"/>
        <v>607532.58785616094</v>
      </c>
      <c r="Z149" s="5">
        <f t="shared" si="41"/>
        <v>5283.104931931518</v>
      </c>
      <c r="AA149" s="5">
        <f t="shared" si="7"/>
        <v>1232.8876795571114</v>
      </c>
      <c r="AB149" s="35">
        <f t="shared" si="8"/>
        <v>2.435203057484072E-2</v>
      </c>
      <c r="AC149" s="5">
        <f t="shared" si="9"/>
        <v>4050.2172523744066</v>
      </c>
      <c r="AD149" s="35">
        <f t="shared" si="10"/>
        <v>0.08</v>
      </c>
      <c r="AE149" s="5">
        <f t="shared" si="42"/>
        <v>113700.29982339573</v>
      </c>
      <c r="AF149" s="5">
        <f t="shared" si="43"/>
        <v>636500.60051087954</v>
      </c>
      <c r="AG149" s="5">
        <f t="shared" si="11"/>
        <v>606299.70017660386</v>
      </c>
      <c r="AH149" s="5">
        <f t="shared" si="12"/>
        <v>750200.90033427533</v>
      </c>
      <c r="AI149" s="150"/>
      <c r="AJ149" s="2">
        <v>142</v>
      </c>
      <c r="AK149" s="118">
        <v>49157</v>
      </c>
      <c r="AL149" s="5">
        <f t="shared" si="44"/>
        <v>603657.06931309169</v>
      </c>
      <c r="AM149" s="5">
        <f t="shared" si="45"/>
        <v>5158.1681680251213</v>
      </c>
      <c r="AN149" s="5">
        <f t="shared" si="13"/>
        <v>1259.549595378071</v>
      </c>
      <c r="AO149" s="35">
        <f t="shared" si="14"/>
        <v>2.5038380088443134E-2</v>
      </c>
      <c r="AP149" s="5">
        <f t="shared" si="15"/>
        <v>3898.6185726470503</v>
      </c>
      <c r="AQ149" s="35">
        <f t="shared" si="16"/>
        <v>7.7499999999999999E-2</v>
      </c>
      <c r="AR149" s="5">
        <f t="shared" si="46"/>
        <v>117602.48028228671</v>
      </c>
      <c r="AS149" s="5">
        <f t="shared" si="47"/>
        <v>614857.39957728086</v>
      </c>
      <c r="AT149" s="5">
        <f t="shared" si="17"/>
        <v>602397.51971771359</v>
      </c>
      <c r="AU149" s="5">
        <f t="shared" si="18"/>
        <v>732459.87985956762</v>
      </c>
      <c r="AV149" s="150"/>
      <c r="AW149" s="2">
        <v>142</v>
      </c>
      <c r="AX149" s="118">
        <v>49157</v>
      </c>
      <c r="AY149" s="5">
        <f t="shared" si="48"/>
        <v>599682.37076908816</v>
      </c>
      <c r="AZ149" s="5">
        <f t="shared" si="49"/>
        <v>5034.344461579999</v>
      </c>
      <c r="BA149" s="5">
        <f t="shared" si="19"/>
        <v>1286.3296442731985</v>
      </c>
      <c r="BB149" s="35">
        <f t="shared" si="20"/>
        <v>2.5740219295561223E-2</v>
      </c>
      <c r="BC149" s="5">
        <f t="shared" si="21"/>
        <v>3748.0148173068005</v>
      </c>
      <c r="BD149" s="35">
        <f t="shared" si="22"/>
        <v>7.4999999999999997E-2</v>
      </c>
      <c r="BE149" s="5">
        <f t="shared" si="50"/>
        <v>121603.95887518511</v>
      </c>
      <c r="BF149" s="5">
        <f t="shared" si="51"/>
        <v>593272.95466917462</v>
      </c>
      <c r="BG149" s="5">
        <f t="shared" si="23"/>
        <v>598396.041124815</v>
      </c>
      <c r="BH149" s="5">
        <f t="shared" si="24"/>
        <v>714876.91354435973</v>
      </c>
      <c r="BI149" s="150"/>
      <c r="BJ149" s="2">
        <v>142</v>
      </c>
      <c r="BK149" s="118">
        <v>49157</v>
      </c>
      <c r="BL149" s="5">
        <f t="shared" si="52"/>
        <v>595608.07756893139</v>
      </c>
      <c r="BM149" s="5">
        <f t="shared" si="53"/>
        <v>4911.6692164045799</v>
      </c>
      <c r="BN149" s="5">
        <f t="shared" si="25"/>
        <v>1313.2037477589529</v>
      </c>
      <c r="BO149" s="35">
        <f t="shared" si="26"/>
        <v>2.6457742207641004E-2</v>
      </c>
      <c r="BP149" s="5">
        <f t="shared" si="27"/>
        <v>3598.465468645627</v>
      </c>
      <c r="BQ149" s="35">
        <f t="shared" si="28"/>
        <v>7.2499999999999995E-2</v>
      </c>
      <c r="BR149" s="5">
        <f t="shared" si="54"/>
        <v>125705.12617882827</v>
      </c>
      <c r="BS149" s="5">
        <f t="shared" si="55"/>
        <v>571751.90255062224</v>
      </c>
      <c r="BT149" s="5">
        <f t="shared" si="29"/>
        <v>594294.8738211724</v>
      </c>
      <c r="BU149" s="5">
        <f t="shared" si="30"/>
        <v>697457.02872945054</v>
      </c>
      <c r="BV149" s="150"/>
      <c r="BW149" s="2">
        <v>142</v>
      </c>
      <c r="BX149" s="118">
        <v>49157</v>
      </c>
      <c r="BY149" s="5">
        <f t="shared" si="56"/>
        <v>591433.90976708231</v>
      </c>
      <c r="BZ149" s="5">
        <f t="shared" si="57"/>
        <v>4790.177965290115</v>
      </c>
      <c r="CA149" s="5">
        <f t="shared" si="31"/>
        <v>1340.1468249821346</v>
      </c>
      <c r="CB149" s="35">
        <f t="shared" si="32"/>
        <v>2.7191139422693758E-2</v>
      </c>
      <c r="CC149" s="5">
        <f t="shared" si="33"/>
        <v>3450.0311403079804</v>
      </c>
      <c r="CD149" s="35">
        <f t="shared" si="34"/>
        <v>7.0000000000000007E-2</v>
      </c>
      <c r="CE149" s="5">
        <f t="shared" si="58"/>
        <v>129906.23705790071</v>
      </c>
      <c r="CF149" s="5">
        <f t="shared" si="59"/>
        <v>550299.03401329601</v>
      </c>
      <c r="CG149" s="5">
        <f t="shared" si="35"/>
        <v>590093.76294210018</v>
      </c>
      <c r="CH149" s="5">
        <f t="shared" si="36"/>
        <v>680205.27107119677</v>
      </c>
    </row>
    <row r="150" spans="9:86" ht="14.25" customHeight="1">
      <c r="I150" s="150"/>
      <c r="J150" s="2">
        <v>143</v>
      </c>
      <c r="K150" s="118">
        <v>49188</v>
      </c>
      <c r="L150" s="5">
        <f t="shared" si="37"/>
        <v>610103.10231111106</v>
      </c>
      <c r="M150" s="5">
        <f t="shared" si="0"/>
        <v>5409.1195491666622</v>
      </c>
      <c r="N150" s="5">
        <f t="shared" si="1"/>
        <v>1214.6607207777733</v>
      </c>
      <c r="O150" s="35">
        <f t="shared" si="2"/>
        <v>2.38909269500822E-2</v>
      </c>
      <c r="P150" s="5">
        <f t="shared" si="3"/>
        <v>4194.4588283888888</v>
      </c>
      <c r="Q150" s="35">
        <f t="shared" si="4"/>
        <v>8.2500000000000018E-2</v>
      </c>
      <c r="R150" s="5">
        <f t="shared" si="38"/>
        <v>111111.55840966709</v>
      </c>
      <c r="S150" s="5">
        <f t="shared" si="39"/>
        <v>662392.53712116601</v>
      </c>
      <c r="T150" s="5">
        <f t="shared" si="5"/>
        <v>608888.44159033324</v>
      </c>
      <c r="U150" s="5">
        <f t="shared" si="6"/>
        <v>773504.09553083312</v>
      </c>
      <c r="V150" s="150"/>
      <c r="W150" s="2">
        <v>143</v>
      </c>
      <c r="X150" s="118">
        <v>49188</v>
      </c>
      <c r="Y150" s="5">
        <f t="shared" si="40"/>
        <v>606299.70017660386</v>
      </c>
      <c r="Z150" s="5">
        <f t="shared" si="41"/>
        <v>5283.104931931518</v>
      </c>
      <c r="AA150" s="5">
        <f t="shared" si="7"/>
        <v>1241.1069307541588</v>
      </c>
      <c r="AB150" s="35">
        <f t="shared" si="8"/>
        <v>2.4564226511594463E-2</v>
      </c>
      <c r="AC150" s="5">
        <f t="shared" si="9"/>
        <v>4041.9980011773591</v>
      </c>
      <c r="AD150" s="35">
        <f t="shared" si="10"/>
        <v>0.08</v>
      </c>
      <c r="AE150" s="5">
        <f t="shared" si="42"/>
        <v>114941.4067541499</v>
      </c>
      <c r="AF150" s="5">
        <f t="shared" si="43"/>
        <v>640542.59851205687</v>
      </c>
      <c r="AG150" s="5">
        <f t="shared" si="11"/>
        <v>605058.59324584971</v>
      </c>
      <c r="AH150" s="5">
        <f t="shared" si="12"/>
        <v>755484.0052662068</v>
      </c>
      <c r="AI150" s="150"/>
      <c r="AJ150" s="2">
        <v>143</v>
      </c>
      <c r="AK150" s="118">
        <v>49188</v>
      </c>
      <c r="AL150" s="5">
        <f t="shared" si="44"/>
        <v>602397.51971771359</v>
      </c>
      <c r="AM150" s="5">
        <f t="shared" si="45"/>
        <v>5158.1681680251213</v>
      </c>
      <c r="AN150" s="5">
        <f t="shared" si="13"/>
        <v>1267.6841865148876</v>
      </c>
      <c r="AO150" s="35">
        <f t="shared" si="14"/>
        <v>2.5252777012274498E-2</v>
      </c>
      <c r="AP150" s="5">
        <f t="shared" si="15"/>
        <v>3890.4839815102337</v>
      </c>
      <c r="AQ150" s="35">
        <f t="shared" si="16"/>
        <v>7.7499999999999999E-2</v>
      </c>
      <c r="AR150" s="5">
        <f t="shared" si="46"/>
        <v>118870.16446880159</v>
      </c>
      <c r="AS150" s="5">
        <f t="shared" si="47"/>
        <v>618747.88355879113</v>
      </c>
      <c r="AT150" s="5">
        <f t="shared" si="17"/>
        <v>601129.83553119865</v>
      </c>
      <c r="AU150" s="5">
        <f t="shared" si="18"/>
        <v>737618.04802759271</v>
      </c>
      <c r="AV150" s="150"/>
      <c r="AW150" s="2">
        <v>143</v>
      </c>
      <c r="AX150" s="118">
        <v>49188</v>
      </c>
      <c r="AY150" s="5">
        <f t="shared" si="48"/>
        <v>598396.041124815</v>
      </c>
      <c r="AZ150" s="5">
        <f t="shared" si="49"/>
        <v>5034.344461579999</v>
      </c>
      <c r="BA150" s="5">
        <f t="shared" si="19"/>
        <v>1294.3692045499056</v>
      </c>
      <c r="BB150" s="35">
        <f t="shared" si="20"/>
        <v>2.5956773419493713E-2</v>
      </c>
      <c r="BC150" s="5">
        <f t="shared" si="21"/>
        <v>3739.9752570300934</v>
      </c>
      <c r="BD150" s="35">
        <f t="shared" si="22"/>
        <v>7.4999999999999997E-2</v>
      </c>
      <c r="BE150" s="5">
        <f t="shared" si="50"/>
        <v>122898.32807973502</v>
      </c>
      <c r="BF150" s="5">
        <f t="shared" si="51"/>
        <v>597012.92992620473</v>
      </c>
      <c r="BG150" s="5">
        <f t="shared" si="23"/>
        <v>597101.67192026507</v>
      </c>
      <c r="BH150" s="5">
        <f t="shared" si="24"/>
        <v>719911.25800593977</v>
      </c>
      <c r="BI150" s="150"/>
      <c r="BJ150" s="2">
        <v>143</v>
      </c>
      <c r="BK150" s="118">
        <v>49188</v>
      </c>
      <c r="BL150" s="5">
        <f t="shared" si="52"/>
        <v>594294.8738211724</v>
      </c>
      <c r="BM150" s="5">
        <f t="shared" si="53"/>
        <v>4911.6692164045799</v>
      </c>
      <c r="BN150" s="5">
        <f t="shared" si="25"/>
        <v>1321.1376870683303</v>
      </c>
      <c r="BO150" s="35">
        <f t="shared" si="26"/>
        <v>2.6676407526258491E-2</v>
      </c>
      <c r="BP150" s="5">
        <f t="shared" si="27"/>
        <v>3590.5315293362496</v>
      </c>
      <c r="BQ150" s="35">
        <f t="shared" si="28"/>
        <v>7.2499999999999995E-2</v>
      </c>
      <c r="BR150" s="5">
        <f t="shared" si="54"/>
        <v>127026.2638658966</v>
      </c>
      <c r="BS150" s="5">
        <f t="shared" si="55"/>
        <v>575342.43407995848</v>
      </c>
      <c r="BT150" s="5">
        <f t="shared" si="29"/>
        <v>592973.73613410408</v>
      </c>
      <c r="BU150" s="5">
        <f t="shared" si="30"/>
        <v>702368.69794585509</v>
      </c>
      <c r="BV150" s="150"/>
      <c r="BW150" s="2">
        <v>143</v>
      </c>
      <c r="BX150" s="118">
        <v>49188</v>
      </c>
      <c r="BY150" s="5">
        <f t="shared" si="56"/>
        <v>590093.76294210018</v>
      </c>
      <c r="BZ150" s="5">
        <f t="shared" si="57"/>
        <v>4790.177965290115</v>
      </c>
      <c r="CA150" s="5">
        <f t="shared" si="31"/>
        <v>1347.964348127864</v>
      </c>
      <c r="CB150" s="35">
        <f t="shared" si="32"/>
        <v>2.7411867729097671E-2</v>
      </c>
      <c r="CC150" s="5">
        <f t="shared" si="33"/>
        <v>3442.213617162251</v>
      </c>
      <c r="CD150" s="35">
        <f t="shared" si="34"/>
        <v>7.0000000000000007E-2</v>
      </c>
      <c r="CE150" s="5">
        <f t="shared" si="58"/>
        <v>131254.20140602859</v>
      </c>
      <c r="CF150" s="5">
        <f t="shared" si="59"/>
        <v>553741.24763045821</v>
      </c>
      <c r="CG150" s="5">
        <f t="shared" si="35"/>
        <v>588745.79859397234</v>
      </c>
      <c r="CH150" s="5">
        <f t="shared" si="36"/>
        <v>684995.4490364868</v>
      </c>
    </row>
    <row r="151" spans="9:86" ht="14.25" customHeight="1">
      <c r="I151" s="150"/>
      <c r="J151" s="2">
        <v>144</v>
      </c>
      <c r="K151" s="118">
        <v>49218</v>
      </c>
      <c r="L151" s="5">
        <f t="shared" si="37"/>
        <v>608888.44159033324</v>
      </c>
      <c r="M151" s="5">
        <f t="shared" si="0"/>
        <v>5409.1195491666622</v>
      </c>
      <c r="N151" s="5">
        <f t="shared" si="1"/>
        <v>1223.0115132331211</v>
      </c>
      <c r="O151" s="35">
        <f t="shared" si="2"/>
        <v>2.4103164317695686E-2</v>
      </c>
      <c r="P151" s="5">
        <f t="shared" si="3"/>
        <v>4186.108035933541</v>
      </c>
      <c r="Q151" s="35">
        <f t="shared" si="4"/>
        <v>8.2500000000000004E-2</v>
      </c>
      <c r="R151" s="5">
        <f t="shared" si="38"/>
        <v>112334.56992290022</v>
      </c>
      <c r="S151" s="5">
        <f t="shared" si="39"/>
        <v>666578.64515709959</v>
      </c>
      <c r="T151" s="5">
        <f t="shared" si="5"/>
        <v>607665.43007710017</v>
      </c>
      <c r="U151" s="5">
        <f t="shared" si="6"/>
        <v>778913.21507999976</v>
      </c>
      <c r="V151" s="150"/>
      <c r="W151" s="2">
        <v>144</v>
      </c>
      <c r="X151" s="118">
        <v>49218</v>
      </c>
      <c r="Y151" s="5">
        <f t="shared" si="40"/>
        <v>605058.59324584971</v>
      </c>
      <c r="Z151" s="5">
        <f t="shared" si="41"/>
        <v>5283.104931931518</v>
      </c>
      <c r="AA151" s="5">
        <f t="shared" si="7"/>
        <v>1249.3809769591862</v>
      </c>
      <c r="AB151" s="35">
        <f t="shared" si="8"/>
        <v>2.4778710509807428E-2</v>
      </c>
      <c r="AC151" s="5">
        <f t="shared" si="9"/>
        <v>4033.7239549723317</v>
      </c>
      <c r="AD151" s="35">
        <f t="shared" si="10"/>
        <v>0.08</v>
      </c>
      <c r="AE151" s="5">
        <f t="shared" si="42"/>
        <v>116190.78773110909</v>
      </c>
      <c r="AF151" s="5">
        <f t="shared" si="43"/>
        <v>644576.32246702921</v>
      </c>
      <c r="AG151" s="5">
        <f t="shared" si="11"/>
        <v>603809.21226889058</v>
      </c>
      <c r="AH151" s="5">
        <f t="shared" si="12"/>
        <v>760767.11019813828</v>
      </c>
      <c r="AI151" s="150"/>
      <c r="AJ151" s="2">
        <v>144</v>
      </c>
      <c r="AK151" s="118">
        <v>49218</v>
      </c>
      <c r="AL151" s="5">
        <f t="shared" si="44"/>
        <v>601129.83553119865</v>
      </c>
      <c r="AM151" s="5">
        <f t="shared" si="45"/>
        <v>5158.1681680251213</v>
      </c>
      <c r="AN151" s="5">
        <f t="shared" si="13"/>
        <v>1275.8713135527969</v>
      </c>
      <c r="AO151" s="35">
        <f t="shared" si="14"/>
        <v>2.546946575876444E-2</v>
      </c>
      <c r="AP151" s="5">
        <f t="shared" si="15"/>
        <v>3882.2968544723244</v>
      </c>
      <c r="AQ151" s="35">
        <f t="shared" si="16"/>
        <v>7.7499999999999999E-2</v>
      </c>
      <c r="AR151" s="5">
        <f t="shared" si="46"/>
        <v>120146.03578235439</v>
      </c>
      <c r="AS151" s="5">
        <f t="shared" si="47"/>
        <v>622630.1804132635</v>
      </c>
      <c r="AT151" s="5">
        <f t="shared" si="17"/>
        <v>599853.96421764581</v>
      </c>
      <c r="AU151" s="5">
        <f t="shared" si="18"/>
        <v>742776.21619561792</v>
      </c>
      <c r="AV151" s="150"/>
      <c r="AW151" s="2">
        <v>144</v>
      </c>
      <c r="AX151" s="118">
        <v>49218</v>
      </c>
      <c r="AY151" s="5">
        <f t="shared" si="48"/>
        <v>597101.67192026507</v>
      </c>
      <c r="AZ151" s="5">
        <f t="shared" si="49"/>
        <v>5034.344461579999</v>
      </c>
      <c r="BA151" s="5">
        <f t="shared" si="19"/>
        <v>1302.4590120783428</v>
      </c>
      <c r="BB151" s="35">
        <f t="shared" si="20"/>
        <v>2.6175622812570559E-2</v>
      </c>
      <c r="BC151" s="5">
        <f t="shared" si="21"/>
        <v>3731.8854495016562</v>
      </c>
      <c r="BD151" s="35">
        <f t="shared" si="22"/>
        <v>7.4999999999999997E-2</v>
      </c>
      <c r="BE151" s="5">
        <f t="shared" si="50"/>
        <v>124200.78709181336</v>
      </c>
      <c r="BF151" s="5">
        <f t="shared" si="51"/>
        <v>600744.81537570641</v>
      </c>
      <c r="BG151" s="5">
        <f t="shared" si="23"/>
        <v>595799.21290818672</v>
      </c>
      <c r="BH151" s="5">
        <f t="shared" si="24"/>
        <v>724945.60246751981</v>
      </c>
      <c r="BI151" s="150"/>
      <c r="BJ151" s="2">
        <v>144</v>
      </c>
      <c r="BK151" s="118">
        <v>49218</v>
      </c>
      <c r="BL151" s="5">
        <f t="shared" si="52"/>
        <v>592973.73613410408</v>
      </c>
      <c r="BM151" s="5">
        <f t="shared" si="53"/>
        <v>4911.6692164045799</v>
      </c>
      <c r="BN151" s="5">
        <f t="shared" si="25"/>
        <v>1329.1195605943676</v>
      </c>
      <c r="BO151" s="35">
        <f t="shared" si="26"/>
        <v>2.689737125815192E-2</v>
      </c>
      <c r="BP151" s="5">
        <f t="shared" si="27"/>
        <v>3582.5496558102122</v>
      </c>
      <c r="BQ151" s="35">
        <f t="shared" si="28"/>
        <v>7.2499999999999995E-2</v>
      </c>
      <c r="BR151" s="5">
        <f t="shared" si="54"/>
        <v>128355.38342649097</v>
      </c>
      <c r="BS151" s="5">
        <f t="shared" si="55"/>
        <v>578924.98373576871</v>
      </c>
      <c r="BT151" s="5">
        <f t="shared" si="29"/>
        <v>591644.61657350976</v>
      </c>
      <c r="BU151" s="5">
        <f t="shared" si="30"/>
        <v>707280.36716225964</v>
      </c>
      <c r="BV151" s="150"/>
      <c r="BW151" s="2">
        <v>144</v>
      </c>
      <c r="BX151" s="118">
        <v>49218</v>
      </c>
      <c r="BY151" s="5">
        <f t="shared" si="56"/>
        <v>588745.79859397234</v>
      </c>
      <c r="BZ151" s="5">
        <f t="shared" si="57"/>
        <v>4790.177965290115</v>
      </c>
      <c r="CA151" s="5">
        <f t="shared" si="31"/>
        <v>1355.8274734919428</v>
      </c>
      <c r="CB151" s="35">
        <f t="shared" si="32"/>
        <v>2.7634897303316208E-2</v>
      </c>
      <c r="CC151" s="5">
        <f t="shared" si="33"/>
        <v>3434.3504917981722</v>
      </c>
      <c r="CD151" s="35">
        <f t="shared" si="34"/>
        <v>7.0000000000000007E-2</v>
      </c>
      <c r="CE151" s="5">
        <f t="shared" si="58"/>
        <v>132610.02887952054</v>
      </c>
      <c r="CF151" s="5">
        <f t="shared" si="59"/>
        <v>557175.59812225634</v>
      </c>
      <c r="CG151" s="5">
        <f t="shared" si="35"/>
        <v>587389.97112048045</v>
      </c>
      <c r="CH151" s="5">
        <f t="shared" si="36"/>
        <v>689785.62700177683</v>
      </c>
    </row>
    <row r="152" spans="9:86" ht="14.25" customHeight="1">
      <c r="I152" s="150"/>
      <c r="J152" s="2">
        <v>145</v>
      </c>
      <c r="K152" s="118">
        <v>49249</v>
      </c>
      <c r="L152" s="5">
        <f t="shared" si="37"/>
        <v>607665.43007710017</v>
      </c>
      <c r="M152" s="5">
        <f t="shared" si="0"/>
        <v>5409.1195491666622</v>
      </c>
      <c r="N152" s="5">
        <f t="shared" si="1"/>
        <v>1231.4197173865987</v>
      </c>
      <c r="O152" s="35">
        <f t="shared" si="2"/>
        <v>2.4317718068583044E-2</v>
      </c>
      <c r="P152" s="5">
        <f t="shared" si="3"/>
        <v>4177.6998317800635</v>
      </c>
      <c r="Q152" s="35">
        <f t="shared" si="4"/>
        <v>8.2500000000000004E-2</v>
      </c>
      <c r="R152" s="5">
        <f t="shared" si="38"/>
        <v>113565.98964028682</v>
      </c>
      <c r="S152" s="5">
        <f t="shared" si="39"/>
        <v>670756.34498887963</v>
      </c>
      <c r="T152" s="5">
        <f t="shared" si="5"/>
        <v>606434.01035971357</v>
      </c>
      <c r="U152" s="5">
        <f t="shared" si="6"/>
        <v>784322.33462916641</v>
      </c>
      <c r="V152" s="150"/>
      <c r="W152" s="2">
        <v>145</v>
      </c>
      <c r="X152" s="118">
        <v>49249</v>
      </c>
      <c r="Y152" s="5">
        <f t="shared" si="40"/>
        <v>603809.21226889058</v>
      </c>
      <c r="Z152" s="5">
        <f t="shared" si="41"/>
        <v>5283.104931931518</v>
      </c>
      <c r="AA152" s="5">
        <f t="shared" si="7"/>
        <v>1257.7101834722471</v>
      </c>
      <c r="AB152" s="35">
        <f t="shared" si="8"/>
        <v>2.4995514965654261E-2</v>
      </c>
      <c r="AC152" s="5">
        <f t="shared" si="9"/>
        <v>4025.3947484592709</v>
      </c>
      <c r="AD152" s="35">
        <f t="shared" si="10"/>
        <v>0.08</v>
      </c>
      <c r="AE152" s="5">
        <f t="shared" si="42"/>
        <v>117448.49791458133</v>
      </c>
      <c r="AF152" s="5">
        <f t="shared" si="43"/>
        <v>648601.71721548843</v>
      </c>
      <c r="AG152" s="5">
        <f t="shared" si="11"/>
        <v>602551.50208541832</v>
      </c>
      <c r="AH152" s="5">
        <f t="shared" si="12"/>
        <v>766050.21513006976</v>
      </c>
      <c r="AI152" s="150"/>
      <c r="AJ152" s="2">
        <v>145</v>
      </c>
      <c r="AK152" s="118">
        <v>49249</v>
      </c>
      <c r="AL152" s="5">
        <f t="shared" si="44"/>
        <v>599853.96421764581</v>
      </c>
      <c r="AM152" s="5">
        <f t="shared" si="45"/>
        <v>5158.1681680251213</v>
      </c>
      <c r="AN152" s="5">
        <f t="shared" si="13"/>
        <v>1284.1113157861587</v>
      </c>
      <c r="AO152" s="35">
        <f t="shared" si="14"/>
        <v>2.5688478710866554E-2</v>
      </c>
      <c r="AP152" s="5">
        <f t="shared" si="15"/>
        <v>3874.0568522389626</v>
      </c>
      <c r="AQ152" s="35">
        <f t="shared" si="16"/>
        <v>7.7499999999999999E-2</v>
      </c>
      <c r="AR152" s="5">
        <f t="shared" si="46"/>
        <v>121430.14709814054</v>
      </c>
      <c r="AS152" s="5">
        <f t="shared" si="47"/>
        <v>626504.23726550245</v>
      </c>
      <c r="AT152" s="5">
        <f t="shared" si="17"/>
        <v>598569.85290185967</v>
      </c>
      <c r="AU152" s="5">
        <f t="shared" si="18"/>
        <v>747934.38436364301</v>
      </c>
      <c r="AV152" s="150"/>
      <c r="AW152" s="2">
        <v>145</v>
      </c>
      <c r="AX152" s="118">
        <v>49249</v>
      </c>
      <c r="AY152" s="5">
        <f t="shared" si="48"/>
        <v>595799.21290818672</v>
      </c>
      <c r="AZ152" s="5">
        <f t="shared" si="49"/>
        <v>5034.344461579999</v>
      </c>
      <c r="BA152" s="5">
        <f t="shared" si="19"/>
        <v>1310.5993809038323</v>
      </c>
      <c r="BB152" s="35">
        <f t="shared" si="20"/>
        <v>2.6396799844832231E-2</v>
      </c>
      <c r="BC152" s="5">
        <f t="shared" si="21"/>
        <v>3723.7450806761667</v>
      </c>
      <c r="BD152" s="35">
        <f t="shared" si="22"/>
        <v>7.4999999999999997E-2</v>
      </c>
      <c r="BE152" s="5">
        <f t="shared" si="50"/>
        <v>125511.38647271719</v>
      </c>
      <c r="BF152" s="5">
        <f t="shared" si="51"/>
        <v>604468.56045638258</v>
      </c>
      <c r="BG152" s="5">
        <f t="shared" si="23"/>
        <v>594488.61352728284</v>
      </c>
      <c r="BH152" s="5">
        <f t="shared" si="24"/>
        <v>729979.94692909974</v>
      </c>
      <c r="BI152" s="150"/>
      <c r="BJ152" s="2">
        <v>145</v>
      </c>
      <c r="BK152" s="118">
        <v>49249</v>
      </c>
      <c r="BL152" s="5">
        <f t="shared" si="52"/>
        <v>591644.61657350976</v>
      </c>
      <c r="BM152" s="5">
        <f t="shared" si="53"/>
        <v>4911.6692164045799</v>
      </c>
      <c r="BN152" s="5">
        <f t="shared" si="25"/>
        <v>1337.1496579396253</v>
      </c>
      <c r="BO152" s="35">
        <f t="shared" si="26"/>
        <v>2.7120665760814656E-2</v>
      </c>
      <c r="BP152" s="5">
        <f t="shared" si="27"/>
        <v>3574.5195584649546</v>
      </c>
      <c r="BQ152" s="35">
        <f t="shared" si="28"/>
        <v>7.2499999999999995E-2</v>
      </c>
      <c r="BR152" s="5">
        <f t="shared" si="54"/>
        <v>129692.53308443059</v>
      </c>
      <c r="BS152" s="5">
        <f t="shared" si="55"/>
        <v>582499.5032942337</v>
      </c>
      <c r="BT152" s="5">
        <f t="shared" si="29"/>
        <v>590307.46691557008</v>
      </c>
      <c r="BU152" s="5">
        <f t="shared" si="30"/>
        <v>712192.03637866431</v>
      </c>
      <c r="BV152" s="150"/>
      <c r="BW152" s="2">
        <v>145</v>
      </c>
      <c r="BX152" s="118">
        <v>49249</v>
      </c>
      <c r="BY152" s="5">
        <f t="shared" si="56"/>
        <v>587389.97112048045</v>
      </c>
      <c r="BZ152" s="5">
        <f t="shared" si="57"/>
        <v>4790.177965290115</v>
      </c>
      <c r="CA152" s="5">
        <f t="shared" si="31"/>
        <v>1363.7364670873121</v>
      </c>
      <c r="CB152" s="35">
        <f t="shared" si="32"/>
        <v>2.7860260490710914E-2</v>
      </c>
      <c r="CC152" s="5">
        <f t="shared" si="33"/>
        <v>3426.4414982028029</v>
      </c>
      <c r="CD152" s="35">
        <f t="shared" si="34"/>
        <v>7.0000000000000007E-2</v>
      </c>
      <c r="CE152" s="5">
        <f t="shared" si="58"/>
        <v>133973.76534660786</v>
      </c>
      <c r="CF152" s="5">
        <f t="shared" si="59"/>
        <v>560602.0396204592</v>
      </c>
      <c r="CG152" s="5">
        <f t="shared" si="35"/>
        <v>586026.23465339316</v>
      </c>
      <c r="CH152" s="5">
        <f t="shared" si="36"/>
        <v>694575.80496706709</v>
      </c>
    </row>
    <row r="153" spans="9:86" ht="14.25" customHeight="1">
      <c r="I153" s="150"/>
      <c r="J153" s="2">
        <v>146</v>
      </c>
      <c r="K153" s="118">
        <v>49279</v>
      </c>
      <c r="L153" s="5">
        <f t="shared" si="37"/>
        <v>606434.01035971357</v>
      </c>
      <c r="M153" s="5">
        <f t="shared" si="0"/>
        <v>5409.1195491666622</v>
      </c>
      <c r="N153" s="5">
        <f t="shared" si="1"/>
        <v>1239.8857279436315</v>
      </c>
      <c r="O153" s="35">
        <f t="shared" si="2"/>
        <v>2.4534621213770882E-2</v>
      </c>
      <c r="P153" s="5">
        <f t="shared" si="3"/>
        <v>4169.2338212230306</v>
      </c>
      <c r="Q153" s="35">
        <f t="shared" si="4"/>
        <v>8.2500000000000004E-2</v>
      </c>
      <c r="R153" s="5">
        <f t="shared" si="38"/>
        <v>114805.87536823045</v>
      </c>
      <c r="S153" s="5">
        <f t="shared" si="39"/>
        <v>674925.57881010266</v>
      </c>
      <c r="T153" s="5">
        <f t="shared" si="5"/>
        <v>605194.12463176996</v>
      </c>
      <c r="U153" s="5">
        <f t="shared" si="6"/>
        <v>789731.45417833305</v>
      </c>
      <c r="V153" s="150"/>
      <c r="W153" s="2">
        <v>146</v>
      </c>
      <c r="X153" s="118">
        <v>49279</v>
      </c>
      <c r="Y153" s="5">
        <f t="shared" si="40"/>
        <v>602551.50208541832</v>
      </c>
      <c r="Z153" s="5">
        <f t="shared" si="41"/>
        <v>5283.104931931518</v>
      </c>
      <c r="AA153" s="5">
        <f t="shared" si="7"/>
        <v>1266.0949180287289</v>
      </c>
      <c r="AB153" s="35">
        <f t="shared" si="8"/>
        <v>2.5214672876528572E-2</v>
      </c>
      <c r="AC153" s="5">
        <f t="shared" si="9"/>
        <v>4017.0100139027891</v>
      </c>
      <c r="AD153" s="35">
        <f t="shared" si="10"/>
        <v>0.08</v>
      </c>
      <c r="AE153" s="5">
        <f t="shared" si="42"/>
        <v>118714.59283261005</v>
      </c>
      <c r="AF153" s="5">
        <f t="shared" si="43"/>
        <v>652618.72722939122</v>
      </c>
      <c r="AG153" s="5">
        <f t="shared" si="11"/>
        <v>601285.40716738964</v>
      </c>
      <c r="AH153" s="5">
        <f t="shared" si="12"/>
        <v>771333.32006200124</v>
      </c>
      <c r="AI153" s="150"/>
      <c r="AJ153" s="2">
        <v>146</v>
      </c>
      <c r="AK153" s="118">
        <v>49279</v>
      </c>
      <c r="AL153" s="5">
        <f t="shared" si="44"/>
        <v>598569.85290185967</v>
      </c>
      <c r="AM153" s="5">
        <f t="shared" si="45"/>
        <v>5158.1681680251213</v>
      </c>
      <c r="AN153" s="5">
        <f t="shared" si="13"/>
        <v>1292.4045347006108</v>
      </c>
      <c r="AO153" s="35">
        <f t="shared" si="14"/>
        <v>2.5909848852595209E-2</v>
      </c>
      <c r="AP153" s="5">
        <f t="shared" si="15"/>
        <v>3865.7636333245105</v>
      </c>
      <c r="AQ153" s="35">
        <f t="shared" si="16"/>
        <v>7.7499999999999999E-2</v>
      </c>
      <c r="AR153" s="5">
        <f t="shared" si="46"/>
        <v>122722.55163284116</v>
      </c>
      <c r="AS153" s="5">
        <f t="shared" si="47"/>
        <v>630370.00089882698</v>
      </c>
      <c r="AT153" s="5">
        <f t="shared" si="17"/>
        <v>597277.44836715912</v>
      </c>
      <c r="AU153" s="5">
        <f t="shared" si="18"/>
        <v>753092.5525316681</v>
      </c>
      <c r="AV153" s="150"/>
      <c r="AW153" s="2">
        <v>146</v>
      </c>
      <c r="AX153" s="118">
        <v>49279</v>
      </c>
      <c r="AY153" s="5">
        <f t="shared" si="48"/>
        <v>594488.61352728284</v>
      </c>
      <c r="AZ153" s="5">
        <f t="shared" si="49"/>
        <v>5034.344461579999</v>
      </c>
      <c r="BA153" s="5">
        <f t="shared" si="19"/>
        <v>1318.7906270344815</v>
      </c>
      <c r="BB153" s="35">
        <f t="shared" si="20"/>
        <v>2.6620337487233473E-2</v>
      </c>
      <c r="BC153" s="5">
        <f t="shared" si="21"/>
        <v>3715.5538345455175</v>
      </c>
      <c r="BD153" s="35">
        <f t="shared" si="22"/>
        <v>7.4999999999999997E-2</v>
      </c>
      <c r="BE153" s="5">
        <f t="shared" si="50"/>
        <v>126830.17709975167</v>
      </c>
      <c r="BF153" s="5">
        <f t="shared" si="51"/>
        <v>608184.11429092812</v>
      </c>
      <c r="BG153" s="5">
        <f t="shared" si="23"/>
        <v>593169.82290024834</v>
      </c>
      <c r="BH153" s="5">
        <f t="shared" si="24"/>
        <v>735014.29139067978</v>
      </c>
      <c r="BI153" s="150"/>
      <c r="BJ153" s="2">
        <v>146</v>
      </c>
      <c r="BK153" s="118">
        <v>49279</v>
      </c>
      <c r="BL153" s="5">
        <f t="shared" si="52"/>
        <v>590307.46691557008</v>
      </c>
      <c r="BM153" s="5">
        <f t="shared" si="53"/>
        <v>4911.6692164045799</v>
      </c>
      <c r="BN153" s="5">
        <f t="shared" si="25"/>
        <v>1345.228270456344</v>
      </c>
      <c r="BO153" s="35">
        <f t="shared" si="26"/>
        <v>2.7346323992518587E-2</v>
      </c>
      <c r="BP153" s="5">
        <f t="shared" si="27"/>
        <v>3566.4409459482358</v>
      </c>
      <c r="BQ153" s="35">
        <f t="shared" si="28"/>
        <v>7.2499999999999995E-2</v>
      </c>
      <c r="BR153" s="5">
        <f t="shared" si="54"/>
        <v>131037.76135488693</v>
      </c>
      <c r="BS153" s="5">
        <f t="shared" si="55"/>
        <v>586065.94424018194</v>
      </c>
      <c r="BT153" s="5">
        <f t="shared" si="29"/>
        <v>588962.23864511377</v>
      </c>
      <c r="BU153" s="5">
        <f t="shared" si="30"/>
        <v>717103.70559506887</v>
      </c>
      <c r="BV153" s="150"/>
      <c r="BW153" s="2">
        <v>146</v>
      </c>
      <c r="BX153" s="118">
        <v>49279</v>
      </c>
      <c r="BY153" s="5">
        <f t="shared" si="56"/>
        <v>586026.23465339316</v>
      </c>
      <c r="BZ153" s="5">
        <f t="shared" si="57"/>
        <v>4790.177965290115</v>
      </c>
      <c r="CA153" s="5">
        <f t="shared" si="31"/>
        <v>1371.6915964786549</v>
      </c>
      <c r="CB153" s="35">
        <f t="shared" si="32"/>
        <v>2.8087990237296027E-2</v>
      </c>
      <c r="CC153" s="5">
        <f t="shared" si="33"/>
        <v>3418.4863688114601</v>
      </c>
      <c r="CD153" s="35">
        <f t="shared" si="34"/>
        <v>7.0000000000000007E-2</v>
      </c>
      <c r="CE153" s="5">
        <f t="shared" si="58"/>
        <v>135345.45694308652</v>
      </c>
      <c r="CF153" s="5">
        <f t="shared" si="59"/>
        <v>564020.52598927065</v>
      </c>
      <c r="CG153" s="5">
        <f t="shared" si="35"/>
        <v>584654.54305691447</v>
      </c>
      <c r="CH153" s="5">
        <f t="shared" si="36"/>
        <v>699365.98293235712</v>
      </c>
    </row>
    <row r="154" spans="9:86" ht="14.25" customHeight="1">
      <c r="I154" s="150"/>
      <c r="J154" s="2">
        <v>147</v>
      </c>
      <c r="K154" s="118">
        <v>49310</v>
      </c>
      <c r="L154" s="5">
        <f t="shared" si="37"/>
        <v>605194.12463176996</v>
      </c>
      <c r="M154" s="5">
        <f t="shared" si="0"/>
        <v>5409.1195491666622</v>
      </c>
      <c r="N154" s="5">
        <f t="shared" si="1"/>
        <v>1248.4099423232437</v>
      </c>
      <c r="O154" s="35">
        <f t="shared" si="2"/>
        <v>2.4753907379709048E-2</v>
      </c>
      <c r="P154" s="5">
        <f t="shared" si="3"/>
        <v>4160.7096068434184</v>
      </c>
      <c r="Q154" s="35">
        <f t="shared" si="4"/>
        <v>8.2500000000000004E-2</v>
      </c>
      <c r="R154" s="5">
        <f t="shared" si="38"/>
        <v>116054.28531055369</v>
      </c>
      <c r="S154" s="5">
        <f t="shared" si="39"/>
        <v>679086.28841694607</v>
      </c>
      <c r="T154" s="5">
        <f t="shared" si="5"/>
        <v>603945.71468944673</v>
      </c>
      <c r="U154" s="5">
        <f t="shared" si="6"/>
        <v>795140.57372749981</v>
      </c>
      <c r="V154" s="150"/>
      <c r="W154" s="2">
        <v>147</v>
      </c>
      <c r="X154" s="118">
        <v>49310</v>
      </c>
      <c r="Y154" s="5">
        <f t="shared" si="40"/>
        <v>601285.40716738964</v>
      </c>
      <c r="Z154" s="5">
        <f t="shared" si="41"/>
        <v>5283.104931931518</v>
      </c>
      <c r="AA154" s="5">
        <f t="shared" si="7"/>
        <v>1274.5355508155867</v>
      </c>
      <c r="AB154" s="35">
        <f t="shared" si="8"/>
        <v>2.5436217855074737E-2</v>
      </c>
      <c r="AC154" s="5">
        <f t="shared" si="9"/>
        <v>4008.5693811159313</v>
      </c>
      <c r="AD154" s="35">
        <f t="shared" si="10"/>
        <v>0.08</v>
      </c>
      <c r="AE154" s="5">
        <f t="shared" si="42"/>
        <v>119989.12838342565</v>
      </c>
      <c r="AF154" s="5">
        <f t="shared" si="43"/>
        <v>656627.29661050718</v>
      </c>
      <c r="AG154" s="5">
        <f t="shared" si="11"/>
        <v>600010.871616574</v>
      </c>
      <c r="AH154" s="5">
        <f t="shared" si="12"/>
        <v>776616.42499393283</v>
      </c>
      <c r="AI154" s="150"/>
      <c r="AJ154" s="2">
        <v>147</v>
      </c>
      <c r="AK154" s="118">
        <v>49310</v>
      </c>
      <c r="AL154" s="5">
        <f t="shared" si="44"/>
        <v>597277.44836715912</v>
      </c>
      <c r="AM154" s="5">
        <f t="shared" si="45"/>
        <v>5158.1681680251213</v>
      </c>
      <c r="AN154" s="5">
        <f t="shared" si="13"/>
        <v>1300.7513139872185</v>
      </c>
      <c r="AO154" s="35">
        <f t="shared" si="14"/>
        <v>2.6133609783055844E-2</v>
      </c>
      <c r="AP154" s="5">
        <f t="shared" si="15"/>
        <v>3857.4168540379028</v>
      </c>
      <c r="AQ154" s="35">
        <f t="shared" si="16"/>
        <v>7.7499999999999999E-2</v>
      </c>
      <c r="AR154" s="5">
        <f t="shared" si="46"/>
        <v>124023.30294682838</v>
      </c>
      <c r="AS154" s="5">
        <f t="shared" si="47"/>
        <v>634227.41775286489</v>
      </c>
      <c r="AT154" s="5">
        <f t="shared" si="17"/>
        <v>595976.69705317193</v>
      </c>
      <c r="AU154" s="5">
        <f t="shared" si="18"/>
        <v>758250.72069969331</v>
      </c>
      <c r="AV154" s="150"/>
      <c r="AW154" s="2">
        <v>147</v>
      </c>
      <c r="AX154" s="118">
        <v>49310</v>
      </c>
      <c r="AY154" s="5">
        <f t="shared" si="48"/>
        <v>593169.82290024834</v>
      </c>
      <c r="AZ154" s="5">
        <f t="shared" si="49"/>
        <v>5034.344461579999</v>
      </c>
      <c r="BA154" s="5">
        <f t="shared" si="19"/>
        <v>1327.033068453447</v>
      </c>
      <c r="BB154" s="35">
        <f t="shared" si="20"/>
        <v>2.6846269325672224E-2</v>
      </c>
      <c r="BC154" s="5">
        <f t="shared" si="21"/>
        <v>3707.311393126552</v>
      </c>
      <c r="BD154" s="35">
        <f t="shared" si="22"/>
        <v>7.4999999999999997E-2</v>
      </c>
      <c r="BE154" s="5">
        <f t="shared" si="50"/>
        <v>128157.21016820511</v>
      </c>
      <c r="BF154" s="5">
        <f t="shared" si="51"/>
        <v>611891.42568405461</v>
      </c>
      <c r="BG154" s="5">
        <f t="shared" si="23"/>
        <v>591842.78983179491</v>
      </c>
      <c r="BH154" s="5">
        <f t="shared" si="24"/>
        <v>740048.6358522597</v>
      </c>
      <c r="BI154" s="150"/>
      <c r="BJ154" s="2">
        <v>147</v>
      </c>
      <c r="BK154" s="118">
        <v>49310</v>
      </c>
      <c r="BL154" s="5">
        <f t="shared" si="52"/>
        <v>588962.23864511377</v>
      </c>
      <c r="BM154" s="5">
        <f t="shared" si="53"/>
        <v>4911.6692164045799</v>
      </c>
      <c r="BN154" s="5">
        <f t="shared" si="25"/>
        <v>1353.3556912570175</v>
      </c>
      <c r="BO154" s="35">
        <f t="shared" si="26"/>
        <v>2.7574379526341716E-2</v>
      </c>
      <c r="BP154" s="5">
        <f t="shared" si="27"/>
        <v>3558.3135251475624</v>
      </c>
      <c r="BQ154" s="35">
        <f t="shared" si="28"/>
        <v>7.2499999999999995E-2</v>
      </c>
      <c r="BR154" s="5">
        <f t="shared" si="54"/>
        <v>132391.11704614395</v>
      </c>
      <c r="BS154" s="5">
        <f t="shared" si="55"/>
        <v>589624.25776532956</v>
      </c>
      <c r="BT154" s="5">
        <f t="shared" si="29"/>
        <v>587608.88295385672</v>
      </c>
      <c r="BU154" s="5">
        <f t="shared" si="30"/>
        <v>722015.37481147354</v>
      </c>
      <c r="BV154" s="150"/>
      <c r="BW154" s="2">
        <v>147</v>
      </c>
      <c r="BX154" s="118">
        <v>49310</v>
      </c>
      <c r="BY154" s="5">
        <f t="shared" si="56"/>
        <v>584654.54305691447</v>
      </c>
      <c r="BZ154" s="5">
        <f t="shared" si="57"/>
        <v>4790.177965290115</v>
      </c>
      <c r="CA154" s="5">
        <f t="shared" si="31"/>
        <v>1379.6931307914469</v>
      </c>
      <c r="CB154" s="35">
        <f t="shared" si="32"/>
        <v>2.831812010376468E-2</v>
      </c>
      <c r="CC154" s="5">
        <f t="shared" si="33"/>
        <v>3410.4848344986681</v>
      </c>
      <c r="CD154" s="35">
        <f t="shared" si="34"/>
        <v>7.0000000000000007E-2</v>
      </c>
      <c r="CE154" s="5">
        <f t="shared" si="58"/>
        <v>136725.15007387797</v>
      </c>
      <c r="CF154" s="5">
        <f t="shared" si="59"/>
        <v>567431.01082376938</v>
      </c>
      <c r="CG154" s="5">
        <f t="shared" si="35"/>
        <v>583274.84992612305</v>
      </c>
      <c r="CH154" s="5">
        <f t="shared" si="36"/>
        <v>704156.16089764738</v>
      </c>
    </row>
    <row r="155" spans="9:86" ht="14.25" customHeight="1">
      <c r="I155" s="150"/>
      <c r="J155" s="2">
        <v>148</v>
      </c>
      <c r="K155" s="118">
        <v>49341</v>
      </c>
      <c r="L155" s="5">
        <f t="shared" si="37"/>
        <v>603945.71468944673</v>
      </c>
      <c r="M155" s="5">
        <f t="shared" si="0"/>
        <v>5409.1195491666622</v>
      </c>
      <c r="N155" s="5">
        <f t="shared" si="1"/>
        <v>1256.992760676716</v>
      </c>
      <c r="O155" s="35">
        <f t="shared" si="2"/>
        <v>2.4975610822699272E-2</v>
      </c>
      <c r="P155" s="5">
        <f t="shared" si="3"/>
        <v>4152.1267884899462</v>
      </c>
      <c r="Q155" s="35">
        <f t="shared" si="4"/>
        <v>8.2500000000000004E-2</v>
      </c>
      <c r="R155" s="5">
        <f t="shared" si="38"/>
        <v>117311.27807123041</v>
      </c>
      <c r="S155" s="5">
        <f t="shared" si="39"/>
        <v>683238.41520543606</v>
      </c>
      <c r="T155" s="5">
        <f t="shared" si="5"/>
        <v>602688.72192876996</v>
      </c>
      <c r="U155" s="5">
        <f t="shared" si="6"/>
        <v>800549.69327666645</v>
      </c>
      <c r="V155" s="150"/>
      <c r="W155" s="2">
        <v>148</v>
      </c>
      <c r="X155" s="118">
        <v>49341</v>
      </c>
      <c r="Y155" s="5">
        <f t="shared" si="40"/>
        <v>600010.871616574</v>
      </c>
      <c r="Z155" s="5">
        <f t="shared" si="41"/>
        <v>5283.104931931518</v>
      </c>
      <c r="AA155" s="5">
        <f t="shared" si="7"/>
        <v>1283.0324544876912</v>
      </c>
      <c r="AB155" s="35">
        <f t="shared" si="8"/>
        <v>2.5660184143615108E-2</v>
      </c>
      <c r="AC155" s="5">
        <f t="shared" si="9"/>
        <v>4000.0724774438268</v>
      </c>
      <c r="AD155" s="35">
        <f t="shared" si="10"/>
        <v>0.08</v>
      </c>
      <c r="AE155" s="5">
        <f t="shared" si="42"/>
        <v>121272.16083791334</v>
      </c>
      <c r="AF155" s="5">
        <f t="shared" si="43"/>
        <v>660627.36908795102</v>
      </c>
      <c r="AG155" s="5">
        <f t="shared" si="11"/>
        <v>598727.83916208637</v>
      </c>
      <c r="AH155" s="5">
        <f t="shared" si="12"/>
        <v>781899.52992586442</v>
      </c>
      <c r="AI155" s="150"/>
      <c r="AJ155" s="2">
        <v>148</v>
      </c>
      <c r="AK155" s="118">
        <v>49341</v>
      </c>
      <c r="AL155" s="5">
        <f t="shared" si="44"/>
        <v>595976.69705317193</v>
      </c>
      <c r="AM155" s="5">
        <f t="shared" si="45"/>
        <v>5158.1681680251213</v>
      </c>
      <c r="AN155" s="5">
        <f t="shared" si="13"/>
        <v>1309.1519995567191</v>
      </c>
      <c r="AO155" s="35">
        <f t="shared" si="14"/>
        <v>2.635979573087071E-2</v>
      </c>
      <c r="AP155" s="5">
        <f t="shared" si="15"/>
        <v>3849.0161684684022</v>
      </c>
      <c r="AQ155" s="35">
        <f t="shared" si="16"/>
        <v>7.7499999999999999E-2</v>
      </c>
      <c r="AR155" s="5">
        <f t="shared" si="46"/>
        <v>125332.4549463851</v>
      </c>
      <c r="AS155" s="5">
        <f t="shared" si="47"/>
        <v>638076.43392133329</v>
      </c>
      <c r="AT155" s="5">
        <f t="shared" si="17"/>
        <v>594667.54505361523</v>
      </c>
      <c r="AU155" s="5">
        <f t="shared" si="18"/>
        <v>763408.8888677184</v>
      </c>
      <c r="AV155" s="150"/>
      <c r="AW155" s="2">
        <v>148</v>
      </c>
      <c r="AX155" s="118">
        <v>49341</v>
      </c>
      <c r="AY155" s="5">
        <f t="shared" si="48"/>
        <v>591842.78983179491</v>
      </c>
      <c r="AZ155" s="5">
        <f t="shared" si="49"/>
        <v>5034.344461579999</v>
      </c>
      <c r="BA155" s="5">
        <f t="shared" si="19"/>
        <v>1335.3270251312811</v>
      </c>
      <c r="BB155" s="35">
        <f t="shared" si="20"/>
        <v>2.7074629575413876E-2</v>
      </c>
      <c r="BC155" s="5">
        <f t="shared" si="21"/>
        <v>3699.0174364487179</v>
      </c>
      <c r="BD155" s="35">
        <f t="shared" si="22"/>
        <v>7.4999999999999997E-2</v>
      </c>
      <c r="BE155" s="5">
        <f t="shared" si="50"/>
        <v>129492.53719333639</v>
      </c>
      <c r="BF155" s="5">
        <f t="shared" si="51"/>
        <v>615590.44312050333</v>
      </c>
      <c r="BG155" s="5">
        <f t="shared" si="23"/>
        <v>590507.46280666359</v>
      </c>
      <c r="BH155" s="5">
        <f t="shared" si="24"/>
        <v>745082.98031383974</v>
      </c>
      <c r="BI155" s="150"/>
      <c r="BJ155" s="2">
        <v>148</v>
      </c>
      <c r="BK155" s="118">
        <v>49341</v>
      </c>
      <c r="BL155" s="5">
        <f t="shared" si="52"/>
        <v>587608.88295385672</v>
      </c>
      <c r="BM155" s="5">
        <f t="shared" si="53"/>
        <v>4911.6692164045799</v>
      </c>
      <c r="BN155" s="5">
        <f t="shared" si="25"/>
        <v>1361.5322152250287</v>
      </c>
      <c r="BO155" s="35">
        <f t="shared" si="26"/>
        <v>2.7804866564590983E-2</v>
      </c>
      <c r="BP155" s="5">
        <f t="shared" si="27"/>
        <v>3550.1370011795511</v>
      </c>
      <c r="BQ155" s="35">
        <f t="shared" si="28"/>
        <v>7.2499999999999995E-2</v>
      </c>
      <c r="BR155" s="5">
        <f t="shared" si="54"/>
        <v>133752.64926136896</v>
      </c>
      <c r="BS155" s="5">
        <f t="shared" si="55"/>
        <v>593174.39476650907</v>
      </c>
      <c r="BT155" s="5">
        <f t="shared" si="29"/>
        <v>586247.35073863168</v>
      </c>
      <c r="BU155" s="5">
        <f t="shared" si="30"/>
        <v>726927.04402787797</v>
      </c>
      <c r="BV155" s="150"/>
      <c r="BW155" s="2">
        <v>148</v>
      </c>
      <c r="BX155" s="118">
        <v>49341</v>
      </c>
      <c r="BY155" s="5">
        <f t="shared" si="56"/>
        <v>583274.84992612305</v>
      </c>
      <c r="BZ155" s="5">
        <f t="shared" si="57"/>
        <v>4790.177965290115</v>
      </c>
      <c r="CA155" s="5">
        <f t="shared" si="31"/>
        <v>1387.7413407210638</v>
      </c>
      <c r="CB155" s="35">
        <f t="shared" si="32"/>
        <v>2.8550684279910241E-2</v>
      </c>
      <c r="CC155" s="5">
        <f t="shared" si="33"/>
        <v>3402.4366245690512</v>
      </c>
      <c r="CD155" s="35">
        <f t="shared" si="34"/>
        <v>7.0000000000000007E-2</v>
      </c>
      <c r="CE155" s="5">
        <f t="shared" si="58"/>
        <v>138112.89141459903</v>
      </c>
      <c r="CF155" s="5">
        <f t="shared" si="59"/>
        <v>570833.44744833838</v>
      </c>
      <c r="CG155" s="5">
        <f t="shared" si="35"/>
        <v>581887.10858540202</v>
      </c>
      <c r="CH155" s="5">
        <f t="shared" si="36"/>
        <v>708946.33886293741</v>
      </c>
    </row>
    <row r="156" spans="9:86" ht="14.25" customHeight="1">
      <c r="I156" s="150"/>
      <c r="J156" s="2">
        <v>149</v>
      </c>
      <c r="K156" s="118">
        <v>49369</v>
      </c>
      <c r="L156" s="5">
        <f t="shared" si="37"/>
        <v>602688.72192876996</v>
      </c>
      <c r="M156" s="5">
        <f t="shared" si="0"/>
        <v>5409.1195491666622</v>
      </c>
      <c r="N156" s="5">
        <f t="shared" si="1"/>
        <v>1265.6345859063686</v>
      </c>
      <c r="O156" s="35">
        <f t="shared" si="2"/>
        <v>2.5199766443732133E-2</v>
      </c>
      <c r="P156" s="5">
        <f t="shared" si="3"/>
        <v>4143.4849632602936</v>
      </c>
      <c r="Q156" s="35">
        <f t="shared" si="4"/>
        <v>8.2500000000000004E-2</v>
      </c>
      <c r="R156" s="5">
        <f t="shared" si="38"/>
        <v>118576.91265713678</v>
      </c>
      <c r="S156" s="5">
        <f t="shared" si="39"/>
        <v>687381.9001686963</v>
      </c>
      <c r="T156" s="5">
        <f t="shared" si="5"/>
        <v>601423.08734286355</v>
      </c>
      <c r="U156" s="5">
        <f t="shared" si="6"/>
        <v>805958.8128258331</v>
      </c>
      <c r="V156" s="150"/>
      <c r="W156" s="2">
        <v>149</v>
      </c>
      <c r="X156" s="118">
        <v>49369</v>
      </c>
      <c r="Y156" s="5">
        <f t="shared" si="40"/>
        <v>598727.83916208637</v>
      </c>
      <c r="Z156" s="5">
        <f t="shared" si="41"/>
        <v>5283.104931931518</v>
      </c>
      <c r="AA156" s="5">
        <f t="shared" si="7"/>
        <v>1291.5860041842752</v>
      </c>
      <c r="AB156" s="35">
        <f t="shared" si="8"/>
        <v>2.5886606628985287E-2</v>
      </c>
      <c r="AC156" s="5">
        <f t="shared" si="9"/>
        <v>3991.5189277472427</v>
      </c>
      <c r="AD156" s="35">
        <f t="shared" si="10"/>
        <v>0.08</v>
      </c>
      <c r="AE156" s="5">
        <f t="shared" si="42"/>
        <v>122563.74684209761</v>
      </c>
      <c r="AF156" s="5">
        <f t="shared" si="43"/>
        <v>664618.88801569829</v>
      </c>
      <c r="AG156" s="5">
        <f t="shared" si="11"/>
        <v>597436.25315790204</v>
      </c>
      <c r="AH156" s="5">
        <f t="shared" si="12"/>
        <v>787182.6348577959</v>
      </c>
      <c r="AI156" s="150"/>
      <c r="AJ156" s="2">
        <v>149</v>
      </c>
      <c r="AK156" s="118">
        <v>49369</v>
      </c>
      <c r="AL156" s="5">
        <f t="shared" si="44"/>
        <v>594667.54505361523</v>
      </c>
      <c r="AM156" s="5">
        <f t="shared" si="45"/>
        <v>5158.1681680251213</v>
      </c>
      <c r="AN156" s="5">
        <f t="shared" si="13"/>
        <v>1317.6069395538561</v>
      </c>
      <c r="AO156" s="35">
        <f t="shared" si="14"/>
        <v>2.6588441569012695E-2</v>
      </c>
      <c r="AP156" s="5">
        <f t="shared" si="15"/>
        <v>3840.5612284712652</v>
      </c>
      <c r="AQ156" s="35">
        <f t="shared" si="16"/>
        <v>7.7499999999999999E-2</v>
      </c>
      <c r="AR156" s="5">
        <f t="shared" si="46"/>
        <v>126650.06188593895</v>
      </c>
      <c r="AS156" s="5">
        <f t="shared" si="47"/>
        <v>641916.99514980451</v>
      </c>
      <c r="AT156" s="5">
        <f t="shared" si="17"/>
        <v>593349.93811406137</v>
      </c>
      <c r="AU156" s="5">
        <f t="shared" si="18"/>
        <v>768567.05703574349</v>
      </c>
      <c r="AV156" s="150"/>
      <c r="AW156" s="2">
        <v>149</v>
      </c>
      <c r="AX156" s="118">
        <v>49369</v>
      </c>
      <c r="AY156" s="5">
        <f t="shared" si="48"/>
        <v>590507.46280666359</v>
      </c>
      <c r="AZ156" s="5">
        <f t="shared" si="49"/>
        <v>5034.344461579999</v>
      </c>
      <c r="BA156" s="5">
        <f t="shared" si="19"/>
        <v>1343.6728190383519</v>
      </c>
      <c r="BB156" s="35">
        <f t="shared" si="20"/>
        <v>2.7305453095923631E-2</v>
      </c>
      <c r="BC156" s="5">
        <f t="shared" si="21"/>
        <v>3690.6716425416471</v>
      </c>
      <c r="BD156" s="35">
        <f t="shared" si="22"/>
        <v>7.4999999999999997E-2</v>
      </c>
      <c r="BE156" s="5">
        <f t="shared" si="50"/>
        <v>130836.21001237475</v>
      </c>
      <c r="BF156" s="5">
        <f t="shared" si="51"/>
        <v>619281.11476304499</v>
      </c>
      <c r="BG156" s="5">
        <f t="shared" si="23"/>
        <v>589163.7899876252</v>
      </c>
      <c r="BH156" s="5">
        <f t="shared" si="24"/>
        <v>750117.32477541978</v>
      </c>
      <c r="BI156" s="150"/>
      <c r="BJ156" s="2">
        <v>149</v>
      </c>
      <c r="BK156" s="118">
        <v>49369</v>
      </c>
      <c r="BL156" s="5">
        <f t="shared" si="52"/>
        <v>586247.35073863168</v>
      </c>
      <c r="BM156" s="5">
        <f t="shared" si="53"/>
        <v>4911.6692164045799</v>
      </c>
      <c r="BN156" s="5">
        <f t="shared" si="25"/>
        <v>1369.7581390253467</v>
      </c>
      <c r="BO156" s="35">
        <f t="shared" si="26"/>
        <v>2.8037819953633115E-2</v>
      </c>
      <c r="BP156" s="5">
        <f t="shared" si="27"/>
        <v>3541.9110773792331</v>
      </c>
      <c r="BQ156" s="35">
        <f t="shared" si="28"/>
        <v>7.2499999999999995E-2</v>
      </c>
      <c r="BR156" s="5">
        <f t="shared" si="54"/>
        <v>135122.4074003943</v>
      </c>
      <c r="BS156" s="5">
        <f t="shared" si="55"/>
        <v>596716.30584388832</v>
      </c>
      <c r="BT156" s="5">
        <f t="shared" si="29"/>
        <v>584877.59259960637</v>
      </c>
      <c r="BU156" s="5">
        <f t="shared" si="30"/>
        <v>731838.71324428264</v>
      </c>
      <c r="BV156" s="150"/>
      <c r="BW156" s="2">
        <v>149</v>
      </c>
      <c r="BX156" s="118">
        <v>49369</v>
      </c>
      <c r="BY156" s="5">
        <f t="shared" si="56"/>
        <v>581887.10858540202</v>
      </c>
      <c r="BZ156" s="5">
        <f t="shared" si="57"/>
        <v>4790.177965290115</v>
      </c>
      <c r="CA156" s="5">
        <f t="shared" si="31"/>
        <v>1395.8364985419366</v>
      </c>
      <c r="CB156" s="35">
        <f t="shared" si="32"/>
        <v>2.8785717599455772E-2</v>
      </c>
      <c r="CC156" s="5">
        <f t="shared" si="33"/>
        <v>3394.3414667481784</v>
      </c>
      <c r="CD156" s="35">
        <f t="shared" si="34"/>
        <v>7.0000000000000007E-2</v>
      </c>
      <c r="CE156" s="5">
        <f t="shared" si="58"/>
        <v>139508.72791314096</v>
      </c>
      <c r="CF156" s="5">
        <f t="shared" si="59"/>
        <v>574227.78891508654</v>
      </c>
      <c r="CG156" s="5">
        <f t="shared" si="35"/>
        <v>580491.27208686003</v>
      </c>
      <c r="CH156" s="5">
        <f t="shared" si="36"/>
        <v>713736.51682822756</v>
      </c>
    </row>
    <row r="157" spans="9:86" ht="14.25" customHeight="1">
      <c r="I157" s="150"/>
      <c r="J157" s="2">
        <v>150</v>
      </c>
      <c r="K157" s="118">
        <v>49400</v>
      </c>
      <c r="L157" s="5">
        <f t="shared" si="37"/>
        <v>601423.08734286355</v>
      </c>
      <c r="M157" s="5">
        <f t="shared" si="0"/>
        <v>5409.1195491666622</v>
      </c>
      <c r="N157" s="5">
        <f t="shared" si="1"/>
        <v>1274.3358236844751</v>
      </c>
      <c r="O157" s="35">
        <f t="shared" si="2"/>
        <v>2.5426409803745886E-2</v>
      </c>
      <c r="P157" s="5">
        <f t="shared" si="3"/>
        <v>4134.783725482187</v>
      </c>
      <c r="Q157" s="35">
        <f t="shared" si="4"/>
        <v>8.2500000000000004E-2</v>
      </c>
      <c r="R157" s="5">
        <f t="shared" si="38"/>
        <v>119851.24848082126</v>
      </c>
      <c r="S157" s="5">
        <f t="shared" si="39"/>
        <v>691516.68389417848</v>
      </c>
      <c r="T157" s="5">
        <f t="shared" si="5"/>
        <v>600148.75151917909</v>
      </c>
      <c r="U157" s="5">
        <f t="shared" si="6"/>
        <v>811367.93237499974</v>
      </c>
      <c r="V157" s="150"/>
      <c r="W157" s="2">
        <v>150</v>
      </c>
      <c r="X157" s="118">
        <v>49400</v>
      </c>
      <c r="Y157" s="5">
        <f t="shared" si="40"/>
        <v>597436.25315790204</v>
      </c>
      <c r="Z157" s="5">
        <f t="shared" si="41"/>
        <v>5283.104931931518</v>
      </c>
      <c r="AA157" s="5">
        <f t="shared" si="7"/>
        <v>1300.1965775455042</v>
      </c>
      <c r="AB157" s="35">
        <f t="shared" si="8"/>
        <v>2.6115520857791591E-2</v>
      </c>
      <c r="AC157" s="5">
        <f t="shared" si="9"/>
        <v>3982.9083543860138</v>
      </c>
      <c r="AD157" s="35">
        <f t="shared" si="10"/>
        <v>0.08</v>
      </c>
      <c r="AE157" s="5">
        <f t="shared" si="42"/>
        <v>123863.94341964311</v>
      </c>
      <c r="AF157" s="5">
        <f t="shared" si="43"/>
        <v>668601.79637008428</v>
      </c>
      <c r="AG157" s="5">
        <f t="shared" si="11"/>
        <v>596136.05658035656</v>
      </c>
      <c r="AH157" s="5">
        <f t="shared" si="12"/>
        <v>792465.73978972738</v>
      </c>
      <c r="AI157" s="150"/>
      <c r="AJ157" s="2">
        <v>150</v>
      </c>
      <c r="AK157" s="118">
        <v>49400</v>
      </c>
      <c r="AL157" s="5">
        <f t="shared" si="44"/>
        <v>593349.93811406137</v>
      </c>
      <c r="AM157" s="5">
        <f t="shared" si="45"/>
        <v>5158.1681680251213</v>
      </c>
      <c r="AN157" s="5">
        <f t="shared" si="13"/>
        <v>1326.1164843718084</v>
      </c>
      <c r="AO157" s="35">
        <f t="shared" si="14"/>
        <v>2.6819582830061105E-2</v>
      </c>
      <c r="AP157" s="5">
        <f t="shared" si="15"/>
        <v>3832.0516836533129</v>
      </c>
      <c r="AQ157" s="35">
        <f t="shared" si="16"/>
        <v>7.7499999999999999E-2</v>
      </c>
      <c r="AR157" s="5">
        <f t="shared" si="46"/>
        <v>127976.17837031076</v>
      </c>
      <c r="AS157" s="5">
        <f t="shared" si="47"/>
        <v>645749.04683345777</v>
      </c>
      <c r="AT157" s="5">
        <f t="shared" si="17"/>
        <v>592023.82162968954</v>
      </c>
      <c r="AU157" s="5">
        <f t="shared" si="18"/>
        <v>773725.22520376858</v>
      </c>
      <c r="AV157" s="150"/>
      <c r="AW157" s="2">
        <v>150</v>
      </c>
      <c r="AX157" s="118">
        <v>49400</v>
      </c>
      <c r="AY157" s="5">
        <f t="shared" si="48"/>
        <v>589163.7899876252</v>
      </c>
      <c r="AZ157" s="5">
        <f t="shared" si="49"/>
        <v>5034.344461579999</v>
      </c>
      <c r="BA157" s="5">
        <f t="shared" si="19"/>
        <v>1352.0707741573419</v>
      </c>
      <c r="BB157" s="35">
        <f t="shared" si="20"/>
        <v>2.753877540612075E-2</v>
      </c>
      <c r="BC157" s="5">
        <f t="shared" si="21"/>
        <v>3682.2736874226571</v>
      </c>
      <c r="BD157" s="35">
        <f t="shared" si="22"/>
        <v>7.4999999999999997E-2</v>
      </c>
      <c r="BE157" s="5">
        <f t="shared" si="50"/>
        <v>132188.28078653209</v>
      </c>
      <c r="BF157" s="5">
        <f t="shared" si="51"/>
        <v>622963.38845046761</v>
      </c>
      <c r="BG157" s="5">
        <f t="shared" si="23"/>
        <v>587811.71921346791</v>
      </c>
      <c r="BH157" s="5">
        <f t="shared" si="24"/>
        <v>755151.6692369997</v>
      </c>
      <c r="BI157" s="150"/>
      <c r="BJ157" s="2">
        <v>150</v>
      </c>
      <c r="BK157" s="118">
        <v>49400</v>
      </c>
      <c r="BL157" s="5">
        <f t="shared" si="52"/>
        <v>584877.59259960637</v>
      </c>
      <c r="BM157" s="5">
        <f t="shared" si="53"/>
        <v>4911.6692164045799</v>
      </c>
      <c r="BN157" s="5">
        <f t="shared" si="25"/>
        <v>1378.0337611152913</v>
      </c>
      <c r="BO157" s="35">
        <f t="shared" si="26"/>
        <v>2.8273275199147414E-2</v>
      </c>
      <c r="BP157" s="5">
        <f t="shared" si="27"/>
        <v>3533.6354552892885</v>
      </c>
      <c r="BQ157" s="35">
        <f t="shared" si="28"/>
        <v>7.2499999999999995E-2</v>
      </c>
      <c r="BR157" s="5">
        <f t="shared" si="54"/>
        <v>136500.44116150957</v>
      </c>
      <c r="BS157" s="5">
        <f t="shared" si="55"/>
        <v>600249.94129917759</v>
      </c>
      <c r="BT157" s="5">
        <f t="shared" si="29"/>
        <v>583499.5588384911</v>
      </c>
      <c r="BU157" s="5">
        <f t="shared" si="30"/>
        <v>736750.38246068719</v>
      </c>
      <c r="BV157" s="150"/>
      <c r="BW157" s="2">
        <v>150</v>
      </c>
      <c r="BX157" s="118">
        <v>49400</v>
      </c>
      <c r="BY157" s="5">
        <f t="shared" si="56"/>
        <v>580491.27208686003</v>
      </c>
      <c r="BZ157" s="5">
        <f t="shared" si="57"/>
        <v>4790.177965290115</v>
      </c>
      <c r="CA157" s="5">
        <f t="shared" si="31"/>
        <v>1403.9788781167649</v>
      </c>
      <c r="CB157" s="35">
        <f t="shared" si="32"/>
        <v>2.9023255555305261E-2</v>
      </c>
      <c r="CC157" s="5">
        <f t="shared" si="33"/>
        <v>3386.1990871733501</v>
      </c>
      <c r="CD157" s="35">
        <f t="shared" si="34"/>
        <v>7.0000000000000007E-2</v>
      </c>
      <c r="CE157" s="5">
        <f t="shared" si="58"/>
        <v>140912.70679125772</v>
      </c>
      <c r="CF157" s="5">
        <f t="shared" si="59"/>
        <v>577613.98800225987</v>
      </c>
      <c r="CG157" s="5">
        <f t="shared" si="35"/>
        <v>579087.29320874321</v>
      </c>
      <c r="CH157" s="5">
        <f t="shared" si="36"/>
        <v>718526.69479351758</v>
      </c>
    </row>
    <row r="158" spans="9:86" ht="14.25" customHeight="1">
      <c r="I158" s="150"/>
      <c r="J158" s="2">
        <v>151</v>
      </c>
      <c r="K158" s="118">
        <v>49430</v>
      </c>
      <c r="L158" s="5">
        <f t="shared" si="37"/>
        <v>600148.75151917909</v>
      </c>
      <c r="M158" s="5">
        <f t="shared" si="0"/>
        <v>5409.1195491666622</v>
      </c>
      <c r="N158" s="5">
        <f t="shared" si="1"/>
        <v>1283.0968824723059</v>
      </c>
      <c r="O158" s="35">
        <f t="shared" si="2"/>
        <v>2.56555771393213E-2</v>
      </c>
      <c r="P158" s="5">
        <f t="shared" si="3"/>
        <v>4126.0226666943563</v>
      </c>
      <c r="Q158" s="35">
        <f t="shared" si="4"/>
        <v>8.2500000000000004E-2</v>
      </c>
      <c r="R158" s="5">
        <f t="shared" si="38"/>
        <v>121134.34536329357</v>
      </c>
      <c r="S158" s="5">
        <f t="shared" si="39"/>
        <v>695642.70656087284</v>
      </c>
      <c r="T158" s="5">
        <f t="shared" si="5"/>
        <v>598865.65463670681</v>
      </c>
      <c r="U158" s="5">
        <f t="shared" si="6"/>
        <v>816777.05192416639</v>
      </c>
      <c r="V158" s="150"/>
      <c r="W158" s="2">
        <v>151</v>
      </c>
      <c r="X158" s="118">
        <v>49430</v>
      </c>
      <c r="Y158" s="5">
        <f t="shared" si="40"/>
        <v>596136.05658035656</v>
      </c>
      <c r="Z158" s="5">
        <f t="shared" si="41"/>
        <v>5283.104931931518</v>
      </c>
      <c r="AA158" s="5">
        <f t="shared" si="7"/>
        <v>1308.8645547291408</v>
      </c>
      <c r="AB158" s="35">
        <f t="shared" si="8"/>
        <v>2.6346963052104093E-2</v>
      </c>
      <c r="AC158" s="5">
        <f t="shared" si="9"/>
        <v>3974.2403772023772</v>
      </c>
      <c r="AD158" s="35">
        <f t="shared" si="10"/>
        <v>0.08</v>
      </c>
      <c r="AE158" s="5">
        <f t="shared" si="42"/>
        <v>125172.80797437225</v>
      </c>
      <c r="AF158" s="5">
        <f t="shared" si="43"/>
        <v>672576.03674728668</v>
      </c>
      <c r="AG158" s="5">
        <f t="shared" si="11"/>
        <v>594827.19202562736</v>
      </c>
      <c r="AH158" s="5">
        <f t="shared" si="12"/>
        <v>797748.84472165897</v>
      </c>
      <c r="AI158" s="150"/>
      <c r="AJ158" s="2">
        <v>151</v>
      </c>
      <c r="AK158" s="118">
        <v>49430</v>
      </c>
      <c r="AL158" s="5">
        <f t="shared" si="44"/>
        <v>592023.82162968954</v>
      </c>
      <c r="AM158" s="5">
        <f t="shared" si="45"/>
        <v>5158.1681680251213</v>
      </c>
      <c r="AN158" s="5">
        <f t="shared" si="13"/>
        <v>1334.6809866667099</v>
      </c>
      <c r="AO158" s="35">
        <f t="shared" si="14"/>
        <v>2.7053255721893273E-2</v>
      </c>
      <c r="AP158" s="5">
        <f t="shared" si="15"/>
        <v>3823.4871813584114</v>
      </c>
      <c r="AQ158" s="35">
        <f t="shared" si="16"/>
        <v>7.7499999999999999E-2</v>
      </c>
      <c r="AR158" s="5">
        <f t="shared" si="46"/>
        <v>129310.85935697748</v>
      </c>
      <c r="AS158" s="5">
        <f t="shared" si="47"/>
        <v>649572.53401481616</v>
      </c>
      <c r="AT158" s="5">
        <f t="shared" si="17"/>
        <v>590689.14064302284</v>
      </c>
      <c r="AU158" s="5">
        <f t="shared" si="18"/>
        <v>778883.39337179367</v>
      </c>
      <c r="AV158" s="150"/>
      <c r="AW158" s="2">
        <v>151</v>
      </c>
      <c r="AX158" s="118">
        <v>49430</v>
      </c>
      <c r="AY158" s="5">
        <f t="shared" si="48"/>
        <v>587811.71921346791</v>
      </c>
      <c r="AZ158" s="5">
        <f t="shared" si="49"/>
        <v>5034.344461579999</v>
      </c>
      <c r="BA158" s="5">
        <f t="shared" si="19"/>
        <v>1360.5212164958248</v>
      </c>
      <c r="BB158" s="35">
        <f t="shared" si="20"/>
        <v>2.7774632700068545E-2</v>
      </c>
      <c r="BC158" s="5">
        <f t="shared" si="21"/>
        <v>3673.8232450841742</v>
      </c>
      <c r="BD158" s="35">
        <f t="shared" si="22"/>
        <v>7.4999999999999997E-2</v>
      </c>
      <c r="BE158" s="5">
        <f t="shared" si="50"/>
        <v>133548.80200302793</v>
      </c>
      <c r="BF158" s="5">
        <f t="shared" si="51"/>
        <v>626637.21169555176</v>
      </c>
      <c r="BG158" s="5">
        <f t="shared" si="23"/>
        <v>586451.19799697213</v>
      </c>
      <c r="BH158" s="5">
        <f t="shared" si="24"/>
        <v>760186.01369857974</v>
      </c>
      <c r="BI158" s="150"/>
      <c r="BJ158" s="2">
        <v>151</v>
      </c>
      <c r="BK158" s="118">
        <v>49430</v>
      </c>
      <c r="BL158" s="5">
        <f t="shared" si="52"/>
        <v>583499.5588384911</v>
      </c>
      <c r="BM158" s="5">
        <f t="shared" si="53"/>
        <v>4911.6692164045799</v>
      </c>
      <c r="BN158" s="5">
        <f t="shared" si="25"/>
        <v>1386.3593817553628</v>
      </c>
      <c r="BO158" s="35">
        <f t="shared" si="26"/>
        <v>2.8511268481814189E-2</v>
      </c>
      <c r="BP158" s="5">
        <f t="shared" si="27"/>
        <v>3525.309834649217</v>
      </c>
      <c r="BQ158" s="35">
        <f t="shared" si="28"/>
        <v>7.2499999999999995E-2</v>
      </c>
      <c r="BR158" s="5">
        <f t="shared" si="54"/>
        <v>137886.80054326495</v>
      </c>
      <c r="BS158" s="5">
        <f t="shared" si="55"/>
        <v>603775.25113382679</v>
      </c>
      <c r="BT158" s="5">
        <f t="shared" si="29"/>
        <v>582113.19945673575</v>
      </c>
      <c r="BU158" s="5">
        <f t="shared" si="30"/>
        <v>741662.05167709175</v>
      </c>
      <c r="BV158" s="150"/>
      <c r="BW158" s="2">
        <v>151</v>
      </c>
      <c r="BX158" s="118">
        <v>49430</v>
      </c>
      <c r="BY158" s="5">
        <f t="shared" si="56"/>
        <v>579087.29320874321</v>
      </c>
      <c r="BZ158" s="5">
        <f t="shared" si="57"/>
        <v>4790.177965290115</v>
      </c>
      <c r="CA158" s="5">
        <f t="shared" si="31"/>
        <v>1412.1687549057797</v>
      </c>
      <c r="CB158" s="35">
        <f t="shared" si="32"/>
        <v>2.926333431523049E-2</v>
      </c>
      <c r="CC158" s="5">
        <f t="shared" si="33"/>
        <v>3378.0092103843353</v>
      </c>
      <c r="CD158" s="35">
        <f t="shared" si="34"/>
        <v>7.0000000000000007E-2</v>
      </c>
      <c r="CE158" s="5">
        <f t="shared" si="58"/>
        <v>142324.8755461635</v>
      </c>
      <c r="CF158" s="5">
        <f t="shared" si="59"/>
        <v>580991.9972126442</v>
      </c>
      <c r="CG158" s="5">
        <f t="shared" si="35"/>
        <v>577675.1244538374</v>
      </c>
      <c r="CH158" s="5">
        <f t="shared" si="36"/>
        <v>723316.87275880773</v>
      </c>
    </row>
    <row r="159" spans="9:86" ht="14.25" customHeight="1">
      <c r="I159" s="150"/>
      <c r="J159" s="2">
        <v>152</v>
      </c>
      <c r="K159" s="118">
        <v>49461</v>
      </c>
      <c r="L159" s="5">
        <f t="shared" si="37"/>
        <v>598865.65463670681</v>
      </c>
      <c r="M159" s="5">
        <f t="shared" si="0"/>
        <v>5409.1195491666622</v>
      </c>
      <c r="N159" s="5">
        <f t="shared" si="1"/>
        <v>1291.9181735393031</v>
      </c>
      <c r="O159" s="35">
        <f t="shared" si="2"/>
        <v>2.5887305378827108E-2</v>
      </c>
      <c r="P159" s="5">
        <f t="shared" si="3"/>
        <v>4117.2013756273591</v>
      </c>
      <c r="Q159" s="35">
        <f t="shared" si="4"/>
        <v>8.2500000000000004E-2</v>
      </c>
      <c r="R159" s="5">
        <f t="shared" si="38"/>
        <v>122426.26353683288</v>
      </c>
      <c r="S159" s="5">
        <f t="shared" si="39"/>
        <v>699759.90793650015</v>
      </c>
      <c r="T159" s="5">
        <f t="shared" si="5"/>
        <v>597573.73646316747</v>
      </c>
      <c r="U159" s="5">
        <f t="shared" si="6"/>
        <v>822186.17147333303</v>
      </c>
      <c r="V159" s="150"/>
      <c r="W159" s="2">
        <v>152</v>
      </c>
      <c r="X159" s="118">
        <v>49461</v>
      </c>
      <c r="Y159" s="5">
        <f t="shared" si="40"/>
        <v>594827.19202562736</v>
      </c>
      <c r="Z159" s="5">
        <f t="shared" si="41"/>
        <v>5283.104931931518</v>
      </c>
      <c r="AA159" s="5">
        <f t="shared" si="7"/>
        <v>1317.5903184273352</v>
      </c>
      <c r="AB159" s="35">
        <f t="shared" si="8"/>
        <v>2.6580970125600484E-2</v>
      </c>
      <c r="AC159" s="5">
        <f t="shared" si="9"/>
        <v>3965.5146135041828</v>
      </c>
      <c r="AD159" s="35">
        <f t="shared" si="10"/>
        <v>0.08</v>
      </c>
      <c r="AE159" s="5">
        <f t="shared" si="42"/>
        <v>126490.39829279958</v>
      </c>
      <c r="AF159" s="5">
        <f t="shared" si="43"/>
        <v>676541.55136079085</v>
      </c>
      <c r="AG159" s="5">
        <f t="shared" si="11"/>
        <v>593509.60170720005</v>
      </c>
      <c r="AH159" s="5">
        <f t="shared" si="12"/>
        <v>803031.94965359045</v>
      </c>
      <c r="AI159" s="150"/>
      <c r="AJ159" s="2">
        <v>152</v>
      </c>
      <c r="AK159" s="118">
        <v>49461</v>
      </c>
      <c r="AL159" s="5">
        <f t="shared" si="44"/>
        <v>590689.14064302284</v>
      </c>
      <c r="AM159" s="5">
        <f t="shared" si="45"/>
        <v>5158.1681680251213</v>
      </c>
      <c r="AN159" s="5">
        <f t="shared" si="13"/>
        <v>1343.3008013722656</v>
      </c>
      <c r="AO159" s="35">
        <f t="shared" si="14"/>
        <v>2.7289497143826648E-2</v>
      </c>
      <c r="AP159" s="5">
        <f t="shared" si="15"/>
        <v>3814.8673666528557</v>
      </c>
      <c r="AQ159" s="35">
        <f t="shared" si="16"/>
        <v>7.7499999999999999E-2</v>
      </c>
      <c r="AR159" s="5">
        <f t="shared" si="46"/>
        <v>130654.16015834975</v>
      </c>
      <c r="AS159" s="5">
        <f t="shared" si="47"/>
        <v>653387.40138146898</v>
      </c>
      <c r="AT159" s="5">
        <f t="shared" si="17"/>
        <v>589345.83984165057</v>
      </c>
      <c r="AU159" s="5">
        <f t="shared" si="18"/>
        <v>784041.56153981877</v>
      </c>
      <c r="AV159" s="150"/>
      <c r="AW159" s="2">
        <v>152</v>
      </c>
      <c r="AX159" s="118">
        <v>49461</v>
      </c>
      <c r="AY159" s="5">
        <f t="shared" si="48"/>
        <v>586451.19799697213</v>
      </c>
      <c r="AZ159" s="5">
        <f t="shared" si="49"/>
        <v>5034.344461579999</v>
      </c>
      <c r="BA159" s="5">
        <f t="shared" si="19"/>
        <v>1369.0244740989233</v>
      </c>
      <c r="BB159" s="35">
        <f t="shared" si="20"/>
        <v>2.8013061863114995E-2</v>
      </c>
      <c r="BC159" s="5">
        <f t="shared" si="21"/>
        <v>3665.3199874810757</v>
      </c>
      <c r="BD159" s="35">
        <f t="shared" si="22"/>
        <v>7.4999999999999997E-2</v>
      </c>
      <c r="BE159" s="5">
        <f t="shared" si="50"/>
        <v>134917.82647712686</v>
      </c>
      <c r="BF159" s="5">
        <f t="shared" si="51"/>
        <v>630302.53168303287</v>
      </c>
      <c r="BG159" s="5">
        <f t="shared" si="23"/>
        <v>585082.1735228732</v>
      </c>
      <c r="BH159" s="5">
        <f t="shared" si="24"/>
        <v>765220.35816015978</v>
      </c>
      <c r="BI159" s="150"/>
      <c r="BJ159" s="2">
        <v>152</v>
      </c>
      <c r="BK159" s="118">
        <v>49461</v>
      </c>
      <c r="BL159" s="5">
        <f t="shared" si="52"/>
        <v>582113.19945673575</v>
      </c>
      <c r="BM159" s="5">
        <f t="shared" si="53"/>
        <v>4911.6692164045799</v>
      </c>
      <c r="BN159" s="5">
        <f t="shared" si="25"/>
        <v>1394.7353030201348</v>
      </c>
      <c r="BO159" s="35">
        <f t="shared" si="26"/>
        <v>2.8751836673453657E-2</v>
      </c>
      <c r="BP159" s="5">
        <f t="shared" si="27"/>
        <v>3516.9339133844451</v>
      </c>
      <c r="BQ159" s="35">
        <f t="shared" si="28"/>
        <v>7.2499999999999995E-2</v>
      </c>
      <c r="BR159" s="5">
        <f t="shared" si="54"/>
        <v>139281.53584628509</v>
      </c>
      <c r="BS159" s="5">
        <f t="shared" si="55"/>
        <v>607292.18504721124</v>
      </c>
      <c r="BT159" s="5">
        <f t="shared" si="29"/>
        <v>580718.46415371564</v>
      </c>
      <c r="BU159" s="5">
        <f t="shared" si="30"/>
        <v>746573.7208934963</v>
      </c>
      <c r="BV159" s="150"/>
      <c r="BW159" s="2">
        <v>152</v>
      </c>
      <c r="BX159" s="118">
        <v>49461</v>
      </c>
      <c r="BY159" s="5">
        <f t="shared" si="56"/>
        <v>577675.1244538374</v>
      </c>
      <c r="BZ159" s="5">
        <f t="shared" si="57"/>
        <v>4790.177965290115</v>
      </c>
      <c r="CA159" s="5">
        <f t="shared" si="31"/>
        <v>1420.4064059760635</v>
      </c>
      <c r="CB159" s="35">
        <f t="shared" si="32"/>
        <v>2.9505990738008379E-2</v>
      </c>
      <c r="CC159" s="5">
        <f t="shared" si="33"/>
        <v>3369.7715593140515</v>
      </c>
      <c r="CD159" s="35">
        <f t="shared" si="34"/>
        <v>7.0000000000000007E-2</v>
      </c>
      <c r="CE159" s="5">
        <f t="shared" si="58"/>
        <v>143745.28195213957</v>
      </c>
      <c r="CF159" s="5">
        <f t="shared" si="59"/>
        <v>584361.7687719583</v>
      </c>
      <c r="CG159" s="5">
        <f t="shared" si="35"/>
        <v>576254.71804786136</v>
      </c>
      <c r="CH159" s="5">
        <f t="shared" si="36"/>
        <v>728107.05072409788</v>
      </c>
    </row>
    <row r="160" spans="9:86" ht="14.25" customHeight="1">
      <c r="I160" s="150"/>
      <c r="J160" s="2">
        <v>153</v>
      </c>
      <c r="K160" s="118">
        <v>49491</v>
      </c>
      <c r="L160" s="5">
        <f t="shared" si="37"/>
        <v>597573.73646316747</v>
      </c>
      <c r="M160" s="5">
        <f t="shared" si="0"/>
        <v>5409.1195491666622</v>
      </c>
      <c r="N160" s="5">
        <f t="shared" si="1"/>
        <v>1300.8001109823854</v>
      </c>
      <c r="O160" s="35">
        <f t="shared" si="2"/>
        <v>2.6121632159031058E-2</v>
      </c>
      <c r="P160" s="5">
        <f t="shared" si="3"/>
        <v>4108.3194381842768</v>
      </c>
      <c r="Q160" s="35">
        <f t="shared" si="4"/>
        <v>8.2500000000000018E-2</v>
      </c>
      <c r="R160" s="5">
        <f t="shared" si="38"/>
        <v>123727.06364781526</v>
      </c>
      <c r="S160" s="5">
        <f t="shared" si="39"/>
        <v>703868.22737468441</v>
      </c>
      <c r="T160" s="5">
        <f t="shared" si="5"/>
        <v>596272.93635218509</v>
      </c>
      <c r="U160" s="5">
        <f t="shared" si="6"/>
        <v>827595.29102249967</v>
      </c>
      <c r="V160" s="150"/>
      <c r="W160" s="2">
        <v>153</v>
      </c>
      <c r="X160" s="118">
        <v>49491</v>
      </c>
      <c r="Y160" s="5">
        <f t="shared" si="40"/>
        <v>593509.60170720005</v>
      </c>
      <c r="Z160" s="5">
        <f t="shared" si="41"/>
        <v>5283.104931931518</v>
      </c>
      <c r="AA160" s="5">
        <f t="shared" si="7"/>
        <v>1326.3742538835172</v>
      </c>
      <c r="AB160" s="35">
        <f t="shared" si="8"/>
        <v>2.6817579700175419E-2</v>
      </c>
      <c r="AC160" s="5">
        <f t="shared" si="9"/>
        <v>3956.7306780480008</v>
      </c>
      <c r="AD160" s="35">
        <f t="shared" si="10"/>
        <v>0.08</v>
      </c>
      <c r="AE160" s="5">
        <f t="shared" si="42"/>
        <v>127816.7725466831</v>
      </c>
      <c r="AF160" s="5">
        <f t="shared" si="43"/>
        <v>680498.28203883884</v>
      </c>
      <c r="AG160" s="5">
        <f t="shared" si="11"/>
        <v>592183.22745331656</v>
      </c>
      <c r="AH160" s="5">
        <f t="shared" si="12"/>
        <v>808315.05458552192</v>
      </c>
      <c r="AI160" s="150"/>
      <c r="AJ160" s="2">
        <v>153</v>
      </c>
      <c r="AK160" s="118">
        <v>49491</v>
      </c>
      <c r="AL160" s="5">
        <f t="shared" si="44"/>
        <v>589345.83984165057</v>
      </c>
      <c r="AM160" s="5">
        <f t="shared" si="45"/>
        <v>5158.1681680251213</v>
      </c>
      <c r="AN160" s="5">
        <f t="shared" si="13"/>
        <v>1351.9762857144615</v>
      </c>
      <c r="AO160" s="35">
        <f t="shared" si="14"/>
        <v>2.7528344703226609E-2</v>
      </c>
      <c r="AP160" s="5">
        <f t="shared" si="15"/>
        <v>3806.1918823106598</v>
      </c>
      <c r="AQ160" s="35">
        <f t="shared" si="16"/>
        <v>7.7499999999999999E-2</v>
      </c>
      <c r="AR160" s="5">
        <f t="shared" si="46"/>
        <v>132006.13644406421</v>
      </c>
      <c r="AS160" s="5">
        <f t="shared" si="47"/>
        <v>657193.59326377965</v>
      </c>
      <c r="AT160" s="5">
        <f t="shared" si="17"/>
        <v>587993.86355593614</v>
      </c>
      <c r="AU160" s="5">
        <f t="shared" si="18"/>
        <v>789199.72970784386</v>
      </c>
      <c r="AV160" s="150"/>
      <c r="AW160" s="2">
        <v>153</v>
      </c>
      <c r="AX160" s="118">
        <v>49491</v>
      </c>
      <c r="AY160" s="5">
        <f t="shared" si="48"/>
        <v>585082.1735228732</v>
      </c>
      <c r="AZ160" s="5">
        <f t="shared" si="49"/>
        <v>5034.344461579999</v>
      </c>
      <c r="BA160" s="5">
        <f t="shared" si="19"/>
        <v>1377.580877062042</v>
      </c>
      <c r="BB160" s="35">
        <f t="shared" si="20"/>
        <v>2.8254100488498718E-2</v>
      </c>
      <c r="BC160" s="5">
        <f t="shared" si="21"/>
        <v>3656.763584517957</v>
      </c>
      <c r="BD160" s="35">
        <f t="shared" si="22"/>
        <v>7.4999999999999997E-2</v>
      </c>
      <c r="BE160" s="5">
        <f t="shared" si="50"/>
        <v>136295.40735418891</v>
      </c>
      <c r="BF160" s="5">
        <f t="shared" si="51"/>
        <v>633959.29526755086</v>
      </c>
      <c r="BG160" s="5">
        <f t="shared" si="23"/>
        <v>583704.59264581115</v>
      </c>
      <c r="BH160" s="5">
        <f t="shared" si="24"/>
        <v>770254.70262173982</v>
      </c>
      <c r="BI160" s="150"/>
      <c r="BJ160" s="2">
        <v>153</v>
      </c>
      <c r="BK160" s="118">
        <v>49491</v>
      </c>
      <c r="BL160" s="5">
        <f t="shared" si="52"/>
        <v>580718.46415371564</v>
      </c>
      <c r="BM160" s="5">
        <f t="shared" si="53"/>
        <v>4911.6692164045799</v>
      </c>
      <c r="BN160" s="5">
        <f t="shared" si="25"/>
        <v>1403.1618288092145</v>
      </c>
      <c r="BO160" s="35">
        <f t="shared" si="26"/>
        <v>2.8995017353630394E-2</v>
      </c>
      <c r="BP160" s="5">
        <f t="shared" si="27"/>
        <v>3508.5073875953653</v>
      </c>
      <c r="BQ160" s="35">
        <f t="shared" si="28"/>
        <v>7.2499999999999995E-2</v>
      </c>
      <c r="BR160" s="5">
        <f t="shared" si="54"/>
        <v>140684.6976750943</v>
      </c>
      <c r="BS160" s="5">
        <f t="shared" si="55"/>
        <v>610800.69243480661</v>
      </c>
      <c r="BT160" s="5">
        <f t="shared" si="29"/>
        <v>579315.30232490646</v>
      </c>
      <c r="BU160" s="5">
        <f t="shared" si="30"/>
        <v>751485.39010990085</v>
      </c>
      <c r="BV160" s="150"/>
      <c r="BW160" s="2">
        <v>153</v>
      </c>
      <c r="BX160" s="118">
        <v>49491</v>
      </c>
      <c r="BY160" s="5">
        <f t="shared" si="56"/>
        <v>576254.71804786136</v>
      </c>
      <c r="BZ160" s="5">
        <f t="shared" si="57"/>
        <v>4790.177965290115</v>
      </c>
      <c r="CA160" s="5">
        <f t="shared" si="31"/>
        <v>1428.6921100109234</v>
      </c>
      <c r="CB160" s="35">
        <f t="shared" si="32"/>
        <v>2.9751262390023757E-2</v>
      </c>
      <c r="CC160" s="5">
        <f t="shared" si="33"/>
        <v>3361.4858552791916</v>
      </c>
      <c r="CD160" s="35">
        <f t="shared" si="34"/>
        <v>7.0000000000000007E-2</v>
      </c>
      <c r="CE160" s="5">
        <f t="shared" si="58"/>
        <v>145173.97406215049</v>
      </c>
      <c r="CF160" s="5">
        <f t="shared" si="59"/>
        <v>587723.25462723745</v>
      </c>
      <c r="CG160" s="5">
        <f t="shared" si="35"/>
        <v>574826.02593785047</v>
      </c>
      <c r="CH160" s="5">
        <f t="shared" si="36"/>
        <v>732897.22868938791</v>
      </c>
    </row>
    <row r="161" spans="9:86" ht="14.25" customHeight="1">
      <c r="I161" s="150"/>
      <c r="J161" s="2">
        <v>154</v>
      </c>
      <c r="K161" s="118">
        <v>49522</v>
      </c>
      <c r="L161" s="5">
        <f t="shared" si="37"/>
        <v>596272.93635218509</v>
      </c>
      <c r="M161" s="5">
        <f t="shared" si="0"/>
        <v>5409.1195491666622</v>
      </c>
      <c r="N161" s="5">
        <f t="shared" si="1"/>
        <v>1309.7431117453898</v>
      </c>
      <c r="O161" s="35">
        <f t="shared" si="2"/>
        <v>2.6358595842192599E-2</v>
      </c>
      <c r="P161" s="5">
        <f t="shared" si="3"/>
        <v>4099.3764374212724</v>
      </c>
      <c r="Q161" s="35">
        <f t="shared" si="4"/>
        <v>8.2500000000000004E-2</v>
      </c>
      <c r="R161" s="5">
        <f t="shared" si="38"/>
        <v>125036.80675956066</v>
      </c>
      <c r="S161" s="5">
        <f t="shared" si="39"/>
        <v>707967.60381210572</v>
      </c>
      <c r="T161" s="5">
        <f t="shared" si="5"/>
        <v>594963.19324043975</v>
      </c>
      <c r="U161" s="5">
        <f t="shared" si="6"/>
        <v>833004.41057166643</v>
      </c>
      <c r="V161" s="150"/>
      <c r="W161" s="2">
        <v>154</v>
      </c>
      <c r="X161" s="118">
        <v>49522</v>
      </c>
      <c r="Y161" s="5">
        <f t="shared" si="40"/>
        <v>592183.22745331656</v>
      </c>
      <c r="Z161" s="5">
        <f t="shared" si="41"/>
        <v>5283.104931931518</v>
      </c>
      <c r="AA161" s="5">
        <f t="shared" si="7"/>
        <v>1335.2167489094072</v>
      </c>
      <c r="AB161" s="35">
        <f t="shared" si="8"/>
        <v>2.7056830123031457E-2</v>
      </c>
      <c r="AC161" s="5">
        <f t="shared" si="9"/>
        <v>3947.8881830221108</v>
      </c>
      <c r="AD161" s="35">
        <f t="shared" si="10"/>
        <v>0.08</v>
      </c>
      <c r="AE161" s="5">
        <f t="shared" si="42"/>
        <v>129151.98929559252</v>
      </c>
      <c r="AF161" s="5">
        <f t="shared" si="43"/>
        <v>684446.17022186099</v>
      </c>
      <c r="AG161" s="5">
        <f t="shared" si="11"/>
        <v>590848.01070440712</v>
      </c>
      <c r="AH161" s="5">
        <f t="shared" si="12"/>
        <v>813598.15951745352</v>
      </c>
      <c r="AI161" s="150"/>
      <c r="AJ161" s="2">
        <v>154</v>
      </c>
      <c r="AK161" s="118">
        <v>49522</v>
      </c>
      <c r="AL161" s="5">
        <f t="shared" si="44"/>
        <v>587993.86355593614</v>
      </c>
      <c r="AM161" s="5">
        <f t="shared" si="45"/>
        <v>5158.1681680251213</v>
      </c>
      <c r="AN161" s="5">
        <f t="shared" si="13"/>
        <v>1360.7077992263671</v>
      </c>
      <c r="AO161" s="35">
        <f t="shared" si="14"/>
        <v>2.7769836732595539E-2</v>
      </c>
      <c r="AP161" s="5">
        <f t="shared" si="15"/>
        <v>3797.4603687987542</v>
      </c>
      <c r="AQ161" s="35">
        <f t="shared" si="16"/>
        <v>7.7499999999999999E-2</v>
      </c>
      <c r="AR161" s="5">
        <f t="shared" si="46"/>
        <v>133366.84424329057</v>
      </c>
      <c r="AS161" s="5">
        <f t="shared" si="47"/>
        <v>660991.05363257835</v>
      </c>
      <c r="AT161" s="5">
        <f t="shared" si="17"/>
        <v>586633.15575670975</v>
      </c>
      <c r="AU161" s="5">
        <f t="shared" si="18"/>
        <v>794357.89787586895</v>
      </c>
      <c r="AV161" s="150"/>
      <c r="AW161" s="2">
        <v>154</v>
      </c>
      <c r="AX161" s="118">
        <v>49522</v>
      </c>
      <c r="AY161" s="5">
        <f t="shared" si="48"/>
        <v>583704.59264581115</v>
      </c>
      <c r="AZ161" s="5">
        <f t="shared" si="49"/>
        <v>5034.344461579999</v>
      </c>
      <c r="BA161" s="5">
        <f t="shared" si="19"/>
        <v>1386.1907575436794</v>
      </c>
      <c r="BB161" s="35">
        <f t="shared" si="20"/>
        <v>2.8497786894436432E-2</v>
      </c>
      <c r="BC161" s="5">
        <f t="shared" si="21"/>
        <v>3648.1537040363196</v>
      </c>
      <c r="BD161" s="35">
        <f t="shared" si="22"/>
        <v>7.4999999999999997E-2</v>
      </c>
      <c r="BE161" s="5">
        <f t="shared" si="50"/>
        <v>137681.5981117326</v>
      </c>
      <c r="BF161" s="5">
        <f t="shared" si="51"/>
        <v>637607.44897158723</v>
      </c>
      <c r="BG161" s="5">
        <f t="shared" si="23"/>
        <v>582318.40188826749</v>
      </c>
      <c r="BH161" s="5">
        <f t="shared" si="24"/>
        <v>775289.04708331986</v>
      </c>
      <c r="BI161" s="150"/>
      <c r="BJ161" s="2">
        <v>154</v>
      </c>
      <c r="BK161" s="118">
        <v>49522</v>
      </c>
      <c r="BL161" s="5">
        <f t="shared" si="52"/>
        <v>579315.30232490646</v>
      </c>
      <c r="BM161" s="5">
        <f t="shared" si="53"/>
        <v>4911.6692164045799</v>
      </c>
      <c r="BN161" s="5">
        <f t="shared" si="25"/>
        <v>1411.6392648582701</v>
      </c>
      <c r="BO161" s="35">
        <f t="shared" si="26"/>
        <v>2.9240848826739087E-2</v>
      </c>
      <c r="BP161" s="5">
        <f t="shared" si="27"/>
        <v>3500.0299515463098</v>
      </c>
      <c r="BQ161" s="35">
        <f t="shared" si="28"/>
        <v>7.2499999999999995E-2</v>
      </c>
      <c r="BR161" s="5">
        <f t="shared" si="54"/>
        <v>142096.33693995257</v>
      </c>
      <c r="BS161" s="5">
        <f t="shared" si="55"/>
        <v>614300.72238635295</v>
      </c>
      <c r="BT161" s="5">
        <f t="shared" si="29"/>
        <v>577903.66306004813</v>
      </c>
      <c r="BU161" s="5">
        <f t="shared" si="30"/>
        <v>756397.05932630552</v>
      </c>
      <c r="BV161" s="150"/>
      <c r="BW161" s="2">
        <v>154</v>
      </c>
      <c r="BX161" s="118">
        <v>49522</v>
      </c>
      <c r="BY161" s="5">
        <f t="shared" si="56"/>
        <v>574826.02593785047</v>
      </c>
      <c r="BZ161" s="5">
        <f t="shared" si="57"/>
        <v>4790.177965290115</v>
      </c>
      <c r="CA161" s="5">
        <f t="shared" si="31"/>
        <v>1437.0261473193204</v>
      </c>
      <c r="CB161" s="35">
        <f t="shared" si="32"/>
        <v>2.9999187562353483E-2</v>
      </c>
      <c r="CC161" s="5">
        <f t="shared" si="33"/>
        <v>3353.1518179707946</v>
      </c>
      <c r="CD161" s="35">
        <f t="shared" si="34"/>
        <v>7.0000000000000007E-2</v>
      </c>
      <c r="CE161" s="5">
        <f t="shared" si="58"/>
        <v>146611.00020946981</v>
      </c>
      <c r="CF161" s="5">
        <f t="shared" si="59"/>
        <v>591076.40644520824</v>
      </c>
      <c r="CG161" s="5">
        <f t="shared" si="35"/>
        <v>573388.99979053112</v>
      </c>
      <c r="CH161" s="5">
        <f t="shared" si="36"/>
        <v>737687.40665467805</v>
      </c>
    </row>
    <row r="162" spans="9:86" ht="14.25" customHeight="1">
      <c r="I162" s="150"/>
      <c r="J162" s="2">
        <v>155</v>
      </c>
      <c r="K162" s="118">
        <v>49553</v>
      </c>
      <c r="L162" s="5">
        <f t="shared" si="37"/>
        <v>594963.19324043975</v>
      </c>
      <c r="M162" s="5">
        <f t="shared" si="0"/>
        <v>5409.1195491666622</v>
      </c>
      <c r="N162" s="5">
        <f t="shared" si="1"/>
        <v>1318.7475956386388</v>
      </c>
      <c r="O162" s="35">
        <f t="shared" si="2"/>
        <v>2.6598235533653244E-2</v>
      </c>
      <c r="P162" s="5">
        <f t="shared" si="3"/>
        <v>4090.3719535280234</v>
      </c>
      <c r="Q162" s="35">
        <f t="shared" si="4"/>
        <v>8.2500000000000004E-2</v>
      </c>
      <c r="R162" s="5">
        <f t="shared" si="38"/>
        <v>126355.55435519929</v>
      </c>
      <c r="S162" s="5">
        <f t="shared" si="39"/>
        <v>712057.97576563375</v>
      </c>
      <c r="T162" s="5">
        <f t="shared" si="5"/>
        <v>593644.44564480113</v>
      </c>
      <c r="U162" s="5">
        <f t="shared" si="6"/>
        <v>838413.53012083308</v>
      </c>
      <c r="V162" s="150"/>
      <c r="W162" s="2">
        <v>155</v>
      </c>
      <c r="X162" s="118">
        <v>49553</v>
      </c>
      <c r="Y162" s="5">
        <f t="shared" si="40"/>
        <v>590848.01070440712</v>
      </c>
      <c r="Z162" s="5">
        <f t="shared" si="41"/>
        <v>5283.104931931518</v>
      </c>
      <c r="AA162" s="5">
        <f t="shared" si="7"/>
        <v>1344.1181939021371</v>
      </c>
      <c r="AB162" s="35">
        <f t="shared" si="8"/>
        <v>2.7298760484267697E-2</v>
      </c>
      <c r="AC162" s="5">
        <f t="shared" si="9"/>
        <v>3938.9867380293808</v>
      </c>
      <c r="AD162" s="35">
        <f t="shared" si="10"/>
        <v>0.08</v>
      </c>
      <c r="AE162" s="5">
        <f t="shared" si="42"/>
        <v>130496.10748949465</v>
      </c>
      <c r="AF162" s="5">
        <f t="shared" si="43"/>
        <v>688385.15695989039</v>
      </c>
      <c r="AG162" s="5">
        <f t="shared" si="11"/>
        <v>589503.89251050493</v>
      </c>
      <c r="AH162" s="5">
        <f t="shared" si="12"/>
        <v>818881.26444938499</v>
      </c>
      <c r="AI162" s="150"/>
      <c r="AJ162" s="2">
        <v>155</v>
      </c>
      <c r="AK162" s="118">
        <v>49553</v>
      </c>
      <c r="AL162" s="5">
        <f t="shared" si="44"/>
        <v>586633.15575670975</v>
      </c>
      <c r="AM162" s="5">
        <f t="shared" si="45"/>
        <v>5158.1681680251213</v>
      </c>
      <c r="AN162" s="5">
        <f t="shared" si="13"/>
        <v>1369.4957037630375</v>
      </c>
      <c r="AO162" s="35">
        <f t="shared" si="14"/>
        <v>2.8014012307159782E-2</v>
      </c>
      <c r="AP162" s="5">
        <f t="shared" si="15"/>
        <v>3788.6724642620838</v>
      </c>
      <c r="AQ162" s="35">
        <f t="shared" si="16"/>
        <v>7.7499999999999999E-2</v>
      </c>
      <c r="AR162" s="5">
        <f t="shared" si="46"/>
        <v>134736.33994705361</v>
      </c>
      <c r="AS162" s="5">
        <f t="shared" si="47"/>
        <v>664779.72609684046</v>
      </c>
      <c r="AT162" s="5">
        <f t="shared" si="17"/>
        <v>585263.66005294677</v>
      </c>
      <c r="AU162" s="5">
        <f t="shared" si="18"/>
        <v>799516.06604389404</v>
      </c>
      <c r="AV162" s="150"/>
      <c r="AW162" s="2">
        <v>155</v>
      </c>
      <c r="AX162" s="118">
        <v>49553</v>
      </c>
      <c r="AY162" s="5">
        <f t="shared" si="48"/>
        <v>582318.40188826749</v>
      </c>
      <c r="AZ162" s="5">
        <f t="shared" si="49"/>
        <v>5034.344461579999</v>
      </c>
      <c r="BA162" s="5">
        <f t="shared" si="19"/>
        <v>1394.8544497783273</v>
      </c>
      <c r="BB162" s="35">
        <f t="shared" si="20"/>
        <v>2.874416014170815E-2</v>
      </c>
      <c r="BC162" s="5">
        <f t="shared" si="21"/>
        <v>3639.4900118016717</v>
      </c>
      <c r="BD162" s="35">
        <f t="shared" si="22"/>
        <v>7.4999999999999997E-2</v>
      </c>
      <c r="BE162" s="5">
        <f t="shared" si="50"/>
        <v>139076.45256151093</v>
      </c>
      <c r="BF162" s="5">
        <f t="shared" si="51"/>
        <v>641246.93898338894</v>
      </c>
      <c r="BG162" s="5">
        <f t="shared" si="23"/>
        <v>580923.54743848916</v>
      </c>
      <c r="BH162" s="5">
        <f t="shared" si="24"/>
        <v>780323.3915448999</v>
      </c>
      <c r="BI162" s="150"/>
      <c r="BJ162" s="2">
        <v>155</v>
      </c>
      <c r="BK162" s="118">
        <v>49553</v>
      </c>
      <c r="BL162" s="5">
        <f t="shared" si="52"/>
        <v>577903.66306004813</v>
      </c>
      <c r="BM162" s="5">
        <f t="shared" si="53"/>
        <v>4911.6692164045799</v>
      </c>
      <c r="BN162" s="5">
        <f t="shared" si="25"/>
        <v>1420.1679187501227</v>
      </c>
      <c r="BO162" s="35">
        <f t="shared" si="26"/>
        <v>2.9489370139587939E-2</v>
      </c>
      <c r="BP162" s="5">
        <f t="shared" si="27"/>
        <v>3491.5012976544572</v>
      </c>
      <c r="BQ162" s="35">
        <f t="shared" si="28"/>
        <v>7.2499999999999995E-2</v>
      </c>
      <c r="BR162" s="5">
        <f t="shared" si="54"/>
        <v>143516.50485870268</v>
      </c>
      <c r="BS162" s="5">
        <f t="shared" si="55"/>
        <v>617792.22368400742</v>
      </c>
      <c r="BT162" s="5">
        <f t="shared" si="29"/>
        <v>576483.49514129804</v>
      </c>
      <c r="BU162" s="5">
        <f t="shared" si="30"/>
        <v>761308.72854271007</v>
      </c>
      <c r="BV162" s="150"/>
      <c r="BW162" s="2">
        <v>155</v>
      </c>
      <c r="BX162" s="118">
        <v>49553</v>
      </c>
      <c r="BY162" s="5">
        <f t="shared" si="56"/>
        <v>573388.99979053112</v>
      </c>
      <c r="BZ162" s="5">
        <f t="shared" si="57"/>
        <v>4790.177965290115</v>
      </c>
      <c r="CA162" s="5">
        <f t="shared" si="31"/>
        <v>1445.4087998453501</v>
      </c>
      <c r="CB162" s="35">
        <f t="shared" si="32"/>
        <v>3.0249805288348041E-2</v>
      </c>
      <c r="CC162" s="5">
        <f t="shared" si="33"/>
        <v>3344.7691654447649</v>
      </c>
      <c r="CD162" s="35">
        <f t="shared" si="34"/>
        <v>7.0000000000000007E-2</v>
      </c>
      <c r="CE162" s="5">
        <f t="shared" si="58"/>
        <v>148056.40900931516</v>
      </c>
      <c r="CF162" s="5">
        <f t="shared" si="59"/>
        <v>594421.17561065301</v>
      </c>
      <c r="CG162" s="5">
        <f t="shared" si="35"/>
        <v>571943.59099068574</v>
      </c>
      <c r="CH162" s="5">
        <f t="shared" si="36"/>
        <v>742477.5846199682</v>
      </c>
    </row>
    <row r="163" spans="9:86" ht="14.25" customHeight="1">
      <c r="I163" s="150"/>
      <c r="J163" s="2">
        <v>156</v>
      </c>
      <c r="K163" s="118">
        <v>49583</v>
      </c>
      <c r="L163" s="5">
        <f t="shared" si="37"/>
        <v>593644.44564480113</v>
      </c>
      <c r="M163" s="5">
        <f t="shared" si="0"/>
        <v>5409.1195491666622</v>
      </c>
      <c r="N163" s="5">
        <f t="shared" si="1"/>
        <v>1327.8139853586545</v>
      </c>
      <c r="O163" s="35">
        <f t="shared" si="2"/>
        <v>2.6840591099942003E-2</v>
      </c>
      <c r="P163" s="5">
        <f t="shared" si="3"/>
        <v>4081.3055638080077</v>
      </c>
      <c r="Q163" s="35">
        <f t="shared" si="4"/>
        <v>8.2500000000000004E-2</v>
      </c>
      <c r="R163" s="5">
        <f t="shared" si="38"/>
        <v>127683.36834055794</v>
      </c>
      <c r="S163" s="5">
        <f t="shared" si="39"/>
        <v>716139.2813294417</v>
      </c>
      <c r="T163" s="5">
        <f t="shared" si="5"/>
        <v>592316.63165944244</v>
      </c>
      <c r="U163" s="5">
        <f t="shared" si="6"/>
        <v>843822.64966999961</v>
      </c>
      <c r="V163" s="150"/>
      <c r="W163" s="2">
        <v>156</v>
      </c>
      <c r="X163" s="118">
        <v>49583</v>
      </c>
      <c r="Y163" s="5">
        <f t="shared" si="40"/>
        <v>589503.89251050493</v>
      </c>
      <c r="Z163" s="5">
        <f t="shared" si="41"/>
        <v>5283.104931931518</v>
      </c>
      <c r="AA163" s="5">
        <f t="shared" si="7"/>
        <v>1353.0789818614849</v>
      </c>
      <c r="AB163" s="35">
        <f t="shared" si="8"/>
        <v>2.7543410634983174E-2</v>
      </c>
      <c r="AC163" s="5">
        <f t="shared" si="9"/>
        <v>3930.0259500700331</v>
      </c>
      <c r="AD163" s="35">
        <f t="shared" si="10"/>
        <v>0.08</v>
      </c>
      <c r="AE163" s="5">
        <f t="shared" si="42"/>
        <v>131849.18647135614</v>
      </c>
      <c r="AF163" s="5">
        <f t="shared" si="43"/>
        <v>692315.18290996039</v>
      </c>
      <c r="AG163" s="5">
        <f t="shared" si="11"/>
        <v>588150.81352864346</v>
      </c>
      <c r="AH163" s="5">
        <f t="shared" si="12"/>
        <v>824164.36938131647</v>
      </c>
      <c r="AI163" s="150"/>
      <c r="AJ163" s="2">
        <v>156</v>
      </c>
      <c r="AK163" s="118">
        <v>49583</v>
      </c>
      <c r="AL163" s="5">
        <f t="shared" si="44"/>
        <v>585263.66005294677</v>
      </c>
      <c r="AM163" s="5">
        <f t="shared" si="45"/>
        <v>5158.1681680251213</v>
      </c>
      <c r="AN163" s="5">
        <f t="shared" si="13"/>
        <v>1378.3403635165068</v>
      </c>
      <c r="AO163" s="35">
        <f t="shared" si="14"/>
        <v>2.8260911262971221E-2</v>
      </c>
      <c r="AP163" s="5">
        <f t="shared" si="15"/>
        <v>3779.8278045086145</v>
      </c>
      <c r="AQ163" s="35">
        <f t="shared" si="16"/>
        <v>7.7499999999999999E-2</v>
      </c>
      <c r="AR163" s="5">
        <f t="shared" si="46"/>
        <v>136114.68031057011</v>
      </c>
      <c r="AS163" s="5">
        <f t="shared" si="47"/>
        <v>668559.55390134908</v>
      </c>
      <c r="AT163" s="5">
        <f t="shared" si="17"/>
        <v>583885.3196894303</v>
      </c>
      <c r="AU163" s="5">
        <f t="shared" si="18"/>
        <v>804674.23421191913</v>
      </c>
      <c r="AV163" s="150"/>
      <c r="AW163" s="2">
        <v>156</v>
      </c>
      <c r="AX163" s="118">
        <v>49583</v>
      </c>
      <c r="AY163" s="5">
        <f t="shared" si="48"/>
        <v>580923.54743848916</v>
      </c>
      <c r="AZ163" s="5">
        <f t="shared" si="49"/>
        <v>5034.344461579999</v>
      </c>
      <c r="BA163" s="5">
        <f t="shared" si="19"/>
        <v>1403.572290089442</v>
      </c>
      <c r="BB163" s="35">
        <f t="shared" si="20"/>
        <v>2.8993260051756987E-2</v>
      </c>
      <c r="BC163" s="5">
        <f t="shared" si="21"/>
        <v>3630.772171490557</v>
      </c>
      <c r="BD163" s="35">
        <f t="shared" si="22"/>
        <v>7.4999999999999997E-2</v>
      </c>
      <c r="BE163" s="5">
        <f t="shared" si="50"/>
        <v>140480.02485160038</v>
      </c>
      <c r="BF163" s="5">
        <f t="shared" si="51"/>
        <v>644877.71115487954</v>
      </c>
      <c r="BG163" s="5">
        <f t="shared" si="23"/>
        <v>579519.97514839971</v>
      </c>
      <c r="BH163" s="5">
        <f t="shared" si="24"/>
        <v>785357.73600647994</v>
      </c>
      <c r="BI163" s="150"/>
      <c r="BJ163" s="2">
        <v>156</v>
      </c>
      <c r="BK163" s="118">
        <v>49583</v>
      </c>
      <c r="BL163" s="5">
        <f t="shared" si="52"/>
        <v>576483.49514129804</v>
      </c>
      <c r="BM163" s="5">
        <f t="shared" si="53"/>
        <v>4911.6692164045799</v>
      </c>
      <c r="BN163" s="5">
        <f t="shared" si="25"/>
        <v>1428.7480999259042</v>
      </c>
      <c r="BO163" s="35">
        <f t="shared" si="26"/>
        <v>2.9740621099496628E-2</v>
      </c>
      <c r="BP163" s="5">
        <f t="shared" si="27"/>
        <v>3482.9211164786757</v>
      </c>
      <c r="BQ163" s="35">
        <f t="shared" si="28"/>
        <v>7.2499999999999995E-2</v>
      </c>
      <c r="BR163" s="5">
        <f t="shared" si="54"/>
        <v>144945.25295862858</v>
      </c>
      <c r="BS163" s="5">
        <f t="shared" si="55"/>
        <v>621275.14480048604</v>
      </c>
      <c r="BT163" s="5">
        <f t="shared" si="29"/>
        <v>575054.74704137212</v>
      </c>
      <c r="BU163" s="5">
        <f t="shared" si="30"/>
        <v>766220.39775911462</v>
      </c>
      <c r="BV163" s="150"/>
      <c r="BW163" s="2">
        <v>156</v>
      </c>
      <c r="BX163" s="118">
        <v>49583</v>
      </c>
      <c r="BY163" s="5">
        <f t="shared" si="56"/>
        <v>571943.59099068574</v>
      </c>
      <c r="BZ163" s="5">
        <f t="shared" si="57"/>
        <v>4790.177965290115</v>
      </c>
      <c r="CA163" s="5">
        <f t="shared" si="31"/>
        <v>1453.8403511777815</v>
      </c>
      <c r="CB163" s="35">
        <f t="shared" si="32"/>
        <v>3.0503155361727784E-2</v>
      </c>
      <c r="CC163" s="5">
        <f t="shared" si="33"/>
        <v>3336.3376141123335</v>
      </c>
      <c r="CD163" s="35">
        <f t="shared" si="34"/>
        <v>7.0000000000000007E-2</v>
      </c>
      <c r="CE163" s="5">
        <f t="shared" si="58"/>
        <v>149510.24936049295</v>
      </c>
      <c r="CF163" s="5">
        <f t="shared" si="59"/>
        <v>597757.51322476531</v>
      </c>
      <c r="CG163" s="5">
        <f t="shared" si="35"/>
        <v>570489.75063950801</v>
      </c>
      <c r="CH163" s="5">
        <f t="shared" si="36"/>
        <v>747267.76258525823</v>
      </c>
    </row>
    <row r="164" spans="9:86" ht="14.25" customHeight="1">
      <c r="I164" s="150"/>
      <c r="J164" s="2">
        <v>157</v>
      </c>
      <c r="K164" s="118">
        <v>49614</v>
      </c>
      <c r="L164" s="5">
        <f t="shared" si="37"/>
        <v>592316.63165944244</v>
      </c>
      <c r="M164" s="5">
        <f t="shared" si="0"/>
        <v>5409.1195491666622</v>
      </c>
      <c r="N164" s="5">
        <f t="shared" si="1"/>
        <v>1336.9427065079954</v>
      </c>
      <c r="O164" s="35">
        <f t="shared" si="2"/>
        <v>2.7085703187413088E-2</v>
      </c>
      <c r="P164" s="5">
        <f t="shared" si="3"/>
        <v>4072.1768426586668</v>
      </c>
      <c r="Q164" s="35">
        <f t="shared" si="4"/>
        <v>8.2500000000000004E-2</v>
      </c>
      <c r="R164" s="5">
        <f t="shared" si="38"/>
        <v>129020.31104706593</v>
      </c>
      <c r="S164" s="5">
        <f t="shared" si="39"/>
        <v>720211.45817210036</v>
      </c>
      <c r="T164" s="5">
        <f t="shared" si="5"/>
        <v>590979.68895293446</v>
      </c>
      <c r="U164" s="5">
        <f t="shared" si="6"/>
        <v>849231.76921916625</v>
      </c>
      <c r="V164" s="150"/>
      <c r="W164" s="2">
        <v>157</v>
      </c>
      <c r="X164" s="118">
        <v>49614</v>
      </c>
      <c r="Y164" s="5">
        <f t="shared" si="40"/>
        <v>588150.81352864346</v>
      </c>
      <c r="Z164" s="5">
        <f t="shared" si="41"/>
        <v>5283.104931931518</v>
      </c>
      <c r="AA164" s="5">
        <f t="shared" si="7"/>
        <v>1362.0995084072279</v>
      </c>
      <c r="AB164" s="35">
        <f t="shared" si="8"/>
        <v>2.7790821205912877E-2</v>
      </c>
      <c r="AC164" s="5">
        <f t="shared" si="9"/>
        <v>3921.0054235242901</v>
      </c>
      <c r="AD164" s="35">
        <f t="shared" si="10"/>
        <v>0.08</v>
      </c>
      <c r="AE164" s="5">
        <f t="shared" si="42"/>
        <v>133211.28597976337</v>
      </c>
      <c r="AF164" s="5">
        <f t="shared" si="43"/>
        <v>696236.18833348469</v>
      </c>
      <c r="AG164" s="5">
        <f t="shared" si="11"/>
        <v>586788.71402023628</v>
      </c>
      <c r="AH164" s="5">
        <f t="shared" si="12"/>
        <v>829447.47431324807</v>
      </c>
      <c r="AI164" s="150"/>
      <c r="AJ164" s="2">
        <v>157</v>
      </c>
      <c r="AK164" s="118">
        <v>49614</v>
      </c>
      <c r="AL164" s="5">
        <f t="shared" si="44"/>
        <v>583885.3196894303</v>
      </c>
      <c r="AM164" s="5">
        <f t="shared" si="45"/>
        <v>5158.1681680251213</v>
      </c>
      <c r="AN164" s="5">
        <f t="shared" si="13"/>
        <v>1387.2421450308839</v>
      </c>
      <c r="AO164" s="35">
        <f t="shared" si="14"/>
        <v>2.851057421554138E-2</v>
      </c>
      <c r="AP164" s="5">
        <f t="shared" si="15"/>
        <v>3770.9260229942374</v>
      </c>
      <c r="AQ164" s="35">
        <f t="shared" si="16"/>
        <v>7.7499999999999999E-2</v>
      </c>
      <c r="AR164" s="5">
        <f t="shared" si="46"/>
        <v>137501.92245560099</v>
      </c>
      <c r="AS164" s="5">
        <f t="shared" si="47"/>
        <v>672330.47992434329</v>
      </c>
      <c r="AT164" s="5">
        <f t="shared" si="17"/>
        <v>582498.07754439942</v>
      </c>
      <c r="AU164" s="5">
        <f t="shared" si="18"/>
        <v>809832.40237994422</v>
      </c>
      <c r="AV164" s="150"/>
      <c r="AW164" s="2">
        <v>157</v>
      </c>
      <c r="AX164" s="118">
        <v>49614</v>
      </c>
      <c r="AY164" s="5">
        <f t="shared" si="48"/>
        <v>579519.97514839971</v>
      </c>
      <c r="AZ164" s="5">
        <f t="shared" si="49"/>
        <v>5034.344461579999</v>
      </c>
      <c r="BA164" s="5">
        <f t="shared" si="19"/>
        <v>1412.344616902501</v>
      </c>
      <c r="BB164" s="35">
        <f t="shared" si="20"/>
        <v>2.9245127225321344E-2</v>
      </c>
      <c r="BC164" s="5">
        <f t="shared" si="21"/>
        <v>3621.999844677498</v>
      </c>
      <c r="BD164" s="35">
        <f t="shared" si="22"/>
        <v>7.4999999999999997E-2</v>
      </c>
      <c r="BE164" s="5">
        <f t="shared" si="50"/>
        <v>141892.36946850287</v>
      </c>
      <c r="BF164" s="5">
        <f t="shared" si="51"/>
        <v>648499.71099955705</v>
      </c>
      <c r="BG164" s="5">
        <f t="shared" si="23"/>
        <v>578107.63053149718</v>
      </c>
      <c r="BH164" s="5">
        <f t="shared" si="24"/>
        <v>790392.08046805998</v>
      </c>
      <c r="BI164" s="150"/>
      <c r="BJ164" s="2">
        <v>157</v>
      </c>
      <c r="BK164" s="118">
        <v>49614</v>
      </c>
      <c r="BL164" s="5">
        <f t="shared" si="52"/>
        <v>575054.74704137212</v>
      </c>
      <c r="BM164" s="5">
        <f t="shared" si="53"/>
        <v>4911.6692164045799</v>
      </c>
      <c r="BN164" s="5">
        <f t="shared" si="25"/>
        <v>1437.38011969629</v>
      </c>
      <c r="BO164" s="35">
        <f t="shared" si="26"/>
        <v>2.9994642292926831E-2</v>
      </c>
      <c r="BP164" s="5">
        <f t="shared" si="27"/>
        <v>3474.2890967082899</v>
      </c>
      <c r="BQ164" s="35">
        <f t="shared" si="28"/>
        <v>7.2499999999999995E-2</v>
      </c>
      <c r="BR164" s="5">
        <f t="shared" si="54"/>
        <v>146382.63307832487</v>
      </c>
      <c r="BS164" s="5">
        <f t="shared" si="55"/>
        <v>624749.43389719434</v>
      </c>
      <c r="BT164" s="5">
        <f t="shared" si="29"/>
        <v>573617.36692167586</v>
      </c>
      <c r="BU164" s="5">
        <f t="shared" si="30"/>
        <v>771132.06697551918</v>
      </c>
      <c r="BV164" s="150"/>
      <c r="BW164" s="2">
        <v>157</v>
      </c>
      <c r="BX164" s="118">
        <v>49614</v>
      </c>
      <c r="BY164" s="5">
        <f t="shared" si="56"/>
        <v>570489.75063950801</v>
      </c>
      <c r="BZ164" s="5">
        <f t="shared" si="57"/>
        <v>4790.177965290115</v>
      </c>
      <c r="CA164" s="5">
        <f t="shared" si="31"/>
        <v>1462.3210865596516</v>
      </c>
      <c r="CB164" s="35">
        <f t="shared" si="32"/>
        <v>3.075927835521149E-2</v>
      </c>
      <c r="CC164" s="5">
        <f t="shared" si="33"/>
        <v>3327.8568787304634</v>
      </c>
      <c r="CD164" s="35">
        <f t="shared" si="34"/>
        <v>7.0000000000000007E-2</v>
      </c>
      <c r="CE164" s="5">
        <f t="shared" si="58"/>
        <v>150972.5704470526</v>
      </c>
      <c r="CF164" s="5">
        <f t="shared" si="59"/>
        <v>601085.37010349578</v>
      </c>
      <c r="CG164" s="5">
        <f t="shared" si="35"/>
        <v>569027.42955294834</v>
      </c>
      <c r="CH164" s="5">
        <f t="shared" si="36"/>
        <v>752057.94055054837</v>
      </c>
    </row>
    <row r="165" spans="9:86" ht="14.25" customHeight="1">
      <c r="I165" s="150"/>
      <c r="J165" s="2">
        <v>158</v>
      </c>
      <c r="K165" s="118">
        <v>49644</v>
      </c>
      <c r="L165" s="5">
        <f t="shared" si="37"/>
        <v>590979.68895293446</v>
      </c>
      <c r="M165" s="5">
        <f t="shared" si="0"/>
        <v>5409.1195491666622</v>
      </c>
      <c r="N165" s="5">
        <f t="shared" si="1"/>
        <v>1346.1341876152378</v>
      </c>
      <c r="O165" s="35">
        <f t="shared" si="2"/>
        <v>2.7333613241434643E-2</v>
      </c>
      <c r="P165" s="5">
        <f t="shared" si="3"/>
        <v>4062.9853615514244</v>
      </c>
      <c r="Q165" s="35">
        <f t="shared" si="4"/>
        <v>8.2500000000000004E-2</v>
      </c>
      <c r="R165" s="5">
        <f t="shared" si="38"/>
        <v>130366.44523468117</v>
      </c>
      <c r="S165" s="5">
        <f t="shared" si="39"/>
        <v>724274.44353365176</v>
      </c>
      <c r="T165" s="5">
        <f t="shared" si="5"/>
        <v>589633.55476531922</v>
      </c>
      <c r="U165" s="5">
        <f t="shared" si="6"/>
        <v>854640.88876833289</v>
      </c>
      <c r="V165" s="150"/>
      <c r="W165" s="2">
        <v>158</v>
      </c>
      <c r="X165" s="118">
        <v>49644</v>
      </c>
      <c r="Y165" s="5">
        <f t="shared" si="40"/>
        <v>586788.71402023628</v>
      </c>
      <c r="Z165" s="5">
        <f t="shared" si="41"/>
        <v>5283.104931931518</v>
      </c>
      <c r="AA165" s="5">
        <f t="shared" si="7"/>
        <v>1371.1801717966091</v>
      </c>
      <c r="AB165" s="35">
        <f t="shared" si="8"/>
        <v>2.8041033626614476E-2</v>
      </c>
      <c r="AC165" s="5">
        <f t="shared" si="9"/>
        <v>3911.9247601349089</v>
      </c>
      <c r="AD165" s="35">
        <f t="shared" si="10"/>
        <v>0.08</v>
      </c>
      <c r="AE165" s="5">
        <f t="shared" si="42"/>
        <v>134582.46615155999</v>
      </c>
      <c r="AF165" s="5">
        <f t="shared" si="43"/>
        <v>700148.11309361958</v>
      </c>
      <c r="AG165" s="5">
        <f t="shared" si="11"/>
        <v>585417.53384843969</v>
      </c>
      <c r="AH165" s="5">
        <f t="shared" si="12"/>
        <v>834730.57924517954</v>
      </c>
      <c r="AI165" s="150"/>
      <c r="AJ165" s="2">
        <v>158</v>
      </c>
      <c r="AK165" s="118">
        <v>49644</v>
      </c>
      <c r="AL165" s="5">
        <f t="shared" si="44"/>
        <v>582498.07754439942</v>
      </c>
      <c r="AM165" s="5">
        <f t="shared" si="45"/>
        <v>5158.1681680251213</v>
      </c>
      <c r="AN165" s="5">
        <f t="shared" si="13"/>
        <v>1396.2014172175418</v>
      </c>
      <c r="AO165" s="35">
        <f t="shared" si="14"/>
        <v>2.876304257902626E-2</v>
      </c>
      <c r="AP165" s="5">
        <f t="shared" si="15"/>
        <v>3761.9667508075795</v>
      </c>
      <c r="AQ165" s="35">
        <f t="shared" si="16"/>
        <v>7.7499999999999999E-2</v>
      </c>
      <c r="AR165" s="5">
        <f t="shared" si="46"/>
        <v>138898.12387281854</v>
      </c>
      <c r="AS165" s="5">
        <f t="shared" si="47"/>
        <v>676092.44667515089</v>
      </c>
      <c r="AT165" s="5">
        <f t="shared" si="17"/>
        <v>581101.87612718192</v>
      </c>
      <c r="AU165" s="5">
        <f t="shared" si="18"/>
        <v>814990.57054796943</v>
      </c>
      <c r="AV165" s="150"/>
      <c r="AW165" s="2">
        <v>158</v>
      </c>
      <c r="AX165" s="118">
        <v>49644</v>
      </c>
      <c r="AY165" s="5">
        <f t="shared" si="48"/>
        <v>578107.63053149718</v>
      </c>
      <c r="AZ165" s="5">
        <f t="shared" si="49"/>
        <v>5034.344461579999</v>
      </c>
      <c r="BA165" s="5">
        <f t="shared" si="19"/>
        <v>1421.171770758142</v>
      </c>
      <c r="BB165" s="35">
        <f t="shared" si="20"/>
        <v>2.9499803061617855E-2</v>
      </c>
      <c r="BC165" s="5">
        <f t="shared" si="21"/>
        <v>3613.172690821857</v>
      </c>
      <c r="BD165" s="35">
        <f t="shared" si="22"/>
        <v>7.4999999999999997E-2</v>
      </c>
      <c r="BE165" s="5">
        <f t="shared" si="50"/>
        <v>143313.54123926102</v>
      </c>
      <c r="BF165" s="5">
        <f t="shared" si="51"/>
        <v>652112.88369037886</v>
      </c>
      <c r="BG165" s="5">
        <f t="shared" si="23"/>
        <v>576686.45876073907</v>
      </c>
      <c r="BH165" s="5">
        <f t="shared" si="24"/>
        <v>795426.42492963991</v>
      </c>
      <c r="BI165" s="150"/>
      <c r="BJ165" s="2">
        <v>158</v>
      </c>
      <c r="BK165" s="118">
        <v>49644</v>
      </c>
      <c r="BL165" s="5">
        <f t="shared" si="52"/>
        <v>573617.36692167586</v>
      </c>
      <c r="BM165" s="5">
        <f t="shared" si="53"/>
        <v>4911.6692164045799</v>
      </c>
      <c r="BN165" s="5">
        <f t="shared" si="25"/>
        <v>1446.0642912527883</v>
      </c>
      <c r="BO165" s="35">
        <f t="shared" si="26"/>
        <v>3.0251475104663073E-2</v>
      </c>
      <c r="BP165" s="5">
        <f t="shared" si="27"/>
        <v>3465.6049251517916</v>
      </c>
      <c r="BQ165" s="35">
        <f t="shared" si="28"/>
        <v>7.2499999999999995E-2</v>
      </c>
      <c r="BR165" s="5">
        <f t="shared" si="54"/>
        <v>147828.69736957765</v>
      </c>
      <c r="BS165" s="5">
        <f t="shared" si="55"/>
        <v>628215.03882234613</v>
      </c>
      <c r="BT165" s="5">
        <f t="shared" si="29"/>
        <v>572171.3026304231</v>
      </c>
      <c r="BU165" s="5">
        <f t="shared" si="30"/>
        <v>776043.73619192373</v>
      </c>
      <c r="BV165" s="150"/>
      <c r="BW165" s="2">
        <v>158</v>
      </c>
      <c r="BX165" s="118">
        <v>49644</v>
      </c>
      <c r="BY165" s="5">
        <f t="shared" si="56"/>
        <v>569027.42955294834</v>
      </c>
      <c r="BZ165" s="5">
        <f t="shared" si="57"/>
        <v>4790.177965290115</v>
      </c>
      <c r="CA165" s="5">
        <f t="shared" si="31"/>
        <v>1470.8512928979162</v>
      </c>
      <c r="CB165" s="35">
        <f t="shared" si="32"/>
        <v>3.1018215639695503E-2</v>
      </c>
      <c r="CC165" s="5">
        <f t="shared" si="33"/>
        <v>3319.3266723921988</v>
      </c>
      <c r="CD165" s="35">
        <f t="shared" si="34"/>
        <v>7.0000000000000007E-2</v>
      </c>
      <c r="CE165" s="5">
        <f t="shared" si="58"/>
        <v>152443.42173995051</v>
      </c>
      <c r="CF165" s="5">
        <f t="shared" si="59"/>
        <v>604404.69677588798</v>
      </c>
      <c r="CG165" s="5">
        <f t="shared" si="35"/>
        <v>567556.57826005039</v>
      </c>
      <c r="CH165" s="5">
        <f t="shared" si="36"/>
        <v>756848.11851583852</v>
      </c>
    </row>
    <row r="166" spans="9:86" ht="14.25" customHeight="1">
      <c r="I166" s="150"/>
      <c r="J166" s="2">
        <v>159</v>
      </c>
      <c r="K166" s="118">
        <v>49675</v>
      </c>
      <c r="L166" s="5">
        <f t="shared" si="37"/>
        <v>589633.55476531922</v>
      </c>
      <c r="M166" s="5">
        <f t="shared" si="0"/>
        <v>5409.1195491666622</v>
      </c>
      <c r="N166" s="5">
        <f t="shared" si="1"/>
        <v>1355.3888601550925</v>
      </c>
      <c r="O166" s="35">
        <f t="shared" si="2"/>
        <v>2.7584363526147404E-2</v>
      </c>
      <c r="P166" s="5">
        <f t="shared" si="3"/>
        <v>4053.7306890115697</v>
      </c>
      <c r="Q166" s="35">
        <f t="shared" si="4"/>
        <v>8.2500000000000004E-2</v>
      </c>
      <c r="R166" s="5">
        <f t="shared" si="38"/>
        <v>131721.83409483626</v>
      </c>
      <c r="S166" s="5">
        <f t="shared" si="39"/>
        <v>728328.17422266328</v>
      </c>
      <c r="T166" s="5">
        <f t="shared" si="5"/>
        <v>588278.16590516409</v>
      </c>
      <c r="U166" s="5">
        <f t="shared" si="6"/>
        <v>860050.00831749954</v>
      </c>
      <c r="V166" s="150"/>
      <c r="W166" s="2">
        <v>159</v>
      </c>
      <c r="X166" s="118">
        <v>49675</v>
      </c>
      <c r="Y166" s="5">
        <f t="shared" si="40"/>
        <v>585417.53384843969</v>
      </c>
      <c r="Z166" s="5">
        <f t="shared" si="41"/>
        <v>5283.104931931518</v>
      </c>
      <c r="AA166" s="5">
        <f t="shared" si="7"/>
        <v>1380.3213729419199</v>
      </c>
      <c r="AB166" s="35">
        <f t="shared" si="8"/>
        <v>2.8294090145224961E-2</v>
      </c>
      <c r="AC166" s="5">
        <f t="shared" si="9"/>
        <v>3902.7835589895981</v>
      </c>
      <c r="AD166" s="35">
        <f t="shared" si="10"/>
        <v>0.08</v>
      </c>
      <c r="AE166" s="5">
        <f t="shared" si="42"/>
        <v>135962.78752450191</v>
      </c>
      <c r="AF166" s="5">
        <f t="shared" si="43"/>
        <v>704050.89665260923</v>
      </c>
      <c r="AG166" s="5">
        <f t="shared" si="11"/>
        <v>584037.21247549774</v>
      </c>
      <c r="AH166" s="5">
        <f t="shared" si="12"/>
        <v>840013.68417711114</v>
      </c>
      <c r="AI166" s="150"/>
      <c r="AJ166" s="2">
        <v>159</v>
      </c>
      <c r="AK166" s="118">
        <v>49675</v>
      </c>
      <c r="AL166" s="5">
        <f t="shared" si="44"/>
        <v>581101.87612718192</v>
      </c>
      <c r="AM166" s="5">
        <f t="shared" si="45"/>
        <v>5158.1681680251213</v>
      </c>
      <c r="AN166" s="5">
        <f t="shared" si="13"/>
        <v>1405.2185513704048</v>
      </c>
      <c r="AO166" s="35">
        <f t="shared" si="14"/>
        <v>2.901835858598097E-2</v>
      </c>
      <c r="AP166" s="5">
        <f t="shared" si="15"/>
        <v>3752.9496166547165</v>
      </c>
      <c r="AQ166" s="35">
        <f t="shared" si="16"/>
        <v>7.7499999999999999E-2</v>
      </c>
      <c r="AR166" s="5">
        <f t="shared" si="46"/>
        <v>140303.34242418894</v>
      </c>
      <c r="AS166" s="5">
        <f t="shared" si="47"/>
        <v>679845.39629180555</v>
      </c>
      <c r="AT166" s="5">
        <f t="shared" si="17"/>
        <v>579696.65757581149</v>
      </c>
      <c r="AU166" s="5">
        <f t="shared" si="18"/>
        <v>820148.73871599452</v>
      </c>
      <c r="AV166" s="150"/>
      <c r="AW166" s="2">
        <v>159</v>
      </c>
      <c r="AX166" s="118">
        <v>49675</v>
      </c>
      <c r="AY166" s="5">
        <f t="shared" si="48"/>
        <v>576686.45876073907</v>
      </c>
      <c r="AZ166" s="5">
        <f t="shared" si="49"/>
        <v>5034.344461579999</v>
      </c>
      <c r="BA166" s="5">
        <f t="shared" si="19"/>
        <v>1430.05409432538</v>
      </c>
      <c r="BB166" s="35">
        <f t="shared" si="20"/>
        <v>2.9757329778094074E-2</v>
      </c>
      <c r="BC166" s="5">
        <f t="shared" si="21"/>
        <v>3604.290367254619</v>
      </c>
      <c r="BD166" s="35">
        <f t="shared" si="22"/>
        <v>7.4999999999999997E-2</v>
      </c>
      <c r="BE166" s="5">
        <f t="shared" si="50"/>
        <v>144743.59533358639</v>
      </c>
      <c r="BF166" s="5">
        <f t="shared" si="51"/>
        <v>655717.1740576335</v>
      </c>
      <c r="BG166" s="5">
        <f t="shared" si="23"/>
        <v>575256.40466641367</v>
      </c>
      <c r="BH166" s="5">
        <f t="shared" si="24"/>
        <v>800460.76939121983</v>
      </c>
      <c r="BI166" s="150"/>
      <c r="BJ166" s="2">
        <v>159</v>
      </c>
      <c r="BK166" s="118">
        <v>49675</v>
      </c>
      <c r="BL166" s="5">
        <f t="shared" si="52"/>
        <v>572171.3026304231</v>
      </c>
      <c r="BM166" s="5">
        <f t="shared" si="53"/>
        <v>4911.6692164045799</v>
      </c>
      <c r="BN166" s="5">
        <f t="shared" si="25"/>
        <v>1454.800929679107</v>
      </c>
      <c r="BO166" s="35">
        <f t="shared" si="26"/>
        <v>3.0511161737563592E-2</v>
      </c>
      <c r="BP166" s="5">
        <f t="shared" si="27"/>
        <v>3456.8682867254729</v>
      </c>
      <c r="BQ166" s="35">
        <f t="shared" si="28"/>
        <v>7.2499999999999995E-2</v>
      </c>
      <c r="BR166" s="5">
        <f t="shared" si="54"/>
        <v>149283.49829925675</v>
      </c>
      <c r="BS166" s="5">
        <f t="shared" si="55"/>
        <v>631671.90710907162</v>
      </c>
      <c r="BT166" s="5">
        <f t="shared" si="29"/>
        <v>570716.50170074403</v>
      </c>
      <c r="BU166" s="5">
        <f t="shared" si="30"/>
        <v>780955.4054083284</v>
      </c>
      <c r="BV166" s="150"/>
      <c r="BW166" s="2">
        <v>159</v>
      </c>
      <c r="BX166" s="118">
        <v>49675</v>
      </c>
      <c r="BY166" s="5">
        <f t="shared" si="56"/>
        <v>567556.57826005039</v>
      </c>
      <c r="BZ166" s="5">
        <f t="shared" si="57"/>
        <v>4790.177965290115</v>
      </c>
      <c r="CA166" s="5">
        <f t="shared" si="31"/>
        <v>1479.4312587731542</v>
      </c>
      <c r="CB166" s="35">
        <f t="shared" si="32"/>
        <v>3.1280009404002489E-2</v>
      </c>
      <c r="CC166" s="5">
        <f t="shared" si="33"/>
        <v>3310.7467065169608</v>
      </c>
      <c r="CD166" s="35">
        <f t="shared" si="34"/>
        <v>7.0000000000000007E-2</v>
      </c>
      <c r="CE166" s="5">
        <f t="shared" si="58"/>
        <v>153922.85299872365</v>
      </c>
      <c r="CF166" s="5">
        <f t="shared" si="59"/>
        <v>607715.44348240492</v>
      </c>
      <c r="CG166" s="5">
        <f t="shared" si="35"/>
        <v>566077.14700127719</v>
      </c>
      <c r="CH166" s="5">
        <f t="shared" si="36"/>
        <v>761638.29648112855</v>
      </c>
    </row>
    <row r="167" spans="9:86" ht="14.25" customHeight="1">
      <c r="I167" s="150"/>
      <c r="J167" s="2">
        <v>160</v>
      </c>
      <c r="K167" s="118">
        <v>49706</v>
      </c>
      <c r="L167" s="5">
        <f t="shared" si="37"/>
        <v>588278.16590516409</v>
      </c>
      <c r="M167" s="5">
        <f t="shared" si="0"/>
        <v>5409.1195491666622</v>
      </c>
      <c r="N167" s="5">
        <f t="shared" si="1"/>
        <v>1364.707158568659</v>
      </c>
      <c r="O167" s="35">
        <f t="shared" si="2"/>
        <v>2.7837997144813206E-2</v>
      </c>
      <c r="P167" s="5">
        <f t="shared" si="3"/>
        <v>4044.4123905980032</v>
      </c>
      <c r="Q167" s="35">
        <f t="shared" si="4"/>
        <v>8.2500000000000004E-2</v>
      </c>
      <c r="R167" s="5">
        <f t="shared" si="38"/>
        <v>133086.54125340492</v>
      </c>
      <c r="S167" s="5">
        <f t="shared" si="39"/>
        <v>732372.58661326126</v>
      </c>
      <c r="T167" s="5">
        <f t="shared" si="5"/>
        <v>586913.45874659542</v>
      </c>
      <c r="U167" s="5">
        <f t="shared" si="6"/>
        <v>865459.12786666618</v>
      </c>
      <c r="V167" s="150"/>
      <c r="W167" s="2">
        <v>160</v>
      </c>
      <c r="X167" s="118">
        <v>49706</v>
      </c>
      <c r="Y167" s="5">
        <f t="shared" si="40"/>
        <v>584037.21247549774</v>
      </c>
      <c r="Z167" s="5">
        <f t="shared" si="41"/>
        <v>5283.104931931518</v>
      </c>
      <c r="AA167" s="5">
        <f t="shared" si="7"/>
        <v>1389.5235154281995</v>
      </c>
      <c r="AB167" s="35">
        <f t="shared" si="8"/>
        <v>2.8550033848807083E-2</v>
      </c>
      <c r="AC167" s="5">
        <f t="shared" si="9"/>
        <v>3893.5814165033185</v>
      </c>
      <c r="AD167" s="35">
        <f t="shared" si="10"/>
        <v>0.08</v>
      </c>
      <c r="AE167" s="5">
        <f t="shared" si="42"/>
        <v>137352.31103993012</v>
      </c>
      <c r="AF167" s="5">
        <f t="shared" si="43"/>
        <v>707944.47806911252</v>
      </c>
      <c r="AG167" s="5">
        <f t="shared" si="11"/>
        <v>582647.68896006956</v>
      </c>
      <c r="AH167" s="5">
        <f t="shared" si="12"/>
        <v>845296.78910904261</v>
      </c>
      <c r="AI167" s="150"/>
      <c r="AJ167" s="2">
        <v>160</v>
      </c>
      <c r="AK167" s="118">
        <v>49706</v>
      </c>
      <c r="AL167" s="5">
        <f t="shared" si="44"/>
        <v>579696.65757581149</v>
      </c>
      <c r="AM167" s="5">
        <f t="shared" si="45"/>
        <v>5158.1681680251213</v>
      </c>
      <c r="AN167" s="5">
        <f t="shared" si="13"/>
        <v>1414.2939211813386</v>
      </c>
      <c r="AO167" s="35">
        <f t="shared" si="14"/>
        <v>2.9276565307704165E-2</v>
      </c>
      <c r="AP167" s="5">
        <f t="shared" si="15"/>
        <v>3743.8742468437827</v>
      </c>
      <c r="AQ167" s="35">
        <f t="shared" si="16"/>
        <v>7.7499999999999999E-2</v>
      </c>
      <c r="AR167" s="5">
        <f t="shared" si="46"/>
        <v>141717.63634537029</v>
      </c>
      <c r="AS167" s="5">
        <f t="shared" si="47"/>
        <v>683589.27053864929</v>
      </c>
      <c r="AT167" s="5">
        <f t="shared" si="17"/>
        <v>578282.36365463014</v>
      </c>
      <c r="AU167" s="5">
        <f t="shared" si="18"/>
        <v>825306.90688401961</v>
      </c>
      <c r="AV167" s="150"/>
      <c r="AW167" s="2">
        <v>160</v>
      </c>
      <c r="AX167" s="118">
        <v>49706</v>
      </c>
      <c r="AY167" s="5">
        <f t="shared" si="48"/>
        <v>575256.40466641367</v>
      </c>
      <c r="AZ167" s="5">
        <f t="shared" si="49"/>
        <v>5034.344461579999</v>
      </c>
      <c r="BA167" s="5">
        <f t="shared" si="19"/>
        <v>1438.9919324149137</v>
      </c>
      <c r="BB167" s="35">
        <f t="shared" si="20"/>
        <v>3.0017750430770908E-2</v>
      </c>
      <c r="BC167" s="5">
        <f t="shared" si="21"/>
        <v>3595.3525291650853</v>
      </c>
      <c r="BD167" s="35">
        <f t="shared" si="22"/>
        <v>7.4999999999999997E-2</v>
      </c>
      <c r="BE167" s="5">
        <f t="shared" si="50"/>
        <v>146182.5872660013</v>
      </c>
      <c r="BF167" s="5">
        <f t="shared" si="51"/>
        <v>659312.5265867986</v>
      </c>
      <c r="BG167" s="5">
        <f t="shared" si="23"/>
        <v>573817.41273399873</v>
      </c>
      <c r="BH167" s="5">
        <f t="shared" si="24"/>
        <v>805495.11385279987</v>
      </c>
      <c r="BI167" s="150"/>
      <c r="BJ167" s="2">
        <v>160</v>
      </c>
      <c r="BK167" s="118">
        <v>49706</v>
      </c>
      <c r="BL167" s="5">
        <f t="shared" si="52"/>
        <v>570716.50170074403</v>
      </c>
      <c r="BM167" s="5">
        <f t="shared" si="53"/>
        <v>4911.6692164045799</v>
      </c>
      <c r="BN167" s="5">
        <f t="shared" si="25"/>
        <v>1463.5903519625849</v>
      </c>
      <c r="BO167" s="35">
        <f t="shared" si="26"/>
        <v>3.0773745232900669E-2</v>
      </c>
      <c r="BP167" s="5">
        <f t="shared" si="27"/>
        <v>3448.0788644419949</v>
      </c>
      <c r="BQ167" s="35">
        <f t="shared" si="28"/>
        <v>7.2499999999999995E-2</v>
      </c>
      <c r="BR167" s="5">
        <f t="shared" si="54"/>
        <v>150747.08865121932</v>
      </c>
      <c r="BS167" s="5">
        <f t="shared" si="55"/>
        <v>635119.98597351357</v>
      </c>
      <c r="BT167" s="5">
        <f t="shared" si="29"/>
        <v>569252.91134878143</v>
      </c>
      <c r="BU167" s="5">
        <f t="shared" si="30"/>
        <v>785867.07462473284</v>
      </c>
      <c r="BV167" s="150"/>
      <c r="BW167" s="2">
        <v>160</v>
      </c>
      <c r="BX167" s="118">
        <v>49706</v>
      </c>
      <c r="BY167" s="5">
        <f t="shared" si="56"/>
        <v>566077.14700127719</v>
      </c>
      <c r="BZ167" s="5">
        <f t="shared" si="57"/>
        <v>4790.177965290115</v>
      </c>
      <c r="CA167" s="5">
        <f t="shared" si="31"/>
        <v>1488.0612744493314</v>
      </c>
      <c r="CB167" s="35">
        <f t="shared" si="32"/>
        <v>3.1544702675219791E-2</v>
      </c>
      <c r="CC167" s="5">
        <f t="shared" si="33"/>
        <v>3302.1166908407836</v>
      </c>
      <c r="CD167" s="35">
        <f t="shared" si="34"/>
        <v>7.0000000000000007E-2</v>
      </c>
      <c r="CE167" s="5">
        <f t="shared" si="58"/>
        <v>155410.914273173</v>
      </c>
      <c r="CF167" s="5">
        <f t="shared" si="59"/>
        <v>611017.56017324573</v>
      </c>
      <c r="CG167" s="5">
        <f t="shared" si="35"/>
        <v>564589.08572682785</v>
      </c>
      <c r="CH167" s="5">
        <f t="shared" si="36"/>
        <v>766428.4744464187</v>
      </c>
    </row>
    <row r="168" spans="9:86" ht="14.25" customHeight="1">
      <c r="I168" s="150"/>
      <c r="J168" s="2">
        <v>161</v>
      </c>
      <c r="K168" s="118">
        <v>49735</v>
      </c>
      <c r="L168" s="5">
        <f t="shared" si="37"/>
        <v>586913.45874659542</v>
      </c>
      <c r="M168" s="5">
        <f t="shared" si="0"/>
        <v>5409.1195491666622</v>
      </c>
      <c r="N168" s="5">
        <f t="shared" si="1"/>
        <v>1374.0895202838187</v>
      </c>
      <c r="O168" s="35">
        <f t="shared" si="2"/>
        <v>2.8094558060773853E-2</v>
      </c>
      <c r="P168" s="5">
        <f t="shared" si="3"/>
        <v>4035.0300288828435</v>
      </c>
      <c r="Q168" s="35">
        <f t="shared" si="4"/>
        <v>8.2500000000000004E-2</v>
      </c>
      <c r="R168" s="5">
        <f t="shared" si="38"/>
        <v>134460.63077368875</v>
      </c>
      <c r="S168" s="5">
        <f t="shared" si="39"/>
        <v>736407.61664214404</v>
      </c>
      <c r="T168" s="5">
        <f t="shared" si="5"/>
        <v>585539.36922631157</v>
      </c>
      <c r="U168" s="5">
        <f t="shared" si="6"/>
        <v>870868.24741583283</v>
      </c>
      <c r="V168" s="150"/>
      <c r="W168" s="2">
        <v>161</v>
      </c>
      <c r="X168" s="118">
        <v>49735</v>
      </c>
      <c r="Y168" s="5">
        <f t="shared" si="40"/>
        <v>582647.68896006956</v>
      </c>
      <c r="Z168" s="5">
        <f t="shared" si="41"/>
        <v>5283.104931931518</v>
      </c>
      <c r="AA168" s="5">
        <f t="shared" si="7"/>
        <v>1398.7870055310541</v>
      </c>
      <c r="AB168" s="35">
        <f t="shared" si="8"/>
        <v>2.8808908684306134E-2</v>
      </c>
      <c r="AC168" s="5">
        <f t="shared" si="9"/>
        <v>3884.3179264004639</v>
      </c>
      <c r="AD168" s="35">
        <f t="shared" si="10"/>
        <v>0.08</v>
      </c>
      <c r="AE168" s="5">
        <f t="shared" si="42"/>
        <v>138751.09804546117</v>
      </c>
      <c r="AF168" s="5">
        <f t="shared" si="43"/>
        <v>711828.79599551298</v>
      </c>
      <c r="AG168" s="5">
        <f t="shared" si="11"/>
        <v>581248.90195453854</v>
      </c>
      <c r="AH168" s="5">
        <f t="shared" si="12"/>
        <v>850579.89404097409</v>
      </c>
      <c r="AI168" s="150"/>
      <c r="AJ168" s="2">
        <v>161</v>
      </c>
      <c r="AK168" s="118">
        <v>49735</v>
      </c>
      <c r="AL168" s="5">
        <f t="shared" si="44"/>
        <v>578282.36365463014</v>
      </c>
      <c r="AM168" s="5">
        <f t="shared" si="45"/>
        <v>5158.1681680251213</v>
      </c>
      <c r="AN168" s="5">
        <f t="shared" si="13"/>
        <v>1423.4279027556349</v>
      </c>
      <c r="AO168" s="35">
        <f t="shared" si="14"/>
        <v>2.9537706675192767E-2</v>
      </c>
      <c r="AP168" s="5">
        <f t="shared" si="15"/>
        <v>3734.7402652694864</v>
      </c>
      <c r="AQ168" s="35">
        <f t="shared" si="16"/>
        <v>7.7499999999999999E-2</v>
      </c>
      <c r="AR168" s="5">
        <f t="shared" si="46"/>
        <v>143141.06424812594</v>
      </c>
      <c r="AS168" s="5">
        <f t="shared" si="47"/>
        <v>687324.01080391882</v>
      </c>
      <c r="AT168" s="5">
        <f t="shared" si="17"/>
        <v>576858.93575187447</v>
      </c>
      <c r="AU168" s="5">
        <f t="shared" si="18"/>
        <v>830465.07505204482</v>
      </c>
      <c r="AV168" s="150"/>
      <c r="AW168" s="2">
        <v>161</v>
      </c>
      <c r="AX168" s="118">
        <v>49735</v>
      </c>
      <c r="AY168" s="5">
        <f t="shared" si="48"/>
        <v>573817.41273399873</v>
      </c>
      <c r="AZ168" s="5">
        <f t="shared" si="49"/>
        <v>5034.344461579999</v>
      </c>
      <c r="BA168" s="5">
        <f t="shared" si="19"/>
        <v>1447.985631992507</v>
      </c>
      <c r="BB168" s="35">
        <f t="shared" si="20"/>
        <v>3.0281108935195207E-2</v>
      </c>
      <c r="BC168" s="5">
        <f t="shared" si="21"/>
        <v>3586.358829587492</v>
      </c>
      <c r="BD168" s="35">
        <f t="shared" si="22"/>
        <v>7.4999999999999997E-2</v>
      </c>
      <c r="BE168" s="5">
        <f t="shared" si="50"/>
        <v>147630.57289799381</v>
      </c>
      <c r="BF168" s="5">
        <f t="shared" si="51"/>
        <v>662898.88541638607</v>
      </c>
      <c r="BG168" s="5">
        <f t="shared" si="23"/>
        <v>572369.42710200627</v>
      </c>
      <c r="BH168" s="5">
        <f t="shared" si="24"/>
        <v>810529.45831437991</v>
      </c>
      <c r="BI168" s="150"/>
      <c r="BJ168" s="2">
        <v>161</v>
      </c>
      <c r="BK168" s="118">
        <v>49735</v>
      </c>
      <c r="BL168" s="5">
        <f t="shared" si="52"/>
        <v>569252.91134878143</v>
      </c>
      <c r="BM168" s="5">
        <f t="shared" si="53"/>
        <v>4911.6692164045799</v>
      </c>
      <c r="BN168" s="5">
        <f t="shared" si="25"/>
        <v>1472.4328770056923</v>
      </c>
      <c r="BO168" s="35">
        <f t="shared" si="26"/>
        <v>3.1039269491311194E-2</v>
      </c>
      <c r="BP168" s="5">
        <f t="shared" si="27"/>
        <v>3439.2363393988876</v>
      </c>
      <c r="BQ168" s="35">
        <f t="shared" si="28"/>
        <v>7.2499999999999995E-2</v>
      </c>
      <c r="BR168" s="5">
        <f t="shared" si="54"/>
        <v>152219.52152822501</v>
      </c>
      <c r="BS168" s="5">
        <f t="shared" si="55"/>
        <v>638559.22231291246</v>
      </c>
      <c r="BT168" s="5">
        <f t="shared" si="29"/>
        <v>567780.47847177577</v>
      </c>
      <c r="BU168" s="5">
        <f t="shared" si="30"/>
        <v>790778.7438411375</v>
      </c>
      <c r="BV168" s="150"/>
      <c r="BW168" s="2">
        <v>161</v>
      </c>
      <c r="BX168" s="118">
        <v>49735</v>
      </c>
      <c r="BY168" s="5">
        <f t="shared" si="56"/>
        <v>564589.08572682785</v>
      </c>
      <c r="BZ168" s="5">
        <f t="shared" si="57"/>
        <v>4790.177965290115</v>
      </c>
      <c r="CA168" s="5">
        <f t="shared" si="31"/>
        <v>1496.741631883619</v>
      </c>
      <c r="CB168" s="35">
        <f t="shared" si="32"/>
        <v>3.1812339339647944E-2</v>
      </c>
      <c r="CC168" s="5">
        <f t="shared" si="33"/>
        <v>3293.436333406496</v>
      </c>
      <c r="CD168" s="35">
        <f t="shared" si="34"/>
        <v>7.0000000000000007E-2</v>
      </c>
      <c r="CE168" s="5">
        <f t="shared" si="58"/>
        <v>156907.65590505663</v>
      </c>
      <c r="CF168" s="5">
        <f t="shared" si="59"/>
        <v>614310.99650665221</v>
      </c>
      <c r="CG168" s="5">
        <f t="shared" si="35"/>
        <v>563092.34409494419</v>
      </c>
      <c r="CH168" s="5">
        <f t="shared" si="36"/>
        <v>771218.65241170884</v>
      </c>
    </row>
    <row r="169" spans="9:86" ht="14.25" customHeight="1">
      <c r="I169" s="150"/>
      <c r="J169" s="2">
        <v>162</v>
      </c>
      <c r="K169" s="118">
        <v>49766</v>
      </c>
      <c r="L169" s="5">
        <f t="shared" si="37"/>
        <v>585539.36922631157</v>
      </c>
      <c r="M169" s="5">
        <f t="shared" si="0"/>
        <v>5409.1195491666622</v>
      </c>
      <c r="N169" s="5">
        <f t="shared" si="1"/>
        <v>1383.5363857357702</v>
      </c>
      <c r="O169" s="35">
        <f t="shared" si="2"/>
        <v>2.8354091119042045E-2</v>
      </c>
      <c r="P169" s="5">
        <f t="shared" si="3"/>
        <v>4025.583163430892</v>
      </c>
      <c r="Q169" s="35">
        <f t="shared" si="4"/>
        <v>8.2500000000000004E-2</v>
      </c>
      <c r="R169" s="5">
        <f t="shared" si="38"/>
        <v>135844.16715942451</v>
      </c>
      <c r="S169" s="5">
        <f t="shared" si="39"/>
        <v>740433.19980557496</v>
      </c>
      <c r="T169" s="5">
        <f t="shared" si="5"/>
        <v>584155.83284057584</v>
      </c>
      <c r="U169" s="5">
        <f t="shared" si="6"/>
        <v>876277.36696499947</v>
      </c>
      <c r="V169" s="150"/>
      <c r="W169" s="2">
        <v>162</v>
      </c>
      <c r="X169" s="118">
        <v>49766</v>
      </c>
      <c r="Y169" s="5">
        <f t="shared" si="40"/>
        <v>581248.90195453854</v>
      </c>
      <c r="Z169" s="5">
        <f t="shared" si="41"/>
        <v>5283.104931931518</v>
      </c>
      <c r="AA169" s="5">
        <f t="shared" si="7"/>
        <v>1408.1122522345941</v>
      </c>
      <c r="AB169" s="35">
        <f t="shared" si="8"/>
        <v>2.9070759480138729E-2</v>
      </c>
      <c r="AC169" s="5">
        <f t="shared" si="9"/>
        <v>3874.9926796969239</v>
      </c>
      <c r="AD169" s="35">
        <f t="shared" si="10"/>
        <v>0.08</v>
      </c>
      <c r="AE169" s="5">
        <f t="shared" si="42"/>
        <v>140159.21029769577</v>
      </c>
      <c r="AF169" s="5">
        <f t="shared" si="43"/>
        <v>715703.78867520986</v>
      </c>
      <c r="AG169" s="5">
        <f t="shared" si="11"/>
        <v>579840.78970230394</v>
      </c>
      <c r="AH169" s="5">
        <f t="shared" si="12"/>
        <v>855862.99897290557</v>
      </c>
      <c r="AI169" s="150"/>
      <c r="AJ169" s="2">
        <v>162</v>
      </c>
      <c r="AK169" s="118">
        <v>49766</v>
      </c>
      <c r="AL169" s="5">
        <f t="shared" si="44"/>
        <v>576858.93575187447</v>
      </c>
      <c r="AM169" s="5">
        <f t="shared" si="45"/>
        <v>5158.1681680251213</v>
      </c>
      <c r="AN169" s="5">
        <f t="shared" si="13"/>
        <v>1432.6208746275988</v>
      </c>
      <c r="AO169" s="35">
        <f t="shared" si="14"/>
        <v>2.9801827500728496E-2</v>
      </c>
      <c r="AP169" s="5">
        <f t="shared" si="15"/>
        <v>3725.5472933975225</v>
      </c>
      <c r="AQ169" s="35">
        <f t="shared" si="16"/>
        <v>7.7499999999999999E-2</v>
      </c>
      <c r="AR169" s="5">
        <f t="shared" si="46"/>
        <v>144573.68512275355</v>
      </c>
      <c r="AS169" s="5">
        <f t="shared" si="47"/>
        <v>691049.5580973163</v>
      </c>
      <c r="AT169" s="5">
        <f t="shared" si="17"/>
        <v>575426.31487724686</v>
      </c>
      <c r="AU169" s="5">
        <f t="shared" si="18"/>
        <v>835623.24322006991</v>
      </c>
      <c r="AV169" s="150"/>
      <c r="AW169" s="2">
        <v>162</v>
      </c>
      <c r="AX169" s="118">
        <v>49766</v>
      </c>
      <c r="AY169" s="5">
        <f t="shared" si="48"/>
        <v>572369.42710200627</v>
      </c>
      <c r="AZ169" s="5">
        <f t="shared" si="49"/>
        <v>5034.344461579999</v>
      </c>
      <c r="BA169" s="5">
        <f t="shared" si="19"/>
        <v>1457.0355421924601</v>
      </c>
      <c r="BB169" s="35">
        <f t="shared" si="20"/>
        <v>3.0547450088024161E-2</v>
      </c>
      <c r="BC169" s="5">
        <f t="shared" si="21"/>
        <v>3577.3089193875389</v>
      </c>
      <c r="BD169" s="35">
        <f t="shared" si="22"/>
        <v>7.4999999999999997E-2</v>
      </c>
      <c r="BE169" s="5">
        <f t="shared" si="50"/>
        <v>149087.60844018628</v>
      </c>
      <c r="BF169" s="5">
        <f t="shared" si="51"/>
        <v>666476.19433577359</v>
      </c>
      <c r="BG169" s="5">
        <f t="shared" si="23"/>
        <v>570912.39155981387</v>
      </c>
      <c r="BH169" s="5">
        <f t="shared" si="24"/>
        <v>815563.80277595983</v>
      </c>
      <c r="BI169" s="150"/>
      <c r="BJ169" s="2">
        <v>162</v>
      </c>
      <c r="BK169" s="118">
        <v>49766</v>
      </c>
      <c r="BL169" s="5">
        <f t="shared" si="52"/>
        <v>567780.47847177577</v>
      </c>
      <c r="BM169" s="5">
        <f t="shared" si="53"/>
        <v>4911.6692164045799</v>
      </c>
      <c r="BN169" s="5">
        <f t="shared" si="25"/>
        <v>1481.3288256376013</v>
      </c>
      <c r="BO169" s="35">
        <f t="shared" si="26"/>
        <v>3.1307779294378918E-2</v>
      </c>
      <c r="BP169" s="5">
        <f t="shared" si="27"/>
        <v>3430.3403907669785</v>
      </c>
      <c r="BQ169" s="35">
        <f t="shared" si="28"/>
        <v>7.2499999999999995E-2</v>
      </c>
      <c r="BR169" s="5">
        <f t="shared" si="54"/>
        <v>153700.85035386262</v>
      </c>
      <c r="BS169" s="5">
        <f t="shared" si="55"/>
        <v>641989.56270367943</v>
      </c>
      <c r="BT169" s="5">
        <f t="shared" si="29"/>
        <v>566299.14964613819</v>
      </c>
      <c r="BU169" s="5">
        <f t="shared" si="30"/>
        <v>795690.41305754206</v>
      </c>
      <c r="BV169" s="150"/>
      <c r="BW169" s="2">
        <v>162</v>
      </c>
      <c r="BX169" s="118">
        <v>49766</v>
      </c>
      <c r="BY169" s="5">
        <f t="shared" si="56"/>
        <v>563092.34409494419</v>
      </c>
      <c r="BZ169" s="5">
        <f t="shared" si="57"/>
        <v>4790.177965290115</v>
      </c>
      <c r="CA169" s="5">
        <f t="shared" si="31"/>
        <v>1505.4726247362737</v>
      </c>
      <c r="CB169" s="35">
        <f t="shared" si="32"/>
        <v>3.2082964164380813E-2</v>
      </c>
      <c r="CC169" s="5">
        <f t="shared" si="33"/>
        <v>3284.7053405538413</v>
      </c>
      <c r="CD169" s="35">
        <f t="shared" si="34"/>
        <v>7.0000000000000007E-2</v>
      </c>
      <c r="CE169" s="5">
        <f t="shared" si="58"/>
        <v>158413.12852979291</v>
      </c>
      <c r="CF169" s="5">
        <f t="shared" si="59"/>
        <v>617595.7018472061</v>
      </c>
      <c r="CG169" s="5">
        <f t="shared" si="35"/>
        <v>561586.87147020793</v>
      </c>
      <c r="CH169" s="5">
        <f t="shared" si="36"/>
        <v>776008.83037699899</v>
      </c>
    </row>
    <row r="170" spans="9:86" ht="14.25" customHeight="1">
      <c r="I170" s="150"/>
      <c r="J170" s="2">
        <v>163</v>
      </c>
      <c r="K170" s="118">
        <v>49796</v>
      </c>
      <c r="L170" s="5">
        <f t="shared" si="37"/>
        <v>584155.83284057584</v>
      </c>
      <c r="M170" s="5">
        <f t="shared" si="0"/>
        <v>5409.1195491666622</v>
      </c>
      <c r="N170" s="5">
        <f t="shared" si="1"/>
        <v>1393.0481983877035</v>
      </c>
      <c r="O170" s="35">
        <f t="shared" si="2"/>
        <v>2.8616642068546506E-2</v>
      </c>
      <c r="P170" s="5">
        <f t="shared" si="3"/>
        <v>4016.0713507789587</v>
      </c>
      <c r="Q170" s="35">
        <f t="shared" si="4"/>
        <v>8.2500000000000004E-2</v>
      </c>
      <c r="R170" s="5">
        <f t="shared" si="38"/>
        <v>137237.21535781221</v>
      </c>
      <c r="S170" s="5">
        <f t="shared" si="39"/>
        <v>744449.27115635388</v>
      </c>
      <c r="T170" s="5">
        <f t="shared" si="5"/>
        <v>582762.78464218811</v>
      </c>
      <c r="U170" s="5">
        <f t="shared" si="6"/>
        <v>881686.48651416611</v>
      </c>
      <c r="V170" s="150"/>
      <c r="W170" s="2">
        <v>163</v>
      </c>
      <c r="X170" s="118">
        <v>49796</v>
      </c>
      <c r="Y170" s="5">
        <f t="shared" si="40"/>
        <v>579840.78970230394</v>
      </c>
      <c r="Z170" s="5">
        <f t="shared" si="41"/>
        <v>5283.104931931518</v>
      </c>
      <c r="AA170" s="5">
        <f t="shared" si="7"/>
        <v>1417.4996672494913</v>
      </c>
      <c r="AB170" s="35">
        <f t="shared" si="8"/>
        <v>2.9335631968435676E-2</v>
      </c>
      <c r="AC170" s="5">
        <f t="shared" si="9"/>
        <v>3865.6052646820267</v>
      </c>
      <c r="AD170" s="35">
        <f t="shared" si="10"/>
        <v>0.08</v>
      </c>
      <c r="AE170" s="5">
        <f t="shared" si="42"/>
        <v>141576.70996494527</v>
      </c>
      <c r="AF170" s="5">
        <f t="shared" si="43"/>
        <v>719569.39393989183</v>
      </c>
      <c r="AG170" s="5">
        <f t="shared" si="11"/>
        <v>578423.29003505444</v>
      </c>
      <c r="AH170" s="5">
        <f t="shared" si="12"/>
        <v>861146.10390483704</v>
      </c>
      <c r="AI170" s="150"/>
      <c r="AJ170" s="2">
        <v>163</v>
      </c>
      <c r="AK170" s="118">
        <v>49796</v>
      </c>
      <c r="AL170" s="5">
        <f t="shared" si="44"/>
        <v>575426.31487724686</v>
      </c>
      <c r="AM170" s="5">
        <f t="shared" si="45"/>
        <v>5158.1681680251213</v>
      </c>
      <c r="AN170" s="5">
        <f t="shared" si="13"/>
        <v>1441.8732177762354</v>
      </c>
      <c r="AO170" s="35">
        <f t="shared" si="14"/>
        <v>3.0068973500118577E-2</v>
      </c>
      <c r="AP170" s="5">
        <f t="shared" si="15"/>
        <v>3716.2949502488859</v>
      </c>
      <c r="AQ170" s="35">
        <f t="shared" si="16"/>
        <v>7.7499999999999999E-2</v>
      </c>
      <c r="AR170" s="5">
        <f t="shared" si="46"/>
        <v>146015.55834052979</v>
      </c>
      <c r="AS170" s="5">
        <f t="shared" si="47"/>
        <v>694765.85304756521</v>
      </c>
      <c r="AT170" s="5">
        <f t="shared" si="17"/>
        <v>573984.44165947067</v>
      </c>
      <c r="AU170" s="5">
        <f t="shared" si="18"/>
        <v>840781.411388095</v>
      </c>
      <c r="AV170" s="150"/>
      <c r="AW170" s="2">
        <v>163</v>
      </c>
      <c r="AX170" s="118">
        <v>49796</v>
      </c>
      <c r="AY170" s="5">
        <f t="shared" si="48"/>
        <v>570912.39155981387</v>
      </c>
      <c r="AZ170" s="5">
        <f t="shared" si="49"/>
        <v>5034.344461579999</v>
      </c>
      <c r="BA170" s="5">
        <f t="shared" si="19"/>
        <v>1466.1420143311625</v>
      </c>
      <c r="BB170" s="35">
        <f t="shared" si="20"/>
        <v>3.0816819589263855E-2</v>
      </c>
      <c r="BC170" s="5">
        <f t="shared" si="21"/>
        <v>3568.2024472488365</v>
      </c>
      <c r="BD170" s="35">
        <f t="shared" si="22"/>
        <v>7.4999999999999997E-2</v>
      </c>
      <c r="BE170" s="5">
        <f t="shared" si="50"/>
        <v>150553.75045451743</v>
      </c>
      <c r="BF170" s="5">
        <f t="shared" si="51"/>
        <v>670044.39678302244</v>
      </c>
      <c r="BG170" s="5">
        <f t="shared" si="23"/>
        <v>569446.24954548269</v>
      </c>
      <c r="BH170" s="5">
        <f t="shared" si="24"/>
        <v>820598.14723753987</v>
      </c>
      <c r="BI170" s="150"/>
      <c r="BJ170" s="2">
        <v>163</v>
      </c>
      <c r="BK170" s="118">
        <v>49796</v>
      </c>
      <c r="BL170" s="5">
        <f t="shared" si="52"/>
        <v>566299.14964613819</v>
      </c>
      <c r="BM170" s="5">
        <f t="shared" si="53"/>
        <v>4911.6692164045799</v>
      </c>
      <c r="BN170" s="5">
        <f t="shared" si="25"/>
        <v>1490.2785206258282</v>
      </c>
      <c r="BO170" s="35">
        <f t="shared" si="26"/>
        <v>3.1579320326870795E-2</v>
      </c>
      <c r="BP170" s="5">
        <f t="shared" si="27"/>
        <v>3421.3906957787517</v>
      </c>
      <c r="BQ170" s="35">
        <f t="shared" si="28"/>
        <v>7.2499999999999995E-2</v>
      </c>
      <c r="BR170" s="5">
        <f t="shared" si="54"/>
        <v>155191.12887448847</v>
      </c>
      <c r="BS170" s="5">
        <f t="shared" si="55"/>
        <v>645410.9533994582</v>
      </c>
      <c r="BT170" s="5">
        <f t="shared" si="29"/>
        <v>564808.87112551241</v>
      </c>
      <c r="BU170" s="5">
        <f t="shared" si="30"/>
        <v>800602.08227394661</v>
      </c>
      <c r="BV170" s="150"/>
      <c r="BW170" s="2">
        <v>163</v>
      </c>
      <c r="BX170" s="118">
        <v>49796</v>
      </c>
      <c r="BY170" s="5">
        <f t="shared" si="56"/>
        <v>561586.87147020793</v>
      </c>
      <c r="BZ170" s="5">
        <f t="shared" si="57"/>
        <v>4790.177965290115</v>
      </c>
      <c r="CA170" s="5">
        <f t="shared" si="31"/>
        <v>1514.2545483805684</v>
      </c>
      <c r="CB170" s="35">
        <f t="shared" si="32"/>
        <v>3.2356622819539667E-2</v>
      </c>
      <c r="CC170" s="5">
        <f t="shared" si="33"/>
        <v>3275.9234169095466</v>
      </c>
      <c r="CD170" s="35">
        <f t="shared" si="34"/>
        <v>7.0000000000000007E-2</v>
      </c>
      <c r="CE170" s="5">
        <f t="shared" si="58"/>
        <v>159927.38307817347</v>
      </c>
      <c r="CF170" s="5">
        <f t="shared" si="59"/>
        <v>620871.62526411563</v>
      </c>
      <c r="CG170" s="5">
        <f t="shared" si="35"/>
        <v>560072.61692182731</v>
      </c>
      <c r="CH170" s="5">
        <f t="shared" si="36"/>
        <v>780799.00834228913</v>
      </c>
    </row>
    <row r="171" spans="9:86" ht="14.25" customHeight="1">
      <c r="I171" s="150"/>
      <c r="J171" s="2">
        <v>164</v>
      </c>
      <c r="K171" s="118">
        <v>49827</v>
      </c>
      <c r="L171" s="5">
        <f t="shared" si="37"/>
        <v>582762.78464218811</v>
      </c>
      <c r="M171" s="5">
        <f t="shared" si="0"/>
        <v>5409.1195491666622</v>
      </c>
      <c r="N171" s="5">
        <f t="shared" si="1"/>
        <v>1402.625404751619</v>
      </c>
      <c r="O171" s="35">
        <f t="shared" si="2"/>
        <v>2.8882257585054687E-2</v>
      </c>
      <c r="P171" s="5">
        <f t="shared" si="3"/>
        <v>4006.4941444150431</v>
      </c>
      <c r="Q171" s="35">
        <f t="shared" si="4"/>
        <v>8.2500000000000004E-2</v>
      </c>
      <c r="R171" s="5">
        <f t="shared" si="38"/>
        <v>138639.84076256384</v>
      </c>
      <c r="S171" s="5">
        <f t="shared" si="39"/>
        <v>748455.76530076889</v>
      </c>
      <c r="T171" s="5">
        <f t="shared" si="5"/>
        <v>581360.15923743648</v>
      </c>
      <c r="U171" s="5">
        <f t="shared" si="6"/>
        <v>887095.60606333276</v>
      </c>
      <c r="V171" s="150"/>
      <c r="W171" s="2">
        <v>164</v>
      </c>
      <c r="X171" s="118">
        <v>49827</v>
      </c>
      <c r="Y171" s="5">
        <f t="shared" si="40"/>
        <v>578423.29003505444</v>
      </c>
      <c r="Z171" s="5">
        <f t="shared" si="41"/>
        <v>5283.104931931518</v>
      </c>
      <c r="AA171" s="5">
        <f t="shared" si="7"/>
        <v>1426.9496650311548</v>
      </c>
      <c r="AB171" s="35">
        <f t="shared" si="8"/>
        <v>2.9603572807962351E-2</v>
      </c>
      <c r="AC171" s="5">
        <f t="shared" si="9"/>
        <v>3856.1552669003631</v>
      </c>
      <c r="AD171" s="35">
        <f t="shared" si="10"/>
        <v>0.08</v>
      </c>
      <c r="AE171" s="5">
        <f t="shared" si="42"/>
        <v>143003.65962997644</v>
      </c>
      <c r="AF171" s="5">
        <f t="shared" si="43"/>
        <v>723425.54920679214</v>
      </c>
      <c r="AG171" s="5">
        <f t="shared" si="11"/>
        <v>576996.34037002327</v>
      </c>
      <c r="AH171" s="5">
        <f t="shared" si="12"/>
        <v>866429.20883676852</v>
      </c>
      <c r="AI171" s="150"/>
      <c r="AJ171" s="2">
        <v>164</v>
      </c>
      <c r="AK171" s="118">
        <v>49827</v>
      </c>
      <c r="AL171" s="5">
        <f t="shared" si="44"/>
        <v>573984.44165947067</v>
      </c>
      <c r="AM171" s="5">
        <f t="shared" si="45"/>
        <v>5158.1681680251213</v>
      </c>
      <c r="AN171" s="5">
        <f t="shared" si="13"/>
        <v>1451.1853156410398</v>
      </c>
      <c r="AO171" s="35">
        <f t="shared" si="14"/>
        <v>3.0339191315613852E-2</v>
      </c>
      <c r="AP171" s="5">
        <f t="shared" si="15"/>
        <v>3706.9828523840815</v>
      </c>
      <c r="AQ171" s="35">
        <f t="shared" si="16"/>
        <v>7.7499999999999999E-2</v>
      </c>
      <c r="AR171" s="5">
        <f t="shared" si="46"/>
        <v>147466.74365617085</v>
      </c>
      <c r="AS171" s="5">
        <f t="shared" si="47"/>
        <v>698472.83589994931</v>
      </c>
      <c r="AT171" s="5">
        <f t="shared" si="17"/>
        <v>572533.25634382968</v>
      </c>
      <c r="AU171" s="5">
        <f t="shared" si="18"/>
        <v>845939.57955612009</v>
      </c>
      <c r="AV171" s="150"/>
      <c r="AW171" s="2">
        <v>164</v>
      </c>
      <c r="AX171" s="118">
        <v>49827</v>
      </c>
      <c r="AY171" s="5">
        <f t="shared" si="48"/>
        <v>569446.24954548269</v>
      </c>
      <c r="AZ171" s="5">
        <f t="shared" si="49"/>
        <v>5034.344461579999</v>
      </c>
      <c r="BA171" s="5">
        <f t="shared" si="19"/>
        <v>1475.3054019207325</v>
      </c>
      <c r="BB171" s="35">
        <f t="shared" si="20"/>
        <v>3.1089264065185078E-2</v>
      </c>
      <c r="BC171" s="5">
        <f t="shared" si="21"/>
        <v>3559.0390596592665</v>
      </c>
      <c r="BD171" s="35">
        <f t="shared" si="22"/>
        <v>7.4999999999999997E-2</v>
      </c>
      <c r="BE171" s="5">
        <f t="shared" si="50"/>
        <v>152029.05585643815</v>
      </c>
      <c r="BF171" s="5">
        <f t="shared" si="51"/>
        <v>673603.43584268168</v>
      </c>
      <c r="BG171" s="5">
        <f t="shared" si="23"/>
        <v>567970.944143562</v>
      </c>
      <c r="BH171" s="5">
        <f t="shared" si="24"/>
        <v>825632.4916991198</v>
      </c>
      <c r="BI171" s="150"/>
      <c r="BJ171" s="2">
        <v>164</v>
      </c>
      <c r="BK171" s="118">
        <v>49827</v>
      </c>
      <c r="BL171" s="5">
        <f t="shared" si="52"/>
        <v>564808.87112551241</v>
      </c>
      <c r="BM171" s="5">
        <f t="shared" si="53"/>
        <v>4911.6692164045799</v>
      </c>
      <c r="BN171" s="5">
        <f t="shared" si="25"/>
        <v>1499.2822866879424</v>
      </c>
      <c r="BO171" s="35">
        <f t="shared" si="26"/>
        <v>3.1853939199650502E-2</v>
      </c>
      <c r="BP171" s="5">
        <f t="shared" si="27"/>
        <v>3412.3869297166375</v>
      </c>
      <c r="BQ171" s="35">
        <f t="shared" si="28"/>
        <v>7.2499999999999995E-2</v>
      </c>
      <c r="BR171" s="5">
        <f t="shared" si="54"/>
        <v>156690.41116117639</v>
      </c>
      <c r="BS171" s="5">
        <f t="shared" si="55"/>
        <v>648823.34032917488</v>
      </c>
      <c r="BT171" s="5">
        <f t="shared" si="29"/>
        <v>563309.58883882442</v>
      </c>
      <c r="BU171" s="5">
        <f t="shared" si="30"/>
        <v>805513.75149035128</v>
      </c>
      <c r="BV171" s="150"/>
      <c r="BW171" s="2">
        <v>164</v>
      </c>
      <c r="BX171" s="118">
        <v>49827</v>
      </c>
      <c r="BY171" s="5">
        <f t="shared" si="56"/>
        <v>560072.61692182731</v>
      </c>
      <c r="BZ171" s="5">
        <f t="shared" si="57"/>
        <v>4790.177965290115</v>
      </c>
      <c r="CA171" s="5">
        <f t="shared" si="31"/>
        <v>1523.087699912789</v>
      </c>
      <c r="CB171" s="35">
        <f t="shared" si="32"/>
        <v>3.2633361901184516E-2</v>
      </c>
      <c r="CC171" s="5">
        <f t="shared" si="33"/>
        <v>3267.090265377326</v>
      </c>
      <c r="CD171" s="35">
        <f t="shared" si="34"/>
        <v>7.0000000000000007E-2</v>
      </c>
      <c r="CE171" s="5">
        <f t="shared" si="58"/>
        <v>161450.47077808625</v>
      </c>
      <c r="CF171" s="5">
        <f t="shared" si="59"/>
        <v>624138.71552949294</v>
      </c>
      <c r="CG171" s="5">
        <f t="shared" si="35"/>
        <v>558549.52922191448</v>
      </c>
      <c r="CH171" s="5">
        <f t="shared" si="36"/>
        <v>785589.18630757916</v>
      </c>
    </row>
    <row r="172" spans="9:86" ht="14.25" customHeight="1">
      <c r="I172" s="150"/>
      <c r="J172" s="2">
        <v>165</v>
      </c>
      <c r="K172" s="118">
        <v>49857</v>
      </c>
      <c r="L172" s="5">
        <f t="shared" si="37"/>
        <v>581360.15923743648</v>
      </c>
      <c r="M172" s="5">
        <f t="shared" si="0"/>
        <v>5409.1195491666622</v>
      </c>
      <c r="N172" s="5">
        <f t="shared" si="1"/>
        <v>1412.2684544092863</v>
      </c>
      <c r="O172" s="35">
        <f t="shared" si="2"/>
        <v>2.9150985294797142E-2</v>
      </c>
      <c r="P172" s="5">
        <f t="shared" si="3"/>
        <v>3996.8510947573759</v>
      </c>
      <c r="Q172" s="35">
        <f t="shared" si="4"/>
        <v>8.2500000000000004E-2</v>
      </c>
      <c r="R172" s="5">
        <f t="shared" si="38"/>
        <v>140052.10921697313</v>
      </c>
      <c r="S172" s="5">
        <f t="shared" si="39"/>
        <v>752452.61639552622</v>
      </c>
      <c r="T172" s="5">
        <f t="shared" si="5"/>
        <v>579947.89078302716</v>
      </c>
      <c r="U172" s="5">
        <f t="shared" si="6"/>
        <v>892504.72561249929</v>
      </c>
      <c r="V172" s="150"/>
      <c r="W172" s="2">
        <v>165</v>
      </c>
      <c r="X172" s="118">
        <v>49857</v>
      </c>
      <c r="Y172" s="5">
        <f t="shared" si="40"/>
        <v>576996.34037002327</v>
      </c>
      <c r="Z172" s="5">
        <f t="shared" si="41"/>
        <v>5283.104931931518</v>
      </c>
      <c r="AA172" s="5">
        <f t="shared" si="7"/>
        <v>1436.4626627980292</v>
      </c>
      <c r="AB172" s="35">
        <f t="shared" si="8"/>
        <v>2.9874629607740739E-2</v>
      </c>
      <c r="AC172" s="5">
        <f t="shared" si="9"/>
        <v>3846.6422691334888</v>
      </c>
      <c r="AD172" s="35">
        <f t="shared" si="10"/>
        <v>0.08</v>
      </c>
      <c r="AE172" s="5">
        <f t="shared" si="42"/>
        <v>144440.12229277447</v>
      </c>
      <c r="AF172" s="5">
        <f t="shared" si="43"/>
        <v>727272.19147592562</v>
      </c>
      <c r="AG172" s="5">
        <f t="shared" si="11"/>
        <v>575559.87770722527</v>
      </c>
      <c r="AH172" s="5">
        <f t="shared" si="12"/>
        <v>871712.31376870011</v>
      </c>
      <c r="AI172" s="150"/>
      <c r="AJ172" s="2">
        <v>165</v>
      </c>
      <c r="AK172" s="118">
        <v>49857</v>
      </c>
      <c r="AL172" s="5">
        <f t="shared" si="44"/>
        <v>572533.25634382968</v>
      </c>
      <c r="AM172" s="5">
        <f t="shared" si="45"/>
        <v>5158.1681680251213</v>
      </c>
      <c r="AN172" s="5">
        <f t="shared" si="13"/>
        <v>1460.557554137888</v>
      </c>
      <c r="AO172" s="35">
        <f t="shared" si="14"/>
        <v>3.061252853952847E-2</v>
      </c>
      <c r="AP172" s="5">
        <f t="shared" si="15"/>
        <v>3697.6106138872333</v>
      </c>
      <c r="AQ172" s="35">
        <f t="shared" si="16"/>
        <v>7.7499999999999999E-2</v>
      </c>
      <c r="AR172" s="5">
        <f t="shared" si="46"/>
        <v>148927.30121030874</v>
      </c>
      <c r="AS172" s="5">
        <f t="shared" si="47"/>
        <v>702170.4465138365</v>
      </c>
      <c r="AT172" s="5">
        <f t="shared" si="17"/>
        <v>571072.69878969179</v>
      </c>
      <c r="AU172" s="5">
        <f t="shared" si="18"/>
        <v>851097.74772414519</v>
      </c>
      <c r="AV172" s="150"/>
      <c r="AW172" s="2">
        <v>165</v>
      </c>
      <c r="AX172" s="118">
        <v>49857</v>
      </c>
      <c r="AY172" s="5">
        <f t="shared" si="48"/>
        <v>567970.944143562</v>
      </c>
      <c r="AZ172" s="5">
        <f t="shared" si="49"/>
        <v>5034.344461579999</v>
      </c>
      <c r="BA172" s="5">
        <f t="shared" si="19"/>
        <v>1484.5260606827369</v>
      </c>
      <c r="BB172" s="35">
        <f t="shared" si="20"/>
        <v>3.1364831091940583E-2</v>
      </c>
      <c r="BC172" s="5">
        <f t="shared" si="21"/>
        <v>3549.8184008972621</v>
      </c>
      <c r="BD172" s="35">
        <f t="shared" si="22"/>
        <v>7.4999999999999997E-2</v>
      </c>
      <c r="BE172" s="5">
        <f t="shared" si="50"/>
        <v>153513.5819171209</v>
      </c>
      <c r="BF172" s="5">
        <f t="shared" si="51"/>
        <v>677153.25424357899</v>
      </c>
      <c r="BG172" s="5">
        <f t="shared" si="23"/>
        <v>566486.41808287927</v>
      </c>
      <c r="BH172" s="5">
        <f t="shared" si="24"/>
        <v>830666.83616069984</v>
      </c>
      <c r="BI172" s="150"/>
      <c r="BJ172" s="2">
        <v>165</v>
      </c>
      <c r="BK172" s="118">
        <v>49857</v>
      </c>
      <c r="BL172" s="5">
        <f t="shared" si="52"/>
        <v>563309.58883882442</v>
      </c>
      <c r="BM172" s="5">
        <f t="shared" si="53"/>
        <v>4911.6692164045799</v>
      </c>
      <c r="BN172" s="5">
        <f t="shared" si="25"/>
        <v>1508.3404505033491</v>
      </c>
      <c r="BO172" s="35">
        <f t="shared" si="26"/>
        <v>3.2131683473293461E-2</v>
      </c>
      <c r="BP172" s="5">
        <f t="shared" si="27"/>
        <v>3403.3287659012308</v>
      </c>
      <c r="BQ172" s="35">
        <f t="shared" si="28"/>
        <v>7.2499999999999995E-2</v>
      </c>
      <c r="BR172" s="5">
        <f t="shared" si="54"/>
        <v>158198.75161167973</v>
      </c>
      <c r="BS172" s="5">
        <f t="shared" si="55"/>
        <v>652226.66909507615</v>
      </c>
      <c r="BT172" s="5">
        <f t="shared" si="29"/>
        <v>561801.24838832102</v>
      </c>
      <c r="BU172" s="5">
        <f t="shared" si="30"/>
        <v>810425.42070675595</v>
      </c>
      <c r="BV172" s="150"/>
      <c r="BW172" s="2">
        <v>165</v>
      </c>
      <c r="BX172" s="118">
        <v>49857</v>
      </c>
      <c r="BY172" s="5">
        <f t="shared" si="56"/>
        <v>558549.52922191448</v>
      </c>
      <c r="BZ172" s="5">
        <f t="shared" si="57"/>
        <v>4790.177965290115</v>
      </c>
      <c r="CA172" s="5">
        <f t="shared" si="31"/>
        <v>1531.9723781622806</v>
      </c>
      <c r="CB172" s="35">
        <f t="shared" si="32"/>
        <v>3.2913228954926654E-2</v>
      </c>
      <c r="CC172" s="5">
        <f t="shared" si="33"/>
        <v>3258.2055871278344</v>
      </c>
      <c r="CD172" s="35">
        <f t="shared" si="34"/>
        <v>7.0000000000000007E-2</v>
      </c>
      <c r="CE172" s="5">
        <f t="shared" si="58"/>
        <v>162982.44315624854</v>
      </c>
      <c r="CF172" s="5">
        <f t="shared" si="59"/>
        <v>627396.92111662077</v>
      </c>
      <c r="CG172" s="5">
        <f t="shared" si="35"/>
        <v>557017.55684375216</v>
      </c>
      <c r="CH172" s="5">
        <f t="shared" si="36"/>
        <v>790379.36427286931</v>
      </c>
    </row>
    <row r="173" spans="9:86" ht="14.25" customHeight="1">
      <c r="I173" s="150"/>
      <c r="J173" s="2">
        <v>166</v>
      </c>
      <c r="K173" s="118">
        <v>49888</v>
      </c>
      <c r="L173" s="5">
        <f t="shared" si="37"/>
        <v>579947.89078302716</v>
      </c>
      <c r="M173" s="5">
        <f t="shared" si="0"/>
        <v>5409.1195491666622</v>
      </c>
      <c r="N173" s="5">
        <f t="shared" si="1"/>
        <v>1421.9778000333504</v>
      </c>
      <c r="O173" s="35">
        <f t="shared" si="2"/>
        <v>2.9422873798818881E-2</v>
      </c>
      <c r="P173" s="5">
        <f t="shared" si="3"/>
        <v>3987.1417491333118</v>
      </c>
      <c r="Q173" s="35">
        <f t="shared" si="4"/>
        <v>8.2500000000000004E-2</v>
      </c>
      <c r="R173" s="5">
        <f t="shared" si="38"/>
        <v>141474.08701700647</v>
      </c>
      <c r="S173" s="5">
        <f t="shared" si="39"/>
        <v>756439.75814465957</v>
      </c>
      <c r="T173" s="5">
        <f t="shared" si="5"/>
        <v>578525.91298299376</v>
      </c>
      <c r="U173" s="5">
        <f t="shared" si="6"/>
        <v>897913.84516166605</v>
      </c>
      <c r="V173" s="150"/>
      <c r="W173" s="2">
        <v>166</v>
      </c>
      <c r="X173" s="118">
        <v>49888</v>
      </c>
      <c r="Y173" s="5">
        <f t="shared" si="40"/>
        <v>575559.87770722527</v>
      </c>
      <c r="Z173" s="5">
        <f t="shared" si="41"/>
        <v>5283.104931931518</v>
      </c>
      <c r="AA173" s="5">
        <f t="shared" si="7"/>
        <v>1446.039080550016</v>
      </c>
      <c r="AB173" s="35">
        <f t="shared" si="8"/>
        <v>3.014885095139834E-2</v>
      </c>
      <c r="AC173" s="5">
        <f t="shared" si="9"/>
        <v>3837.0658513815019</v>
      </c>
      <c r="AD173" s="35">
        <f t="shared" si="10"/>
        <v>0.08</v>
      </c>
      <c r="AE173" s="5">
        <f t="shared" si="42"/>
        <v>145886.16137332449</v>
      </c>
      <c r="AF173" s="5">
        <f t="shared" si="43"/>
        <v>731109.25732730713</v>
      </c>
      <c r="AG173" s="5">
        <f t="shared" si="11"/>
        <v>574113.83862667531</v>
      </c>
      <c r="AH173" s="5">
        <f t="shared" si="12"/>
        <v>876995.41870063159</v>
      </c>
      <c r="AI173" s="150"/>
      <c r="AJ173" s="2">
        <v>166</v>
      </c>
      <c r="AK173" s="118">
        <v>49888</v>
      </c>
      <c r="AL173" s="5">
        <f t="shared" si="44"/>
        <v>571072.69878969179</v>
      </c>
      <c r="AM173" s="5">
        <f t="shared" si="45"/>
        <v>5158.1681680251213</v>
      </c>
      <c r="AN173" s="5">
        <f t="shared" si="13"/>
        <v>1469.9903216750286</v>
      </c>
      <c r="AO173" s="35">
        <f t="shared" si="14"/>
        <v>3.0889033738586341E-2</v>
      </c>
      <c r="AP173" s="5">
        <f t="shared" si="15"/>
        <v>3688.1778463500928</v>
      </c>
      <c r="AQ173" s="35">
        <f t="shared" si="16"/>
        <v>7.7499999999999999E-2</v>
      </c>
      <c r="AR173" s="5">
        <f t="shared" si="46"/>
        <v>150397.29153198376</v>
      </c>
      <c r="AS173" s="5">
        <f t="shared" si="47"/>
        <v>705858.62436018663</v>
      </c>
      <c r="AT173" s="5">
        <f t="shared" si="17"/>
        <v>569602.7084680167</v>
      </c>
      <c r="AU173" s="5">
        <f t="shared" si="18"/>
        <v>856255.91589217039</v>
      </c>
      <c r="AV173" s="150"/>
      <c r="AW173" s="2">
        <v>166</v>
      </c>
      <c r="AX173" s="118">
        <v>49888</v>
      </c>
      <c r="AY173" s="5">
        <f t="shared" si="48"/>
        <v>566486.41808287927</v>
      </c>
      <c r="AZ173" s="5">
        <f t="shared" si="49"/>
        <v>5034.344461579999</v>
      </c>
      <c r="BA173" s="5">
        <f t="shared" si="19"/>
        <v>1493.8043485620037</v>
      </c>
      <c r="BB173" s="35">
        <f t="shared" si="20"/>
        <v>3.1643569219909254E-2</v>
      </c>
      <c r="BC173" s="5">
        <f t="shared" si="21"/>
        <v>3540.5401130179953</v>
      </c>
      <c r="BD173" s="35">
        <f t="shared" si="22"/>
        <v>7.4999999999999997E-2</v>
      </c>
      <c r="BE173" s="5">
        <f t="shared" si="50"/>
        <v>155007.3862656829</v>
      </c>
      <c r="BF173" s="5">
        <f t="shared" si="51"/>
        <v>680693.79435659701</v>
      </c>
      <c r="BG173" s="5">
        <f t="shared" si="23"/>
        <v>564992.61373431724</v>
      </c>
      <c r="BH173" s="5">
        <f t="shared" si="24"/>
        <v>835701.18062227988</v>
      </c>
      <c r="BI173" s="150"/>
      <c r="BJ173" s="2">
        <v>166</v>
      </c>
      <c r="BK173" s="118">
        <v>49888</v>
      </c>
      <c r="BL173" s="5">
        <f t="shared" si="52"/>
        <v>561801.24838832102</v>
      </c>
      <c r="BM173" s="5">
        <f t="shared" si="53"/>
        <v>4911.6692164045799</v>
      </c>
      <c r="BN173" s="5">
        <f t="shared" si="25"/>
        <v>1517.4533407251406</v>
      </c>
      <c r="BO173" s="35">
        <f t="shared" si="26"/>
        <v>3.2412601682428432E-2</v>
      </c>
      <c r="BP173" s="5">
        <f t="shared" si="27"/>
        <v>3394.2158756794393</v>
      </c>
      <c r="BQ173" s="35">
        <f t="shared" si="28"/>
        <v>7.2499999999999995E-2</v>
      </c>
      <c r="BR173" s="5">
        <f t="shared" si="54"/>
        <v>159716.20495240486</v>
      </c>
      <c r="BS173" s="5">
        <f t="shared" si="55"/>
        <v>655620.88497075555</v>
      </c>
      <c r="BT173" s="5">
        <f t="shared" si="29"/>
        <v>560283.79504759586</v>
      </c>
      <c r="BU173" s="5">
        <f t="shared" si="30"/>
        <v>815337.08992316038</v>
      </c>
      <c r="BV173" s="150"/>
      <c r="BW173" s="2">
        <v>166</v>
      </c>
      <c r="BX173" s="118">
        <v>49888</v>
      </c>
      <c r="BY173" s="5">
        <f t="shared" si="56"/>
        <v>557017.55684375216</v>
      </c>
      <c r="BZ173" s="5">
        <f t="shared" si="57"/>
        <v>4790.177965290115</v>
      </c>
      <c r="CA173" s="5">
        <f t="shared" si="31"/>
        <v>1540.9088837015606</v>
      </c>
      <c r="CB173" s="35">
        <f t="shared" si="32"/>
        <v>3.319627250026802E-2</v>
      </c>
      <c r="CC173" s="5">
        <f t="shared" si="33"/>
        <v>3249.2690815885544</v>
      </c>
      <c r="CD173" s="35">
        <f t="shared" si="34"/>
        <v>7.0000000000000007E-2</v>
      </c>
      <c r="CE173" s="5">
        <f t="shared" si="58"/>
        <v>164523.35203995011</v>
      </c>
      <c r="CF173" s="5">
        <f t="shared" si="59"/>
        <v>630646.19019820937</v>
      </c>
      <c r="CG173" s="5">
        <f t="shared" si="35"/>
        <v>555476.64796005061</v>
      </c>
      <c r="CH173" s="5">
        <f t="shared" si="36"/>
        <v>795169.54223815945</v>
      </c>
    </row>
    <row r="174" spans="9:86" ht="14.25" customHeight="1">
      <c r="I174" s="150"/>
      <c r="J174" s="2">
        <v>167</v>
      </c>
      <c r="K174" s="118">
        <v>49919</v>
      </c>
      <c r="L174" s="5">
        <f t="shared" si="37"/>
        <v>578525.91298299376</v>
      </c>
      <c r="M174" s="5">
        <f t="shared" si="0"/>
        <v>5409.1195491666622</v>
      </c>
      <c r="N174" s="5">
        <f t="shared" si="1"/>
        <v>1431.7538974085801</v>
      </c>
      <c r="O174" s="35">
        <f t="shared" si="2"/>
        <v>2.9697972698083813E-2</v>
      </c>
      <c r="P174" s="5">
        <f t="shared" si="3"/>
        <v>3977.3656517580821</v>
      </c>
      <c r="Q174" s="35">
        <f t="shared" si="4"/>
        <v>8.2500000000000004E-2</v>
      </c>
      <c r="R174" s="5">
        <f t="shared" si="38"/>
        <v>142905.84091441505</v>
      </c>
      <c r="S174" s="5">
        <f t="shared" si="39"/>
        <v>760417.12379641761</v>
      </c>
      <c r="T174" s="5">
        <f t="shared" si="5"/>
        <v>577094.15908558515</v>
      </c>
      <c r="U174" s="5">
        <f t="shared" si="6"/>
        <v>903322.96471083269</v>
      </c>
      <c r="V174" s="150"/>
      <c r="W174" s="2">
        <v>167</v>
      </c>
      <c r="X174" s="118">
        <v>49919</v>
      </c>
      <c r="Y174" s="5">
        <f t="shared" si="40"/>
        <v>574113.83862667531</v>
      </c>
      <c r="Z174" s="5">
        <f t="shared" si="41"/>
        <v>5283.104931931518</v>
      </c>
      <c r="AA174" s="5">
        <f t="shared" si="7"/>
        <v>1455.6793410870155</v>
      </c>
      <c r="AB174" s="35">
        <f t="shared" si="8"/>
        <v>3.0426286422270115E-2</v>
      </c>
      <c r="AC174" s="5">
        <f t="shared" si="9"/>
        <v>3827.4255908445025</v>
      </c>
      <c r="AD174" s="35">
        <f t="shared" si="10"/>
        <v>0.08</v>
      </c>
      <c r="AE174" s="5">
        <f t="shared" si="42"/>
        <v>147341.84071441149</v>
      </c>
      <c r="AF174" s="5">
        <f t="shared" si="43"/>
        <v>734936.68291815161</v>
      </c>
      <c r="AG174" s="5">
        <f t="shared" si="11"/>
        <v>572658.15928558831</v>
      </c>
      <c r="AH174" s="5">
        <f t="shared" si="12"/>
        <v>882278.52363256307</v>
      </c>
      <c r="AI174" s="150"/>
      <c r="AJ174" s="2">
        <v>167</v>
      </c>
      <c r="AK174" s="118">
        <v>49919</v>
      </c>
      <c r="AL174" s="5">
        <f t="shared" si="44"/>
        <v>569602.7084680167</v>
      </c>
      <c r="AM174" s="5">
        <f t="shared" si="45"/>
        <v>5158.1681680251213</v>
      </c>
      <c r="AN174" s="5">
        <f t="shared" si="13"/>
        <v>1479.4840091691799</v>
      </c>
      <c r="AO174" s="35">
        <f t="shared" si="14"/>
        <v>3.1168756479020565E-2</v>
      </c>
      <c r="AP174" s="5">
        <f t="shared" si="15"/>
        <v>3678.6841588559414</v>
      </c>
      <c r="AQ174" s="35">
        <f t="shared" si="16"/>
        <v>7.7499999999999999E-2</v>
      </c>
      <c r="AR174" s="5">
        <f t="shared" si="46"/>
        <v>151876.77554115295</v>
      </c>
      <c r="AS174" s="5">
        <f t="shared" si="47"/>
        <v>709537.30851904256</v>
      </c>
      <c r="AT174" s="5">
        <f t="shared" si="17"/>
        <v>568123.22445884754</v>
      </c>
      <c r="AU174" s="5">
        <f t="shared" si="18"/>
        <v>861414.08406019548</v>
      </c>
      <c r="AV174" s="150"/>
      <c r="AW174" s="2">
        <v>167</v>
      </c>
      <c r="AX174" s="118">
        <v>49919</v>
      </c>
      <c r="AY174" s="5">
        <f t="shared" si="48"/>
        <v>564992.61373431724</v>
      </c>
      <c r="AZ174" s="5">
        <f t="shared" si="49"/>
        <v>5034.344461579999</v>
      </c>
      <c r="BA174" s="5">
        <f t="shared" si="19"/>
        <v>1503.1406257405165</v>
      </c>
      <c r="BB174" s="35">
        <f t="shared" si="20"/>
        <v>3.192552799879303E-2</v>
      </c>
      <c r="BC174" s="5">
        <f t="shared" si="21"/>
        <v>3531.2038358394825</v>
      </c>
      <c r="BD174" s="35">
        <f t="shared" si="22"/>
        <v>7.4999999999999997E-2</v>
      </c>
      <c r="BE174" s="5">
        <f t="shared" si="50"/>
        <v>156510.52689142342</v>
      </c>
      <c r="BF174" s="5">
        <f t="shared" si="51"/>
        <v>684224.99819243653</v>
      </c>
      <c r="BG174" s="5">
        <f t="shared" si="23"/>
        <v>563489.47310857673</v>
      </c>
      <c r="BH174" s="5">
        <f t="shared" si="24"/>
        <v>840735.52508385992</v>
      </c>
      <c r="BI174" s="150"/>
      <c r="BJ174" s="2">
        <v>167</v>
      </c>
      <c r="BK174" s="118">
        <v>49919</v>
      </c>
      <c r="BL174" s="5">
        <f t="shared" si="52"/>
        <v>560283.79504759586</v>
      </c>
      <c r="BM174" s="5">
        <f t="shared" si="53"/>
        <v>4911.6692164045799</v>
      </c>
      <c r="BN174" s="5">
        <f t="shared" si="25"/>
        <v>1526.6212879920217</v>
      </c>
      <c r="BO174" s="35">
        <f t="shared" si="26"/>
        <v>3.2696743360832045E-2</v>
      </c>
      <c r="BP174" s="5">
        <f t="shared" si="27"/>
        <v>3385.0479284125581</v>
      </c>
      <c r="BQ174" s="35">
        <f t="shared" si="28"/>
        <v>7.2499999999999995E-2</v>
      </c>
      <c r="BR174" s="5">
        <f t="shared" si="54"/>
        <v>161242.82624039688</v>
      </c>
      <c r="BS174" s="5">
        <f t="shared" si="55"/>
        <v>659005.93289916811</v>
      </c>
      <c r="BT174" s="5">
        <f t="shared" si="29"/>
        <v>558757.17375960387</v>
      </c>
      <c r="BU174" s="5">
        <f t="shared" si="30"/>
        <v>820248.75913956505</v>
      </c>
      <c r="BV174" s="150"/>
      <c r="BW174" s="2">
        <v>167</v>
      </c>
      <c r="BX174" s="118">
        <v>49919</v>
      </c>
      <c r="BY174" s="5">
        <f t="shared" si="56"/>
        <v>555476.64796005061</v>
      </c>
      <c r="BZ174" s="5">
        <f t="shared" si="57"/>
        <v>4790.177965290115</v>
      </c>
      <c r="CA174" s="5">
        <f t="shared" si="31"/>
        <v>1549.8975188564864</v>
      </c>
      <c r="CB174" s="35">
        <f t="shared" si="32"/>
        <v>3.3482542055693121E-2</v>
      </c>
      <c r="CC174" s="5">
        <f t="shared" si="33"/>
        <v>3240.2804464336286</v>
      </c>
      <c r="CD174" s="35">
        <f t="shared" si="34"/>
        <v>7.0000000000000007E-2</v>
      </c>
      <c r="CE174" s="5">
        <f t="shared" si="58"/>
        <v>166073.24955880659</v>
      </c>
      <c r="CF174" s="5">
        <f t="shared" si="59"/>
        <v>633886.47064464295</v>
      </c>
      <c r="CG174" s="5">
        <f t="shared" si="35"/>
        <v>553926.75044119416</v>
      </c>
      <c r="CH174" s="5">
        <f t="shared" si="36"/>
        <v>799959.72020344948</v>
      </c>
    </row>
    <row r="175" spans="9:86" ht="14.25" customHeight="1">
      <c r="I175" s="150"/>
      <c r="J175" s="2">
        <v>168</v>
      </c>
      <c r="K175" s="118">
        <v>49949</v>
      </c>
      <c r="L175" s="5">
        <f t="shared" si="37"/>
        <v>577094.15908558515</v>
      </c>
      <c r="M175" s="5">
        <f t="shared" si="0"/>
        <v>5409.1195491666622</v>
      </c>
      <c r="N175" s="5">
        <f t="shared" si="1"/>
        <v>1441.5972054532645</v>
      </c>
      <c r="O175" s="35">
        <f t="shared" si="2"/>
        <v>2.9976332619359683E-2</v>
      </c>
      <c r="P175" s="5">
        <f t="shared" si="3"/>
        <v>3967.5223437133977</v>
      </c>
      <c r="Q175" s="35">
        <f t="shared" si="4"/>
        <v>8.2500000000000004E-2</v>
      </c>
      <c r="R175" s="5">
        <f t="shared" si="38"/>
        <v>144347.43811986831</v>
      </c>
      <c r="S175" s="5">
        <f t="shared" si="39"/>
        <v>764384.64614013105</v>
      </c>
      <c r="T175" s="5">
        <f t="shared" si="5"/>
        <v>575652.56188013183</v>
      </c>
      <c r="U175" s="5">
        <f t="shared" si="6"/>
        <v>908732.08425999933</v>
      </c>
      <c r="V175" s="150"/>
      <c r="W175" s="2">
        <v>168</v>
      </c>
      <c r="X175" s="118">
        <v>49949</v>
      </c>
      <c r="Y175" s="5">
        <f t="shared" si="40"/>
        <v>572658.15928558831</v>
      </c>
      <c r="Z175" s="5">
        <f t="shared" si="41"/>
        <v>5283.104931931518</v>
      </c>
      <c r="AA175" s="5">
        <f t="shared" si="7"/>
        <v>1465.3838700275955</v>
      </c>
      <c r="AB175" s="35">
        <f t="shared" si="8"/>
        <v>3.0706986629280855E-2</v>
      </c>
      <c r="AC175" s="5">
        <f t="shared" si="9"/>
        <v>3817.7210619039224</v>
      </c>
      <c r="AD175" s="35">
        <f t="shared" si="10"/>
        <v>0.08</v>
      </c>
      <c r="AE175" s="5">
        <f t="shared" si="42"/>
        <v>148807.22458443907</v>
      </c>
      <c r="AF175" s="5">
        <f t="shared" si="43"/>
        <v>738754.40398005547</v>
      </c>
      <c r="AG175" s="5">
        <f t="shared" si="11"/>
        <v>571192.7754155607</v>
      </c>
      <c r="AH175" s="5">
        <f t="shared" si="12"/>
        <v>887561.62856449455</v>
      </c>
      <c r="AI175" s="150"/>
      <c r="AJ175" s="2">
        <v>168</v>
      </c>
      <c r="AK175" s="118">
        <v>49949</v>
      </c>
      <c r="AL175" s="5">
        <f t="shared" si="44"/>
        <v>568123.22445884754</v>
      </c>
      <c r="AM175" s="5">
        <f t="shared" si="45"/>
        <v>5158.1681680251213</v>
      </c>
      <c r="AN175" s="5">
        <f t="shared" si="13"/>
        <v>1489.039010061731</v>
      </c>
      <c r="AO175" s="35">
        <f t="shared" si="14"/>
        <v>3.145174735245327E-2</v>
      </c>
      <c r="AP175" s="5">
        <f t="shared" si="15"/>
        <v>3669.1291579633903</v>
      </c>
      <c r="AQ175" s="35">
        <f t="shared" si="16"/>
        <v>7.7499999999999999E-2</v>
      </c>
      <c r="AR175" s="5">
        <f t="shared" si="46"/>
        <v>153365.81455121469</v>
      </c>
      <c r="AS175" s="5">
        <f t="shared" si="47"/>
        <v>713206.437677006</v>
      </c>
      <c r="AT175" s="5">
        <f t="shared" si="17"/>
        <v>566634.18544878578</v>
      </c>
      <c r="AU175" s="5">
        <f t="shared" si="18"/>
        <v>866572.25222822069</v>
      </c>
      <c r="AV175" s="150"/>
      <c r="AW175" s="2">
        <v>168</v>
      </c>
      <c r="AX175" s="118">
        <v>49949</v>
      </c>
      <c r="AY175" s="5">
        <f t="shared" si="48"/>
        <v>563489.47310857673</v>
      </c>
      <c r="AZ175" s="5">
        <f t="shared" si="49"/>
        <v>5034.344461579999</v>
      </c>
      <c r="BA175" s="5">
        <f t="shared" si="19"/>
        <v>1512.5352546513946</v>
      </c>
      <c r="BB175" s="35">
        <f t="shared" si="20"/>
        <v>3.2210758003494051E-2</v>
      </c>
      <c r="BC175" s="5">
        <f t="shared" si="21"/>
        <v>3521.8092069286045</v>
      </c>
      <c r="BD175" s="35">
        <f t="shared" si="22"/>
        <v>7.4999999999999997E-2</v>
      </c>
      <c r="BE175" s="5">
        <f t="shared" si="50"/>
        <v>158023.06214607481</v>
      </c>
      <c r="BF175" s="5">
        <f t="shared" si="51"/>
        <v>687746.80739936512</v>
      </c>
      <c r="BG175" s="5">
        <f t="shared" si="23"/>
        <v>561976.93785392528</v>
      </c>
      <c r="BH175" s="5">
        <f t="shared" si="24"/>
        <v>845769.86954543996</v>
      </c>
      <c r="BI175" s="150"/>
      <c r="BJ175" s="2">
        <v>168</v>
      </c>
      <c r="BK175" s="118">
        <v>49949</v>
      </c>
      <c r="BL175" s="5">
        <f t="shared" si="52"/>
        <v>558757.17375960387</v>
      </c>
      <c r="BM175" s="5">
        <f t="shared" si="53"/>
        <v>4911.6692164045799</v>
      </c>
      <c r="BN175" s="5">
        <f t="shared" si="25"/>
        <v>1535.8446249403064</v>
      </c>
      <c r="BO175" s="35">
        <f t="shared" si="26"/>
        <v>3.2984159067303433E-2</v>
      </c>
      <c r="BP175" s="5">
        <f t="shared" si="27"/>
        <v>3375.8245914642735</v>
      </c>
      <c r="BQ175" s="35">
        <f t="shared" si="28"/>
        <v>7.2499999999999995E-2</v>
      </c>
      <c r="BR175" s="5">
        <f t="shared" si="54"/>
        <v>162778.67086533719</v>
      </c>
      <c r="BS175" s="5">
        <f t="shared" si="55"/>
        <v>662381.75749063236</v>
      </c>
      <c r="BT175" s="5">
        <f t="shared" si="29"/>
        <v>557221.32913466357</v>
      </c>
      <c r="BU175" s="5">
        <f t="shared" si="30"/>
        <v>825160.42835596949</v>
      </c>
      <c r="BV175" s="150"/>
      <c r="BW175" s="2">
        <v>168</v>
      </c>
      <c r="BX175" s="118">
        <v>49949</v>
      </c>
      <c r="BY175" s="5">
        <f t="shared" si="56"/>
        <v>553926.75044119416</v>
      </c>
      <c r="BZ175" s="5">
        <f t="shared" si="57"/>
        <v>4790.177965290115</v>
      </c>
      <c r="CA175" s="5">
        <f t="shared" si="31"/>
        <v>1558.9385877164823</v>
      </c>
      <c r="CB175" s="35">
        <f t="shared" si="32"/>
        <v>3.3772088164541136E-2</v>
      </c>
      <c r="CC175" s="5">
        <f t="shared" si="33"/>
        <v>3231.2393775736327</v>
      </c>
      <c r="CD175" s="35">
        <f t="shared" si="34"/>
        <v>7.0000000000000007E-2</v>
      </c>
      <c r="CE175" s="5">
        <f t="shared" si="58"/>
        <v>167632.18814652308</v>
      </c>
      <c r="CF175" s="5">
        <f t="shared" si="59"/>
        <v>637117.71002221655</v>
      </c>
      <c r="CG175" s="5">
        <f t="shared" si="35"/>
        <v>552367.81185347773</v>
      </c>
      <c r="CH175" s="5">
        <f t="shared" si="36"/>
        <v>804749.89816873963</v>
      </c>
    </row>
    <row r="176" spans="9:86" ht="14.25" customHeight="1">
      <c r="I176" s="150"/>
      <c r="J176" s="2">
        <v>169</v>
      </c>
      <c r="K176" s="118">
        <v>49980</v>
      </c>
      <c r="L176" s="5">
        <f t="shared" si="37"/>
        <v>575652.56188013183</v>
      </c>
      <c r="M176" s="5">
        <f t="shared" si="0"/>
        <v>5409.1195491666622</v>
      </c>
      <c r="N176" s="5">
        <f t="shared" si="1"/>
        <v>1451.508186240756</v>
      </c>
      <c r="O176" s="35">
        <f t="shared" si="2"/>
        <v>3.025800524191195E-2</v>
      </c>
      <c r="P176" s="5">
        <f t="shared" si="3"/>
        <v>3957.6113629259062</v>
      </c>
      <c r="Q176" s="35">
        <f t="shared" si="4"/>
        <v>8.2500000000000004E-2</v>
      </c>
      <c r="R176" s="5">
        <f t="shared" si="38"/>
        <v>145798.94630610908</v>
      </c>
      <c r="S176" s="5">
        <f t="shared" si="39"/>
        <v>768342.25750305702</v>
      </c>
      <c r="T176" s="5">
        <f t="shared" si="5"/>
        <v>574201.05369389104</v>
      </c>
      <c r="U176" s="5">
        <f t="shared" si="6"/>
        <v>914141.20380916609</v>
      </c>
      <c r="V176" s="150"/>
      <c r="W176" s="2">
        <v>169</v>
      </c>
      <c r="X176" s="118">
        <v>49980</v>
      </c>
      <c r="Y176" s="5">
        <f t="shared" si="40"/>
        <v>571192.7754155607</v>
      </c>
      <c r="Z176" s="5">
        <f t="shared" si="41"/>
        <v>5283.104931931518</v>
      </c>
      <c r="AA176" s="5">
        <f t="shared" si="7"/>
        <v>1475.1530958277799</v>
      </c>
      <c r="AB176" s="35">
        <f t="shared" si="8"/>
        <v>3.0991003233636343E-2</v>
      </c>
      <c r="AC176" s="5">
        <f t="shared" si="9"/>
        <v>3807.9518361037381</v>
      </c>
      <c r="AD176" s="35">
        <f t="shared" si="10"/>
        <v>0.08</v>
      </c>
      <c r="AE176" s="5">
        <f t="shared" si="42"/>
        <v>150282.37768026686</v>
      </c>
      <c r="AF176" s="5">
        <f t="shared" si="43"/>
        <v>742562.35581615916</v>
      </c>
      <c r="AG176" s="5">
        <f t="shared" si="11"/>
        <v>569717.62231973291</v>
      </c>
      <c r="AH176" s="5">
        <f t="shared" si="12"/>
        <v>892844.73349642602</v>
      </c>
      <c r="AI176" s="150"/>
      <c r="AJ176" s="2">
        <v>169</v>
      </c>
      <c r="AK176" s="118">
        <v>49980</v>
      </c>
      <c r="AL176" s="5">
        <f t="shared" si="44"/>
        <v>566634.18544878578</v>
      </c>
      <c r="AM176" s="5">
        <f t="shared" si="45"/>
        <v>5158.1681680251213</v>
      </c>
      <c r="AN176" s="5">
        <f t="shared" si="13"/>
        <v>1498.6557203350467</v>
      </c>
      <c r="AO176" s="35">
        <f t="shared" si="14"/>
        <v>3.1738058002584106E-2</v>
      </c>
      <c r="AP176" s="5">
        <f t="shared" si="15"/>
        <v>3659.5124476900746</v>
      </c>
      <c r="AQ176" s="35">
        <f t="shared" si="16"/>
        <v>7.7499999999999999E-2</v>
      </c>
      <c r="AR176" s="5">
        <f t="shared" si="46"/>
        <v>154864.47027154974</v>
      </c>
      <c r="AS176" s="5">
        <f t="shared" si="47"/>
        <v>716865.95012469613</v>
      </c>
      <c r="AT176" s="5">
        <f t="shared" si="17"/>
        <v>565135.5297284507</v>
      </c>
      <c r="AU176" s="5">
        <f t="shared" si="18"/>
        <v>871730.4203962459</v>
      </c>
      <c r="AV176" s="150"/>
      <c r="AW176" s="2">
        <v>169</v>
      </c>
      <c r="AX176" s="118">
        <v>49980</v>
      </c>
      <c r="AY176" s="5">
        <f t="shared" si="48"/>
        <v>561976.93785392528</v>
      </c>
      <c r="AZ176" s="5">
        <f t="shared" si="49"/>
        <v>5034.344461579999</v>
      </c>
      <c r="BA176" s="5">
        <f t="shared" si="19"/>
        <v>1521.9885999929661</v>
      </c>
      <c r="BB176" s="35">
        <f t="shared" si="20"/>
        <v>3.2499310860800698E-2</v>
      </c>
      <c r="BC176" s="5">
        <f t="shared" si="21"/>
        <v>3512.3558615870329</v>
      </c>
      <c r="BD176" s="35">
        <f t="shared" si="22"/>
        <v>7.4999999999999997E-2</v>
      </c>
      <c r="BE176" s="5">
        <f t="shared" si="50"/>
        <v>159545.05074606778</v>
      </c>
      <c r="BF176" s="5">
        <f t="shared" si="51"/>
        <v>691259.1632609521</v>
      </c>
      <c r="BG176" s="5">
        <f t="shared" si="23"/>
        <v>560454.94925393234</v>
      </c>
      <c r="BH176" s="5">
        <f t="shared" si="24"/>
        <v>850804.21400701988</v>
      </c>
      <c r="BI176" s="150"/>
      <c r="BJ176" s="2">
        <v>169</v>
      </c>
      <c r="BK176" s="118">
        <v>49980</v>
      </c>
      <c r="BL176" s="5">
        <f t="shared" si="52"/>
        <v>557221.32913466357</v>
      </c>
      <c r="BM176" s="5">
        <f t="shared" si="53"/>
        <v>4911.6692164045799</v>
      </c>
      <c r="BN176" s="5">
        <f t="shared" si="25"/>
        <v>1545.1236862159876</v>
      </c>
      <c r="BO176" s="35">
        <f t="shared" si="26"/>
        <v>3.327490041234752E-2</v>
      </c>
      <c r="BP176" s="5">
        <f t="shared" si="27"/>
        <v>3366.5455301885922</v>
      </c>
      <c r="BQ176" s="35">
        <f t="shared" si="28"/>
        <v>7.2499999999999995E-2</v>
      </c>
      <c r="BR176" s="5">
        <f t="shared" si="54"/>
        <v>164323.79455155318</v>
      </c>
      <c r="BS176" s="5">
        <f t="shared" si="55"/>
        <v>665748.30302082095</v>
      </c>
      <c r="BT176" s="5">
        <f t="shared" si="29"/>
        <v>555676.20544844761</v>
      </c>
      <c r="BU176" s="5">
        <f t="shared" si="30"/>
        <v>830072.09757237416</v>
      </c>
      <c r="BV176" s="150"/>
      <c r="BW176" s="2">
        <v>169</v>
      </c>
      <c r="BX176" s="118">
        <v>49980</v>
      </c>
      <c r="BY176" s="5">
        <f t="shared" si="56"/>
        <v>552367.81185347773</v>
      </c>
      <c r="BZ176" s="5">
        <f t="shared" si="57"/>
        <v>4790.177965290115</v>
      </c>
      <c r="CA176" s="5">
        <f t="shared" si="31"/>
        <v>1568.032396144828</v>
      </c>
      <c r="CB176" s="35">
        <f t="shared" si="32"/>
        <v>3.4064962421686537E-2</v>
      </c>
      <c r="CC176" s="5">
        <f t="shared" si="33"/>
        <v>3222.145569145287</v>
      </c>
      <c r="CD176" s="35">
        <f t="shared" si="34"/>
        <v>7.0000000000000007E-2</v>
      </c>
      <c r="CE176" s="5">
        <f t="shared" si="58"/>
        <v>169200.2205426679</v>
      </c>
      <c r="CF176" s="5">
        <f t="shared" si="59"/>
        <v>640339.85559136188</v>
      </c>
      <c r="CG176" s="5">
        <f t="shared" si="35"/>
        <v>550799.77945733292</v>
      </c>
      <c r="CH176" s="5">
        <f t="shared" si="36"/>
        <v>809540.07613402978</v>
      </c>
    </row>
    <row r="177" spans="9:86" ht="14.25" customHeight="1">
      <c r="I177" s="150"/>
      <c r="J177" s="2">
        <v>170</v>
      </c>
      <c r="K177" s="118">
        <v>50010</v>
      </c>
      <c r="L177" s="5">
        <f t="shared" si="37"/>
        <v>574201.05369389104</v>
      </c>
      <c r="M177" s="5">
        <f t="shared" si="0"/>
        <v>5409.1195491666622</v>
      </c>
      <c r="N177" s="5">
        <f t="shared" si="1"/>
        <v>1461.4873050211613</v>
      </c>
      <c r="O177" s="35">
        <f t="shared" si="2"/>
        <v>3.054304332503617E-2</v>
      </c>
      <c r="P177" s="5">
        <f t="shared" si="3"/>
        <v>3947.6322441455009</v>
      </c>
      <c r="Q177" s="35">
        <f t="shared" si="4"/>
        <v>8.2500000000000004E-2</v>
      </c>
      <c r="R177" s="5">
        <f t="shared" si="38"/>
        <v>147260.43361113025</v>
      </c>
      <c r="S177" s="5">
        <f t="shared" si="39"/>
        <v>772289.88974720251</v>
      </c>
      <c r="T177" s="5">
        <f t="shared" si="5"/>
        <v>572739.56638886989</v>
      </c>
      <c r="U177" s="5">
        <f t="shared" si="6"/>
        <v>919550.32335833274</v>
      </c>
      <c r="V177" s="150"/>
      <c r="W177" s="2">
        <v>170</v>
      </c>
      <c r="X177" s="118">
        <v>50010</v>
      </c>
      <c r="Y177" s="5">
        <f t="shared" si="40"/>
        <v>569717.62231973291</v>
      </c>
      <c r="Z177" s="5">
        <f t="shared" si="41"/>
        <v>5283.104931931518</v>
      </c>
      <c r="AA177" s="5">
        <f t="shared" si="7"/>
        <v>1484.9874497999649</v>
      </c>
      <c r="AB177" s="35">
        <f t="shared" si="8"/>
        <v>3.1278388976353003E-2</v>
      </c>
      <c r="AC177" s="5">
        <f t="shared" si="9"/>
        <v>3798.1174821315531</v>
      </c>
      <c r="AD177" s="35">
        <f t="shared" si="10"/>
        <v>0.08</v>
      </c>
      <c r="AE177" s="5">
        <f t="shared" si="42"/>
        <v>151767.36513006681</v>
      </c>
      <c r="AF177" s="5">
        <f t="shared" si="43"/>
        <v>746360.47329829074</v>
      </c>
      <c r="AG177" s="5">
        <f t="shared" si="11"/>
        <v>568232.6348699329</v>
      </c>
      <c r="AH177" s="5">
        <f t="shared" si="12"/>
        <v>898127.83842835762</v>
      </c>
      <c r="AI177" s="150"/>
      <c r="AJ177" s="2">
        <v>170</v>
      </c>
      <c r="AK177" s="118">
        <v>50010</v>
      </c>
      <c r="AL177" s="5">
        <f t="shared" si="44"/>
        <v>565135.5297284507</v>
      </c>
      <c r="AM177" s="5">
        <f t="shared" si="45"/>
        <v>5158.1681680251213</v>
      </c>
      <c r="AN177" s="5">
        <f t="shared" si="13"/>
        <v>1508.3345385288771</v>
      </c>
      <c r="AO177" s="35">
        <f t="shared" si="14"/>
        <v>3.2027741152717185E-2</v>
      </c>
      <c r="AP177" s="5">
        <f t="shared" si="15"/>
        <v>3649.8336294962442</v>
      </c>
      <c r="AQ177" s="35">
        <f t="shared" si="16"/>
        <v>7.7499999999999999E-2</v>
      </c>
      <c r="AR177" s="5">
        <f t="shared" si="46"/>
        <v>156372.80481007861</v>
      </c>
      <c r="AS177" s="5">
        <f t="shared" si="47"/>
        <v>720515.78375419241</v>
      </c>
      <c r="AT177" s="5">
        <f t="shared" si="17"/>
        <v>563627.19518992177</v>
      </c>
      <c r="AU177" s="5">
        <f t="shared" si="18"/>
        <v>876888.58856427099</v>
      </c>
      <c r="AV177" s="150"/>
      <c r="AW177" s="2">
        <v>170</v>
      </c>
      <c r="AX177" s="118">
        <v>50010</v>
      </c>
      <c r="AY177" s="5">
        <f t="shared" si="48"/>
        <v>560454.94925393234</v>
      </c>
      <c r="AZ177" s="5">
        <f t="shared" si="49"/>
        <v>5034.344461579999</v>
      </c>
      <c r="BA177" s="5">
        <f t="shared" si="19"/>
        <v>1531.5010287429222</v>
      </c>
      <c r="BB177" s="35">
        <f t="shared" si="20"/>
        <v>3.2791239276911639E-2</v>
      </c>
      <c r="BC177" s="5">
        <f t="shared" si="21"/>
        <v>3502.8434328370768</v>
      </c>
      <c r="BD177" s="35">
        <f t="shared" si="22"/>
        <v>7.4999999999999997E-2</v>
      </c>
      <c r="BE177" s="5">
        <f t="shared" si="50"/>
        <v>161076.55177481071</v>
      </c>
      <c r="BF177" s="5">
        <f t="shared" si="51"/>
        <v>694762.00669378915</v>
      </c>
      <c r="BG177" s="5">
        <f t="shared" si="23"/>
        <v>558923.44822518947</v>
      </c>
      <c r="BH177" s="5">
        <f t="shared" si="24"/>
        <v>855838.5584685998</v>
      </c>
      <c r="BI177" s="150"/>
      <c r="BJ177" s="2">
        <v>170</v>
      </c>
      <c r="BK177" s="118">
        <v>50010</v>
      </c>
      <c r="BL177" s="5">
        <f t="shared" si="52"/>
        <v>555676.20544844761</v>
      </c>
      <c r="BM177" s="5">
        <f t="shared" si="53"/>
        <v>4911.6692164045799</v>
      </c>
      <c r="BN177" s="5">
        <f t="shared" si="25"/>
        <v>1554.4588084868756</v>
      </c>
      <c r="BO177" s="35">
        <f t="shared" si="26"/>
        <v>3.3569020085696413E-2</v>
      </c>
      <c r="BP177" s="5">
        <f t="shared" si="27"/>
        <v>3357.2104079177043</v>
      </c>
      <c r="BQ177" s="35">
        <f t="shared" si="28"/>
        <v>7.2499999999999995E-2</v>
      </c>
      <c r="BR177" s="5">
        <f t="shared" si="54"/>
        <v>165878.25336004005</v>
      </c>
      <c r="BS177" s="5">
        <f t="shared" si="55"/>
        <v>669105.51342873869</v>
      </c>
      <c r="BT177" s="5">
        <f t="shared" si="29"/>
        <v>554121.74663996068</v>
      </c>
      <c r="BU177" s="5">
        <f t="shared" si="30"/>
        <v>834983.76678877871</v>
      </c>
      <c r="BV177" s="150"/>
      <c r="BW177" s="2">
        <v>170</v>
      </c>
      <c r="BX177" s="118">
        <v>50010</v>
      </c>
      <c r="BY177" s="5">
        <f t="shared" si="56"/>
        <v>550799.77945733292</v>
      </c>
      <c r="BZ177" s="5">
        <f t="shared" si="57"/>
        <v>4790.177965290115</v>
      </c>
      <c r="CA177" s="5">
        <f t="shared" si="31"/>
        <v>1577.1792517890062</v>
      </c>
      <c r="CB177" s="35">
        <f t="shared" si="32"/>
        <v>3.4361217501057778E-2</v>
      </c>
      <c r="CC177" s="5">
        <f t="shared" si="33"/>
        <v>3212.9987135011088</v>
      </c>
      <c r="CD177" s="35">
        <f t="shared" si="34"/>
        <v>7.0000000000000007E-2</v>
      </c>
      <c r="CE177" s="5">
        <f t="shared" si="58"/>
        <v>170777.3997944569</v>
      </c>
      <c r="CF177" s="5">
        <f t="shared" si="59"/>
        <v>643552.85430486302</v>
      </c>
      <c r="CG177" s="5">
        <f t="shared" si="35"/>
        <v>549222.60020554392</v>
      </c>
      <c r="CH177" s="5">
        <f t="shared" si="36"/>
        <v>814330.25409931992</v>
      </c>
    </row>
    <row r="178" spans="9:86" ht="14.25" customHeight="1">
      <c r="I178" s="150"/>
      <c r="J178" s="2">
        <v>171</v>
      </c>
      <c r="K178" s="118">
        <v>50041</v>
      </c>
      <c r="L178" s="5">
        <f t="shared" si="37"/>
        <v>572739.56638886989</v>
      </c>
      <c r="M178" s="5">
        <f t="shared" si="0"/>
        <v>5409.1195491666622</v>
      </c>
      <c r="N178" s="5">
        <f t="shared" si="1"/>
        <v>1471.5350302431816</v>
      </c>
      <c r="O178" s="35">
        <f t="shared" si="2"/>
        <v>3.0831500736459926E-2</v>
      </c>
      <c r="P178" s="5">
        <f t="shared" si="3"/>
        <v>3937.5845189234806</v>
      </c>
      <c r="Q178" s="35">
        <f t="shared" si="4"/>
        <v>8.2500000000000004E-2</v>
      </c>
      <c r="R178" s="5">
        <f t="shared" si="38"/>
        <v>148731.96864137345</v>
      </c>
      <c r="S178" s="5">
        <f t="shared" si="39"/>
        <v>776227.47426612594</v>
      </c>
      <c r="T178" s="5">
        <f t="shared" si="5"/>
        <v>571268.03135862667</v>
      </c>
      <c r="U178" s="5">
        <f t="shared" si="6"/>
        <v>924959.44290749938</v>
      </c>
      <c r="V178" s="150"/>
      <c r="W178" s="2">
        <v>171</v>
      </c>
      <c r="X178" s="118">
        <v>50041</v>
      </c>
      <c r="Y178" s="5">
        <f t="shared" si="40"/>
        <v>568232.6348699329</v>
      </c>
      <c r="Z178" s="5">
        <f t="shared" si="41"/>
        <v>5283.104931931518</v>
      </c>
      <c r="AA178" s="5">
        <f t="shared" si="7"/>
        <v>1494.8873661319649</v>
      </c>
      <c r="AB178" s="35">
        <f t="shared" si="8"/>
        <v>3.1569197706657046E-2</v>
      </c>
      <c r="AC178" s="5">
        <f t="shared" si="9"/>
        <v>3788.2175657995531</v>
      </c>
      <c r="AD178" s="35">
        <f t="shared" si="10"/>
        <v>0.08</v>
      </c>
      <c r="AE178" s="5">
        <f t="shared" si="42"/>
        <v>153262.25249619878</v>
      </c>
      <c r="AF178" s="5">
        <f t="shared" si="43"/>
        <v>750148.69086409034</v>
      </c>
      <c r="AG178" s="5">
        <f t="shared" si="11"/>
        <v>566737.7475038009</v>
      </c>
      <c r="AH178" s="5">
        <f t="shared" si="12"/>
        <v>903410.94336028909</v>
      </c>
      <c r="AI178" s="150"/>
      <c r="AJ178" s="2">
        <v>171</v>
      </c>
      <c r="AK178" s="118">
        <v>50041</v>
      </c>
      <c r="AL178" s="5">
        <f t="shared" si="44"/>
        <v>563627.19518992177</v>
      </c>
      <c r="AM178" s="5">
        <f t="shared" si="45"/>
        <v>5158.1681680251213</v>
      </c>
      <c r="AN178" s="5">
        <f t="shared" si="13"/>
        <v>1518.0758657568767</v>
      </c>
      <c r="AO178" s="35">
        <f t="shared" si="14"/>
        <v>3.2320850634157364E-2</v>
      </c>
      <c r="AP178" s="5">
        <f t="shared" si="15"/>
        <v>3640.0923022682446</v>
      </c>
      <c r="AQ178" s="35">
        <f t="shared" si="16"/>
        <v>7.7499999999999999E-2</v>
      </c>
      <c r="AR178" s="5">
        <f t="shared" si="46"/>
        <v>157890.88067583548</v>
      </c>
      <c r="AS178" s="5">
        <f t="shared" si="47"/>
        <v>724155.87605646066</v>
      </c>
      <c r="AT178" s="5">
        <f t="shared" si="17"/>
        <v>562109.11932416493</v>
      </c>
      <c r="AU178" s="5">
        <f t="shared" si="18"/>
        <v>882046.7567322962</v>
      </c>
      <c r="AV178" s="150"/>
      <c r="AW178" s="2">
        <v>171</v>
      </c>
      <c r="AX178" s="118">
        <v>50041</v>
      </c>
      <c r="AY178" s="5">
        <f t="shared" si="48"/>
        <v>558923.44822518947</v>
      </c>
      <c r="AZ178" s="5">
        <f t="shared" si="49"/>
        <v>5034.344461579999</v>
      </c>
      <c r="BA178" s="5">
        <f t="shared" si="19"/>
        <v>1541.0729101725651</v>
      </c>
      <c r="BB178" s="35">
        <f t="shared" si="20"/>
        <v>3.3086597065829358E-2</v>
      </c>
      <c r="BC178" s="5">
        <f t="shared" si="21"/>
        <v>3493.2715514074339</v>
      </c>
      <c r="BD178" s="35">
        <f t="shared" si="22"/>
        <v>7.4999999999999997E-2</v>
      </c>
      <c r="BE178" s="5">
        <f t="shared" si="50"/>
        <v>162617.62468498328</v>
      </c>
      <c r="BF178" s="5">
        <f t="shared" si="51"/>
        <v>698255.27824519656</v>
      </c>
      <c r="BG178" s="5">
        <f t="shared" si="23"/>
        <v>557382.37531501695</v>
      </c>
      <c r="BH178" s="5">
        <f t="shared" si="24"/>
        <v>860872.90293017984</v>
      </c>
      <c r="BI178" s="150"/>
      <c r="BJ178" s="2">
        <v>171</v>
      </c>
      <c r="BK178" s="118">
        <v>50041</v>
      </c>
      <c r="BL178" s="5">
        <f t="shared" si="52"/>
        <v>554121.74663996068</v>
      </c>
      <c r="BM178" s="5">
        <f t="shared" si="53"/>
        <v>4911.6692164045799</v>
      </c>
      <c r="BN178" s="5">
        <f t="shared" si="25"/>
        <v>1563.8503304548176</v>
      </c>
      <c r="BO178" s="35">
        <f t="shared" si="26"/>
        <v>3.3866571884700117E-2</v>
      </c>
      <c r="BP178" s="5">
        <f t="shared" si="27"/>
        <v>3347.8188859497623</v>
      </c>
      <c r="BQ178" s="35">
        <f t="shared" si="28"/>
        <v>7.2499999999999995E-2</v>
      </c>
      <c r="BR178" s="5">
        <f t="shared" si="54"/>
        <v>167442.10369049487</v>
      </c>
      <c r="BS178" s="5">
        <f t="shared" si="55"/>
        <v>672453.33231468848</v>
      </c>
      <c r="BT178" s="5">
        <f t="shared" si="29"/>
        <v>552557.89630950592</v>
      </c>
      <c r="BU178" s="5">
        <f t="shared" si="30"/>
        <v>839895.43600518338</v>
      </c>
      <c r="BV178" s="150"/>
      <c r="BW178" s="2">
        <v>171</v>
      </c>
      <c r="BX178" s="118">
        <v>50041</v>
      </c>
      <c r="BY178" s="5">
        <f t="shared" si="56"/>
        <v>549222.60020554392</v>
      </c>
      <c r="BZ178" s="5">
        <f t="shared" si="57"/>
        <v>4790.177965290115</v>
      </c>
      <c r="CA178" s="5">
        <f t="shared" si="31"/>
        <v>1586.3794640911087</v>
      </c>
      <c r="CB178" s="35">
        <f t="shared" si="32"/>
        <v>3.466090718402514E-2</v>
      </c>
      <c r="CC178" s="5">
        <f t="shared" si="33"/>
        <v>3203.7985011990063</v>
      </c>
      <c r="CD178" s="35">
        <f t="shared" si="34"/>
        <v>7.0000000000000007E-2</v>
      </c>
      <c r="CE178" s="5">
        <f t="shared" si="58"/>
        <v>172363.77925854802</v>
      </c>
      <c r="CF178" s="5">
        <f t="shared" si="59"/>
        <v>646756.65280606202</v>
      </c>
      <c r="CG178" s="5">
        <f t="shared" si="35"/>
        <v>547636.22074145277</v>
      </c>
      <c r="CH178" s="5">
        <f t="shared" si="36"/>
        <v>819120.43206461007</v>
      </c>
    </row>
    <row r="179" spans="9:86" ht="14.25" customHeight="1">
      <c r="I179" s="150"/>
      <c r="J179" s="2">
        <v>172</v>
      </c>
      <c r="K179" s="118">
        <v>50072</v>
      </c>
      <c r="L179" s="5">
        <f t="shared" si="37"/>
        <v>571268.03135862667</v>
      </c>
      <c r="M179" s="5">
        <f t="shared" si="0"/>
        <v>5409.1195491666622</v>
      </c>
      <c r="N179" s="5">
        <f t="shared" si="1"/>
        <v>1481.6518335761039</v>
      </c>
      <c r="O179" s="35">
        <f t="shared" si="2"/>
        <v>3.1123432481646347E-2</v>
      </c>
      <c r="P179" s="5">
        <f t="shared" si="3"/>
        <v>3927.4677155905583</v>
      </c>
      <c r="Q179" s="35">
        <f t="shared" si="4"/>
        <v>8.2500000000000004E-2</v>
      </c>
      <c r="R179" s="5">
        <f t="shared" si="38"/>
        <v>150213.62047494954</v>
      </c>
      <c r="S179" s="5">
        <f t="shared" si="39"/>
        <v>780154.94198171655</v>
      </c>
      <c r="T179" s="5">
        <f t="shared" si="5"/>
        <v>569786.37952505052</v>
      </c>
      <c r="U179" s="5">
        <f t="shared" si="6"/>
        <v>930368.56245666603</v>
      </c>
      <c r="V179" s="150"/>
      <c r="W179" s="2">
        <v>172</v>
      </c>
      <c r="X179" s="118">
        <v>50072</v>
      </c>
      <c r="Y179" s="5">
        <f t="shared" si="40"/>
        <v>566737.7475038009</v>
      </c>
      <c r="Z179" s="5">
        <f t="shared" si="41"/>
        <v>5283.104931931518</v>
      </c>
      <c r="AA179" s="5">
        <f t="shared" si="7"/>
        <v>1504.8532819061784</v>
      </c>
      <c r="AB179" s="35">
        <f t="shared" si="8"/>
        <v>3.186348441128501E-2</v>
      </c>
      <c r="AC179" s="5">
        <f t="shared" si="9"/>
        <v>3778.2516500253396</v>
      </c>
      <c r="AD179" s="35">
        <f t="shared" si="10"/>
        <v>0.08</v>
      </c>
      <c r="AE179" s="5">
        <f t="shared" si="42"/>
        <v>154767.10577810495</v>
      </c>
      <c r="AF179" s="5">
        <f t="shared" si="43"/>
        <v>753926.94251411571</v>
      </c>
      <c r="AG179" s="5">
        <f t="shared" si="11"/>
        <v>565232.89422189468</v>
      </c>
      <c r="AH179" s="5">
        <f t="shared" si="12"/>
        <v>908694.04829222069</v>
      </c>
      <c r="AI179" s="150"/>
      <c r="AJ179" s="2">
        <v>172</v>
      </c>
      <c r="AK179" s="118">
        <v>50072</v>
      </c>
      <c r="AL179" s="5">
        <f t="shared" si="44"/>
        <v>562109.11932416493</v>
      </c>
      <c r="AM179" s="5">
        <f t="shared" si="45"/>
        <v>5158.1681680251213</v>
      </c>
      <c r="AN179" s="5">
        <f t="shared" si="13"/>
        <v>1527.8801057232226</v>
      </c>
      <c r="AO179" s="35">
        <f t="shared" si="14"/>
        <v>3.2617441415507868E-2</v>
      </c>
      <c r="AP179" s="5">
        <f t="shared" si="15"/>
        <v>3630.2880623018987</v>
      </c>
      <c r="AQ179" s="35">
        <f t="shared" si="16"/>
        <v>7.7499999999999999E-2</v>
      </c>
      <c r="AR179" s="5">
        <f t="shared" si="46"/>
        <v>159418.7607815587</v>
      </c>
      <c r="AS179" s="5">
        <f t="shared" si="47"/>
        <v>727786.16411876259</v>
      </c>
      <c r="AT179" s="5">
        <f t="shared" si="17"/>
        <v>560581.23921844165</v>
      </c>
      <c r="AU179" s="5">
        <f t="shared" si="18"/>
        <v>887204.92490032129</v>
      </c>
      <c r="AV179" s="150"/>
      <c r="AW179" s="2">
        <v>172</v>
      </c>
      <c r="AX179" s="118">
        <v>50072</v>
      </c>
      <c r="AY179" s="5">
        <f t="shared" si="48"/>
        <v>557382.37531501695</v>
      </c>
      <c r="AZ179" s="5">
        <f t="shared" si="49"/>
        <v>5034.344461579999</v>
      </c>
      <c r="BA179" s="5">
        <f t="shared" si="19"/>
        <v>1550.7046158611433</v>
      </c>
      <c r="BB179" s="35">
        <f t="shared" si="20"/>
        <v>3.3385439178654941E-2</v>
      </c>
      <c r="BC179" s="5">
        <f t="shared" si="21"/>
        <v>3483.6398457188557</v>
      </c>
      <c r="BD179" s="35">
        <f t="shared" si="22"/>
        <v>7.4999999999999997E-2</v>
      </c>
      <c r="BE179" s="5">
        <f t="shared" si="50"/>
        <v>164168.32930084443</v>
      </c>
      <c r="BF179" s="5">
        <f t="shared" si="51"/>
        <v>701738.91809091542</v>
      </c>
      <c r="BG179" s="5">
        <f t="shared" si="23"/>
        <v>555831.67069915577</v>
      </c>
      <c r="BH179" s="5">
        <f t="shared" si="24"/>
        <v>865907.24739175988</v>
      </c>
      <c r="BI179" s="150"/>
      <c r="BJ179" s="2">
        <v>172</v>
      </c>
      <c r="BK179" s="118">
        <v>50072</v>
      </c>
      <c r="BL179" s="5">
        <f t="shared" si="52"/>
        <v>552557.89630950592</v>
      </c>
      <c r="BM179" s="5">
        <f t="shared" si="53"/>
        <v>4911.6692164045799</v>
      </c>
      <c r="BN179" s="5">
        <f t="shared" si="25"/>
        <v>1573.2985928679818</v>
      </c>
      <c r="BO179" s="35">
        <f t="shared" si="26"/>
        <v>3.4167610743618265E-2</v>
      </c>
      <c r="BP179" s="5">
        <f t="shared" si="27"/>
        <v>3338.370623536598</v>
      </c>
      <c r="BQ179" s="35">
        <f t="shared" si="28"/>
        <v>7.2499999999999995E-2</v>
      </c>
      <c r="BR179" s="5">
        <f t="shared" si="54"/>
        <v>169015.40228336284</v>
      </c>
      <c r="BS179" s="5">
        <f t="shared" si="55"/>
        <v>675791.70293822512</v>
      </c>
      <c r="BT179" s="5">
        <f t="shared" si="29"/>
        <v>550984.59771663789</v>
      </c>
      <c r="BU179" s="5">
        <f t="shared" si="30"/>
        <v>844807.10522158793</v>
      </c>
      <c r="BV179" s="150"/>
      <c r="BW179" s="2">
        <v>172</v>
      </c>
      <c r="BX179" s="118">
        <v>50072</v>
      </c>
      <c r="BY179" s="5">
        <f t="shared" si="56"/>
        <v>547636.22074145277</v>
      </c>
      <c r="BZ179" s="5">
        <f t="shared" si="57"/>
        <v>4790.177965290115</v>
      </c>
      <c r="CA179" s="5">
        <f t="shared" si="31"/>
        <v>1595.6333442983073</v>
      </c>
      <c r="CB179" s="35">
        <f t="shared" si="32"/>
        <v>3.4964086388689683E-2</v>
      </c>
      <c r="CC179" s="5">
        <f t="shared" si="33"/>
        <v>3194.5446209918077</v>
      </c>
      <c r="CD179" s="35">
        <f t="shared" si="34"/>
        <v>7.0000000000000007E-2</v>
      </c>
      <c r="CE179" s="5">
        <f t="shared" si="58"/>
        <v>173959.41260284634</v>
      </c>
      <c r="CF179" s="5">
        <f t="shared" si="59"/>
        <v>649951.19742705382</v>
      </c>
      <c r="CG179" s="5">
        <f t="shared" si="35"/>
        <v>546040.58739715442</v>
      </c>
      <c r="CH179" s="5">
        <f t="shared" si="36"/>
        <v>823910.61002990021</v>
      </c>
    </row>
    <row r="180" spans="9:86" ht="14.25" customHeight="1">
      <c r="I180" s="150"/>
      <c r="J180" s="2">
        <v>173</v>
      </c>
      <c r="K180" s="118">
        <v>50100</v>
      </c>
      <c r="L180" s="5">
        <f t="shared" si="37"/>
        <v>569786.37952505052</v>
      </c>
      <c r="M180" s="5">
        <f t="shared" si="0"/>
        <v>5409.1195491666622</v>
      </c>
      <c r="N180" s="5">
        <f t="shared" si="1"/>
        <v>1491.8381899319397</v>
      </c>
      <c r="O180" s="35">
        <f t="shared" si="2"/>
        <v>3.1418894734032893E-2</v>
      </c>
      <c r="P180" s="5">
        <f t="shared" si="3"/>
        <v>3917.2813592347225</v>
      </c>
      <c r="Q180" s="35">
        <f t="shared" si="4"/>
        <v>8.2500000000000004E-2</v>
      </c>
      <c r="R180" s="5">
        <f t="shared" si="38"/>
        <v>151705.45866488147</v>
      </c>
      <c r="S180" s="5">
        <f t="shared" si="39"/>
        <v>784072.22334095126</v>
      </c>
      <c r="T180" s="5">
        <f t="shared" si="5"/>
        <v>568294.54133511859</v>
      </c>
      <c r="U180" s="5">
        <f t="shared" si="6"/>
        <v>935777.68200583267</v>
      </c>
      <c r="V180" s="150"/>
      <c r="W180" s="2">
        <v>173</v>
      </c>
      <c r="X180" s="118">
        <v>50100</v>
      </c>
      <c r="Y180" s="5">
        <f t="shared" si="40"/>
        <v>565232.89422189468</v>
      </c>
      <c r="Z180" s="5">
        <f t="shared" si="41"/>
        <v>5283.104931931518</v>
      </c>
      <c r="AA180" s="5">
        <f t="shared" si="7"/>
        <v>1514.8856371188867</v>
      </c>
      <c r="AB180" s="35">
        <f t="shared" si="8"/>
        <v>3.2161305244719565E-2</v>
      </c>
      <c r="AC180" s="5">
        <f t="shared" si="9"/>
        <v>3768.2192948126312</v>
      </c>
      <c r="AD180" s="35">
        <f t="shared" si="10"/>
        <v>0.08</v>
      </c>
      <c r="AE180" s="5">
        <f t="shared" si="42"/>
        <v>156281.99141522383</v>
      </c>
      <c r="AF180" s="5">
        <f t="shared" si="43"/>
        <v>757695.16180892836</v>
      </c>
      <c r="AG180" s="5">
        <f t="shared" si="11"/>
        <v>563718.00858477585</v>
      </c>
      <c r="AH180" s="5">
        <f t="shared" si="12"/>
        <v>913977.15322415216</v>
      </c>
      <c r="AI180" s="150"/>
      <c r="AJ180" s="2">
        <v>173</v>
      </c>
      <c r="AK180" s="118">
        <v>50100</v>
      </c>
      <c r="AL180" s="5">
        <f t="shared" si="44"/>
        <v>560581.23921844165</v>
      </c>
      <c r="AM180" s="5">
        <f t="shared" si="45"/>
        <v>5158.1681680251213</v>
      </c>
      <c r="AN180" s="5">
        <f t="shared" si="13"/>
        <v>1537.7476647393523</v>
      </c>
      <c r="AO180" s="35">
        <f t="shared" si="14"/>
        <v>3.291756963290321E-2</v>
      </c>
      <c r="AP180" s="5">
        <f t="shared" si="15"/>
        <v>3620.420503285769</v>
      </c>
      <c r="AQ180" s="35">
        <f t="shared" si="16"/>
        <v>7.7499999999999999E-2</v>
      </c>
      <c r="AR180" s="5">
        <f t="shared" si="46"/>
        <v>160956.50844629804</v>
      </c>
      <c r="AS180" s="5">
        <f t="shared" si="47"/>
        <v>731406.58462204831</v>
      </c>
      <c r="AT180" s="5">
        <f t="shared" si="17"/>
        <v>559043.49155370228</v>
      </c>
      <c r="AU180" s="5">
        <f t="shared" si="18"/>
        <v>892363.09306834638</v>
      </c>
      <c r="AV180" s="150"/>
      <c r="AW180" s="2">
        <v>173</v>
      </c>
      <c r="AX180" s="118">
        <v>50100</v>
      </c>
      <c r="AY180" s="5">
        <f t="shared" si="48"/>
        <v>555831.67069915577</v>
      </c>
      <c r="AZ180" s="5">
        <f t="shared" si="49"/>
        <v>5034.344461579999</v>
      </c>
      <c r="BA180" s="5">
        <f t="shared" si="19"/>
        <v>1560.3965197102757</v>
      </c>
      <c r="BB180" s="35">
        <f t="shared" si="20"/>
        <v>3.3687821733817853E-2</v>
      </c>
      <c r="BC180" s="5">
        <f t="shared" si="21"/>
        <v>3473.9479418697233</v>
      </c>
      <c r="BD180" s="35">
        <f t="shared" si="22"/>
        <v>7.4999999999999997E-2</v>
      </c>
      <c r="BE180" s="5">
        <f t="shared" si="50"/>
        <v>165728.72582055471</v>
      </c>
      <c r="BF180" s="5">
        <f t="shared" si="51"/>
        <v>705212.86603278515</v>
      </c>
      <c r="BG180" s="5">
        <f t="shared" si="23"/>
        <v>554271.27417944546</v>
      </c>
      <c r="BH180" s="5">
        <f t="shared" si="24"/>
        <v>870941.59185333992</v>
      </c>
      <c r="BI180" s="150"/>
      <c r="BJ180" s="2">
        <v>173</v>
      </c>
      <c r="BK180" s="118">
        <v>50100</v>
      </c>
      <c r="BL180" s="5">
        <f t="shared" si="52"/>
        <v>550984.59771663789</v>
      </c>
      <c r="BM180" s="5">
        <f t="shared" si="53"/>
        <v>4911.6692164045799</v>
      </c>
      <c r="BN180" s="5">
        <f t="shared" si="25"/>
        <v>1582.8039385332258</v>
      </c>
      <c r="BO180" s="35">
        <f t="shared" si="26"/>
        <v>3.4472192763847137E-2</v>
      </c>
      <c r="BP180" s="5">
        <f t="shared" si="27"/>
        <v>3328.865277871354</v>
      </c>
      <c r="BQ180" s="35">
        <f t="shared" si="28"/>
        <v>7.2499999999999995E-2</v>
      </c>
      <c r="BR180" s="5">
        <f t="shared" si="54"/>
        <v>170598.20622189608</v>
      </c>
      <c r="BS180" s="5">
        <f t="shared" si="55"/>
        <v>679120.56821609649</v>
      </c>
      <c r="BT180" s="5">
        <f t="shared" si="29"/>
        <v>549401.79377810471</v>
      </c>
      <c r="BU180" s="5">
        <f t="shared" si="30"/>
        <v>849718.7744379926</v>
      </c>
      <c r="BV180" s="150"/>
      <c r="BW180" s="2">
        <v>173</v>
      </c>
      <c r="BX180" s="118">
        <v>50100</v>
      </c>
      <c r="BY180" s="5">
        <f t="shared" si="56"/>
        <v>546040.58739715442</v>
      </c>
      <c r="BZ180" s="5">
        <f t="shared" si="57"/>
        <v>4790.177965290115</v>
      </c>
      <c r="CA180" s="5">
        <f t="shared" si="31"/>
        <v>1604.9412054733807</v>
      </c>
      <c r="CB180" s="35">
        <f t="shared" si="32"/>
        <v>3.5270811200107013E-2</v>
      </c>
      <c r="CC180" s="5">
        <f t="shared" si="33"/>
        <v>3185.2367598167343</v>
      </c>
      <c r="CD180" s="35">
        <f t="shared" si="34"/>
        <v>7.0000000000000007E-2</v>
      </c>
      <c r="CE180" s="5">
        <f t="shared" si="58"/>
        <v>175564.35380831972</v>
      </c>
      <c r="CF180" s="5">
        <f t="shared" si="59"/>
        <v>653136.43418687058</v>
      </c>
      <c r="CG180" s="5">
        <f t="shared" si="35"/>
        <v>544435.64619168104</v>
      </c>
      <c r="CH180" s="5">
        <f t="shared" si="36"/>
        <v>828700.78799519036</v>
      </c>
    </row>
    <row r="181" spans="9:86" ht="14.25" customHeight="1">
      <c r="I181" s="150"/>
      <c r="J181" s="2">
        <v>174</v>
      </c>
      <c r="K181" s="118">
        <v>50131</v>
      </c>
      <c r="L181" s="5">
        <f t="shared" si="37"/>
        <v>568294.54133511859</v>
      </c>
      <c r="M181" s="5">
        <f t="shared" si="0"/>
        <v>5409.1195491666622</v>
      </c>
      <c r="N181" s="5">
        <f t="shared" si="1"/>
        <v>1502.0945774877218</v>
      </c>
      <c r="O181" s="35">
        <f t="shared" si="2"/>
        <v>3.171794486624039E-2</v>
      </c>
      <c r="P181" s="5">
        <f t="shared" si="3"/>
        <v>3907.0249716789403</v>
      </c>
      <c r="Q181" s="35">
        <f t="shared" si="4"/>
        <v>8.2500000000000004E-2</v>
      </c>
      <c r="R181" s="5">
        <f t="shared" si="38"/>
        <v>153207.55324236921</v>
      </c>
      <c r="S181" s="5">
        <f t="shared" si="39"/>
        <v>787979.24831263022</v>
      </c>
      <c r="T181" s="5">
        <f t="shared" si="5"/>
        <v>566792.44675763091</v>
      </c>
      <c r="U181" s="5">
        <f t="shared" si="6"/>
        <v>941186.80155499943</v>
      </c>
      <c r="V181" s="150"/>
      <c r="W181" s="2">
        <v>174</v>
      </c>
      <c r="X181" s="118">
        <v>50131</v>
      </c>
      <c r="Y181" s="5">
        <f t="shared" si="40"/>
        <v>563718.00858477585</v>
      </c>
      <c r="Z181" s="5">
        <f t="shared" si="41"/>
        <v>5283.104931931518</v>
      </c>
      <c r="AA181" s="5">
        <f t="shared" si="7"/>
        <v>1524.9848746996786</v>
      </c>
      <c r="AB181" s="35">
        <f t="shared" si="8"/>
        <v>3.2462717560395427E-2</v>
      </c>
      <c r="AC181" s="5">
        <f t="shared" si="9"/>
        <v>3758.1200572318394</v>
      </c>
      <c r="AD181" s="35">
        <f t="shared" si="10"/>
        <v>0.08</v>
      </c>
      <c r="AE181" s="5">
        <f t="shared" si="42"/>
        <v>157806.97628992351</v>
      </c>
      <c r="AF181" s="5">
        <f t="shared" si="43"/>
        <v>761453.28186616022</v>
      </c>
      <c r="AG181" s="5">
        <f t="shared" si="11"/>
        <v>562193.02371007612</v>
      </c>
      <c r="AH181" s="5">
        <f t="shared" si="12"/>
        <v>919260.25815608376</v>
      </c>
      <c r="AI181" s="150"/>
      <c r="AJ181" s="2">
        <v>174</v>
      </c>
      <c r="AK181" s="118">
        <v>50131</v>
      </c>
      <c r="AL181" s="5">
        <f t="shared" si="44"/>
        <v>559043.49155370228</v>
      </c>
      <c r="AM181" s="5">
        <f t="shared" si="45"/>
        <v>5158.1681680251213</v>
      </c>
      <c r="AN181" s="5">
        <f t="shared" si="13"/>
        <v>1547.6789517407942</v>
      </c>
      <c r="AO181" s="35">
        <f t="shared" si="14"/>
        <v>3.3221292621211873E-2</v>
      </c>
      <c r="AP181" s="5">
        <f t="shared" si="15"/>
        <v>3610.4892162843271</v>
      </c>
      <c r="AQ181" s="35">
        <f t="shared" si="16"/>
        <v>7.7499999999999999E-2</v>
      </c>
      <c r="AR181" s="5">
        <f t="shared" si="46"/>
        <v>162504.18739803883</v>
      </c>
      <c r="AS181" s="5">
        <f t="shared" si="47"/>
        <v>735017.07383833267</v>
      </c>
      <c r="AT181" s="5">
        <f t="shared" si="17"/>
        <v>557495.81260196143</v>
      </c>
      <c r="AU181" s="5">
        <f t="shared" si="18"/>
        <v>897521.26123637147</v>
      </c>
      <c r="AV181" s="150"/>
      <c r="AW181" s="2">
        <v>174</v>
      </c>
      <c r="AX181" s="118">
        <v>50131</v>
      </c>
      <c r="AY181" s="5">
        <f t="shared" si="48"/>
        <v>554271.27417944546</v>
      </c>
      <c r="AZ181" s="5">
        <f t="shared" si="49"/>
        <v>5034.344461579999</v>
      </c>
      <c r="BA181" s="5">
        <f t="shared" si="19"/>
        <v>1570.1489979584653</v>
      </c>
      <c r="BB181" s="35">
        <f t="shared" si="20"/>
        <v>3.3993802048275644E-2</v>
      </c>
      <c r="BC181" s="5">
        <f t="shared" si="21"/>
        <v>3464.1954636215337</v>
      </c>
      <c r="BD181" s="35">
        <f t="shared" si="22"/>
        <v>7.4999999999999997E-2</v>
      </c>
      <c r="BE181" s="5">
        <f t="shared" si="50"/>
        <v>167298.87481851317</v>
      </c>
      <c r="BF181" s="5">
        <f t="shared" si="51"/>
        <v>708677.06149640668</v>
      </c>
      <c r="BG181" s="5">
        <f t="shared" si="23"/>
        <v>552701.12518148695</v>
      </c>
      <c r="BH181" s="5">
        <f t="shared" si="24"/>
        <v>875975.93631491985</v>
      </c>
      <c r="BI181" s="150"/>
      <c r="BJ181" s="2">
        <v>174</v>
      </c>
      <c r="BK181" s="118">
        <v>50131</v>
      </c>
      <c r="BL181" s="5">
        <f t="shared" si="52"/>
        <v>549401.79377810471</v>
      </c>
      <c r="BM181" s="5">
        <f t="shared" si="53"/>
        <v>4911.6692164045799</v>
      </c>
      <c r="BN181" s="5">
        <f t="shared" si="25"/>
        <v>1592.3667123285309</v>
      </c>
      <c r="BO181" s="35">
        <f t="shared" si="26"/>
        <v>3.4780375245116096E-2</v>
      </c>
      <c r="BP181" s="5">
        <f t="shared" si="27"/>
        <v>3319.302504076049</v>
      </c>
      <c r="BQ181" s="35">
        <f t="shared" si="28"/>
        <v>7.2499999999999995E-2</v>
      </c>
      <c r="BR181" s="5">
        <f t="shared" si="54"/>
        <v>172190.57293422462</v>
      </c>
      <c r="BS181" s="5">
        <f t="shared" si="55"/>
        <v>682439.87072017253</v>
      </c>
      <c r="BT181" s="5">
        <f t="shared" si="29"/>
        <v>547809.4270657762</v>
      </c>
      <c r="BU181" s="5">
        <f t="shared" si="30"/>
        <v>854630.44365439715</v>
      </c>
      <c r="BV181" s="150"/>
      <c r="BW181" s="2">
        <v>174</v>
      </c>
      <c r="BX181" s="118">
        <v>50131</v>
      </c>
      <c r="BY181" s="5">
        <f t="shared" si="56"/>
        <v>544435.64619168104</v>
      </c>
      <c r="BZ181" s="5">
        <f t="shared" si="57"/>
        <v>4790.177965290115</v>
      </c>
      <c r="CA181" s="5">
        <f t="shared" si="31"/>
        <v>1614.303362505309</v>
      </c>
      <c r="CB181" s="35">
        <f t="shared" si="32"/>
        <v>3.5581138901480888E-2</v>
      </c>
      <c r="CC181" s="5">
        <f t="shared" si="33"/>
        <v>3175.874602784806</v>
      </c>
      <c r="CD181" s="35">
        <f t="shared" si="34"/>
        <v>7.0000000000000007E-2</v>
      </c>
      <c r="CE181" s="5">
        <f t="shared" si="58"/>
        <v>177178.65717082503</v>
      </c>
      <c r="CF181" s="5">
        <f t="shared" si="59"/>
        <v>656312.30878965533</v>
      </c>
      <c r="CG181" s="5">
        <f t="shared" si="35"/>
        <v>542821.34282917576</v>
      </c>
      <c r="CH181" s="5">
        <f t="shared" si="36"/>
        <v>833490.96596048039</v>
      </c>
    </row>
    <row r="182" spans="9:86" ht="14.25" customHeight="1">
      <c r="I182" s="150"/>
      <c r="J182" s="2">
        <v>175</v>
      </c>
      <c r="K182" s="118">
        <v>50161</v>
      </c>
      <c r="L182" s="5">
        <f t="shared" si="37"/>
        <v>566792.44675763091</v>
      </c>
      <c r="M182" s="5">
        <f t="shared" si="0"/>
        <v>5409.1195491666622</v>
      </c>
      <c r="N182" s="5">
        <f t="shared" si="1"/>
        <v>1512.4214777079496</v>
      </c>
      <c r="O182" s="35">
        <f t="shared" si="2"/>
        <v>3.2020641482288864E-2</v>
      </c>
      <c r="P182" s="5">
        <f t="shared" si="3"/>
        <v>3896.6980714587125</v>
      </c>
      <c r="Q182" s="35">
        <f t="shared" si="4"/>
        <v>8.2500000000000004E-2</v>
      </c>
      <c r="R182" s="5">
        <f t="shared" si="38"/>
        <v>154719.97472007715</v>
      </c>
      <c r="S182" s="5">
        <f t="shared" si="39"/>
        <v>791875.94638408895</v>
      </c>
      <c r="T182" s="5">
        <f t="shared" si="5"/>
        <v>565280.02527992299</v>
      </c>
      <c r="U182" s="5">
        <f t="shared" si="6"/>
        <v>946595.92110416607</v>
      </c>
      <c r="V182" s="150"/>
      <c r="W182" s="2">
        <v>175</v>
      </c>
      <c r="X182" s="118">
        <v>50161</v>
      </c>
      <c r="Y182" s="5">
        <f t="shared" si="40"/>
        <v>562193.02371007612</v>
      </c>
      <c r="Z182" s="5">
        <f t="shared" si="41"/>
        <v>5283.104931931518</v>
      </c>
      <c r="AA182" s="5">
        <f t="shared" si="7"/>
        <v>1535.1514405310104</v>
      </c>
      <c r="AB182" s="35">
        <f t="shared" si="8"/>
        <v>3.2767779942912079E-2</v>
      </c>
      <c r="AC182" s="5">
        <f t="shared" si="9"/>
        <v>3747.9534914005076</v>
      </c>
      <c r="AD182" s="35">
        <f t="shared" si="10"/>
        <v>0.08</v>
      </c>
      <c r="AE182" s="5">
        <f t="shared" si="42"/>
        <v>159342.12773045452</v>
      </c>
      <c r="AF182" s="5">
        <f t="shared" si="43"/>
        <v>765201.23535756068</v>
      </c>
      <c r="AG182" s="5">
        <f t="shared" si="11"/>
        <v>560657.8722695451</v>
      </c>
      <c r="AH182" s="5">
        <f t="shared" si="12"/>
        <v>924543.36308801523</v>
      </c>
      <c r="AI182" s="150"/>
      <c r="AJ182" s="2">
        <v>175</v>
      </c>
      <c r="AK182" s="118">
        <v>50161</v>
      </c>
      <c r="AL182" s="5">
        <f t="shared" si="44"/>
        <v>557495.81260196143</v>
      </c>
      <c r="AM182" s="5">
        <f t="shared" si="45"/>
        <v>5158.1681680251213</v>
      </c>
      <c r="AN182" s="5">
        <f t="shared" si="13"/>
        <v>1557.6743783041206</v>
      </c>
      <c r="AO182" s="35">
        <f t="shared" si="14"/>
        <v>3.3528668946245795E-2</v>
      </c>
      <c r="AP182" s="5">
        <f t="shared" si="15"/>
        <v>3600.4937897210007</v>
      </c>
      <c r="AQ182" s="35">
        <f t="shared" si="16"/>
        <v>7.7499999999999999E-2</v>
      </c>
      <c r="AR182" s="5">
        <f t="shared" si="46"/>
        <v>164061.86177634296</v>
      </c>
      <c r="AS182" s="5">
        <f t="shared" si="47"/>
        <v>738617.56762805372</v>
      </c>
      <c r="AT182" s="5">
        <f t="shared" si="17"/>
        <v>555938.13822365727</v>
      </c>
      <c r="AU182" s="5">
        <f t="shared" si="18"/>
        <v>902679.42940439668</v>
      </c>
      <c r="AV182" s="150"/>
      <c r="AW182" s="2">
        <v>175</v>
      </c>
      <c r="AX182" s="118">
        <v>50161</v>
      </c>
      <c r="AY182" s="5">
        <f t="shared" si="48"/>
        <v>552701.12518148695</v>
      </c>
      <c r="AZ182" s="5">
        <f t="shared" si="49"/>
        <v>5034.344461579999</v>
      </c>
      <c r="BA182" s="5">
        <f t="shared" si="19"/>
        <v>1579.9624291957057</v>
      </c>
      <c r="BB182" s="35">
        <f t="shared" si="20"/>
        <v>3.4303438669720174E-2</v>
      </c>
      <c r="BC182" s="5">
        <f t="shared" si="21"/>
        <v>3454.3820323842933</v>
      </c>
      <c r="BD182" s="35">
        <f t="shared" si="22"/>
        <v>7.4999999999999997E-2</v>
      </c>
      <c r="BE182" s="5">
        <f t="shared" si="50"/>
        <v>168878.83724770887</v>
      </c>
      <c r="BF182" s="5">
        <f t="shared" si="51"/>
        <v>712131.44352879096</v>
      </c>
      <c r="BG182" s="5">
        <f t="shared" si="23"/>
        <v>551121.16275229119</v>
      </c>
      <c r="BH182" s="5">
        <f t="shared" si="24"/>
        <v>881010.28077649977</v>
      </c>
      <c r="BI182" s="150"/>
      <c r="BJ182" s="2">
        <v>175</v>
      </c>
      <c r="BK182" s="118">
        <v>50161</v>
      </c>
      <c r="BL182" s="5">
        <f t="shared" si="52"/>
        <v>547809.4270657762</v>
      </c>
      <c r="BM182" s="5">
        <f t="shared" si="53"/>
        <v>4911.6692164045799</v>
      </c>
      <c r="BN182" s="5">
        <f t="shared" si="25"/>
        <v>1601.9872612155154</v>
      </c>
      <c r="BO182" s="35">
        <f t="shared" si="26"/>
        <v>3.509221671769068E-2</v>
      </c>
      <c r="BP182" s="5">
        <f t="shared" si="27"/>
        <v>3309.6819551890644</v>
      </c>
      <c r="BQ182" s="35">
        <f t="shared" si="28"/>
        <v>7.2499999999999995E-2</v>
      </c>
      <c r="BR182" s="5">
        <f t="shared" si="54"/>
        <v>173792.56019544014</v>
      </c>
      <c r="BS182" s="5">
        <f t="shared" si="55"/>
        <v>685749.55267536163</v>
      </c>
      <c r="BT182" s="5">
        <f t="shared" si="29"/>
        <v>546207.43980456074</v>
      </c>
      <c r="BU182" s="5">
        <f t="shared" si="30"/>
        <v>859542.11287080171</v>
      </c>
      <c r="BV182" s="150"/>
      <c r="BW182" s="2">
        <v>175</v>
      </c>
      <c r="BX182" s="118">
        <v>50161</v>
      </c>
      <c r="BY182" s="5">
        <f t="shared" si="56"/>
        <v>542821.34282917576</v>
      </c>
      <c r="BZ182" s="5">
        <f t="shared" si="57"/>
        <v>4790.177965290115</v>
      </c>
      <c r="CA182" s="5">
        <f t="shared" si="31"/>
        <v>1623.7201321199232</v>
      </c>
      <c r="CB182" s="35">
        <f t="shared" si="32"/>
        <v>3.5895128006362922E-2</v>
      </c>
      <c r="CC182" s="5">
        <f t="shared" si="33"/>
        <v>3166.4578331701919</v>
      </c>
      <c r="CD182" s="35">
        <f t="shared" si="34"/>
        <v>7.0000000000000007E-2</v>
      </c>
      <c r="CE182" s="5">
        <f t="shared" si="58"/>
        <v>178802.37730294495</v>
      </c>
      <c r="CF182" s="5">
        <f t="shared" si="59"/>
        <v>659478.76662282553</v>
      </c>
      <c r="CG182" s="5">
        <f t="shared" si="35"/>
        <v>541197.62269705581</v>
      </c>
      <c r="CH182" s="5">
        <f t="shared" si="36"/>
        <v>838281.14392577042</v>
      </c>
    </row>
    <row r="183" spans="9:86" ht="14.25" customHeight="1">
      <c r="I183" s="150"/>
      <c r="J183" s="2">
        <v>176</v>
      </c>
      <c r="K183" s="118">
        <v>50192</v>
      </c>
      <c r="L183" s="5">
        <f t="shared" si="37"/>
        <v>565280.02527992299</v>
      </c>
      <c r="M183" s="5">
        <f t="shared" si="0"/>
        <v>5409.1195491666622</v>
      </c>
      <c r="N183" s="5">
        <f t="shared" si="1"/>
        <v>1522.8193753671917</v>
      </c>
      <c r="O183" s="35">
        <f t="shared" si="2"/>
        <v>3.2327044450858169E-2</v>
      </c>
      <c r="P183" s="5">
        <f t="shared" si="3"/>
        <v>3886.3001737994705</v>
      </c>
      <c r="Q183" s="35">
        <f t="shared" si="4"/>
        <v>8.2500000000000004E-2</v>
      </c>
      <c r="R183" s="5">
        <f t="shared" si="38"/>
        <v>156242.79409544435</v>
      </c>
      <c r="S183" s="5">
        <f t="shared" si="39"/>
        <v>795762.24655788846</v>
      </c>
      <c r="T183" s="5">
        <f t="shared" si="5"/>
        <v>563757.20590455586</v>
      </c>
      <c r="U183" s="5">
        <f t="shared" si="6"/>
        <v>952005.04065333284</v>
      </c>
      <c r="V183" s="150"/>
      <c r="W183" s="2">
        <v>176</v>
      </c>
      <c r="X183" s="118">
        <v>50192</v>
      </c>
      <c r="Y183" s="5">
        <f t="shared" si="40"/>
        <v>560657.8722695451</v>
      </c>
      <c r="Z183" s="5">
        <f t="shared" si="41"/>
        <v>5283.104931931518</v>
      </c>
      <c r="AA183" s="5">
        <f t="shared" si="7"/>
        <v>1545.3857834678838</v>
      </c>
      <c r="AB183" s="35">
        <f t="shared" si="8"/>
        <v>3.3076552241290892E-2</v>
      </c>
      <c r="AC183" s="5">
        <f t="shared" si="9"/>
        <v>3737.7191484636342</v>
      </c>
      <c r="AD183" s="35">
        <f t="shared" si="10"/>
        <v>0.08</v>
      </c>
      <c r="AE183" s="5">
        <f t="shared" si="42"/>
        <v>160887.5135139224</v>
      </c>
      <c r="AF183" s="5">
        <f t="shared" si="43"/>
        <v>768938.95450602437</v>
      </c>
      <c r="AG183" s="5">
        <f t="shared" si="11"/>
        <v>559112.48648607719</v>
      </c>
      <c r="AH183" s="5">
        <f t="shared" si="12"/>
        <v>929826.46801994671</v>
      </c>
      <c r="AI183" s="150"/>
      <c r="AJ183" s="2">
        <v>176</v>
      </c>
      <c r="AK183" s="118">
        <v>50192</v>
      </c>
      <c r="AL183" s="5">
        <f t="shared" si="44"/>
        <v>555938.13822365727</v>
      </c>
      <c r="AM183" s="5">
        <f t="shared" si="45"/>
        <v>5158.1681680251213</v>
      </c>
      <c r="AN183" s="5">
        <f t="shared" si="13"/>
        <v>1567.7343586640013</v>
      </c>
      <c r="AO183" s="35">
        <f t="shared" si="14"/>
        <v>3.3839758438014386E-2</v>
      </c>
      <c r="AP183" s="5">
        <f t="shared" si="15"/>
        <v>3590.43380936112</v>
      </c>
      <c r="AQ183" s="35">
        <f t="shared" si="16"/>
        <v>7.7499999999999999E-2</v>
      </c>
      <c r="AR183" s="5">
        <f t="shared" si="46"/>
        <v>165629.59613500696</v>
      </c>
      <c r="AS183" s="5">
        <f t="shared" si="47"/>
        <v>742208.00143741479</v>
      </c>
      <c r="AT183" s="5">
        <f t="shared" si="17"/>
        <v>554370.40386499325</v>
      </c>
      <c r="AU183" s="5">
        <f t="shared" si="18"/>
        <v>907837.59757242177</v>
      </c>
      <c r="AV183" s="150"/>
      <c r="AW183" s="2">
        <v>176</v>
      </c>
      <c r="AX183" s="118">
        <v>50192</v>
      </c>
      <c r="AY183" s="5">
        <f t="shared" si="48"/>
        <v>551121.16275229119</v>
      </c>
      <c r="AZ183" s="5">
        <f t="shared" si="49"/>
        <v>5034.344461579999</v>
      </c>
      <c r="BA183" s="5">
        <f t="shared" si="19"/>
        <v>1589.8371943781794</v>
      </c>
      <c r="BB183" s="35">
        <f t="shared" si="20"/>
        <v>3.4616791409828401E-2</v>
      </c>
      <c r="BC183" s="5">
        <f t="shared" si="21"/>
        <v>3444.5072672018196</v>
      </c>
      <c r="BD183" s="35">
        <f t="shared" si="22"/>
        <v>7.4999999999999997E-2</v>
      </c>
      <c r="BE183" s="5">
        <f t="shared" si="50"/>
        <v>170468.67444208704</v>
      </c>
      <c r="BF183" s="5">
        <f t="shared" si="51"/>
        <v>715575.95079599274</v>
      </c>
      <c r="BG183" s="5">
        <f t="shared" si="23"/>
        <v>549531.32555791305</v>
      </c>
      <c r="BH183" s="5">
        <f t="shared" si="24"/>
        <v>886044.62523807981</v>
      </c>
      <c r="BI183" s="150"/>
      <c r="BJ183" s="2">
        <v>176</v>
      </c>
      <c r="BK183" s="118">
        <v>50192</v>
      </c>
      <c r="BL183" s="5">
        <f t="shared" si="52"/>
        <v>546207.43980456074</v>
      </c>
      <c r="BM183" s="5">
        <f t="shared" si="53"/>
        <v>4911.6692164045799</v>
      </c>
      <c r="BN183" s="5">
        <f t="shared" si="25"/>
        <v>1611.6659342520256</v>
      </c>
      <c r="BO183" s="35">
        <f t="shared" si="26"/>
        <v>3.5407776975620066E-2</v>
      </c>
      <c r="BP183" s="5">
        <f t="shared" si="27"/>
        <v>3300.0032821525542</v>
      </c>
      <c r="BQ183" s="35">
        <f t="shared" si="28"/>
        <v>7.2499999999999995E-2</v>
      </c>
      <c r="BR183" s="5">
        <f t="shared" si="54"/>
        <v>175404.22612969216</v>
      </c>
      <c r="BS183" s="5">
        <f t="shared" si="55"/>
        <v>689049.55595751421</v>
      </c>
      <c r="BT183" s="5">
        <f t="shared" si="29"/>
        <v>544595.77387030877</v>
      </c>
      <c r="BU183" s="5">
        <f t="shared" si="30"/>
        <v>864453.78208720637</v>
      </c>
      <c r="BV183" s="150"/>
      <c r="BW183" s="2">
        <v>176</v>
      </c>
      <c r="BX183" s="118">
        <v>50192</v>
      </c>
      <c r="BY183" s="5">
        <f t="shared" si="56"/>
        <v>541197.62269705581</v>
      </c>
      <c r="BZ183" s="5">
        <f t="shared" si="57"/>
        <v>4790.177965290115</v>
      </c>
      <c r="CA183" s="5">
        <f t="shared" si="31"/>
        <v>1633.1918328906227</v>
      </c>
      <c r="CB183" s="35">
        <f t="shared" si="32"/>
        <v>3.6212838291896823E-2</v>
      </c>
      <c r="CC183" s="5">
        <f t="shared" si="33"/>
        <v>3156.9861323994924</v>
      </c>
      <c r="CD183" s="35">
        <f t="shared" si="34"/>
        <v>7.0000000000000007E-2</v>
      </c>
      <c r="CE183" s="5">
        <f t="shared" si="58"/>
        <v>180435.56913583557</v>
      </c>
      <c r="CF183" s="5">
        <f t="shared" si="59"/>
        <v>662635.75275522505</v>
      </c>
      <c r="CG183" s="5">
        <f t="shared" si="35"/>
        <v>539564.43086416519</v>
      </c>
      <c r="CH183" s="5">
        <f t="shared" si="36"/>
        <v>843071.32189106056</v>
      </c>
    </row>
    <row r="184" spans="9:86" ht="14.25" customHeight="1">
      <c r="I184" s="150"/>
      <c r="J184" s="2">
        <v>177</v>
      </c>
      <c r="K184" s="118">
        <v>50222</v>
      </c>
      <c r="L184" s="5">
        <f t="shared" si="37"/>
        <v>563757.20590455586</v>
      </c>
      <c r="M184" s="5">
        <f t="shared" si="0"/>
        <v>5409.1195491666622</v>
      </c>
      <c r="N184" s="5">
        <f t="shared" si="1"/>
        <v>1533.2887585728408</v>
      </c>
      <c r="O184" s="35">
        <f t="shared" si="2"/>
        <v>3.2637214939633286E-2</v>
      </c>
      <c r="P184" s="5">
        <f t="shared" si="3"/>
        <v>3875.8307905938213</v>
      </c>
      <c r="Q184" s="35">
        <f t="shared" si="4"/>
        <v>8.2500000000000004E-2</v>
      </c>
      <c r="R184" s="5">
        <f t="shared" si="38"/>
        <v>157776.08285401718</v>
      </c>
      <c r="S184" s="5">
        <f t="shared" si="39"/>
        <v>799638.07734848233</v>
      </c>
      <c r="T184" s="5">
        <f t="shared" si="5"/>
        <v>562223.91714598297</v>
      </c>
      <c r="U184" s="5">
        <f t="shared" si="6"/>
        <v>957414.16020249948</v>
      </c>
      <c r="V184" s="150"/>
      <c r="W184" s="2">
        <v>177</v>
      </c>
      <c r="X184" s="118">
        <v>50222</v>
      </c>
      <c r="Y184" s="5">
        <f t="shared" si="40"/>
        <v>559112.48648607719</v>
      </c>
      <c r="Z184" s="5">
        <f t="shared" si="41"/>
        <v>5283.104931931518</v>
      </c>
      <c r="AA184" s="5">
        <f t="shared" si="7"/>
        <v>1555.6883553576699</v>
      </c>
      <c r="AB184" s="35">
        <f t="shared" si="8"/>
        <v>3.3389095603317223E-2</v>
      </c>
      <c r="AC184" s="5">
        <f t="shared" si="9"/>
        <v>3727.416576573848</v>
      </c>
      <c r="AD184" s="35">
        <f t="shared" si="10"/>
        <v>0.08</v>
      </c>
      <c r="AE184" s="5">
        <f t="shared" si="42"/>
        <v>162443.20186928008</v>
      </c>
      <c r="AF184" s="5">
        <f t="shared" si="43"/>
        <v>772666.37108259823</v>
      </c>
      <c r="AG184" s="5">
        <f t="shared" si="11"/>
        <v>557556.79813071957</v>
      </c>
      <c r="AH184" s="5">
        <f t="shared" si="12"/>
        <v>935109.5729518783</v>
      </c>
      <c r="AI184" s="150"/>
      <c r="AJ184" s="2">
        <v>177</v>
      </c>
      <c r="AK184" s="118">
        <v>50222</v>
      </c>
      <c r="AL184" s="5">
        <f t="shared" si="44"/>
        <v>554370.40386499325</v>
      </c>
      <c r="AM184" s="5">
        <f t="shared" si="45"/>
        <v>5158.1681680251213</v>
      </c>
      <c r="AN184" s="5">
        <f t="shared" si="13"/>
        <v>1577.8593097303733</v>
      </c>
      <c r="AO184" s="35">
        <f t="shared" si="14"/>
        <v>3.4154622225063054E-2</v>
      </c>
      <c r="AP184" s="5">
        <f t="shared" si="15"/>
        <v>3580.308858294748</v>
      </c>
      <c r="AQ184" s="35">
        <f t="shared" si="16"/>
        <v>7.7499999999999999E-2</v>
      </c>
      <c r="AR184" s="5">
        <f t="shared" si="46"/>
        <v>167207.45544473734</v>
      </c>
      <c r="AS184" s="5">
        <f t="shared" si="47"/>
        <v>745788.31029570953</v>
      </c>
      <c r="AT184" s="5">
        <f t="shared" si="17"/>
        <v>552792.5445552629</v>
      </c>
      <c r="AU184" s="5">
        <f t="shared" si="18"/>
        <v>912995.76574044686</v>
      </c>
      <c r="AV184" s="150"/>
      <c r="AW184" s="2">
        <v>177</v>
      </c>
      <c r="AX184" s="118">
        <v>50222</v>
      </c>
      <c r="AY184" s="5">
        <f t="shared" si="48"/>
        <v>549531.32555791305</v>
      </c>
      <c r="AZ184" s="5">
        <f t="shared" si="49"/>
        <v>5034.344461579999</v>
      </c>
      <c r="BA184" s="5">
        <f t="shared" si="19"/>
        <v>1599.7736768430427</v>
      </c>
      <c r="BB184" s="35">
        <f t="shared" si="20"/>
        <v>3.4933921378597341E-2</v>
      </c>
      <c r="BC184" s="5">
        <f t="shared" si="21"/>
        <v>3434.5707847369563</v>
      </c>
      <c r="BD184" s="35">
        <f t="shared" si="22"/>
        <v>7.4999999999999997E-2</v>
      </c>
      <c r="BE184" s="5">
        <f t="shared" si="50"/>
        <v>172068.44811893007</v>
      </c>
      <c r="BF184" s="5">
        <f t="shared" si="51"/>
        <v>719010.52158072975</v>
      </c>
      <c r="BG184" s="5">
        <f t="shared" si="23"/>
        <v>547931.55188107002</v>
      </c>
      <c r="BH184" s="5">
        <f t="shared" si="24"/>
        <v>891078.96969965985</v>
      </c>
      <c r="BI184" s="150"/>
      <c r="BJ184" s="2">
        <v>177</v>
      </c>
      <c r="BK184" s="118">
        <v>50222</v>
      </c>
      <c r="BL184" s="5">
        <f t="shared" si="52"/>
        <v>544595.77387030877</v>
      </c>
      <c r="BM184" s="5">
        <f t="shared" si="53"/>
        <v>4911.6692164045799</v>
      </c>
      <c r="BN184" s="5">
        <f t="shared" si="25"/>
        <v>1621.4030826047979</v>
      </c>
      <c r="BO184" s="35">
        <f t="shared" si="26"/>
        <v>3.5727117111068636E-2</v>
      </c>
      <c r="BP184" s="5">
        <f t="shared" si="27"/>
        <v>3290.266133799782</v>
      </c>
      <c r="BQ184" s="35">
        <f t="shared" si="28"/>
        <v>7.2499999999999995E-2</v>
      </c>
      <c r="BR184" s="5">
        <f t="shared" si="54"/>
        <v>177025.62921229698</v>
      </c>
      <c r="BS184" s="5">
        <f t="shared" si="55"/>
        <v>692339.82209131401</v>
      </c>
      <c r="BT184" s="5">
        <f t="shared" si="29"/>
        <v>542974.37078770401</v>
      </c>
      <c r="BU184" s="5">
        <f t="shared" si="30"/>
        <v>869365.45130361104</v>
      </c>
      <c r="BV184" s="150"/>
      <c r="BW184" s="2">
        <v>177</v>
      </c>
      <c r="BX184" s="118">
        <v>50222</v>
      </c>
      <c r="BY184" s="5">
        <f t="shared" si="56"/>
        <v>539564.43086416519</v>
      </c>
      <c r="BZ184" s="5">
        <f t="shared" si="57"/>
        <v>4790.177965290115</v>
      </c>
      <c r="CA184" s="5">
        <f t="shared" si="31"/>
        <v>1642.7187852491511</v>
      </c>
      <c r="CB184" s="35">
        <f t="shared" si="32"/>
        <v>3.65343308331465E-2</v>
      </c>
      <c r="CC184" s="5">
        <f t="shared" si="33"/>
        <v>3147.4591800409639</v>
      </c>
      <c r="CD184" s="35">
        <f t="shared" si="34"/>
        <v>7.0000000000000007E-2</v>
      </c>
      <c r="CE184" s="5">
        <f t="shared" si="58"/>
        <v>182078.28792108473</v>
      </c>
      <c r="CF184" s="5">
        <f t="shared" si="59"/>
        <v>665783.21193526604</v>
      </c>
      <c r="CG184" s="5">
        <f t="shared" si="35"/>
        <v>537921.71207891603</v>
      </c>
      <c r="CH184" s="5">
        <f t="shared" si="36"/>
        <v>847861.49985635071</v>
      </c>
    </row>
    <row r="185" spans="9:86" ht="14.25" customHeight="1">
      <c r="I185" s="150"/>
      <c r="J185" s="2">
        <v>178</v>
      </c>
      <c r="K185" s="118">
        <v>50253</v>
      </c>
      <c r="L185" s="5">
        <f t="shared" si="37"/>
        <v>562223.91714598297</v>
      </c>
      <c r="M185" s="5">
        <f t="shared" si="0"/>
        <v>5409.1195491666622</v>
      </c>
      <c r="N185" s="5">
        <f t="shared" si="1"/>
        <v>1543.8301187880293</v>
      </c>
      <c r="O185" s="35">
        <f t="shared" si="2"/>
        <v>3.29512154507757E-2</v>
      </c>
      <c r="P185" s="5">
        <f t="shared" si="3"/>
        <v>3865.2894303786329</v>
      </c>
      <c r="Q185" s="35">
        <f t="shared" si="4"/>
        <v>8.2500000000000004E-2</v>
      </c>
      <c r="R185" s="5">
        <f t="shared" si="38"/>
        <v>159319.91297280521</v>
      </c>
      <c r="S185" s="5">
        <f t="shared" si="39"/>
        <v>803503.36677886092</v>
      </c>
      <c r="T185" s="5">
        <f t="shared" si="5"/>
        <v>560680.08702719491</v>
      </c>
      <c r="U185" s="5">
        <f t="shared" si="6"/>
        <v>962823.27975166612</v>
      </c>
      <c r="V185" s="150"/>
      <c r="W185" s="2">
        <v>178</v>
      </c>
      <c r="X185" s="118">
        <v>50253</v>
      </c>
      <c r="Y185" s="5">
        <f t="shared" si="40"/>
        <v>557556.79813071957</v>
      </c>
      <c r="Z185" s="5">
        <f t="shared" si="41"/>
        <v>5283.104931931518</v>
      </c>
      <c r="AA185" s="5">
        <f t="shared" si="7"/>
        <v>1566.0596110600541</v>
      </c>
      <c r="AB185" s="35">
        <f t="shared" si="8"/>
        <v>3.3705472511008076E-2</v>
      </c>
      <c r="AC185" s="5">
        <f t="shared" si="9"/>
        <v>3717.0453208714639</v>
      </c>
      <c r="AD185" s="35">
        <f t="shared" si="10"/>
        <v>0.08</v>
      </c>
      <c r="AE185" s="5">
        <f t="shared" si="42"/>
        <v>164009.26148034012</v>
      </c>
      <c r="AF185" s="5">
        <f t="shared" si="43"/>
        <v>776383.41640346975</v>
      </c>
      <c r="AG185" s="5">
        <f t="shared" si="11"/>
        <v>555990.7385196595</v>
      </c>
      <c r="AH185" s="5">
        <f t="shared" si="12"/>
        <v>940392.6778838099</v>
      </c>
      <c r="AI185" s="150"/>
      <c r="AJ185" s="2">
        <v>178</v>
      </c>
      <c r="AK185" s="118">
        <v>50253</v>
      </c>
      <c r="AL185" s="5">
        <f t="shared" si="44"/>
        <v>552792.5445552629</v>
      </c>
      <c r="AM185" s="5">
        <f t="shared" si="45"/>
        <v>5158.1681680251213</v>
      </c>
      <c r="AN185" s="5">
        <f t="shared" si="13"/>
        <v>1588.0496511057149</v>
      </c>
      <c r="AO185" s="35">
        <f t="shared" si="14"/>
        <v>3.4473322769937399E-2</v>
      </c>
      <c r="AP185" s="5">
        <f t="shared" si="15"/>
        <v>3570.1185169194064</v>
      </c>
      <c r="AQ185" s="35">
        <f t="shared" si="16"/>
        <v>7.7499999999999999E-2</v>
      </c>
      <c r="AR185" s="5">
        <f t="shared" si="46"/>
        <v>168795.50509584305</v>
      </c>
      <c r="AS185" s="5">
        <f t="shared" si="47"/>
        <v>749358.42881262896</v>
      </c>
      <c r="AT185" s="5">
        <f t="shared" si="17"/>
        <v>551204.49490415712</v>
      </c>
      <c r="AU185" s="5">
        <f t="shared" si="18"/>
        <v>918153.93390847207</v>
      </c>
      <c r="AV185" s="150"/>
      <c r="AW185" s="2">
        <v>178</v>
      </c>
      <c r="AX185" s="118">
        <v>50253</v>
      </c>
      <c r="AY185" s="5">
        <f t="shared" si="48"/>
        <v>547931.55188107002</v>
      </c>
      <c r="AZ185" s="5">
        <f t="shared" si="49"/>
        <v>5034.344461579999</v>
      </c>
      <c r="BA185" s="5">
        <f t="shared" si="19"/>
        <v>1609.7722623233117</v>
      </c>
      <c r="BB185" s="35">
        <f t="shared" si="20"/>
        <v>3.5254891019804974E-2</v>
      </c>
      <c r="BC185" s="5">
        <f t="shared" si="21"/>
        <v>3424.5721992566873</v>
      </c>
      <c r="BD185" s="35">
        <f t="shared" si="22"/>
        <v>7.4999999999999997E-2</v>
      </c>
      <c r="BE185" s="5">
        <f t="shared" si="50"/>
        <v>173678.22038125337</v>
      </c>
      <c r="BF185" s="5">
        <f t="shared" si="51"/>
        <v>722435.09377998649</v>
      </c>
      <c r="BG185" s="5">
        <f t="shared" si="23"/>
        <v>546321.77961874672</v>
      </c>
      <c r="BH185" s="5">
        <f t="shared" si="24"/>
        <v>896113.31416123989</v>
      </c>
      <c r="BI185" s="150"/>
      <c r="BJ185" s="2">
        <v>178</v>
      </c>
      <c r="BK185" s="118">
        <v>50253</v>
      </c>
      <c r="BL185" s="5">
        <f t="shared" si="52"/>
        <v>542974.37078770401</v>
      </c>
      <c r="BM185" s="5">
        <f t="shared" si="53"/>
        <v>4911.6692164045799</v>
      </c>
      <c r="BN185" s="5">
        <f t="shared" si="25"/>
        <v>1631.1990595622015</v>
      </c>
      <c r="BO185" s="35">
        <f t="shared" si="26"/>
        <v>3.6050299549773318E-2</v>
      </c>
      <c r="BP185" s="5">
        <f t="shared" si="27"/>
        <v>3280.4701568423784</v>
      </c>
      <c r="BQ185" s="35">
        <f t="shared" si="28"/>
        <v>7.2499999999999995E-2</v>
      </c>
      <c r="BR185" s="5">
        <f t="shared" si="54"/>
        <v>178656.82827185918</v>
      </c>
      <c r="BS185" s="5">
        <f t="shared" si="55"/>
        <v>695620.29224815639</v>
      </c>
      <c r="BT185" s="5">
        <f t="shared" si="29"/>
        <v>541343.17172814184</v>
      </c>
      <c r="BU185" s="5">
        <f t="shared" si="30"/>
        <v>874277.1205200156</v>
      </c>
      <c r="BV185" s="150"/>
      <c r="BW185" s="2">
        <v>178</v>
      </c>
      <c r="BX185" s="118">
        <v>50253</v>
      </c>
      <c r="BY185" s="5">
        <f t="shared" si="56"/>
        <v>537921.71207891603</v>
      </c>
      <c r="BZ185" s="5">
        <f t="shared" si="57"/>
        <v>4790.177965290115</v>
      </c>
      <c r="CA185" s="5">
        <f t="shared" si="31"/>
        <v>1652.3013114964378</v>
      </c>
      <c r="CB185" s="35">
        <f t="shared" si="32"/>
        <v>3.6859668038549884E-2</v>
      </c>
      <c r="CC185" s="5">
        <f t="shared" si="33"/>
        <v>3137.8766537936772</v>
      </c>
      <c r="CD185" s="35">
        <f t="shared" si="34"/>
        <v>7.0000000000000007E-2</v>
      </c>
      <c r="CE185" s="5">
        <f t="shared" si="58"/>
        <v>183730.58923258117</v>
      </c>
      <c r="CF185" s="5">
        <f t="shared" si="59"/>
        <v>668921.08858905977</v>
      </c>
      <c r="CG185" s="5">
        <f t="shared" si="35"/>
        <v>536269.41076741961</v>
      </c>
      <c r="CH185" s="5">
        <f t="shared" si="36"/>
        <v>852651.67782164097</v>
      </c>
    </row>
    <row r="186" spans="9:86" ht="14.25" customHeight="1">
      <c r="I186" s="150"/>
      <c r="J186" s="2">
        <v>179</v>
      </c>
      <c r="K186" s="118">
        <v>50284</v>
      </c>
      <c r="L186" s="5">
        <f t="shared" si="37"/>
        <v>560680.08702719491</v>
      </c>
      <c r="M186" s="5">
        <f t="shared" si="0"/>
        <v>5409.1195491666622</v>
      </c>
      <c r="N186" s="5">
        <f t="shared" si="1"/>
        <v>1554.4439508546971</v>
      </c>
      <c r="O186" s="35">
        <f t="shared" si="2"/>
        <v>3.3269109857564136E-2</v>
      </c>
      <c r="P186" s="5">
        <f t="shared" si="3"/>
        <v>3854.6755983119651</v>
      </c>
      <c r="Q186" s="35">
        <f t="shared" si="4"/>
        <v>8.2500000000000004E-2</v>
      </c>
      <c r="R186" s="5">
        <f t="shared" si="38"/>
        <v>160874.35692365991</v>
      </c>
      <c r="S186" s="5">
        <f t="shared" si="39"/>
        <v>807358.04237717285</v>
      </c>
      <c r="T186" s="5">
        <f t="shared" si="5"/>
        <v>559125.6430763402</v>
      </c>
      <c r="U186" s="5">
        <f t="shared" si="6"/>
        <v>968232.39930083277</v>
      </c>
      <c r="V186" s="150"/>
      <c r="W186" s="2">
        <v>179</v>
      </c>
      <c r="X186" s="118">
        <v>50284</v>
      </c>
      <c r="Y186" s="5">
        <f t="shared" si="40"/>
        <v>555990.7385196595</v>
      </c>
      <c r="Z186" s="5">
        <f t="shared" si="41"/>
        <v>5283.104931931518</v>
      </c>
      <c r="AA186" s="5">
        <f t="shared" si="7"/>
        <v>1576.500008467121</v>
      </c>
      <c r="AB186" s="35">
        <f t="shared" si="8"/>
        <v>3.4025746817249403E-2</v>
      </c>
      <c r="AC186" s="5">
        <f t="shared" si="9"/>
        <v>3706.604923464397</v>
      </c>
      <c r="AD186" s="35">
        <f t="shared" si="10"/>
        <v>0.08</v>
      </c>
      <c r="AE186" s="5">
        <f t="shared" si="42"/>
        <v>165585.76148880724</v>
      </c>
      <c r="AF186" s="5">
        <f t="shared" si="43"/>
        <v>780090.0213269341</v>
      </c>
      <c r="AG186" s="5">
        <f t="shared" si="11"/>
        <v>554414.23851119238</v>
      </c>
      <c r="AH186" s="5">
        <f t="shared" si="12"/>
        <v>945675.78281574138</v>
      </c>
      <c r="AI186" s="150"/>
      <c r="AJ186" s="2">
        <v>179</v>
      </c>
      <c r="AK186" s="118">
        <v>50284</v>
      </c>
      <c r="AL186" s="5">
        <f t="shared" si="44"/>
        <v>551204.49490415712</v>
      </c>
      <c r="AM186" s="5">
        <f t="shared" si="45"/>
        <v>5158.1681680251213</v>
      </c>
      <c r="AN186" s="5">
        <f t="shared" si="13"/>
        <v>1598.30580510244</v>
      </c>
      <c r="AO186" s="35">
        <f t="shared" si="14"/>
        <v>3.4795923905816879E-2</v>
      </c>
      <c r="AP186" s="5">
        <f t="shared" si="15"/>
        <v>3559.8623629226813</v>
      </c>
      <c r="AQ186" s="35">
        <f t="shared" si="16"/>
        <v>7.7499999999999999E-2</v>
      </c>
      <c r="AR186" s="5">
        <f t="shared" si="46"/>
        <v>170393.81090094548</v>
      </c>
      <c r="AS186" s="5">
        <f t="shared" si="47"/>
        <v>752918.2911755516</v>
      </c>
      <c r="AT186" s="5">
        <f t="shared" si="17"/>
        <v>549606.18909905467</v>
      </c>
      <c r="AU186" s="5">
        <f t="shared" si="18"/>
        <v>923312.10207649705</v>
      </c>
      <c r="AV186" s="150"/>
      <c r="AW186" s="2">
        <v>179</v>
      </c>
      <c r="AX186" s="118">
        <v>50284</v>
      </c>
      <c r="AY186" s="5">
        <f t="shared" si="48"/>
        <v>546321.77961874672</v>
      </c>
      <c r="AZ186" s="5">
        <f t="shared" si="49"/>
        <v>5034.344461579999</v>
      </c>
      <c r="BA186" s="5">
        <f t="shared" si="19"/>
        <v>1619.8333389628324</v>
      </c>
      <c r="BB186" s="35">
        <f t="shared" si="20"/>
        <v>3.5579764147640039E-2</v>
      </c>
      <c r="BC186" s="5">
        <f t="shared" si="21"/>
        <v>3414.5111226171666</v>
      </c>
      <c r="BD186" s="35">
        <f t="shared" si="22"/>
        <v>7.4999999999999997E-2</v>
      </c>
      <c r="BE186" s="5">
        <f t="shared" si="50"/>
        <v>175298.05372021621</v>
      </c>
      <c r="BF186" s="5">
        <f t="shared" si="51"/>
        <v>725849.60490260366</v>
      </c>
      <c r="BG186" s="5">
        <f t="shared" si="23"/>
        <v>544701.94627978385</v>
      </c>
      <c r="BH186" s="5">
        <f t="shared" si="24"/>
        <v>901147.65862281993</v>
      </c>
      <c r="BI186" s="150"/>
      <c r="BJ186" s="2">
        <v>179</v>
      </c>
      <c r="BK186" s="118">
        <v>50284</v>
      </c>
      <c r="BL186" s="5">
        <f t="shared" si="52"/>
        <v>541343.17172814184</v>
      </c>
      <c r="BM186" s="5">
        <f t="shared" si="53"/>
        <v>4911.6692164045799</v>
      </c>
      <c r="BN186" s="5">
        <f t="shared" si="25"/>
        <v>1641.0542205470565</v>
      </c>
      <c r="BO186" s="35">
        <f t="shared" si="26"/>
        <v>3.6377388087669771E-2</v>
      </c>
      <c r="BP186" s="5">
        <f t="shared" si="27"/>
        <v>3270.6149958575234</v>
      </c>
      <c r="BQ186" s="35">
        <f t="shared" si="28"/>
        <v>7.2499999999999995E-2</v>
      </c>
      <c r="BR186" s="5">
        <f t="shared" si="54"/>
        <v>180297.88249240624</v>
      </c>
      <c r="BS186" s="5">
        <f t="shared" si="55"/>
        <v>698890.90724401386</v>
      </c>
      <c r="BT186" s="5">
        <f t="shared" si="29"/>
        <v>539702.11750759475</v>
      </c>
      <c r="BU186" s="5">
        <f t="shared" si="30"/>
        <v>879188.78973642015</v>
      </c>
      <c r="BV186" s="150"/>
      <c r="BW186" s="2">
        <v>179</v>
      </c>
      <c r="BX186" s="118">
        <v>50284</v>
      </c>
      <c r="BY186" s="5">
        <f t="shared" si="56"/>
        <v>536269.41076741961</v>
      </c>
      <c r="BZ186" s="5">
        <f t="shared" si="57"/>
        <v>4790.177965290115</v>
      </c>
      <c r="CA186" s="5">
        <f t="shared" si="31"/>
        <v>1661.9397358135006</v>
      </c>
      <c r="CB186" s="35">
        <f t="shared" si="32"/>
        <v>3.7188913686541446E-2</v>
      </c>
      <c r="CC186" s="5">
        <f t="shared" si="33"/>
        <v>3128.2382294766144</v>
      </c>
      <c r="CD186" s="35">
        <f t="shared" si="34"/>
        <v>7.0000000000000007E-2</v>
      </c>
      <c r="CE186" s="5">
        <f t="shared" si="58"/>
        <v>185392.52896839468</v>
      </c>
      <c r="CF186" s="5">
        <f t="shared" si="59"/>
        <v>672049.32681853638</v>
      </c>
      <c r="CG186" s="5">
        <f t="shared" si="35"/>
        <v>534607.47103160608</v>
      </c>
      <c r="CH186" s="5">
        <f t="shared" si="36"/>
        <v>857441.855786931</v>
      </c>
    </row>
    <row r="187" spans="9:86" ht="14.25" customHeight="1">
      <c r="I187" s="150"/>
      <c r="J187" s="2">
        <v>180</v>
      </c>
      <c r="K187" s="118">
        <v>50314</v>
      </c>
      <c r="L187" s="5">
        <f t="shared" si="37"/>
        <v>559125.6430763402</v>
      </c>
      <c r="M187" s="5">
        <f t="shared" si="0"/>
        <v>5409.1195491666622</v>
      </c>
      <c r="N187" s="5">
        <f t="shared" si="1"/>
        <v>1565.1307530168233</v>
      </c>
      <c r="O187" s="35">
        <f t="shared" si="2"/>
        <v>3.3590963442250023E-2</v>
      </c>
      <c r="P187" s="5">
        <f t="shared" si="3"/>
        <v>3843.9887961498389</v>
      </c>
      <c r="Q187" s="35">
        <f t="shared" si="4"/>
        <v>8.2500000000000004E-2</v>
      </c>
      <c r="R187" s="5">
        <f t="shared" si="38"/>
        <v>162439.48767667674</v>
      </c>
      <c r="S187" s="5">
        <f t="shared" si="39"/>
        <v>811202.0311733227</v>
      </c>
      <c r="T187" s="5">
        <f t="shared" si="5"/>
        <v>557560.5123233234</v>
      </c>
      <c r="U187" s="5">
        <f t="shared" si="6"/>
        <v>973641.51884999941</v>
      </c>
      <c r="V187" s="150"/>
      <c r="W187" s="2">
        <v>180</v>
      </c>
      <c r="X187" s="118">
        <v>50314</v>
      </c>
      <c r="Y187" s="5">
        <f t="shared" si="40"/>
        <v>554414.23851119238</v>
      </c>
      <c r="Z187" s="5">
        <f t="shared" si="41"/>
        <v>5283.104931931518</v>
      </c>
      <c r="AA187" s="5">
        <f t="shared" si="7"/>
        <v>1587.0100085235686</v>
      </c>
      <c r="AB187" s="35">
        <f t="shared" si="8"/>
        <v>3.4349983783647654E-2</v>
      </c>
      <c r="AC187" s="5">
        <f t="shared" si="9"/>
        <v>3696.0949234079494</v>
      </c>
      <c r="AD187" s="35">
        <f t="shared" si="10"/>
        <v>0.08</v>
      </c>
      <c r="AE187" s="5">
        <f t="shared" si="42"/>
        <v>167172.7714973308</v>
      </c>
      <c r="AF187" s="5">
        <f t="shared" si="43"/>
        <v>783786.11625034211</v>
      </c>
      <c r="AG187" s="5">
        <f t="shared" si="11"/>
        <v>552827.22850266879</v>
      </c>
      <c r="AH187" s="5">
        <f t="shared" si="12"/>
        <v>950958.88774767285</v>
      </c>
      <c r="AI187" s="150"/>
      <c r="AJ187" s="2">
        <v>180</v>
      </c>
      <c r="AK187" s="118">
        <v>50314</v>
      </c>
      <c r="AL187" s="5">
        <f t="shared" si="44"/>
        <v>549606.18909905467</v>
      </c>
      <c r="AM187" s="5">
        <f t="shared" si="45"/>
        <v>5158.1681680251213</v>
      </c>
      <c r="AN187" s="5">
        <f t="shared" si="13"/>
        <v>1608.6281967603932</v>
      </c>
      <c r="AO187" s="35">
        <f t="shared" si="14"/>
        <v>3.512249087436254E-2</v>
      </c>
      <c r="AP187" s="5">
        <f t="shared" si="15"/>
        <v>3549.5399712647281</v>
      </c>
      <c r="AQ187" s="35">
        <f t="shared" si="16"/>
        <v>7.7499999999999999E-2</v>
      </c>
      <c r="AR187" s="5">
        <f t="shared" si="46"/>
        <v>172002.43909770588</v>
      </c>
      <c r="AS187" s="5">
        <f t="shared" si="47"/>
        <v>756467.83114681637</v>
      </c>
      <c r="AT187" s="5">
        <f t="shared" si="17"/>
        <v>547997.56090229424</v>
      </c>
      <c r="AU187" s="5">
        <f t="shared" si="18"/>
        <v>928470.27024452225</v>
      </c>
      <c r="AV187" s="150"/>
      <c r="AW187" s="2">
        <v>180</v>
      </c>
      <c r="AX187" s="118">
        <v>50314</v>
      </c>
      <c r="AY187" s="5">
        <f t="shared" si="48"/>
        <v>544701.94627978385</v>
      </c>
      <c r="AZ187" s="5">
        <f t="shared" si="49"/>
        <v>5034.344461579999</v>
      </c>
      <c r="BA187" s="5">
        <f t="shared" si="19"/>
        <v>1629.9572973313502</v>
      </c>
      <c r="BB187" s="35">
        <f t="shared" si="20"/>
        <v>3.5908605984546191E-2</v>
      </c>
      <c r="BC187" s="5">
        <f t="shared" si="21"/>
        <v>3404.3871642486488</v>
      </c>
      <c r="BD187" s="35">
        <f t="shared" si="22"/>
        <v>7.4999999999999997E-2</v>
      </c>
      <c r="BE187" s="5">
        <f t="shared" si="50"/>
        <v>176928.01101754757</v>
      </c>
      <c r="BF187" s="5">
        <f t="shared" si="51"/>
        <v>729253.99206685228</v>
      </c>
      <c r="BG187" s="5">
        <f t="shared" si="23"/>
        <v>543071.98898245255</v>
      </c>
      <c r="BH187" s="5">
        <f t="shared" si="24"/>
        <v>906182.00308439985</v>
      </c>
      <c r="BI187" s="150"/>
      <c r="BJ187" s="2">
        <v>180</v>
      </c>
      <c r="BK187" s="118">
        <v>50314</v>
      </c>
      <c r="BL187" s="5">
        <f t="shared" si="52"/>
        <v>539702.11750759475</v>
      </c>
      <c r="BM187" s="5">
        <f t="shared" si="53"/>
        <v>4911.6692164045799</v>
      </c>
      <c r="BN187" s="5">
        <f t="shared" si="25"/>
        <v>1650.9689231295283</v>
      </c>
      <c r="BO187" s="35">
        <f t="shared" si="26"/>
        <v>3.6708447928732735E-2</v>
      </c>
      <c r="BP187" s="5">
        <f t="shared" si="27"/>
        <v>3260.7002932750515</v>
      </c>
      <c r="BQ187" s="35">
        <f t="shared" si="28"/>
        <v>7.2499999999999995E-2</v>
      </c>
      <c r="BR187" s="5">
        <f t="shared" si="54"/>
        <v>181948.85141553576</v>
      </c>
      <c r="BS187" s="5">
        <f t="shared" si="55"/>
        <v>702151.60753728892</v>
      </c>
      <c r="BT187" s="5">
        <f t="shared" si="29"/>
        <v>538051.14858446526</v>
      </c>
      <c r="BU187" s="5">
        <f t="shared" si="30"/>
        <v>884100.4589528247</v>
      </c>
      <c r="BV187" s="150"/>
      <c r="BW187" s="2">
        <v>180</v>
      </c>
      <c r="BX187" s="118">
        <v>50314</v>
      </c>
      <c r="BY187" s="5">
        <f t="shared" si="56"/>
        <v>534607.47103160608</v>
      </c>
      <c r="BZ187" s="5">
        <f t="shared" si="57"/>
        <v>4790.177965290115</v>
      </c>
      <c r="CA187" s="5">
        <f t="shared" si="31"/>
        <v>1671.6343842724127</v>
      </c>
      <c r="CB187" s="35">
        <f t="shared" si="32"/>
        <v>3.7522132963388806E-2</v>
      </c>
      <c r="CC187" s="5">
        <f t="shared" si="33"/>
        <v>3118.5435810177023</v>
      </c>
      <c r="CD187" s="35">
        <f t="shared" si="34"/>
        <v>7.0000000000000007E-2</v>
      </c>
      <c r="CE187" s="5">
        <f t="shared" si="58"/>
        <v>187064.16335266709</v>
      </c>
      <c r="CF187" s="5">
        <f t="shared" si="59"/>
        <v>675167.87039955414</v>
      </c>
      <c r="CG187" s="5">
        <f t="shared" si="35"/>
        <v>532935.83664733369</v>
      </c>
      <c r="CH187" s="5">
        <f t="shared" si="36"/>
        <v>862232.03375222126</v>
      </c>
    </row>
    <row r="188" spans="9:86" ht="14.25" customHeight="1">
      <c r="I188" s="150"/>
      <c r="J188" s="2">
        <v>181</v>
      </c>
      <c r="K188" s="118">
        <v>50345</v>
      </c>
      <c r="L188" s="5">
        <f t="shared" si="37"/>
        <v>557560.5123233234</v>
      </c>
      <c r="M188" s="5">
        <f t="shared" si="0"/>
        <v>5409.1195491666622</v>
      </c>
      <c r="N188" s="5">
        <f t="shared" si="1"/>
        <v>1575.8910269438138</v>
      </c>
      <c r="O188" s="35">
        <f t="shared" si="2"/>
        <v>3.3916842935174822E-2</v>
      </c>
      <c r="P188" s="5">
        <f t="shared" si="3"/>
        <v>3833.2285222228484</v>
      </c>
      <c r="Q188" s="35">
        <f t="shared" si="4"/>
        <v>8.2500000000000004E-2</v>
      </c>
      <c r="R188" s="5">
        <f t="shared" si="38"/>
        <v>164015.37870362055</v>
      </c>
      <c r="S188" s="5">
        <f t="shared" si="39"/>
        <v>815035.25969554554</v>
      </c>
      <c r="T188" s="5">
        <f t="shared" si="5"/>
        <v>555984.6212963796</v>
      </c>
      <c r="U188" s="5">
        <f t="shared" si="6"/>
        <v>979050.63839916606</v>
      </c>
      <c r="V188" s="150"/>
      <c r="W188" s="2">
        <v>181</v>
      </c>
      <c r="X188" s="118">
        <v>50345</v>
      </c>
      <c r="Y188" s="5">
        <f t="shared" si="40"/>
        <v>552827.22850266879</v>
      </c>
      <c r="Z188" s="5">
        <f t="shared" si="41"/>
        <v>5283.104931931518</v>
      </c>
      <c r="AA188" s="5">
        <f t="shared" si="7"/>
        <v>1597.5900752470593</v>
      </c>
      <c r="AB188" s="35">
        <f t="shared" si="8"/>
        <v>3.4678250119643234E-2</v>
      </c>
      <c r="AC188" s="5">
        <f t="shared" si="9"/>
        <v>3685.5148566844587</v>
      </c>
      <c r="AD188" s="35">
        <f t="shared" si="10"/>
        <v>0.08</v>
      </c>
      <c r="AE188" s="5">
        <f t="shared" si="42"/>
        <v>168770.36157257785</v>
      </c>
      <c r="AF188" s="5">
        <f t="shared" si="43"/>
        <v>787471.63110702659</v>
      </c>
      <c r="AG188" s="5">
        <f t="shared" si="11"/>
        <v>551229.63842742168</v>
      </c>
      <c r="AH188" s="5">
        <f t="shared" si="12"/>
        <v>956241.99267960445</v>
      </c>
      <c r="AI188" s="150"/>
      <c r="AJ188" s="2">
        <v>181</v>
      </c>
      <c r="AK188" s="118">
        <v>50345</v>
      </c>
      <c r="AL188" s="5">
        <f t="shared" si="44"/>
        <v>547997.56090229424</v>
      </c>
      <c r="AM188" s="5">
        <f t="shared" si="45"/>
        <v>5158.1681680251213</v>
      </c>
      <c r="AN188" s="5">
        <f t="shared" si="13"/>
        <v>1619.0172538644711</v>
      </c>
      <c r="AO188" s="35">
        <f t="shared" si="14"/>
        <v>3.5453090364826689E-2</v>
      </c>
      <c r="AP188" s="5">
        <f t="shared" si="15"/>
        <v>3539.1509141606502</v>
      </c>
      <c r="AQ188" s="35">
        <f t="shared" si="16"/>
        <v>7.7499999999999999E-2</v>
      </c>
      <c r="AR188" s="5">
        <f t="shared" si="46"/>
        <v>173621.45635157035</v>
      </c>
      <c r="AS188" s="5">
        <f t="shared" si="47"/>
        <v>760006.98206097702</v>
      </c>
      <c r="AT188" s="5">
        <f t="shared" si="17"/>
        <v>546378.5436484298</v>
      </c>
      <c r="AU188" s="5">
        <f t="shared" si="18"/>
        <v>933628.43841254734</v>
      </c>
      <c r="AV188" s="150"/>
      <c r="AW188" s="2">
        <v>181</v>
      </c>
      <c r="AX188" s="118">
        <v>50345</v>
      </c>
      <c r="AY188" s="5">
        <f t="shared" si="48"/>
        <v>543071.98898245255</v>
      </c>
      <c r="AZ188" s="5">
        <f t="shared" si="49"/>
        <v>5034.344461579999</v>
      </c>
      <c r="BA188" s="5">
        <f t="shared" si="19"/>
        <v>1640.1445304396707</v>
      </c>
      <c r="BB188" s="35">
        <f t="shared" si="20"/>
        <v>3.62414832003276E-2</v>
      </c>
      <c r="BC188" s="5">
        <f t="shared" si="21"/>
        <v>3394.1999311403283</v>
      </c>
      <c r="BD188" s="35">
        <f t="shared" si="22"/>
        <v>7.4999999999999997E-2</v>
      </c>
      <c r="BE188" s="5">
        <f t="shared" si="50"/>
        <v>178568.15554798723</v>
      </c>
      <c r="BF188" s="5">
        <f t="shared" si="51"/>
        <v>732648.19199799257</v>
      </c>
      <c r="BG188" s="5">
        <f t="shared" si="23"/>
        <v>541431.84445201291</v>
      </c>
      <c r="BH188" s="5">
        <f t="shared" si="24"/>
        <v>911216.34754597978</v>
      </c>
      <c r="BI188" s="150"/>
      <c r="BJ188" s="2">
        <v>181</v>
      </c>
      <c r="BK188" s="118">
        <v>50345</v>
      </c>
      <c r="BL188" s="5">
        <f t="shared" si="52"/>
        <v>538051.14858446526</v>
      </c>
      <c r="BM188" s="5">
        <f t="shared" si="53"/>
        <v>4911.6692164045799</v>
      </c>
      <c r="BN188" s="5">
        <f t="shared" si="25"/>
        <v>1660.9435270401023</v>
      </c>
      <c r="BO188" s="35">
        <f t="shared" si="26"/>
        <v>3.7043545724077816E-2</v>
      </c>
      <c r="BP188" s="5">
        <f t="shared" si="27"/>
        <v>3250.7256893644776</v>
      </c>
      <c r="BQ188" s="35">
        <f t="shared" si="28"/>
        <v>7.2499999999999995E-2</v>
      </c>
      <c r="BR188" s="5">
        <f t="shared" si="54"/>
        <v>183609.79494257586</v>
      </c>
      <c r="BS188" s="5">
        <f t="shared" si="55"/>
        <v>705402.3332266534</v>
      </c>
      <c r="BT188" s="5">
        <f t="shared" si="29"/>
        <v>536390.20505742519</v>
      </c>
      <c r="BU188" s="5">
        <f t="shared" si="30"/>
        <v>889012.12816922925</v>
      </c>
      <c r="BV188" s="150"/>
      <c r="BW188" s="2">
        <v>181</v>
      </c>
      <c r="BX188" s="118">
        <v>50345</v>
      </c>
      <c r="BY188" s="5">
        <f t="shared" si="56"/>
        <v>532935.83664733369</v>
      </c>
      <c r="BZ188" s="5">
        <f t="shared" si="57"/>
        <v>4790.177965290115</v>
      </c>
      <c r="CA188" s="5">
        <f t="shared" si="31"/>
        <v>1681.3855848473349</v>
      </c>
      <c r="CB188" s="35">
        <f t="shared" si="32"/>
        <v>3.7859392502290576E-2</v>
      </c>
      <c r="CC188" s="5">
        <f t="shared" si="33"/>
        <v>3108.7923804427801</v>
      </c>
      <c r="CD188" s="35">
        <f t="shared" si="34"/>
        <v>7.0000000000000007E-2</v>
      </c>
      <c r="CE188" s="5">
        <f t="shared" si="58"/>
        <v>188745.54893751442</v>
      </c>
      <c r="CF188" s="5">
        <f t="shared" si="59"/>
        <v>678276.66277999687</v>
      </c>
      <c r="CG188" s="5">
        <f t="shared" si="35"/>
        <v>531254.45106248639</v>
      </c>
      <c r="CH188" s="5">
        <f t="shared" si="36"/>
        <v>867022.21171751129</v>
      </c>
    </row>
    <row r="189" spans="9:86" ht="14.25" customHeight="1">
      <c r="I189" s="150"/>
      <c r="J189" s="2">
        <v>182</v>
      </c>
      <c r="K189" s="118">
        <v>50375</v>
      </c>
      <c r="L189" s="5">
        <f t="shared" si="37"/>
        <v>555984.6212963796</v>
      </c>
      <c r="M189" s="5">
        <f t="shared" si="0"/>
        <v>5409.1195491666622</v>
      </c>
      <c r="N189" s="5">
        <f t="shared" si="1"/>
        <v>1586.7252777540525</v>
      </c>
      <c r="O189" s="35">
        <f t="shared" si="2"/>
        <v>3.4246816555198512E-2</v>
      </c>
      <c r="P189" s="5">
        <f t="shared" si="3"/>
        <v>3822.3942714126097</v>
      </c>
      <c r="Q189" s="35">
        <f t="shared" si="4"/>
        <v>8.2500000000000004E-2</v>
      </c>
      <c r="R189" s="5">
        <f t="shared" si="38"/>
        <v>165602.10398137459</v>
      </c>
      <c r="S189" s="5">
        <f t="shared" si="39"/>
        <v>818857.65396695817</v>
      </c>
      <c r="T189" s="5">
        <f t="shared" si="5"/>
        <v>554397.89601862559</v>
      </c>
      <c r="U189" s="5">
        <f t="shared" si="6"/>
        <v>984459.7579483327</v>
      </c>
      <c r="V189" s="150"/>
      <c r="W189" s="2">
        <v>182</v>
      </c>
      <c r="X189" s="118">
        <v>50375</v>
      </c>
      <c r="Y189" s="5">
        <f t="shared" si="40"/>
        <v>551229.63842742168</v>
      </c>
      <c r="Z189" s="5">
        <f t="shared" si="41"/>
        <v>5283.104931931518</v>
      </c>
      <c r="AA189" s="5">
        <f t="shared" si="7"/>
        <v>1608.2406757487065</v>
      </c>
      <c r="AB189" s="35">
        <f t="shared" si="8"/>
        <v>3.5010614022934997E-2</v>
      </c>
      <c r="AC189" s="5">
        <f t="shared" si="9"/>
        <v>3674.8642561828115</v>
      </c>
      <c r="AD189" s="35">
        <f t="shared" si="10"/>
        <v>0.08</v>
      </c>
      <c r="AE189" s="5">
        <f t="shared" si="42"/>
        <v>170378.60224832656</v>
      </c>
      <c r="AF189" s="5">
        <f t="shared" si="43"/>
        <v>791146.4953632094</v>
      </c>
      <c r="AG189" s="5">
        <f t="shared" si="11"/>
        <v>549621.39775167301</v>
      </c>
      <c r="AH189" s="5">
        <f t="shared" si="12"/>
        <v>961525.09761153592</v>
      </c>
      <c r="AI189" s="150"/>
      <c r="AJ189" s="2">
        <v>182</v>
      </c>
      <c r="AK189" s="118">
        <v>50375</v>
      </c>
      <c r="AL189" s="5">
        <f t="shared" si="44"/>
        <v>546378.5436484298</v>
      </c>
      <c r="AM189" s="5">
        <f t="shared" si="45"/>
        <v>5158.1681680251213</v>
      </c>
      <c r="AN189" s="5">
        <f t="shared" si="13"/>
        <v>1629.4734069623455</v>
      </c>
      <c r="AO189" s="35">
        <f t="shared" si="14"/>
        <v>3.5787790554473287E-2</v>
      </c>
      <c r="AP189" s="5">
        <f t="shared" si="15"/>
        <v>3528.6947610627758</v>
      </c>
      <c r="AQ189" s="35">
        <f t="shared" si="16"/>
        <v>7.7499999999999999E-2</v>
      </c>
      <c r="AR189" s="5">
        <f t="shared" si="46"/>
        <v>175250.9297585327</v>
      </c>
      <c r="AS189" s="5">
        <f t="shared" si="47"/>
        <v>763535.67682203976</v>
      </c>
      <c r="AT189" s="5">
        <f t="shared" si="17"/>
        <v>544749.07024146745</v>
      </c>
      <c r="AU189" s="5">
        <f t="shared" si="18"/>
        <v>938786.60658057244</v>
      </c>
      <c r="AV189" s="150"/>
      <c r="AW189" s="2">
        <v>182</v>
      </c>
      <c r="AX189" s="118">
        <v>50375</v>
      </c>
      <c r="AY189" s="5">
        <f t="shared" si="48"/>
        <v>541431.84445201291</v>
      </c>
      <c r="AZ189" s="5">
        <f t="shared" si="49"/>
        <v>5034.344461579999</v>
      </c>
      <c r="BA189" s="5">
        <f t="shared" si="19"/>
        <v>1650.3954337549185</v>
      </c>
      <c r="BB189" s="35">
        <f t="shared" si="20"/>
        <v>3.6578463952565532E-2</v>
      </c>
      <c r="BC189" s="5">
        <f t="shared" si="21"/>
        <v>3383.9490278250805</v>
      </c>
      <c r="BD189" s="35">
        <f t="shared" si="22"/>
        <v>7.4999999999999997E-2</v>
      </c>
      <c r="BE189" s="5">
        <f t="shared" si="50"/>
        <v>180218.55098174216</v>
      </c>
      <c r="BF189" s="5">
        <f t="shared" si="51"/>
        <v>736032.1410258176</v>
      </c>
      <c r="BG189" s="5">
        <f t="shared" si="23"/>
        <v>539781.44901825802</v>
      </c>
      <c r="BH189" s="5">
        <f t="shared" si="24"/>
        <v>916250.69200755982</v>
      </c>
      <c r="BI189" s="150"/>
      <c r="BJ189" s="2">
        <v>182</v>
      </c>
      <c r="BK189" s="118">
        <v>50375</v>
      </c>
      <c r="BL189" s="5">
        <f t="shared" si="52"/>
        <v>536390.20505742519</v>
      </c>
      <c r="BM189" s="5">
        <f t="shared" si="53"/>
        <v>4911.6692164045799</v>
      </c>
      <c r="BN189" s="5">
        <f t="shared" si="25"/>
        <v>1670.9783941826358</v>
      </c>
      <c r="BO189" s="35">
        <f t="shared" si="26"/>
        <v>3.7382749612373922E-2</v>
      </c>
      <c r="BP189" s="5">
        <f t="shared" si="27"/>
        <v>3240.690822221944</v>
      </c>
      <c r="BQ189" s="35">
        <f t="shared" si="28"/>
        <v>7.2499999999999995E-2</v>
      </c>
      <c r="BR189" s="5">
        <f t="shared" si="54"/>
        <v>185280.77333675849</v>
      </c>
      <c r="BS189" s="5">
        <f t="shared" si="55"/>
        <v>708643.02404887532</v>
      </c>
      <c r="BT189" s="5">
        <f t="shared" si="29"/>
        <v>534719.22666324256</v>
      </c>
      <c r="BU189" s="5">
        <f t="shared" si="30"/>
        <v>893923.79738563381</v>
      </c>
      <c r="BV189" s="150"/>
      <c r="BW189" s="2">
        <v>182</v>
      </c>
      <c r="BX189" s="118">
        <v>50375</v>
      </c>
      <c r="BY189" s="5">
        <f t="shared" si="56"/>
        <v>531254.45106248639</v>
      </c>
      <c r="BZ189" s="5">
        <f t="shared" si="57"/>
        <v>4790.177965290115</v>
      </c>
      <c r="CA189" s="5">
        <f t="shared" si="31"/>
        <v>1691.1936674256108</v>
      </c>
      <c r="CB189" s="35">
        <f t="shared" si="32"/>
        <v>3.8200760423784758E-2</v>
      </c>
      <c r="CC189" s="5">
        <f t="shared" si="33"/>
        <v>3098.9842978645042</v>
      </c>
      <c r="CD189" s="35">
        <f t="shared" si="34"/>
        <v>7.0000000000000007E-2</v>
      </c>
      <c r="CE189" s="5">
        <f t="shared" si="58"/>
        <v>190436.74260494002</v>
      </c>
      <c r="CF189" s="5">
        <f t="shared" si="59"/>
        <v>681375.64707786136</v>
      </c>
      <c r="CG189" s="5">
        <f t="shared" si="35"/>
        <v>529563.25739506073</v>
      </c>
      <c r="CH189" s="5">
        <f t="shared" si="36"/>
        <v>871812.38968280144</v>
      </c>
    </row>
    <row r="190" spans="9:86" ht="14.25" customHeight="1">
      <c r="I190" s="150"/>
      <c r="J190" s="2">
        <v>183</v>
      </c>
      <c r="K190" s="118">
        <v>50406</v>
      </c>
      <c r="L190" s="5">
        <f t="shared" si="37"/>
        <v>554397.89601862559</v>
      </c>
      <c r="M190" s="5">
        <f t="shared" si="0"/>
        <v>5409.1195491666622</v>
      </c>
      <c r="N190" s="5">
        <f t="shared" si="1"/>
        <v>1597.6340140386114</v>
      </c>
      <c r="O190" s="35">
        <f t="shared" si="2"/>
        <v>3.4580954051490927E-2</v>
      </c>
      <c r="P190" s="5">
        <f t="shared" si="3"/>
        <v>3811.4855351280507</v>
      </c>
      <c r="Q190" s="35">
        <f t="shared" si="4"/>
        <v>8.2500000000000004E-2</v>
      </c>
      <c r="R190" s="5">
        <f t="shared" si="38"/>
        <v>167199.73799541319</v>
      </c>
      <c r="S190" s="5">
        <f t="shared" si="39"/>
        <v>822669.13950208621</v>
      </c>
      <c r="T190" s="5">
        <f t="shared" si="5"/>
        <v>552800.26200458698</v>
      </c>
      <c r="U190" s="5">
        <f t="shared" si="6"/>
        <v>989868.87749749934</v>
      </c>
      <c r="V190" s="150"/>
      <c r="W190" s="2">
        <v>183</v>
      </c>
      <c r="X190" s="118">
        <v>50406</v>
      </c>
      <c r="Y190" s="5">
        <f t="shared" si="40"/>
        <v>549621.39775167301</v>
      </c>
      <c r="Z190" s="5">
        <f t="shared" si="41"/>
        <v>5283.104931931518</v>
      </c>
      <c r="AA190" s="5">
        <f t="shared" si="7"/>
        <v>1618.9622802536978</v>
      </c>
      <c r="AB190" s="35">
        <f t="shared" si="8"/>
        <v>3.5347145221267431E-2</v>
      </c>
      <c r="AC190" s="5">
        <f t="shared" si="9"/>
        <v>3664.1426516778201</v>
      </c>
      <c r="AD190" s="35">
        <f t="shared" si="10"/>
        <v>0.08</v>
      </c>
      <c r="AE190" s="5">
        <f t="shared" si="42"/>
        <v>171997.56452858026</v>
      </c>
      <c r="AF190" s="5">
        <f t="shared" si="43"/>
        <v>794810.63801488723</v>
      </c>
      <c r="AG190" s="5">
        <f t="shared" si="11"/>
        <v>548002.43547141936</v>
      </c>
      <c r="AH190" s="5">
        <f t="shared" si="12"/>
        <v>966808.20254346752</v>
      </c>
      <c r="AI190" s="150"/>
      <c r="AJ190" s="2">
        <v>183</v>
      </c>
      <c r="AK190" s="118">
        <v>50406</v>
      </c>
      <c r="AL190" s="5">
        <f t="shared" si="44"/>
        <v>544749.07024146745</v>
      </c>
      <c r="AM190" s="5">
        <f t="shared" si="45"/>
        <v>5158.1681680251213</v>
      </c>
      <c r="AN190" s="5">
        <f t="shared" si="13"/>
        <v>1639.9970893823106</v>
      </c>
      <c r="AO190" s="35">
        <f t="shared" si="14"/>
        <v>3.6126661150361054E-2</v>
      </c>
      <c r="AP190" s="5">
        <f t="shared" si="15"/>
        <v>3518.1710786428107</v>
      </c>
      <c r="AQ190" s="35">
        <f t="shared" si="16"/>
        <v>7.7499999999999999E-2</v>
      </c>
      <c r="AR190" s="5">
        <f t="shared" si="46"/>
        <v>176890.92684791502</v>
      </c>
      <c r="AS190" s="5">
        <f t="shared" si="47"/>
        <v>767053.84790068259</v>
      </c>
      <c r="AT190" s="5">
        <f t="shared" si="17"/>
        <v>543109.07315208518</v>
      </c>
      <c r="AU190" s="5">
        <f t="shared" si="18"/>
        <v>943944.77474859764</v>
      </c>
      <c r="AV190" s="150"/>
      <c r="AW190" s="2">
        <v>183</v>
      </c>
      <c r="AX190" s="118">
        <v>50406</v>
      </c>
      <c r="AY190" s="5">
        <f t="shared" si="48"/>
        <v>539781.44901825802</v>
      </c>
      <c r="AZ190" s="5">
        <f t="shared" si="49"/>
        <v>5034.344461579999</v>
      </c>
      <c r="BA190" s="5">
        <f t="shared" si="19"/>
        <v>1660.7104052158866</v>
      </c>
      <c r="BB190" s="35">
        <f t="shared" si="20"/>
        <v>3.691961792839709E-2</v>
      </c>
      <c r="BC190" s="5">
        <f t="shared" si="21"/>
        <v>3373.6340563641124</v>
      </c>
      <c r="BD190" s="35">
        <f t="shared" si="22"/>
        <v>7.4999999999999997E-2</v>
      </c>
      <c r="BE190" s="5">
        <f t="shared" si="50"/>
        <v>181879.26138695804</v>
      </c>
      <c r="BF190" s="5">
        <f t="shared" si="51"/>
        <v>739405.77508218167</v>
      </c>
      <c r="BG190" s="5">
        <f t="shared" si="23"/>
        <v>538120.73861304217</v>
      </c>
      <c r="BH190" s="5">
        <f t="shared" si="24"/>
        <v>921285.03646913974</v>
      </c>
      <c r="BI190" s="150"/>
      <c r="BJ190" s="2">
        <v>183</v>
      </c>
      <c r="BK190" s="118">
        <v>50406</v>
      </c>
      <c r="BL190" s="5">
        <f t="shared" si="52"/>
        <v>534719.22666324256</v>
      </c>
      <c r="BM190" s="5">
        <f t="shared" si="53"/>
        <v>4911.6692164045799</v>
      </c>
      <c r="BN190" s="5">
        <f t="shared" si="25"/>
        <v>1681.0738886474896</v>
      </c>
      <c r="BO190" s="35">
        <f t="shared" si="26"/>
        <v>3.7726129261617947E-2</v>
      </c>
      <c r="BP190" s="5">
        <f t="shared" si="27"/>
        <v>3230.5953277570902</v>
      </c>
      <c r="BQ190" s="35">
        <f t="shared" si="28"/>
        <v>7.2499999999999995E-2</v>
      </c>
      <c r="BR190" s="5">
        <f t="shared" si="54"/>
        <v>186961.84722540597</v>
      </c>
      <c r="BS190" s="5">
        <f t="shared" si="55"/>
        <v>711873.61937663238</v>
      </c>
      <c r="BT190" s="5">
        <f t="shared" si="29"/>
        <v>533038.15277459507</v>
      </c>
      <c r="BU190" s="5">
        <f t="shared" si="30"/>
        <v>898835.46660203836</v>
      </c>
      <c r="BV190" s="150"/>
      <c r="BW190" s="2">
        <v>183</v>
      </c>
      <c r="BX190" s="118">
        <v>50406</v>
      </c>
      <c r="BY190" s="5">
        <f t="shared" si="56"/>
        <v>529563.25739506073</v>
      </c>
      <c r="BZ190" s="5">
        <f t="shared" si="57"/>
        <v>4790.177965290115</v>
      </c>
      <c r="CA190" s="5">
        <f t="shared" si="31"/>
        <v>1701.0589638189272</v>
      </c>
      <c r="CB190" s="35">
        <f t="shared" si="32"/>
        <v>3.8546306377519303E-2</v>
      </c>
      <c r="CC190" s="5">
        <f t="shared" si="33"/>
        <v>3089.1190014711879</v>
      </c>
      <c r="CD190" s="35">
        <f t="shared" si="34"/>
        <v>7.0000000000000007E-2</v>
      </c>
      <c r="CE190" s="5">
        <f t="shared" si="58"/>
        <v>192137.80156875897</v>
      </c>
      <c r="CF190" s="5">
        <f t="shared" si="59"/>
        <v>684464.76607933256</v>
      </c>
      <c r="CG190" s="5">
        <f t="shared" si="35"/>
        <v>527862.19843124179</v>
      </c>
      <c r="CH190" s="5">
        <f t="shared" si="36"/>
        <v>876602.56764809159</v>
      </c>
    </row>
    <row r="191" spans="9:86" ht="14.25" customHeight="1">
      <c r="I191" s="150"/>
      <c r="J191" s="2">
        <v>184</v>
      </c>
      <c r="K191" s="118">
        <v>50437</v>
      </c>
      <c r="L191" s="5">
        <f t="shared" si="37"/>
        <v>552800.26200458698</v>
      </c>
      <c r="M191" s="5">
        <f t="shared" si="0"/>
        <v>5409.1195491666622</v>
      </c>
      <c r="N191" s="5">
        <f t="shared" si="1"/>
        <v>1608.6177478851268</v>
      </c>
      <c r="O191" s="35">
        <f t="shared" si="2"/>
        <v>3.4919326746739761E-2</v>
      </c>
      <c r="P191" s="5">
        <f t="shared" si="3"/>
        <v>3800.5018012815353</v>
      </c>
      <c r="Q191" s="35">
        <f t="shared" si="4"/>
        <v>8.2500000000000004E-2</v>
      </c>
      <c r="R191" s="5">
        <f t="shared" si="38"/>
        <v>168808.35574329831</v>
      </c>
      <c r="S191" s="5">
        <f t="shared" si="39"/>
        <v>826469.6413033678</v>
      </c>
      <c r="T191" s="5">
        <f t="shared" si="5"/>
        <v>551191.64425670181</v>
      </c>
      <c r="U191" s="5">
        <f t="shared" si="6"/>
        <v>995277.9970466661</v>
      </c>
      <c r="V191" s="150"/>
      <c r="W191" s="2">
        <v>184</v>
      </c>
      <c r="X191" s="118">
        <v>50437</v>
      </c>
      <c r="Y191" s="5">
        <f t="shared" si="40"/>
        <v>548002.43547141936</v>
      </c>
      <c r="Z191" s="5">
        <f t="shared" si="41"/>
        <v>5283.104931931518</v>
      </c>
      <c r="AA191" s="5">
        <f t="shared" si="7"/>
        <v>1629.7553621220554</v>
      </c>
      <c r="AB191" s="35">
        <f t="shared" si="8"/>
        <v>3.5687915015634356E-2</v>
      </c>
      <c r="AC191" s="5">
        <f t="shared" si="9"/>
        <v>3653.3495698094625</v>
      </c>
      <c r="AD191" s="35">
        <f t="shared" si="10"/>
        <v>0.08</v>
      </c>
      <c r="AE191" s="5">
        <f t="shared" si="42"/>
        <v>173627.31989070232</v>
      </c>
      <c r="AF191" s="5">
        <f t="shared" si="43"/>
        <v>798463.98758469673</v>
      </c>
      <c r="AG191" s="5">
        <f t="shared" si="11"/>
        <v>546372.68010929727</v>
      </c>
      <c r="AH191" s="5">
        <f t="shared" si="12"/>
        <v>972091.30747539899</v>
      </c>
      <c r="AI191" s="150"/>
      <c r="AJ191" s="2">
        <v>184</v>
      </c>
      <c r="AK191" s="118">
        <v>50437</v>
      </c>
      <c r="AL191" s="5">
        <f t="shared" si="44"/>
        <v>543109.07315208518</v>
      </c>
      <c r="AM191" s="5">
        <f t="shared" si="45"/>
        <v>5158.1681680251213</v>
      </c>
      <c r="AN191" s="5">
        <f t="shared" si="13"/>
        <v>1650.5887372512379</v>
      </c>
      <c r="AO191" s="35">
        <f t="shared" si="14"/>
        <v>3.646977343254279E-2</v>
      </c>
      <c r="AP191" s="5">
        <f t="shared" si="15"/>
        <v>3507.5794307738834</v>
      </c>
      <c r="AQ191" s="35">
        <f t="shared" si="16"/>
        <v>7.7499999999999999E-2</v>
      </c>
      <c r="AR191" s="5">
        <f t="shared" si="46"/>
        <v>178541.51558516626</v>
      </c>
      <c r="AS191" s="5">
        <f t="shared" si="47"/>
        <v>770561.42733145645</v>
      </c>
      <c r="AT191" s="5">
        <f t="shared" si="17"/>
        <v>541458.48441483395</v>
      </c>
      <c r="AU191" s="5">
        <f t="shared" si="18"/>
        <v>949102.94291662273</v>
      </c>
      <c r="AV191" s="150"/>
      <c r="AW191" s="2">
        <v>184</v>
      </c>
      <c r="AX191" s="118">
        <v>50437</v>
      </c>
      <c r="AY191" s="5">
        <f t="shared" si="48"/>
        <v>538120.73861304217</v>
      </c>
      <c r="AZ191" s="5">
        <f t="shared" si="49"/>
        <v>5034.344461579999</v>
      </c>
      <c r="BA191" s="5">
        <f t="shared" si="19"/>
        <v>1671.0898452484857</v>
      </c>
      <c r="BB191" s="35">
        <f t="shared" si="20"/>
        <v>3.7265016387710376E-2</v>
      </c>
      <c r="BC191" s="5">
        <f t="shared" si="21"/>
        <v>3363.2546163315133</v>
      </c>
      <c r="BD191" s="35">
        <f t="shared" si="22"/>
        <v>7.4999999999999997E-2</v>
      </c>
      <c r="BE191" s="5">
        <f t="shared" si="50"/>
        <v>183550.35123220654</v>
      </c>
      <c r="BF191" s="5">
        <f t="shared" si="51"/>
        <v>742769.02969851322</v>
      </c>
      <c r="BG191" s="5">
        <f t="shared" si="23"/>
        <v>536449.64876779367</v>
      </c>
      <c r="BH191" s="5">
        <f t="shared" si="24"/>
        <v>926319.38093071978</v>
      </c>
      <c r="BI191" s="150"/>
      <c r="BJ191" s="2">
        <v>184</v>
      </c>
      <c r="BK191" s="118">
        <v>50437</v>
      </c>
      <c r="BL191" s="5">
        <f t="shared" si="52"/>
        <v>533038.15277459507</v>
      </c>
      <c r="BM191" s="5">
        <f t="shared" si="53"/>
        <v>4911.6692164045799</v>
      </c>
      <c r="BN191" s="5">
        <f t="shared" si="25"/>
        <v>1691.2303767247345</v>
      </c>
      <c r="BO191" s="35">
        <f t="shared" si="26"/>
        <v>3.8073755912325521E-2</v>
      </c>
      <c r="BP191" s="5">
        <f t="shared" si="27"/>
        <v>3220.4388396798454</v>
      </c>
      <c r="BQ191" s="35">
        <f t="shared" si="28"/>
        <v>7.2499999999999995E-2</v>
      </c>
      <c r="BR191" s="5">
        <f t="shared" si="54"/>
        <v>188653.07760213071</v>
      </c>
      <c r="BS191" s="5">
        <f t="shared" si="55"/>
        <v>715094.0582163122</v>
      </c>
      <c r="BT191" s="5">
        <f t="shared" si="29"/>
        <v>531346.92239787034</v>
      </c>
      <c r="BU191" s="5">
        <f t="shared" si="30"/>
        <v>903747.13581844291</v>
      </c>
      <c r="BV191" s="150"/>
      <c r="BW191" s="2">
        <v>184</v>
      </c>
      <c r="BX191" s="118">
        <v>50437</v>
      </c>
      <c r="BY191" s="5">
        <f t="shared" si="56"/>
        <v>527862.19843124179</v>
      </c>
      <c r="BZ191" s="5">
        <f t="shared" si="57"/>
        <v>4790.177965290115</v>
      </c>
      <c r="CA191" s="5">
        <f t="shared" si="31"/>
        <v>1710.9818077745376</v>
      </c>
      <c r="CB191" s="35">
        <f t="shared" si="32"/>
        <v>3.889610158543845E-2</v>
      </c>
      <c r="CC191" s="5">
        <f t="shared" si="33"/>
        <v>3079.1961575155774</v>
      </c>
      <c r="CD191" s="35">
        <f t="shared" si="34"/>
        <v>7.0000000000000007E-2</v>
      </c>
      <c r="CE191" s="5">
        <f t="shared" si="58"/>
        <v>193848.78337653351</v>
      </c>
      <c r="CF191" s="5">
        <f t="shared" si="59"/>
        <v>687543.96223684819</v>
      </c>
      <c r="CG191" s="5">
        <f t="shared" si="35"/>
        <v>526151.21662346728</v>
      </c>
      <c r="CH191" s="5">
        <f t="shared" si="36"/>
        <v>881392.74561338173</v>
      </c>
    </row>
    <row r="192" spans="9:86" ht="14.25" customHeight="1">
      <c r="I192" s="150"/>
      <c r="J192" s="2">
        <v>185</v>
      </c>
      <c r="K192" s="118">
        <v>50465</v>
      </c>
      <c r="L192" s="5">
        <f t="shared" si="37"/>
        <v>551191.64425670181</v>
      </c>
      <c r="M192" s="5">
        <f t="shared" si="0"/>
        <v>5409.1195491666622</v>
      </c>
      <c r="N192" s="5">
        <f t="shared" si="1"/>
        <v>1619.6769949018371</v>
      </c>
      <c r="O192" s="35">
        <f t="shared" si="2"/>
        <v>3.5262007581831602E-2</v>
      </c>
      <c r="P192" s="5">
        <f t="shared" si="3"/>
        <v>3789.442554264825</v>
      </c>
      <c r="Q192" s="35">
        <f t="shared" si="4"/>
        <v>8.2500000000000004E-2</v>
      </c>
      <c r="R192" s="5">
        <f t="shared" si="38"/>
        <v>170428.03273820016</v>
      </c>
      <c r="S192" s="5">
        <f t="shared" si="39"/>
        <v>830259.08385763259</v>
      </c>
      <c r="T192" s="5">
        <f t="shared" si="5"/>
        <v>549571.96726179996</v>
      </c>
      <c r="U192" s="5">
        <f t="shared" si="6"/>
        <v>1000687.1165958327</v>
      </c>
      <c r="V192" s="150"/>
      <c r="W192" s="2">
        <v>185</v>
      </c>
      <c r="X192" s="118">
        <v>50465</v>
      </c>
      <c r="Y192" s="5">
        <f t="shared" si="40"/>
        <v>546372.68010929727</v>
      </c>
      <c r="Z192" s="5">
        <f t="shared" si="41"/>
        <v>5283.104931931518</v>
      </c>
      <c r="AA192" s="5">
        <f t="shared" si="7"/>
        <v>1640.6203978695357</v>
      </c>
      <c r="AB192" s="35">
        <f t="shared" si="8"/>
        <v>3.603299632495556E-2</v>
      </c>
      <c r="AC192" s="5">
        <f t="shared" si="9"/>
        <v>3642.4845340619822</v>
      </c>
      <c r="AD192" s="35">
        <f t="shared" si="10"/>
        <v>0.08</v>
      </c>
      <c r="AE192" s="5">
        <f t="shared" si="42"/>
        <v>175267.94028857184</v>
      </c>
      <c r="AF192" s="5">
        <f t="shared" si="43"/>
        <v>802106.47211875871</v>
      </c>
      <c r="AG192" s="5">
        <f t="shared" si="11"/>
        <v>544732.05971142778</v>
      </c>
      <c r="AH192" s="5">
        <f t="shared" si="12"/>
        <v>977374.41240733059</v>
      </c>
      <c r="AI192" s="150"/>
      <c r="AJ192" s="2">
        <v>185</v>
      </c>
      <c r="AK192" s="118">
        <v>50465</v>
      </c>
      <c r="AL192" s="5">
        <f t="shared" si="44"/>
        <v>541458.48441483395</v>
      </c>
      <c r="AM192" s="5">
        <f t="shared" si="45"/>
        <v>5158.1681680251213</v>
      </c>
      <c r="AN192" s="5">
        <f t="shared" si="13"/>
        <v>1661.2487895126519</v>
      </c>
      <c r="AO192" s="35">
        <f t="shared" si="14"/>
        <v>3.6817200298737585E-2</v>
      </c>
      <c r="AP192" s="5">
        <f t="shared" si="15"/>
        <v>3496.9193785124694</v>
      </c>
      <c r="AQ192" s="35">
        <f t="shared" si="16"/>
        <v>7.7499999999999999E-2</v>
      </c>
      <c r="AR192" s="5">
        <f t="shared" si="46"/>
        <v>180202.7643746789</v>
      </c>
      <c r="AS192" s="5">
        <f t="shared" si="47"/>
        <v>774058.34670996887</v>
      </c>
      <c r="AT192" s="5">
        <f t="shared" si="17"/>
        <v>539797.23562532128</v>
      </c>
      <c r="AU192" s="5">
        <f t="shared" si="18"/>
        <v>954261.11108464771</v>
      </c>
      <c r="AV192" s="150"/>
      <c r="AW192" s="2">
        <v>185</v>
      </c>
      <c r="AX192" s="118">
        <v>50465</v>
      </c>
      <c r="AY192" s="5">
        <f t="shared" si="48"/>
        <v>536449.64876779367</v>
      </c>
      <c r="AZ192" s="5">
        <f t="shared" si="49"/>
        <v>5034.344461579999</v>
      </c>
      <c r="BA192" s="5">
        <f t="shared" si="19"/>
        <v>1681.5341567812889</v>
      </c>
      <c r="BB192" s="35">
        <f t="shared" si="20"/>
        <v>3.7614732207812189E-2</v>
      </c>
      <c r="BC192" s="5">
        <f t="shared" si="21"/>
        <v>3352.8103047987101</v>
      </c>
      <c r="BD192" s="35">
        <f t="shared" si="22"/>
        <v>7.4999999999999997E-2</v>
      </c>
      <c r="BE192" s="5">
        <f t="shared" si="50"/>
        <v>185231.88538898784</v>
      </c>
      <c r="BF192" s="5">
        <f t="shared" si="51"/>
        <v>746121.84000331198</v>
      </c>
      <c r="BG192" s="5">
        <f t="shared" si="23"/>
        <v>534768.1146110124</v>
      </c>
      <c r="BH192" s="5">
        <f t="shared" si="24"/>
        <v>931353.72539229982</v>
      </c>
      <c r="BI192" s="150"/>
      <c r="BJ192" s="2">
        <v>185</v>
      </c>
      <c r="BK192" s="118">
        <v>50465</v>
      </c>
      <c r="BL192" s="5">
        <f t="shared" si="52"/>
        <v>531346.92239787034</v>
      </c>
      <c r="BM192" s="5">
        <f t="shared" si="53"/>
        <v>4911.6692164045799</v>
      </c>
      <c r="BN192" s="5">
        <f t="shared" si="25"/>
        <v>1701.4482269174468</v>
      </c>
      <c r="BO192" s="35">
        <f t="shared" si="26"/>
        <v>3.8425702422194355E-2</v>
      </c>
      <c r="BP192" s="5">
        <f t="shared" si="27"/>
        <v>3210.220989487133</v>
      </c>
      <c r="BQ192" s="35">
        <f t="shared" si="28"/>
        <v>7.2499999999999995E-2</v>
      </c>
      <c r="BR192" s="5">
        <f t="shared" si="54"/>
        <v>190354.52582904816</v>
      </c>
      <c r="BS192" s="5">
        <f t="shared" si="55"/>
        <v>718304.27920579934</v>
      </c>
      <c r="BT192" s="5">
        <f t="shared" si="29"/>
        <v>529645.47417095292</v>
      </c>
      <c r="BU192" s="5">
        <f t="shared" si="30"/>
        <v>908658.80503484746</v>
      </c>
      <c r="BV192" s="150"/>
      <c r="BW192" s="2">
        <v>185</v>
      </c>
      <c r="BX192" s="118">
        <v>50465</v>
      </c>
      <c r="BY192" s="5">
        <f t="shared" si="56"/>
        <v>526151.21662346728</v>
      </c>
      <c r="BZ192" s="5">
        <f t="shared" si="57"/>
        <v>4790.177965290115</v>
      </c>
      <c r="CA192" s="5">
        <f t="shared" si="31"/>
        <v>1720.962534986556</v>
      </c>
      <c r="CB192" s="35">
        <f t="shared" si="32"/>
        <v>3.925021888644166E-2</v>
      </c>
      <c r="CC192" s="5">
        <f t="shared" si="33"/>
        <v>3069.2154303035591</v>
      </c>
      <c r="CD192" s="35">
        <f t="shared" si="34"/>
        <v>7.0000000000000007E-2</v>
      </c>
      <c r="CE192" s="5">
        <f t="shared" si="58"/>
        <v>195569.74591152006</v>
      </c>
      <c r="CF192" s="5">
        <f t="shared" si="59"/>
        <v>690613.17766715179</v>
      </c>
      <c r="CG192" s="5">
        <f t="shared" si="35"/>
        <v>524430.25408848072</v>
      </c>
      <c r="CH192" s="5">
        <f t="shared" si="36"/>
        <v>886182.92357867188</v>
      </c>
    </row>
    <row r="193" spans="9:86" ht="14.25" customHeight="1">
      <c r="I193" s="150"/>
      <c r="J193" s="2">
        <v>186</v>
      </c>
      <c r="K193" s="118">
        <v>50496</v>
      </c>
      <c r="L193" s="5">
        <f t="shared" si="37"/>
        <v>549571.96726179996</v>
      </c>
      <c r="M193" s="5">
        <f t="shared" si="0"/>
        <v>5409.1195491666622</v>
      </c>
      <c r="N193" s="5">
        <f t="shared" si="1"/>
        <v>1630.8122742417872</v>
      </c>
      <c r="O193" s="35">
        <f t="shared" si="2"/>
        <v>3.5609071162064923E-2</v>
      </c>
      <c r="P193" s="5">
        <f t="shared" si="3"/>
        <v>3778.3072749248749</v>
      </c>
      <c r="Q193" s="35">
        <f t="shared" si="4"/>
        <v>8.2500000000000004E-2</v>
      </c>
      <c r="R193" s="5">
        <f t="shared" si="38"/>
        <v>172058.84501244195</v>
      </c>
      <c r="S193" s="5">
        <f t="shared" si="39"/>
        <v>834037.39113255742</v>
      </c>
      <c r="T193" s="5">
        <f t="shared" si="5"/>
        <v>547941.15498755814</v>
      </c>
      <c r="U193" s="5">
        <f t="shared" si="6"/>
        <v>1006096.2361449994</v>
      </c>
      <c r="V193" s="150"/>
      <c r="W193" s="2">
        <v>186</v>
      </c>
      <c r="X193" s="118">
        <v>50496</v>
      </c>
      <c r="Y193" s="5">
        <f t="shared" si="40"/>
        <v>544732.05971142778</v>
      </c>
      <c r="Z193" s="5">
        <f t="shared" si="41"/>
        <v>5283.104931931518</v>
      </c>
      <c r="AA193" s="5">
        <f t="shared" si="7"/>
        <v>1651.557867188666</v>
      </c>
      <c r="AB193" s="35">
        <f t="shared" si="8"/>
        <v>3.6382463732285118E-2</v>
      </c>
      <c r="AC193" s="5">
        <f t="shared" si="9"/>
        <v>3631.5470647428519</v>
      </c>
      <c r="AD193" s="35">
        <f t="shared" si="10"/>
        <v>0.08</v>
      </c>
      <c r="AE193" s="5">
        <f t="shared" si="42"/>
        <v>176919.49815576052</v>
      </c>
      <c r="AF193" s="5">
        <f t="shared" si="43"/>
        <v>805738.0191835016</v>
      </c>
      <c r="AG193" s="5">
        <f t="shared" si="11"/>
        <v>543080.50184423907</v>
      </c>
      <c r="AH193" s="5">
        <f t="shared" si="12"/>
        <v>982657.51733926218</v>
      </c>
      <c r="AI193" s="150"/>
      <c r="AJ193" s="2">
        <v>186</v>
      </c>
      <c r="AK193" s="118">
        <v>50496</v>
      </c>
      <c r="AL193" s="5">
        <f t="shared" si="44"/>
        <v>539797.23562532128</v>
      </c>
      <c r="AM193" s="5">
        <f t="shared" si="45"/>
        <v>5158.1681680251213</v>
      </c>
      <c r="AN193" s="5">
        <f t="shared" si="13"/>
        <v>1671.9776879449214</v>
      </c>
      <c r="AO193" s="35">
        <f t="shared" si="14"/>
        <v>3.7169016310534597E-2</v>
      </c>
      <c r="AP193" s="5">
        <f t="shared" si="15"/>
        <v>3486.1904800801999</v>
      </c>
      <c r="AQ193" s="35">
        <f t="shared" si="16"/>
        <v>7.7499999999999999E-2</v>
      </c>
      <c r="AR193" s="5">
        <f t="shared" si="46"/>
        <v>181874.74206262382</v>
      </c>
      <c r="AS193" s="5">
        <f t="shared" si="47"/>
        <v>777544.53719004907</v>
      </c>
      <c r="AT193" s="5">
        <f t="shared" si="17"/>
        <v>538125.25793737639</v>
      </c>
      <c r="AU193" s="5">
        <f t="shared" si="18"/>
        <v>959419.27925267292</v>
      </c>
      <c r="AV193" s="150"/>
      <c r="AW193" s="2">
        <v>186</v>
      </c>
      <c r="AX193" s="118">
        <v>50496</v>
      </c>
      <c r="AY193" s="5">
        <f t="shared" si="48"/>
        <v>534768.1146110124</v>
      </c>
      <c r="AZ193" s="5">
        <f t="shared" si="49"/>
        <v>5034.344461579999</v>
      </c>
      <c r="BA193" s="5">
        <f t="shared" si="19"/>
        <v>1692.0437452611718</v>
      </c>
      <c r="BB193" s="35">
        <f t="shared" si="20"/>
        <v>3.7968839929627199E-2</v>
      </c>
      <c r="BC193" s="5">
        <f t="shared" si="21"/>
        <v>3342.3007163188272</v>
      </c>
      <c r="BD193" s="35">
        <f t="shared" si="22"/>
        <v>7.4999999999999997E-2</v>
      </c>
      <c r="BE193" s="5">
        <f t="shared" si="50"/>
        <v>186923.92913424902</v>
      </c>
      <c r="BF193" s="5">
        <f t="shared" si="51"/>
        <v>749464.14071963076</v>
      </c>
      <c r="BG193" s="5">
        <f t="shared" si="23"/>
        <v>533076.07086575124</v>
      </c>
      <c r="BH193" s="5">
        <f t="shared" si="24"/>
        <v>936388.06985387974</v>
      </c>
      <c r="BI193" s="150"/>
      <c r="BJ193" s="2">
        <v>186</v>
      </c>
      <c r="BK193" s="118">
        <v>50496</v>
      </c>
      <c r="BL193" s="5">
        <f t="shared" si="52"/>
        <v>529645.47417095292</v>
      </c>
      <c r="BM193" s="5">
        <f t="shared" si="53"/>
        <v>4911.6692164045799</v>
      </c>
      <c r="BN193" s="5">
        <f t="shared" si="25"/>
        <v>1711.7278099550726</v>
      </c>
      <c r="BO193" s="35">
        <f t="shared" si="26"/>
        <v>3.8782043312298689E-2</v>
      </c>
      <c r="BP193" s="5">
        <f t="shared" si="27"/>
        <v>3199.9414064495072</v>
      </c>
      <c r="BQ193" s="35">
        <f t="shared" si="28"/>
        <v>7.2499999999999995E-2</v>
      </c>
      <c r="BR193" s="5">
        <f t="shared" si="54"/>
        <v>192066.25363900323</v>
      </c>
      <c r="BS193" s="5">
        <f t="shared" si="55"/>
        <v>721504.22061224887</v>
      </c>
      <c r="BT193" s="5">
        <f t="shared" si="29"/>
        <v>527933.7463609979</v>
      </c>
      <c r="BU193" s="5">
        <f t="shared" si="30"/>
        <v>913570.47425125213</v>
      </c>
      <c r="BV193" s="150"/>
      <c r="BW193" s="2">
        <v>186</v>
      </c>
      <c r="BX193" s="118">
        <v>50496</v>
      </c>
      <c r="BY193" s="5">
        <f t="shared" si="56"/>
        <v>524430.25408848072</v>
      </c>
      <c r="BZ193" s="5">
        <f t="shared" si="57"/>
        <v>4790.177965290115</v>
      </c>
      <c r="CA193" s="5">
        <f t="shared" si="31"/>
        <v>1731.0014831073108</v>
      </c>
      <c r="CB193" s="35">
        <f t="shared" si="32"/>
        <v>3.9608732782573444E-2</v>
      </c>
      <c r="CC193" s="5">
        <f t="shared" si="33"/>
        <v>3059.1764821828042</v>
      </c>
      <c r="CD193" s="35">
        <f t="shared" si="34"/>
        <v>7.0000000000000007E-2</v>
      </c>
      <c r="CE193" s="5">
        <f t="shared" si="58"/>
        <v>197300.74739462737</v>
      </c>
      <c r="CF193" s="5">
        <f t="shared" si="59"/>
        <v>693672.3541493346</v>
      </c>
      <c r="CG193" s="5">
        <f t="shared" si="35"/>
        <v>522699.25260537339</v>
      </c>
      <c r="CH193" s="5">
        <f t="shared" si="36"/>
        <v>890973.10154396202</v>
      </c>
    </row>
    <row r="194" spans="9:86" ht="14.25" customHeight="1">
      <c r="I194" s="150"/>
      <c r="J194" s="2">
        <v>187</v>
      </c>
      <c r="K194" s="118">
        <v>50526</v>
      </c>
      <c r="L194" s="5">
        <f t="shared" si="37"/>
        <v>547941.15498755814</v>
      </c>
      <c r="M194" s="5">
        <f t="shared" si="0"/>
        <v>5409.1195491666622</v>
      </c>
      <c r="N194" s="5">
        <f t="shared" si="1"/>
        <v>1642.0241086271999</v>
      </c>
      <c r="O194" s="35">
        <f t="shared" si="2"/>
        <v>3.5960593804956698E-2</v>
      </c>
      <c r="P194" s="5">
        <f t="shared" si="3"/>
        <v>3767.0954405394623</v>
      </c>
      <c r="Q194" s="35">
        <f t="shared" si="4"/>
        <v>8.2500000000000004E-2</v>
      </c>
      <c r="R194" s="5">
        <f t="shared" si="38"/>
        <v>173700.86912106915</v>
      </c>
      <c r="S194" s="5">
        <f t="shared" si="39"/>
        <v>837804.48657309683</v>
      </c>
      <c r="T194" s="5">
        <f t="shared" si="5"/>
        <v>546299.13087893091</v>
      </c>
      <c r="U194" s="5">
        <f t="shared" si="6"/>
        <v>1011505.3556941659</v>
      </c>
      <c r="V194" s="150"/>
      <c r="W194" s="2">
        <v>187</v>
      </c>
      <c r="X194" s="118">
        <v>50526</v>
      </c>
      <c r="Y194" s="5">
        <f t="shared" si="40"/>
        <v>543080.50184423907</v>
      </c>
      <c r="Z194" s="5">
        <f t="shared" si="41"/>
        <v>5283.104931931518</v>
      </c>
      <c r="AA194" s="5">
        <f t="shared" si="7"/>
        <v>1662.5682529699238</v>
      </c>
      <c r="AB194" s="35">
        <f t="shared" si="8"/>
        <v>3.6736393532613293E-2</v>
      </c>
      <c r="AC194" s="5">
        <f t="shared" si="9"/>
        <v>3620.5366789615941</v>
      </c>
      <c r="AD194" s="35">
        <f t="shared" si="10"/>
        <v>0.08</v>
      </c>
      <c r="AE194" s="5">
        <f t="shared" si="42"/>
        <v>178582.06640873043</v>
      </c>
      <c r="AF194" s="5">
        <f t="shared" si="43"/>
        <v>809358.5558624632</v>
      </c>
      <c r="AG194" s="5">
        <f t="shared" si="11"/>
        <v>541417.93359126919</v>
      </c>
      <c r="AH194" s="5">
        <f t="shared" si="12"/>
        <v>987940.62227119366</v>
      </c>
      <c r="AI194" s="150"/>
      <c r="AJ194" s="2">
        <v>187</v>
      </c>
      <c r="AK194" s="118">
        <v>50526</v>
      </c>
      <c r="AL194" s="5">
        <f t="shared" si="44"/>
        <v>538125.25793737639</v>
      </c>
      <c r="AM194" s="5">
        <f t="shared" si="45"/>
        <v>5158.1681680251213</v>
      </c>
      <c r="AN194" s="5">
        <f t="shared" si="13"/>
        <v>1682.7758771795657</v>
      </c>
      <c r="AO194" s="35">
        <f t="shared" si="14"/>
        <v>3.7525297741190136E-2</v>
      </c>
      <c r="AP194" s="5">
        <f t="shared" si="15"/>
        <v>3475.3922908455556</v>
      </c>
      <c r="AQ194" s="35">
        <f t="shared" si="16"/>
        <v>7.7499999999999999E-2</v>
      </c>
      <c r="AR194" s="5">
        <f t="shared" si="46"/>
        <v>183557.51793980339</v>
      </c>
      <c r="AS194" s="5">
        <f t="shared" si="47"/>
        <v>781019.92948089459</v>
      </c>
      <c r="AT194" s="5">
        <f t="shared" si="17"/>
        <v>536442.48206019681</v>
      </c>
      <c r="AU194" s="5">
        <f t="shared" si="18"/>
        <v>964577.44742069801</v>
      </c>
      <c r="AV194" s="150"/>
      <c r="AW194" s="2">
        <v>187</v>
      </c>
      <c r="AX194" s="118">
        <v>50526</v>
      </c>
      <c r="AY194" s="5">
        <f t="shared" si="48"/>
        <v>533076.07086575124</v>
      </c>
      <c r="AZ194" s="5">
        <f t="shared" si="49"/>
        <v>5034.344461579999</v>
      </c>
      <c r="BA194" s="5">
        <f t="shared" si="19"/>
        <v>1702.6190186690542</v>
      </c>
      <c r="BB194" s="35">
        <f t="shared" si="20"/>
        <v>3.8327415805490275E-2</v>
      </c>
      <c r="BC194" s="5">
        <f t="shared" si="21"/>
        <v>3331.7254429109448</v>
      </c>
      <c r="BD194" s="35">
        <f t="shared" si="22"/>
        <v>7.4999999999999997E-2</v>
      </c>
      <c r="BE194" s="5">
        <f t="shared" si="50"/>
        <v>188626.54815291808</v>
      </c>
      <c r="BF194" s="5">
        <f t="shared" si="51"/>
        <v>752795.86616254167</v>
      </c>
      <c r="BG194" s="5">
        <f t="shared" si="23"/>
        <v>531373.45184708224</v>
      </c>
      <c r="BH194" s="5">
        <f t="shared" si="24"/>
        <v>941422.41431545978</v>
      </c>
      <c r="BI194" s="150"/>
      <c r="BJ194" s="2">
        <v>187</v>
      </c>
      <c r="BK194" s="118">
        <v>50526</v>
      </c>
      <c r="BL194" s="5">
        <f t="shared" si="52"/>
        <v>527933.7463609979</v>
      </c>
      <c r="BM194" s="5">
        <f t="shared" si="53"/>
        <v>4911.6692164045799</v>
      </c>
      <c r="BN194" s="5">
        <f t="shared" si="25"/>
        <v>1722.0694988068844</v>
      </c>
      <c r="BO194" s="35">
        <f t="shared" si="26"/>
        <v>3.9142854814876948E-2</v>
      </c>
      <c r="BP194" s="5">
        <f t="shared" si="27"/>
        <v>3189.5997175976954</v>
      </c>
      <c r="BQ194" s="35">
        <f t="shared" si="28"/>
        <v>7.2499999999999995E-2</v>
      </c>
      <c r="BR194" s="5">
        <f t="shared" si="54"/>
        <v>193788.3231378101</v>
      </c>
      <c r="BS194" s="5">
        <f t="shared" si="55"/>
        <v>724693.82032984658</v>
      </c>
      <c r="BT194" s="5">
        <f t="shared" si="29"/>
        <v>526211.67686219106</v>
      </c>
      <c r="BU194" s="5">
        <f t="shared" si="30"/>
        <v>918482.14346765669</v>
      </c>
      <c r="BV194" s="150"/>
      <c r="BW194" s="2">
        <v>187</v>
      </c>
      <c r="BX194" s="118">
        <v>50526</v>
      </c>
      <c r="BY194" s="5">
        <f t="shared" si="56"/>
        <v>522699.25260537339</v>
      </c>
      <c r="BZ194" s="5">
        <f t="shared" si="57"/>
        <v>4790.177965290115</v>
      </c>
      <c r="CA194" s="5">
        <f t="shared" si="31"/>
        <v>1741.0989917587699</v>
      </c>
      <c r="CB194" s="35">
        <f t="shared" si="32"/>
        <v>3.9971719486806195E-2</v>
      </c>
      <c r="CC194" s="5">
        <f t="shared" si="33"/>
        <v>3049.0789735313451</v>
      </c>
      <c r="CD194" s="35">
        <f t="shared" si="34"/>
        <v>7.0000000000000007E-2</v>
      </c>
      <c r="CE194" s="5">
        <f t="shared" si="58"/>
        <v>199041.84638638614</v>
      </c>
      <c r="CF194" s="5">
        <f t="shared" si="59"/>
        <v>696721.43312286597</v>
      </c>
      <c r="CG194" s="5">
        <f t="shared" si="35"/>
        <v>520958.15361361462</v>
      </c>
      <c r="CH194" s="5">
        <f t="shared" si="36"/>
        <v>895763.27950925217</v>
      </c>
    </row>
    <row r="195" spans="9:86" ht="14.25" customHeight="1">
      <c r="I195" s="150"/>
      <c r="J195" s="2">
        <v>188</v>
      </c>
      <c r="K195" s="118">
        <v>50557</v>
      </c>
      <c r="L195" s="5">
        <f t="shared" si="37"/>
        <v>546299.13087893091</v>
      </c>
      <c r="M195" s="5">
        <f t="shared" si="0"/>
        <v>5409.1195491666622</v>
      </c>
      <c r="N195" s="5">
        <f t="shared" si="1"/>
        <v>1653.313024374012</v>
      </c>
      <c r="O195" s="35">
        <f t="shared" si="2"/>
        <v>3.6316653589707003E-2</v>
      </c>
      <c r="P195" s="5">
        <f t="shared" si="3"/>
        <v>3755.8065247926502</v>
      </c>
      <c r="Q195" s="35">
        <f t="shared" si="4"/>
        <v>8.2500000000000004E-2</v>
      </c>
      <c r="R195" s="5">
        <f t="shared" si="38"/>
        <v>175354.18214544316</v>
      </c>
      <c r="S195" s="5">
        <f t="shared" si="39"/>
        <v>841560.29309788952</v>
      </c>
      <c r="T195" s="5">
        <f t="shared" si="5"/>
        <v>544645.81785455695</v>
      </c>
      <c r="U195" s="5">
        <f t="shared" si="6"/>
        <v>1016914.4752433327</v>
      </c>
      <c r="V195" s="150"/>
      <c r="W195" s="2">
        <v>188</v>
      </c>
      <c r="X195" s="118">
        <v>50557</v>
      </c>
      <c r="Y195" s="5">
        <f t="shared" si="40"/>
        <v>541417.93359126919</v>
      </c>
      <c r="Z195" s="5">
        <f t="shared" si="41"/>
        <v>5283.104931931518</v>
      </c>
      <c r="AA195" s="5">
        <f t="shared" si="7"/>
        <v>1673.6520413230564</v>
      </c>
      <c r="AB195" s="35">
        <f t="shared" si="8"/>
        <v>3.7094863782326223E-2</v>
      </c>
      <c r="AC195" s="5">
        <f t="shared" si="9"/>
        <v>3609.4528906084615</v>
      </c>
      <c r="AD195" s="35">
        <f t="shared" si="10"/>
        <v>0.08</v>
      </c>
      <c r="AE195" s="5">
        <f t="shared" si="42"/>
        <v>180255.71845005348</v>
      </c>
      <c r="AF195" s="5">
        <f t="shared" si="43"/>
        <v>812968.00875307166</v>
      </c>
      <c r="AG195" s="5">
        <f t="shared" si="11"/>
        <v>539744.28154994617</v>
      </c>
      <c r="AH195" s="5">
        <f t="shared" si="12"/>
        <v>993223.72720312513</v>
      </c>
      <c r="AI195" s="150"/>
      <c r="AJ195" s="2">
        <v>188</v>
      </c>
      <c r="AK195" s="118">
        <v>50557</v>
      </c>
      <c r="AL195" s="5">
        <f t="shared" si="44"/>
        <v>536442.48206019681</v>
      </c>
      <c r="AM195" s="5">
        <f t="shared" si="45"/>
        <v>5158.1681680251213</v>
      </c>
      <c r="AN195" s="5">
        <f t="shared" si="13"/>
        <v>1693.6438047196834</v>
      </c>
      <c r="AO195" s="35">
        <f t="shared" si="14"/>
        <v>3.7886122625082438E-2</v>
      </c>
      <c r="AP195" s="5">
        <f t="shared" si="15"/>
        <v>3464.5243633054379</v>
      </c>
      <c r="AQ195" s="35">
        <f t="shared" si="16"/>
        <v>7.7499999999999999E-2</v>
      </c>
      <c r="AR195" s="5">
        <f t="shared" si="46"/>
        <v>185251.16174452307</v>
      </c>
      <c r="AS195" s="5">
        <f t="shared" si="47"/>
        <v>784484.4538442</v>
      </c>
      <c r="AT195" s="5">
        <f t="shared" si="17"/>
        <v>534748.83825547714</v>
      </c>
      <c r="AU195" s="5">
        <f t="shared" si="18"/>
        <v>969735.6155887231</v>
      </c>
      <c r="AV195" s="150"/>
      <c r="AW195" s="2">
        <v>188</v>
      </c>
      <c r="AX195" s="118">
        <v>50557</v>
      </c>
      <c r="AY195" s="5">
        <f t="shared" si="48"/>
        <v>531373.45184708224</v>
      </c>
      <c r="AZ195" s="5">
        <f t="shared" si="49"/>
        <v>5034.344461579999</v>
      </c>
      <c r="BA195" s="5">
        <f t="shared" si="19"/>
        <v>1713.2603875357354</v>
      </c>
      <c r="BB195" s="35">
        <f t="shared" si="20"/>
        <v>3.869053784859635E-2</v>
      </c>
      <c r="BC195" s="5">
        <f t="shared" si="21"/>
        <v>3321.0840740442636</v>
      </c>
      <c r="BD195" s="35">
        <f t="shared" si="22"/>
        <v>7.4999999999999997E-2</v>
      </c>
      <c r="BE195" s="5">
        <f t="shared" si="50"/>
        <v>190339.80854045381</v>
      </c>
      <c r="BF195" s="5">
        <f t="shared" si="51"/>
        <v>756116.95023658592</v>
      </c>
      <c r="BG195" s="5">
        <f t="shared" si="23"/>
        <v>529660.19145954645</v>
      </c>
      <c r="BH195" s="5">
        <f t="shared" si="24"/>
        <v>946456.75877703971</v>
      </c>
      <c r="BI195" s="150"/>
      <c r="BJ195" s="2">
        <v>188</v>
      </c>
      <c r="BK195" s="118">
        <v>50557</v>
      </c>
      <c r="BL195" s="5">
        <f t="shared" si="52"/>
        <v>526211.67686219106</v>
      </c>
      <c r="BM195" s="5">
        <f t="shared" si="53"/>
        <v>4911.6692164045799</v>
      </c>
      <c r="BN195" s="5">
        <f t="shared" si="25"/>
        <v>1732.4736686955089</v>
      </c>
      <c r="BO195" s="35">
        <f t="shared" si="26"/>
        <v>3.9508214922776584E-2</v>
      </c>
      <c r="BP195" s="5">
        <f t="shared" si="27"/>
        <v>3179.195547709071</v>
      </c>
      <c r="BQ195" s="35">
        <f t="shared" si="28"/>
        <v>7.2499999999999995E-2</v>
      </c>
      <c r="BR195" s="5">
        <f t="shared" si="54"/>
        <v>195520.79680650562</v>
      </c>
      <c r="BS195" s="5">
        <f t="shared" si="55"/>
        <v>727873.01587755571</v>
      </c>
      <c r="BT195" s="5">
        <f t="shared" si="29"/>
        <v>524479.20319349552</v>
      </c>
      <c r="BU195" s="5">
        <f t="shared" si="30"/>
        <v>923393.81268406135</v>
      </c>
      <c r="BV195" s="150"/>
      <c r="BW195" s="2">
        <v>188</v>
      </c>
      <c r="BX195" s="118">
        <v>50557</v>
      </c>
      <c r="BY195" s="5">
        <f t="shared" si="56"/>
        <v>520958.15361361462</v>
      </c>
      <c r="BZ195" s="5">
        <f t="shared" si="57"/>
        <v>4790.177965290115</v>
      </c>
      <c r="CA195" s="5">
        <f t="shared" si="31"/>
        <v>1751.2554025440295</v>
      </c>
      <c r="CB195" s="35">
        <f t="shared" si="32"/>
        <v>4.0339256972480086E-2</v>
      </c>
      <c r="CC195" s="5">
        <f t="shared" si="33"/>
        <v>3038.9225627460855</v>
      </c>
      <c r="CD195" s="35">
        <f t="shared" si="34"/>
        <v>7.0000000000000007E-2</v>
      </c>
      <c r="CE195" s="5">
        <f t="shared" si="58"/>
        <v>200793.10178893016</v>
      </c>
      <c r="CF195" s="5">
        <f t="shared" si="59"/>
        <v>699760.35568561207</v>
      </c>
      <c r="CG195" s="5">
        <f t="shared" si="35"/>
        <v>519206.89821107057</v>
      </c>
      <c r="CH195" s="5">
        <f t="shared" si="36"/>
        <v>900553.4574745422</v>
      </c>
    </row>
    <row r="196" spans="9:86" ht="14.25" customHeight="1">
      <c r="I196" s="150"/>
      <c r="J196" s="2">
        <v>189</v>
      </c>
      <c r="K196" s="118">
        <v>50587</v>
      </c>
      <c r="L196" s="5">
        <f t="shared" si="37"/>
        <v>544645.81785455695</v>
      </c>
      <c r="M196" s="5">
        <f t="shared" si="0"/>
        <v>5409.1195491666622</v>
      </c>
      <c r="N196" s="5">
        <f t="shared" si="1"/>
        <v>1664.6795514165833</v>
      </c>
      <c r="O196" s="35">
        <f t="shared" si="2"/>
        <v>3.6677330408389296E-2</v>
      </c>
      <c r="P196" s="5">
        <f t="shared" si="3"/>
        <v>3744.4399977500789</v>
      </c>
      <c r="Q196" s="35">
        <f t="shared" si="4"/>
        <v>8.2500000000000004E-2</v>
      </c>
      <c r="R196" s="5">
        <f t="shared" si="38"/>
        <v>177018.86169685973</v>
      </c>
      <c r="S196" s="5">
        <f t="shared" si="39"/>
        <v>845304.73309563962</v>
      </c>
      <c r="T196" s="5">
        <f t="shared" si="5"/>
        <v>542981.13830314041</v>
      </c>
      <c r="U196" s="5">
        <f t="shared" si="6"/>
        <v>1022323.5947924993</v>
      </c>
      <c r="V196" s="150"/>
      <c r="W196" s="2">
        <v>189</v>
      </c>
      <c r="X196" s="118">
        <v>50587</v>
      </c>
      <c r="Y196" s="5">
        <f t="shared" si="40"/>
        <v>539744.28154994617</v>
      </c>
      <c r="Z196" s="5">
        <f t="shared" si="41"/>
        <v>5283.104931931518</v>
      </c>
      <c r="AA196" s="5">
        <f t="shared" si="7"/>
        <v>1684.8097215985431</v>
      </c>
      <c r="AB196" s="35">
        <f t="shared" si="8"/>
        <v>3.7457954350391086E-2</v>
      </c>
      <c r="AC196" s="5">
        <f t="shared" si="9"/>
        <v>3598.2952103329749</v>
      </c>
      <c r="AD196" s="35">
        <f t="shared" si="10"/>
        <v>0.08</v>
      </c>
      <c r="AE196" s="5">
        <f t="shared" si="42"/>
        <v>181940.52817165203</v>
      </c>
      <c r="AF196" s="5">
        <f t="shared" si="43"/>
        <v>816566.30396340461</v>
      </c>
      <c r="AG196" s="5">
        <f t="shared" si="11"/>
        <v>538059.47182834765</v>
      </c>
      <c r="AH196" s="5">
        <f t="shared" si="12"/>
        <v>998506.83213505661</v>
      </c>
      <c r="AI196" s="150"/>
      <c r="AJ196" s="2">
        <v>189</v>
      </c>
      <c r="AK196" s="118">
        <v>50587</v>
      </c>
      <c r="AL196" s="5">
        <f t="shared" si="44"/>
        <v>534748.83825547714</v>
      </c>
      <c r="AM196" s="5">
        <f t="shared" si="45"/>
        <v>5158.1681680251213</v>
      </c>
      <c r="AN196" s="5">
        <f t="shared" si="13"/>
        <v>1704.5819209584984</v>
      </c>
      <c r="AO196" s="35">
        <f t="shared" si="14"/>
        <v>3.8251570808891737E-2</v>
      </c>
      <c r="AP196" s="5">
        <f t="shared" si="15"/>
        <v>3453.5862470666229</v>
      </c>
      <c r="AQ196" s="35">
        <f t="shared" si="16"/>
        <v>7.7499999999999999E-2</v>
      </c>
      <c r="AR196" s="5">
        <f t="shared" si="46"/>
        <v>186955.74366548157</v>
      </c>
      <c r="AS196" s="5">
        <f t="shared" si="47"/>
        <v>787938.04009126662</v>
      </c>
      <c r="AT196" s="5">
        <f t="shared" si="17"/>
        <v>533044.25633451866</v>
      </c>
      <c r="AU196" s="5">
        <f t="shared" si="18"/>
        <v>974893.78375674819</v>
      </c>
      <c r="AV196" s="150"/>
      <c r="AW196" s="2">
        <v>189</v>
      </c>
      <c r="AX196" s="118">
        <v>50587</v>
      </c>
      <c r="AY196" s="5">
        <f t="shared" si="48"/>
        <v>529660.19145954645</v>
      </c>
      <c r="AZ196" s="5">
        <f t="shared" si="49"/>
        <v>5034.344461579999</v>
      </c>
      <c r="BA196" s="5">
        <f t="shared" si="19"/>
        <v>1723.968264957834</v>
      </c>
      <c r="BB196" s="35">
        <f t="shared" si="20"/>
        <v>3.9058285884175335E-2</v>
      </c>
      <c r="BC196" s="5">
        <f t="shared" si="21"/>
        <v>3310.376196622165</v>
      </c>
      <c r="BD196" s="35">
        <f t="shared" si="22"/>
        <v>7.4999999999999997E-2</v>
      </c>
      <c r="BE196" s="5">
        <f t="shared" si="50"/>
        <v>192063.77680541165</v>
      </c>
      <c r="BF196" s="5">
        <f t="shared" si="51"/>
        <v>759427.32643320807</v>
      </c>
      <c r="BG196" s="5">
        <f t="shared" si="23"/>
        <v>527936.22319458856</v>
      </c>
      <c r="BH196" s="5">
        <f t="shared" si="24"/>
        <v>951491.10323861975</v>
      </c>
      <c r="BI196" s="150"/>
      <c r="BJ196" s="2">
        <v>189</v>
      </c>
      <c r="BK196" s="118">
        <v>50587</v>
      </c>
      <c r="BL196" s="5">
        <f t="shared" si="52"/>
        <v>524479.20319349552</v>
      </c>
      <c r="BM196" s="5">
        <f t="shared" si="53"/>
        <v>4911.6692164045799</v>
      </c>
      <c r="BN196" s="5">
        <f t="shared" si="25"/>
        <v>1742.9406971105445</v>
      </c>
      <c r="BO196" s="35">
        <f t="shared" si="26"/>
        <v>3.9878203440623899E-2</v>
      </c>
      <c r="BP196" s="5">
        <f t="shared" si="27"/>
        <v>3168.7285192940353</v>
      </c>
      <c r="BQ196" s="35">
        <f t="shared" si="28"/>
        <v>7.2499999999999995E-2</v>
      </c>
      <c r="BR196" s="5">
        <f t="shared" si="54"/>
        <v>197263.73750361617</v>
      </c>
      <c r="BS196" s="5">
        <f t="shared" si="55"/>
        <v>731041.74439684977</v>
      </c>
      <c r="BT196" s="5">
        <f t="shared" si="29"/>
        <v>522736.26249638497</v>
      </c>
      <c r="BU196" s="5">
        <f t="shared" si="30"/>
        <v>928305.48190046591</v>
      </c>
      <c r="BV196" s="150"/>
      <c r="BW196" s="2">
        <v>189</v>
      </c>
      <c r="BX196" s="118">
        <v>50587</v>
      </c>
      <c r="BY196" s="5">
        <f t="shared" si="56"/>
        <v>519206.89821107057</v>
      </c>
      <c r="BZ196" s="5">
        <f t="shared" si="57"/>
        <v>4790.177965290115</v>
      </c>
      <c r="CA196" s="5">
        <f t="shared" si="31"/>
        <v>1761.4710590588697</v>
      </c>
      <c r="CB196" s="35">
        <f t="shared" si="32"/>
        <v>4.0711425024467708E-2</v>
      </c>
      <c r="CC196" s="5">
        <f t="shared" si="33"/>
        <v>3028.7069062312453</v>
      </c>
      <c r="CD196" s="35">
        <f t="shared" si="34"/>
        <v>7.0000000000000007E-2</v>
      </c>
      <c r="CE196" s="5">
        <f t="shared" si="58"/>
        <v>202554.57284798904</v>
      </c>
      <c r="CF196" s="5">
        <f t="shared" si="59"/>
        <v>702789.06259184331</v>
      </c>
      <c r="CG196" s="5">
        <f t="shared" si="35"/>
        <v>517445.42715201172</v>
      </c>
      <c r="CH196" s="5">
        <f t="shared" si="36"/>
        <v>905343.63543983235</v>
      </c>
    </row>
    <row r="197" spans="9:86" ht="14.25" customHeight="1">
      <c r="I197" s="150"/>
      <c r="J197" s="2">
        <v>190</v>
      </c>
      <c r="K197" s="118">
        <v>50618</v>
      </c>
      <c r="L197" s="5">
        <f t="shared" si="37"/>
        <v>542981.13830314041</v>
      </c>
      <c r="M197" s="5">
        <f t="shared" si="0"/>
        <v>5409.1195491666622</v>
      </c>
      <c r="N197" s="5">
        <f t="shared" si="1"/>
        <v>1676.124223332572</v>
      </c>
      <c r="O197" s="35">
        <f t="shared" si="2"/>
        <v>3.704270601893675E-2</v>
      </c>
      <c r="P197" s="5">
        <f t="shared" si="3"/>
        <v>3732.9953258340902</v>
      </c>
      <c r="Q197" s="35">
        <f t="shared" si="4"/>
        <v>8.2500000000000004E-2</v>
      </c>
      <c r="R197" s="5">
        <f t="shared" si="38"/>
        <v>178694.9859201923</v>
      </c>
      <c r="S197" s="5">
        <f t="shared" si="39"/>
        <v>849037.72842147376</v>
      </c>
      <c r="T197" s="5">
        <f t="shared" si="5"/>
        <v>541305.01407980779</v>
      </c>
      <c r="U197" s="5">
        <f t="shared" si="6"/>
        <v>1027732.7143416661</v>
      </c>
      <c r="V197" s="150"/>
      <c r="W197" s="2">
        <v>190</v>
      </c>
      <c r="X197" s="118">
        <v>50618</v>
      </c>
      <c r="Y197" s="5">
        <f t="shared" si="40"/>
        <v>538059.47182834765</v>
      </c>
      <c r="Z197" s="5">
        <f t="shared" si="41"/>
        <v>5283.104931931518</v>
      </c>
      <c r="AA197" s="5">
        <f t="shared" si="7"/>
        <v>1696.0417864092001</v>
      </c>
      <c r="AB197" s="35">
        <f t="shared" si="8"/>
        <v>3.7825746971337171E-2</v>
      </c>
      <c r="AC197" s="5">
        <f t="shared" si="9"/>
        <v>3587.0631455223179</v>
      </c>
      <c r="AD197" s="35">
        <f t="shared" si="10"/>
        <v>0.08</v>
      </c>
      <c r="AE197" s="5">
        <f t="shared" si="42"/>
        <v>183636.56995806121</v>
      </c>
      <c r="AF197" s="5">
        <f t="shared" si="43"/>
        <v>820153.36710892688</v>
      </c>
      <c r="AG197" s="5">
        <f t="shared" si="11"/>
        <v>536363.43004193844</v>
      </c>
      <c r="AH197" s="5">
        <f t="shared" si="12"/>
        <v>1003789.9370669881</v>
      </c>
      <c r="AI197" s="150"/>
      <c r="AJ197" s="2">
        <v>190</v>
      </c>
      <c r="AK197" s="118">
        <v>50618</v>
      </c>
      <c r="AL197" s="5">
        <f t="shared" si="44"/>
        <v>533044.25633451866</v>
      </c>
      <c r="AM197" s="5">
        <f t="shared" si="45"/>
        <v>5158.1681680251213</v>
      </c>
      <c r="AN197" s="5">
        <f t="shared" si="13"/>
        <v>1715.5906791980215</v>
      </c>
      <c r="AO197" s="35">
        <f t="shared" si="14"/>
        <v>3.862172400457603E-2</v>
      </c>
      <c r="AP197" s="5">
        <f t="shared" si="15"/>
        <v>3442.5774888270998</v>
      </c>
      <c r="AQ197" s="35">
        <f t="shared" si="16"/>
        <v>7.7499999999999999E-2</v>
      </c>
      <c r="AR197" s="5">
        <f t="shared" si="46"/>
        <v>188671.33434467958</v>
      </c>
      <c r="AS197" s="5">
        <f t="shared" si="47"/>
        <v>791380.61758009368</v>
      </c>
      <c r="AT197" s="5">
        <f t="shared" si="17"/>
        <v>531328.66565532063</v>
      </c>
      <c r="AU197" s="5">
        <f t="shared" si="18"/>
        <v>980051.95192477328</v>
      </c>
      <c r="AV197" s="150"/>
      <c r="AW197" s="2">
        <v>190</v>
      </c>
      <c r="AX197" s="118">
        <v>50618</v>
      </c>
      <c r="AY197" s="5">
        <f t="shared" si="48"/>
        <v>527936.22319458856</v>
      </c>
      <c r="AZ197" s="5">
        <f t="shared" si="49"/>
        <v>5034.344461579999</v>
      </c>
      <c r="BA197" s="5">
        <f t="shared" si="19"/>
        <v>1734.7430666138207</v>
      </c>
      <c r="BB197" s="35">
        <f t="shared" si="20"/>
        <v>3.9430741602462613E-2</v>
      </c>
      <c r="BC197" s="5">
        <f t="shared" si="21"/>
        <v>3299.6013949661783</v>
      </c>
      <c r="BD197" s="35">
        <f t="shared" si="22"/>
        <v>7.4999999999999997E-2</v>
      </c>
      <c r="BE197" s="5">
        <f t="shared" si="50"/>
        <v>193798.51987202547</v>
      </c>
      <c r="BF197" s="5">
        <f t="shared" si="51"/>
        <v>762726.9278281742</v>
      </c>
      <c r="BG197" s="5">
        <f t="shared" si="23"/>
        <v>526201.48012797476</v>
      </c>
      <c r="BH197" s="5">
        <f t="shared" si="24"/>
        <v>956525.44770019967</v>
      </c>
      <c r="BI197" s="150"/>
      <c r="BJ197" s="2">
        <v>190</v>
      </c>
      <c r="BK197" s="118">
        <v>50618</v>
      </c>
      <c r="BL197" s="5">
        <f t="shared" si="52"/>
        <v>522736.26249638497</v>
      </c>
      <c r="BM197" s="5">
        <f t="shared" si="53"/>
        <v>4911.6692164045799</v>
      </c>
      <c r="BN197" s="5">
        <f t="shared" si="25"/>
        <v>1753.4709638222539</v>
      </c>
      <c r="BO197" s="35">
        <f t="shared" si="26"/>
        <v>4.0252902037789202E-2</v>
      </c>
      <c r="BP197" s="5">
        <f t="shared" si="27"/>
        <v>3158.1982525823259</v>
      </c>
      <c r="BQ197" s="35">
        <f t="shared" si="28"/>
        <v>7.2499999999999995E-2</v>
      </c>
      <c r="BR197" s="5">
        <f t="shared" si="54"/>
        <v>199017.20846743841</v>
      </c>
      <c r="BS197" s="5">
        <f t="shared" si="55"/>
        <v>734199.94264943211</v>
      </c>
      <c r="BT197" s="5">
        <f t="shared" si="29"/>
        <v>520982.7915325627</v>
      </c>
      <c r="BU197" s="5">
        <f t="shared" si="30"/>
        <v>933217.15111687058</v>
      </c>
      <c r="BV197" s="150"/>
      <c r="BW197" s="2">
        <v>190</v>
      </c>
      <c r="BX197" s="118">
        <v>50618</v>
      </c>
      <c r="BY197" s="5">
        <f t="shared" si="56"/>
        <v>517445.42715201172</v>
      </c>
      <c r="BZ197" s="5">
        <f t="shared" si="57"/>
        <v>4790.177965290115</v>
      </c>
      <c r="CA197" s="5">
        <f t="shared" si="31"/>
        <v>1771.7463069033797</v>
      </c>
      <c r="CB197" s="35">
        <f t="shared" si="32"/>
        <v>4.1088305292134031E-2</v>
      </c>
      <c r="CC197" s="5">
        <f t="shared" si="33"/>
        <v>3018.4316583867353</v>
      </c>
      <c r="CD197" s="35">
        <f t="shared" si="34"/>
        <v>7.0000000000000007E-2</v>
      </c>
      <c r="CE197" s="5">
        <f t="shared" si="58"/>
        <v>204326.31915489241</v>
      </c>
      <c r="CF197" s="5">
        <f t="shared" si="59"/>
        <v>705807.49425023003</v>
      </c>
      <c r="CG197" s="5">
        <f t="shared" si="35"/>
        <v>515673.68084510835</v>
      </c>
      <c r="CH197" s="5">
        <f t="shared" si="36"/>
        <v>910133.81340512238</v>
      </c>
    </row>
    <row r="198" spans="9:86" ht="14.25" customHeight="1">
      <c r="I198" s="150"/>
      <c r="J198" s="2">
        <v>191</v>
      </c>
      <c r="K198" s="118">
        <v>50649</v>
      </c>
      <c r="L198" s="5">
        <f t="shared" si="37"/>
        <v>541305.01407980779</v>
      </c>
      <c r="M198" s="5">
        <f t="shared" si="0"/>
        <v>5409.1195491666622</v>
      </c>
      <c r="N198" s="5">
        <f t="shared" si="1"/>
        <v>1687.6475773679836</v>
      </c>
      <c r="O198" s="35">
        <f t="shared" si="2"/>
        <v>3.7412864099998833E-2</v>
      </c>
      <c r="P198" s="5">
        <f t="shared" si="3"/>
        <v>3721.4719717986786</v>
      </c>
      <c r="Q198" s="35">
        <f t="shared" si="4"/>
        <v>8.2500000000000004E-2</v>
      </c>
      <c r="R198" s="5">
        <f t="shared" si="38"/>
        <v>180382.63349756028</v>
      </c>
      <c r="S198" s="5">
        <f t="shared" si="39"/>
        <v>852759.20039327245</v>
      </c>
      <c r="T198" s="5">
        <f t="shared" si="5"/>
        <v>539617.36650243984</v>
      </c>
      <c r="U198" s="5">
        <f t="shared" si="6"/>
        <v>1033141.8338908327</v>
      </c>
      <c r="V198" s="150"/>
      <c r="W198" s="2">
        <v>191</v>
      </c>
      <c r="X198" s="118">
        <v>50649</v>
      </c>
      <c r="Y198" s="5">
        <f t="shared" si="40"/>
        <v>536363.43004193844</v>
      </c>
      <c r="Z198" s="5">
        <f t="shared" si="41"/>
        <v>5283.104931931518</v>
      </c>
      <c r="AA198" s="5">
        <f t="shared" si="7"/>
        <v>1707.3487316519281</v>
      </c>
      <c r="AB198" s="35">
        <f t="shared" si="8"/>
        <v>3.8198325300106979E-2</v>
      </c>
      <c r="AC198" s="5">
        <f t="shared" si="9"/>
        <v>3575.7562002795898</v>
      </c>
      <c r="AD198" s="35">
        <f t="shared" si="10"/>
        <v>0.08</v>
      </c>
      <c r="AE198" s="5">
        <f t="shared" si="42"/>
        <v>185343.91868971314</v>
      </c>
      <c r="AF198" s="5">
        <f t="shared" si="43"/>
        <v>823729.12330920645</v>
      </c>
      <c r="AG198" s="5">
        <f t="shared" si="11"/>
        <v>534656.08131028654</v>
      </c>
      <c r="AH198" s="5">
        <f t="shared" si="12"/>
        <v>1009073.0419989196</v>
      </c>
      <c r="AI198" s="150"/>
      <c r="AJ198" s="2">
        <v>191</v>
      </c>
      <c r="AK198" s="118">
        <v>50649</v>
      </c>
      <c r="AL198" s="5">
        <f t="shared" si="44"/>
        <v>531328.66565532063</v>
      </c>
      <c r="AM198" s="5">
        <f t="shared" si="45"/>
        <v>5158.1681680251213</v>
      </c>
      <c r="AN198" s="5">
        <f t="shared" si="13"/>
        <v>1726.6705356678422</v>
      </c>
      <c r="AO198" s="35">
        <f t="shared" si="14"/>
        <v>3.8996665844216752E-2</v>
      </c>
      <c r="AP198" s="5">
        <f t="shared" si="15"/>
        <v>3431.4976323572791</v>
      </c>
      <c r="AQ198" s="35">
        <f t="shared" si="16"/>
        <v>7.7499999999999999E-2</v>
      </c>
      <c r="AR198" s="5">
        <f t="shared" si="46"/>
        <v>190398.00488034741</v>
      </c>
      <c r="AS198" s="5">
        <f t="shared" si="47"/>
        <v>794812.11521245097</v>
      </c>
      <c r="AT198" s="5">
        <f t="shared" si="17"/>
        <v>529601.99511965283</v>
      </c>
      <c r="AU198" s="5">
        <f t="shared" si="18"/>
        <v>985210.12009279837</v>
      </c>
      <c r="AV198" s="150"/>
      <c r="AW198" s="2">
        <v>191</v>
      </c>
      <c r="AX198" s="118">
        <v>50649</v>
      </c>
      <c r="AY198" s="5">
        <f t="shared" si="48"/>
        <v>526201.48012797476</v>
      </c>
      <c r="AZ198" s="5">
        <f t="shared" si="49"/>
        <v>5034.344461579999</v>
      </c>
      <c r="BA198" s="5">
        <f t="shared" si="19"/>
        <v>1745.585210780157</v>
      </c>
      <c r="BB198" s="35">
        <f t="shared" si="20"/>
        <v>3.980798861353918E-2</v>
      </c>
      <c r="BC198" s="5">
        <f t="shared" si="21"/>
        <v>3288.759250799842</v>
      </c>
      <c r="BD198" s="35">
        <f t="shared" si="22"/>
        <v>7.4999999999999997E-2</v>
      </c>
      <c r="BE198" s="5">
        <f t="shared" si="50"/>
        <v>195544.10508280562</v>
      </c>
      <c r="BF198" s="5">
        <f t="shared" si="51"/>
        <v>766015.68707897409</v>
      </c>
      <c r="BG198" s="5">
        <f t="shared" si="23"/>
        <v>524455.89491719462</v>
      </c>
      <c r="BH198" s="5">
        <f t="shared" si="24"/>
        <v>961559.79216177971</v>
      </c>
      <c r="BI198" s="150"/>
      <c r="BJ198" s="2">
        <v>191</v>
      </c>
      <c r="BK198" s="118">
        <v>50649</v>
      </c>
      <c r="BL198" s="5">
        <f t="shared" si="52"/>
        <v>520982.7915325627</v>
      </c>
      <c r="BM198" s="5">
        <f t="shared" si="53"/>
        <v>4911.6692164045799</v>
      </c>
      <c r="BN198" s="5">
        <f t="shared" si="25"/>
        <v>1764.0648508953468</v>
      </c>
      <c r="BO198" s="35">
        <f t="shared" si="26"/>
        <v>4.0632394303221547E-2</v>
      </c>
      <c r="BP198" s="5">
        <f t="shared" si="27"/>
        <v>3147.604365509233</v>
      </c>
      <c r="BQ198" s="35">
        <f t="shared" si="28"/>
        <v>7.2499999999999995E-2</v>
      </c>
      <c r="BR198" s="5">
        <f t="shared" si="54"/>
        <v>200781.27331833376</v>
      </c>
      <c r="BS198" s="5">
        <f t="shared" si="55"/>
        <v>737347.54701494134</v>
      </c>
      <c r="BT198" s="5">
        <f t="shared" si="29"/>
        <v>519218.72668166732</v>
      </c>
      <c r="BU198" s="5">
        <f t="shared" si="30"/>
        <v>938128.82033327513</v>
      </c>
      <c r="BV198" s="150"/>
      <c r="BW198" s="2">
        <v>191</v>
      </c>
      <c r="BX198" s="118">
        <v>50649</v>
      </c>
      <c r="BY198" s="5">
        <f t="shared" si="56"/>
        <v>515673.68084510835</v>
      </c>
      <c r="BZ198" s="5">
        <f t="shared" si="57"/>
        <v>4790.177965290115</v>
      </c>
      <c r="CA198" s="5">
        <f t="shared" si="31"/>
        <v>1782.0814936936495</v>
      </c>
      <c r="CB198" s="35">
        <f t="shared" si="32"/>
        <v>4.1469981344165491E-2</v>
      </c>
      <c r="CC198" s="5">
        <f t="shared" si="33"/>
        <v>3008.0964715964656</v>
      </c>
      <c r="CD198" s="35">
        <f t="shared" si="34"/>
        <v>7.0000000000000007E-2</v>
      </c>
      <c r="CE198" s="5">
        <f t="shared" si="58"/>
        <v>206108.40064858604</v>
      </c>
      <c r="CF198" s="5">
        <f t="shared" si="59"/>
        <v>708815.59072182653</v>
      </c>
      <c r="CG198" s="5">
        <f t="shared" si="35"/>
        <v>513891.59935141471</v>
      </c>
      <c r="CH198" s="5">
        <f t="shared" si="36"/>
        <v>914923.99137041252</v>
      </c>
    </row>
    <row r="199" spans="9:86" ht="14.25" customHeight="1">
      <c r="I199" s="150"/>
      <c r="J199" s="2">
        <v>192</v>
      </c>
      <c r="K199" s="118">
        <v>50679</v>
      </c>
      <c r="L199" s="5">
        <f t="shared" si="37"/>
        <v>539617.36650243984</v>
      </c>
      <c r="M199" s="5">
        <f t="shared" si="0"/>
        <v>5409.1195491666622</v>
      </c>
      <c r="N199" s="5">
        <f t="shared" si="1"/>
        <v>1699.2501544623883</v>
      </c>
      <c r="O199" s="35">
        <f t="shared" si="2"/>
        <v>3.7787890307745431E-2</v>
      </c>
      <c r="P199" s="5">
        <f t="shared" si="3"/>
        <v>3709.8693947042739</v>
      </c>
      <c r="Q199" s="35">
        <f t="shared" si="4"/>
        <v>8.2500000000000004E-2</v>
      </c>
      <c r="R199" s="5">
        <f t="shared" si="38"/>
        <v>182081.88365202266</v>
      </c>
      <c r="S199" s="5">
        <f t="shared" si="39"/>
        <v>856469.06978797668</v>
      </c>
      <c r="T199" s="5">
        <f t="shared" si="5"/>
        <v>537918.11634797743</v>
      </c>
      <c r="U199" s="5">
        <f t="shared" si="6"/>
        <v>1038550.9534399994</v>
      </c>
      <c r="V199" s="150"/>
      <c r="W199" s="2">
        <v>192</v>
      </c>
      <c r="X199" s="118">
        <v>50679</v>
      </c>
      <c r="Y199" s="5">
        <f t="shared" si="40"/>
        <v>534656.08131028654</v>
      </c>
      <c r="Z199" s="5">
        <f t="shared" si="41"/>
        <v>5283.104931931518</v>
      </c>
      <c r="AA199" s="5">
        <f t="shared" si="7"/>
        <v>1718.7310565296075</v>
      </c>
      <c r="AB199" s="35">
        <f t="shared" si="8"/>
        <v>3.8575774968854691E-2</v>
      </c>
      <c r="AC199" s="5">
        <f t="shared" si="9"/>
        <v>3564.3738754019105</v>
      </c>
      <c r="AD199" s="35">
        <f t="shared" si="10"/>
        <v>0.08</v>
      </c>
      <c r="AE199" s="5">
        <f t="shared" si="42"/>
        <v>187062.64974624277</v>
      </c>
      <c r="AF199" s="5">
        <f t="shared" si="43"/>
        <v>827293.49718460836</v>
      </c>
      <c r="AG199" s="5">
        <f t="shared" si="11"/>
        <v>532937.35025375697</v>
      </c>
      <c r="AH199" s="5">
        <f t="shared" si="12"/>
        <v>1014356.1469308512</v>
      </c>
      <c r="AI199" s="150"/>
      <c r="AJ199" s="2">
        <v>192</v>
      </c>
      <c r="AK199" s="118">
        <v>50679</v>
      </c>
      <c r="AL199" s="5">
        <f t="shared" si="44"/>
        <v>529601.99511965283</v>
      </c>
      <c r="AM199" s="5">
        <f t="shared" si="45"/>
        <v>5158.1681680251213</v>
      </c>
      <c r="AN199" s="5">
        <f t="shared" si="13"/>
        <v>1737.8219495440303</v>
      </c>
      <c r="AO199" s="35">
        <f t="shared" si="14"/>
        <v>3.9376481936811536E-2</v>
      </c>
      <c r="AP199" s="5">
        <f t="shared" si="15"/>
        <v>3420.346218481091</v>
      </c>
      <c r="AQ199" s="35">
        <f t="shared" si="16"/>
        <v>7.7499999999999999E-2</v>
      </c>
      <c r="AR199" s="5">
        <f t="shared" si="46"/>
        <v>192135.82682989145</v>
      </c>
      <c r="AS199" s="5">
        <f t="shared" si="47"/>
        <v>798232.46143093205</v>
      </c>
      <c r="AT199" s="5">
        <f t="shared" si="17"/>
        <v>527864.17317010881</v>
      </c>
      <c r="AU199" s="5">
        <f t="shared" si="18"/>
        <v>990368.28826082346</v>
      </c>
      <c r="AV199" s="150"/>
      <c r="AW199" s="2">
        <v>192</v>
      </c>
      <c r="AX199" s="118">
        <v>50679</v>
      </c>
      <c r="AY199" s="5">
        <f t="shared" si="48"/>
        <v>524455.89491719462</v>
      </c>
      <c r="AZ199" s="5">
        <f t="shared" si="49"/>
        <v>5034.344461579999</v>
      </c>
      <c r="BA199" s="5">
        <f t="shared" si="19"/>
        <v>1756.4951183475328</v>
      </c>
      <c r="BB199" s="35">
        <f t="shared" si="20"/>
        <v>4.0190112504118865E-2</v>
      </c>
      <c r="BC199" s="5">
        <f t="shared" si="21"/>
        <v>3277.8493432324663</v>
      </c>
      <c r="BD199" s="35">
        <f t="shared" si="22"/>
        <v>7.4999999999999997E-2</v>
      </c>
      <c r="BE199" s="5">
        <f t="shared" si="50"/>
        <v>197300.60020115314</v>
      </c>
      <c r="BF199" s="5">
        <f t="shared" si="51"/>
        <v>769293.53642220655</v>
      </c>
      <c r="BG199" s="5">
        <f t="shared" si="23"/>
        <v>522699.39979884709</v>
      </c>
      <c r="BH199" s="5">
        <f t="shared" si="24"/>
        <v>966594.13662335975</v>
      </c>
      <c r="BI199" s="150"/>
      <c r="BJ199" s="2">
        <v>192</v>
      </c>
      <c r="BK199" s="118">
        <v>50679</v>
      </c>
      <c r="BL199" s="5">
        <f t="shared" si="52"/>
        <v>519218.72668166732</v>
      </c>
      <c r="BM199" s="5">
        <f t="shared" si="53"/>
        <v>4911.6692164045799</v>
      </c>
      <c r="BN199" s="5">
        <f t="shared" si="25"/>
        <v>1774.7227427028397</v>
      </c>
      <c r="BO199" s="35">
        <f t="shared" si="26"/>
        <v>4.1016765802230112E-2</v>
      </c>
      <c r="BP199" s="5">
        <f t="shared" si="27"/>
        <v>3136.9464737017402</v>
      </c>
      <c r="BQ199" s="35">
        <f t="shared" si="28"/>
        <v>7.2499999999999995E-2</v>
      </c>
      <c r="BR199" s="5">
        <f t="shared" si="54"/>
        <v>202555.9960610366</v>
      </c>
      <c r="BS199" s="5">
        <f t="shared" si="55"/>
        <v>740484.49348864309</v>
      </c>
      <c r="BT199" s="5">
        <f t="shared" si="29"/>
        <v>517444.00393896451</v>
      </c>
      <c r="BU199" s="5">
        <f t="shared" si="30"/>
        <v>943040.48954967968</v>
      </c>
      <c r="BV199" s="150"/>
      <c r="BW199" s="2">
        <v>192</v>
      </c>
      <c r="BX199" s="118">
        <v>50679</v>
      </c>
      <c r="BY199" s="5">
        <f t="shared" si="56"/>
        <v>513891.59935141471</v>
      </c>
      <c r="BZ199" s="5">
        <f t="shared" si="57"/>
        <v>4790.177965290115</v>
      </c>
      <c r="CA199" s="5">
        <f t="shared" si="31"/>
        <v>1792.4769690735293</v>
      </c>
      <c r="CB199" s="35">
        <f t="shared" si="32"/>
        <v>4.1856538725345747E-2</v>
      </c>
      <c r="CC199" s="5">
        <f t="shared" si="33"/>
        <v>2997.7009962165857</v>
      </c>
      <c r="CD199" s="35">
        <f t="shared" si="34"/>
        <v>7.0000000000000007E-2</v>
      </c>
      <c r="CE199" s="5">
        <f t="shared" si="58"/>
        <v>207900.87761765957</v>
      </c>
      <c r="CF199" s="5">
        <f t="shared" si="59"/>
        <v>711813.29171804315</v>
      </c>
      <c r="CG199" s="5">
        <f t="shared" si="35"/>
        <v>512099.12238234119</v>
      </c>
      <c r="CH199" s="5">
        <f t="shared" si="36"/>
        <v>919714.16933570267</v>
      </c>
    </row>
    <row r="200" spans="9:86" ht="14.25" customHeight="1">
      <c r="I200" s="150"/>
      <c r="J200" s="2">
        <v>193</v>
      </c>
      <c r="K200" s="118">
        <v>50710</v>
      </c>
      <c r="L200" s="5">
        <f t="shared" si="37"/>
        <v>537918.11634797743</v>
      </c>
      <c r="M200" s="5">
        <f t="shared" si="0"/>
        <v>5409.1195491666622</v>
      </c>
      <c r="N200" s="5">
        <f t="shared" si="1"/>
        <v>1710.9324992743173</v>
      </c>
      <c r="O200" s="35">
        <f t="shared" si="2"/>
        <v>3.8167872334699822E-2</v>
      </c>
      <c r="P200" s="5">
        <f t="shared" si="3"/>
        <v>3698.1870498923449</v>
      </c>
      <c r="Q200" s="35">
        <f t="shared" si="4"/>
        <v>8.2500000000000004E-2</v>
      </c>
      <c r="R200" s="5">
        <f t="shared" si="38"/>
        <v>183792.81615129698</v>
      </c>
      <c r="S200" s="5">
        <f t="shared" si="39"/>
        <v>860167.25683786906</v>
      </c>
      <c r="T200" s="5">
        <f t="shared" si="5"/>
        <v>536207.18384870316</v>
      </c>
      <c r="U200" s="5">
        <f t="shared" si="6"/>
        <v>1043960.072989166</v>
      </c>
      <c r="V200" s="150"/>
      <c r="W200" s="2">
        <v>193</v>
      </c>
      <c r="X200" s="118">
        <v>50710</v>
      </c>
      <c r="Y200" s="5">
        <f t="shared" si="40"/>
        <v>532937.35025375697</v>
      </c>
      <c r="Z200" s="5">
        <f t="shared" si="41"/>
        <v>5283.104931931518</v>
      </c>
      <c r="AA200" s="5">
        <f t="shared" si="7"/>
        <v>1730.1892635731379</v>
      </c>
      <c r="AB200" s="35">
        <f t="shared" si="8"/>
        <v>3.8958183645773269E-2</v>
      </c>
      <c r="AC200" s="5">
        <f t="shared" si="9"/>
        <v>3552.9156683583801</v>
      </c>
      <c r="AD200" s="35">
        <f t="shared" si="10"/>
        <v>0.08</v>
      </c>
      <c r="AE200" s="5">
        <f t="shared" si="42"/>
        <v>188792.83900981591</v>
      </c>
      <c r="AF200" s="5">
        <f t="shared" si="43"/>
        <v>830846.41285296669</v>
      </c>
      <c r="AG200" s="5">
        <f t="shared" si="11"/>
        <v>531207.16099018382</v>
      </c>
      <c r="AH200" s="5">
        <f t="shared" si="12"/>
        <v>1019639.2518627826</v>
      </c>
      <c r="AI200" s="150"/>
      <c r="AJ200" s="2">
        <v>193</v>
      </c>
      <c r="AK200" s="118">
        <v>50710</v>
      </c>
      <c r="AL200" s="5">
        <f t="shared" si="44"/>
        <v>527864.17317010881</v>
      </c>
      <c r="AM200" s="5">
        <f t="shared" si="45"/>
        <v>5158.1681680251213</v>
      </c>
      <c r="AN200" s="5">
        <f t="shared" si="13"/>
        <v>1749.0453829681687</v>
      </c>
      <c r="AO200" s="35">
        <f t="shared" si="14"/>
        <v>3.9761259927095456E-2</v>
      </c>
      <c r="AP200" s="5">
        <f t="shared" si="15"/>
        <v>3409.1227850569526</v>
      </c>
      <c r="AQ200" s="35">
        <f t="shared" si="16"/>
        <v>7.7499999999999999E-2</v>
      </c>
      <c r="AR200" s="5">
        <f t="shared" si="46"/>
        <v>193884.87221285963</v>
      </c>
      <c r="AS200" s="5">
        <f t="shared" si="47"/>
        <v>801641.58421598899</v>
      </c>
      <c r="AT200" s="5">
        <f t="shared" si="17"/>
        <v>526115.12778714066</v>
      </c>
      <c r="AU200" s="5">
        <f t="shared" si="18"/>
        <v>995526.45642884867</v>
      </c>
      <c r="AV200" s="150"/>
      <c r="AW200" s="2">
        <v>193</v>
      </c>
      <c r="AX200" s="118">
        <v>50710</v>
      </c>
      <c r="AY200" s="5">
        <f t="shared" si="48"/>
        <v>522699.39979884709</v>
      </c>
      <c r="AZ200" s="5">
        <f t="shared" si="49"/>
        <v>5034.344461579999</v>
      </c>
      <c r="BA200" s="5">
        <f t="shared" si="19"/>
        <v>1767.4732128372048</v>
      </c>
      <c r="BB200" s="35">
        <f t="shared" si="20"/>
        <v>4.0577200896363533E-2</v>
      </c>
      <c r="BC200" s="5">
        <f t="shared" si="21"/>
        <v>3266.8712487427943</v>
      </c>
      <c r="BD200" s="35">
        <f t="shared" si="22"/>
        <v>7.4999999999999997E-2</v>
      </c>
      <c r="BE200" s="5">
        <f t="shared" si="50"/>
        <v>199068.07341399035</v>
      </c>
      <c r="BF200" s="5">
        <f t="shared" si="51"/>
        <v>772560.40767094935</v>
      </c>
      <c r="BG200" s="5">
        <f t="shared" si="23"/>
        <v>520931.92658600991</v>
      </c>
      <c r="BH200" s="5">
        <f t="shared" si="24"/>
        <v>971628.48108493967</v>
      </c>
      <c r="BI200" s="150"/>
      <c r="BJ200" s="2">
        <v>193</v>
      </c>
      <c r="BK200" s="118">
        <v>50710</v>
      </c>
      <c r="BL200" s="5">
        <f t="shared" si="52"/>
        <v>517444.00393896451</v>
      </c>
      <c r="BM200" s="5">
        <f t="shared" si="53"/>
        <v>4911.6692164045799</v>
      </c>
      <c r="BN200" s="5">
        <f t="shared" si="25"/>
        <v>1785.4450259400028</v>
      </c>
      <c r="BO200" s="35">
        <f t="shared" si="26"/>
        <v>4.1406104135293595E-2</v>
      </c>
      <c r="BP200" s="5">
        <f t="shared" si="27"/>
        <v>3126.2241904645771</v>
      </c>
      <c r="BQ200" s="35">
        <f t="shared" si="28"/>
        <v>7.2499999999999995E-2</v>
      </c>
      <c r="BR200" s="5">
        <f t="shared" si="54"/>
        <v>204341.44108697659</v>
      </c>
      <c r="BS200" s="5">
        <f t="shared" si="55"/>
        <v>743610.71767910768</v>
      </c>
      <c r="BT200" s="5">
        <f t="shared" si="29"/>
        <v>515658.55891302449</v>
      </c>
      <c r="BU200" s="5">
        <f t="shared" si="30"/>
        <v>947952.15876608423</v>
      </c>
      <c r="BV200" s="150"/>
      <c r="BW200" s="2">
        <v>193</v>
      </c>
      <c r="BX200" s="118">
        <v>50710</v>
      </c>
      <c r="BY200" s="5">
        <f t="shared" si="56"/>
        <v>512099.12238234119</v>
      </c>
      <c r="BZ200" s="5">
        <f t="shared" si="57"/>
        <v>4790.177965290115</v>
      </c>
      <c r="CA200" s="5">
        <f t="shared" si="31"/>
        <v>1802.9330847264578</v>
      </c>
      <c r="CB200" s="35">
        <f t="shared" si="32"/>
        <v>4.2248065015359111E-2</v>
      </c>
      <c r="CC200" s="5">
        <f t="shared" si="33"/>
        <v>2987.2448805636573</v>
      </c>
      <c r="CD200" s="35">
        <f t="shared" si="34"/>
        <v>7.0000000000000007E-2</v>
      </c>
      <c r="CE200" s="5">
        <f t="shared" si="58"/>
        <v>209703.81070238602</v>
      </c>
      <c r="CF200" s="5">
        <f t="shared" si="59"/>
        <v>714800.53659860685</v>
      </c>
      <c r="CG200" s="5">
        <f t="shared" si="35"/>
        <v>510296.18929761474</v>
      </c>
      <c r="CH200" s="5">
        <f t="shared" si="36"/>
        <v>924504.34730099281</v>
      </c>
    </row>
    <row r="201" spans="9:86" ht="14.25" customHeight="1">
      <c r="I201" s="150"/>
      <c r="J201" s="2">
        <v>194</v>
      </c>
      <c r="K201" s="118">
        <v>50740</v>
      </c>
      <c r="L201" s="5">
        <f t="shared" si="37"/>
        <v>536207.18384870316</v>
      </c>
      <c r="M201" s="5">
        <f t="shared" si="0"/>
        <v>5409.1195491666622</v>
      </c>
      <c r="N201" s="5">
        <f t="shared" si="1"/>
        <v>1722.6951602068279</v>
      </c>
      <c r="O201" s="35">
        <f t="shared" si="2"/>
        <v>3.8552899970685339E-2</v>
      </c>
      <c r="P201" s="5">
        <f t="shared" si="3"/>
        <v>3686.4243889598342</v>
      </c>
      <c r="Q201" s="35">
        <f t="shared" si="4"/>
        <v>8.2500000000000004E-2</v>
      </c>
      <c r="R201" s="5">
        <f t="shared" si="38"/>
        <v>185515.5113115038</v>
      </c>
      <c r="S201" s="5">
        <f t="shared" si="39"/>
        <v>863853.68122682895</v>
      </c>
      <c r="T201" s="5">
        <f t="shared" si="5"/>
        <v>534484.48868849629</v>
      </c>
      <c r="U201" s="5">
        <f t="shared" si="6"/>
        <v>1049369.1925383327</v>
      </c>
      <c r="V201" s="150"/>
      <c r="W201" s="2">
        <v>194</v>
      </c>
      <c r="X201" s="118">
        <v>50740</v>
      </c>
      <c r="Y201" s="5">
        <f t="shared" si="40"/>
        <v>531207.16099018382</v>
      </c>
      <c r="Z201" s="5">
        <f t="shared" si="41"/>
        <v>5283.104931931518</v>
      </c>
      <c r="AA201" s="5">
        <f t="shared" si="7"/>
        <v>1741.7238586636254</v>
      </c>
      <c r="AB201" s="35">
        <f t="shared" si="8"/>
        <v>3.934564109603509E-2</v>
      </c>
      <c r="AC201" s="5">
        <f t="shared" si="9"/>
        <v>3541.3810732678926</v>
      </c>
      <c r="AD201" s="35">
        <f t="shared" si="10"/>
        <v>0.08</v>
      </c>
      <c r="AE201" s="5">
        <f t="shared" si="42"/>
        <v>190534.56286847955</v>
      </c>
      <c r="AF201" s="5">
        <f t="shared" si="43"/>
        <v>834387.79392623459</v>
      </c>
      <c r="AG201" s="5">
        <f t="shared" si="11"/>
        <v>529465.43713152024</v>
      </c>
      <c r="AH201" s="5">
        <f t="shared" si="12"/>
        <v>1024922.3567947141</v>
      </c>
      <c r="AI201" s="150"/>
      <c r="AJ201" s="2">
        <v>194</v>
      </c>
      <c r="AK201" s="118">
        <v>50740</v>
      </c>
      <c r="AL201" s="5">
        <f t="shared" si="44"/>
        <v>526115.12778714066</v>
      </c>
      <c r="AM201" s="5">
        <f t="shared" si="45"/>
        <v>5158.1681680251213</v>
      </c>
      <c r="AN201" s="5">
        <f t="shared" si="13"/>
        <v>1760.3413010665045</v>
      </c>
      <c r="AO201" s="35">
        <f t="shared" si="14"/>
        <v>4.0151089556475533E-2</v>
      </c>
      <c r="AP201" s="5">
        <f t="shared" si="15"/>
        <v>3397.8268669586168</v>
      </c>
      <c r="AQ201" s="35">
        <f t="shared" si="16"/>
        <v>7.7499999999999999E-2</v>
      </c>
      <c r="AR201" s="5">
        <f t="shared" si="46"/>
        <v>195645.21351392614</v>
      </c>
      <c r="AS201" s="5">
        <f t="shared" si="47"/>
        <v>805039.41108294763</v>
      </c>
      <c r="AT201" s="5">
        <f t="shared" si="17"/>
        <v>524354.78648607421</v>
      </c>
      <c r="AU201" s="5">
        <f t="shared" si="18"/>
        <v>1000684.6245968738</v>
      </c>
      <c r="AV201" s="150"/>
      <c r="AW201" s="2">
        <v>194</v>
      </c>
      <c r="AX201" s="118">
        <v>50740</v>
      </c>
      <c r="AY201" s="5">
        <f t="shared" si="48"/>
        <v>520931.92658600991</v>
      </c>
      <c r="AZ201" s="5">
        <f t="shared" si="49"/>
        <v>5034.344461579999</v>
      </c>
      <c r="BA201" s="5">
        <f t="shared" si="19"/>
        <v>1778.5199204174373</v>
      </c>
      <c r="BB201" s="35">
        <f t="shared" si="20"/>
        <v>4.0969343508811568E-2</v>
      </c>
      <c r="BC201" s="5">
        <f t="shared" si="21"/>
        <v>3255.8245411625617</v>
      </c>
      <c r="BD201" s="35">
        <f t="shared" si="22"/>
        <v>7.4999999999999997E-2</v>
      </c>
      <c r="BE201" s="5">
        <f t="shared" si="50"/>
        <v>200846.59333440778</v>
      </c>
      <c r="BF201" s="5">
        <f t="shared" si="51"/>
        <v>775816.23221211194</v>
      </c>
      <c r="BG201" s="5">
        <f t="shared" si="23"/>
        <v>519153.40666559245</v>
      </c>
      <c r="BH201" s="5">
        <f t="shared" si="24"/>
        <v>976662.82554651971</v>
      </c>
      <c r="BI201" s="150"/>
      <c r="BJ201" s="2">
        <v>194</v>
      </c>
      <c r="BK201" s="118">
        <v>50740</v>
      </c>
      <c r="BL201" s="5">
        <f t="shared" si="52"/>
        <v>515658.55891302449</v>
      </c>
      <c r="BM201" s="5">
        <f t="shared" si="53"/>
        <v>4911.6692164045799</v>
      </c>
      <c r="BN201" s="5">
        <f t="shared" si="25"/>
        <v>1796.2320896383903</v>
      </c>
      <c r="BO201" s="35">
        <f t="shared" si="26"/>
        <v>4.180049899898259E-2</v>
      </c>
      <c r="BP201" s="5">
        <f t="shared" si="27"/>
        <v>3115.4371267661895</v>
      </c>
      <c r="BQ201" s="35">
        <f t="shared" si="28"/>
        <v>7.2499999999999995E-2</v>
      </c>
      <c r="BR201" s="5">
        <f t="shared" si="54"/>
        <v>206137.67317661498</v>
      </c>
      <c r="BS201" s="5">
        <f t="shared" si="55"/>
        <v>746726.15480587387</v>
      </c>
      <c r="BT201" s="5">
        <f t="shared" si="29"/>
        <v>513862.32682338607</v>
      </c>
      <c r="BU201" s="5">
        <f t="shared" si="30"/>
        <v>952863.82798248879</v>
      </c>
      <c r="BV201" s="150"/>
      <c r="BW201" s="2">
        <v>194</v>
      </c>
      <c r="BX201" s="118">
        <v>50740</v>
      </c>
      <c r="BY201" s="5">
        <f t="shared" si="56"/>
        <v>510296.18929761474</v>
      </c>
      <c r="BZ201" s="5">
        <f t="shared" si="57"/>
        <v>4790.177965290115</v>
      </c>
      <c r="CA201" s="5">
        <f t="shared" si="31"/>
        <v>1813.4501943873624</v>
      </c>
      <c r="CB201" s="35">
        <f t="shared" si="32"/>
        <v>4.2644649889706843E-2</v>
      </c>
      <c r="CC201" s="5">
        <f t="shared" si="33"/>
        <v>2976.7277709027526</v>
      </c>
      <c r="CD201" s="35">
        <f t="shared" si="34"/>
        <v>7.0000000000000007E-2</v>
      </c>
      <c r="CE201" s="5">
        <f t="shared" si="58"/>
        <v>211517.2608967734</v>
      </c>
      <c r="CF201" s="5">
        <f t="shared" si="59"/>
        <v>717777.26436950965</v>
      </c>
      <c r="CG201" s="5">
        <f t="shared" si="35"/>
        <v>508482.73910322739</v>
      </c>
      <c r="CH201" s="5">
        <f t="shared" si="36"/>
        <v>929294.52526628308</v>
      </c>
    </row>
    <row r="202" spans="9:86" ht="14.25" customHeight="1">
      <c r="I202" s="150"/>
      <c r="J202" s="2">
        <v>195</v>
      </c>
      <c r="K202" s="118">
        <v>50771</v>
      </c>
      <c r="L202" s="5">
        <f t="shared" si="37"/>
        <v>534484.48868849629</v>
      </c>
      <c r="M202" s="5">
        <f t="shared" si="0"/>
        <v>5409.1195491666622</v>
      </c>
      <c r="N202" s="5">
        <f t="shared" si="1"/>
        <v>1734.5386894332501</v>
      </c>
      <c r="O202" s="35">
        <f t="shared" si="2"/>
        <v>3.8943065165975115E-2</v>
      </c>
      <c r="P202" s="5">
        <f t="shared" si="3"/>
        <v>3674.5808597334121</v>
      </c>
      <c r="Q202" s="35">
        <f t="shared" si="4"/>
        <v>8.2500000000000004E-2</v>
      </c>
      <c r="R202" s="5">
        <f t="shared" si="38"/>
        <v>187250.05000093704</v>
      </c>
      <c r="S202" s="5">
        <f t="shared" si="39"/>
        <v>867528.26208656235</v>
      </c>
      <c r="T202" s="5">
        <f t="shared" si="5"/>
        <v>532749.94999906304</v>
      </c>
      <c r="U202" s="5">
        <f t="shared" si="6"/>
        <v>1054778.3120874993</v>
      </c>
      <c r="V202" s="150"/>
      <c r="W202" s="2">
        <v>195</v>
      </c>
      <c r="X202" s="118">
        <v>50771</v>
      </c>
      <c r="Y202" s="5">
        <f t="shared" si="40"/>
        <v>529465.43713152024</v>
      </c>
      <c r="Z202" s="5">
        <f t="shared" si="41"/>
        <v>5283.104931931518</v>
      </c>
      <c r="AA202" s="5">
        <f t="shared" si="7"/>
        <v>1753.3353510547163</v>
      </c>
      <c r="AB202" s="35">
        <f t="shared" si="8"/>
        <v>3.9738239244935289E-2</v>
      </c>
      <c r="AC202" s="5">
        <f t="shared" si="9"/>
        <v>3529.7695808768017</v>
      </c>
      <c r="AD202" s="35">
        <f t="shared" si="10"/>
        <v>0.08</v>
      </c>
      <c r="AE202" s="5">
        <f t="shared" si="42"/>
        <v>192287.89821953425</v>
      </c>
      <c r="AF202" s="5">
        <f t="shared" si="43"/>
        <v>837917.56350711139</v>
      </c>
      <c r="AG202" s="5">
        <f t="shared" si="11"/>
        <v>527712.10178046557</v>
      </c>
      <c r="AH202" s="5">
        <f t="shared" si="12"/>
        <v>1030205.4617266457</v>
      </c>
      <c r="AI202" s="150"/>
      <c r="AJ202" s="2">
        <v>195</v>
      </c>
      <c r="AK202" s="118">
        <v>50771</v>
      </c>
      <c r="AL202" s="5">
        <f t="shared" si="44"/>
        <v>524354.78648607421</v>
      </c>
      <c r="AM202" s="5">
        <f t="shared" si="45"/>
        <v>5158.1681680251213</v>
      </c>
      <c r="AN202" s="5">
        <f t="shared" si="13"/>
        <v>1771.7101719692255</v>
      </c>
      <c r="AO202" s="35">
        <f t="shared" si="14"/>
        <v>4.0546062726167828E-2</v>
      </c>
      <c r="AP202" s="5">
        <f t="shared" si="15"/>
        <v>3386.4579960558958</v>
      </c>
      <c r="AQ202" s="35">
        <f t="shared" si="16"/>
        <v>7.7499999999999999E-2</v>
      </c>
      <c r="AR202" s="5">
        <f t="shared" si="46"/>
        <v>197416.92368589537</v>
      </c>
      <c r="AS202" s="5">
        <f t="shared" si="47"/>
        <v>808425.86907900358</v>
      </c>
      <c r="AT202" s="5">
        <f t="shared" si="17"/>
        <v>522583.07631410501</v>
      </c>
      <c r="AU202" s="5">
        <f t="shared" si="18"/>
        <v>1005842.792764899</v>
      </c>
      <c r="AV202" s="150"/>
      <c r="AW202" s="2">
        <v>195</v>
      </c>
      <c r="AX202" s="118">
        <v>50771</v>
      </c>
      <c r="AY202" s="5">
        <f t="shared" si="48"/>
        <v>519153.40666559245</v>
      </c>
      <c r="AZ202" s="5">
        <f t="shared" si="49"/>
        <v>5034.344461579999</v>
      </c>
      <c r="BA202" s="5">
        <f t="shared" si="19"/>
        <v>1789.6356699200464</v>
      </c>
      <c r="BB202" s="35">
        <f t="shared" si="20"/>
        <v>4.136663221950862E-2</v>
      </c>
      <c r="BC202" s="5">
        <f t="shared" si="21"/>
        <v>3244.7087916599526</v>
      </c>
      <c r="BD202" s="35">
        <f t="shared" si="22"/>
        <v>7.4999999999999997E-2</v>
      </c>
      <c r="BE202" s="5">
        <f t="shared" si="50"/>
        <v>202636.22900432782</v>
      </c>
      <c r="BF202" s="5">
        <f t="shared" si="51"/>
        <v>779060.94100377185</v>
      </c>
      <c r="BG202" s="5">
        <f t="shared" si="23"/>
        <v>517363.77099567238</v>
      </c>
      <c r="BH202" s="5">
        <f t="shared" si="24"/>
        <v>981697.17000809964</v>
      </c>
      <c r="BI202" s="150"/>
      <c r="BJ202" s="2">
        <v>195</v>
      </c>
      <c r="BK202" s="118">
        <v>50771</v>
      </c>
      <c r="BL202" s="5">
        <f t="shared" si="52"/>
        <v>513862.32682338607</v>
      </c>
      <c r="BM202" s="5">
        <f t="shared" si="53"/>
        <v>4911.6692164045799</v>
      </c>
      <c r="BN202" s="5">
        <f t="shared" si="25"/>
        <v>1807.0843251799556</v>
      </c>
      <c r="BO202" s="35">
        <f t="shared" si="26"/>
        <v>4.2200042249083927E-2</v>
      </c>
      <c r="BP202" s="5">
        <f t="shared" si="27"/>
        <v>3104.5848912246242</v>
      </c>
      <c r="BQ202" s="35">
        <f t="shared" si="28"/>
        <v>7.2499999999999995E-2</v>
      </c>
      <c r="BR202" s="5">
        <f t="shared" si="54"/>
        <v>207944.75750179493</v>
      </c>
      <c r="BS202" s="5">
        <f t="shared" si="55"/>
        <v>749830.7396970985</v>
      </c>
      <c r="BT202" s="5">
        <f t="shared" si="29"/>
        <v>512055.24249820609</v>
      </c>
      <c r="BU202" s="5">
        <f t="shared" si="30"/>
        <v>957775.49719889346</v>
      </c>
      <c r="BV202" s="150"/>
      <c r="BW202" s="2">
        <v>195</v>
      </c>
      <c r="BX202" s="118">
        <v>50771</v>
      </c>
      <c r="BY202" s="5">
        <f t="shared" si="56"/>
        <v>508482.73910322739</v>
      </c>
      <c r="BZ202" s="5">
        <f t="shared" si="57"/>
        <v>4790.177965290115</v>
      </c>
      <c r="CA202" s="5">
        <f t="shared" si="31"/>
        <v>1824.028653854622</v>
      </c>
      <c r="CB202" s="35">
        <f t="shared" si="32"/>
        <v>4.3046385182825053E-2</v>
      </c>
      <c r="CC202" s="5">
        <f t="shared" si="33"/>
        <v>2966.149311435493</v>
      </c>
      <c r="CD202" s="35">
        <f t="shared" si="34"/>
        <v>7.0000000000000007E-2</v>
      </c>
      <c r="CE202" s="5">
        <f t="shared" si="58"/>
        <v>213341.28955062802</v>
      </c>
      <c r="CF202" s="5">
        <f t="shared" si="59"/>
        <v>720743.41368094517</v>
      </c>
      <c r="CG202" s="5">
        <f t="shared" si="35"/>
        <v>506658.71044937277</v>
      </c>
      <c r="CH202" s="5">
        <f t="shared" si="36"/>
        <v>934084.70323157322</v>
      </c>
    </row>
    <row r="203" spans="9:86" ht="14.25" customHeight="1">
      <c r="I203" s="150"/>
      <c r="J203" s="2">
        <v>196</v>
      </c>
      <c r="K203" s="118">
        <v>50802</v>
      </c>
      <c r="L203" s="5">
        <f t="shared" si="37"/>
        <v>532749.94999906304</v>
      </c>
      <c r="M203" s="5">
        <f t="shared" si="0"/>
        <v>5409.1195491666622</v>
      </c>
      <c r="N203" s="5">
        <f t="shared" si="1"/>
        <v>1746.4636429231036</v>
      </c>
      <c r="O203" s="35">
        <f t="shared" si="2"/>
        <v>3.9338462096738074E-2</v>
      </c>
      <c r="P203" s="5">
        <f t="shared" si="3"/>
        <v>3662.6559062435585</v>
      </c>
      <c r="Q203" s="35">
        <f t="shared" si="4"/>
        <v>8.2500000000000004E-2</v>
      </c>
      <c r="R203" s="5">
        <f t="shared" si="38"/>
        <v>188996.51364386015</v>
      </c>
      <c r="S203" s="5">
        <f t="shared" si="39"/>
        <v>871190.91799280595</v>
      </c>
      <c r="T203" s="5">
        <f t="shared" si="5"/>
        <v>531003.48635613988</v>
      </c>
      <c r="U203" s="5">
        <f t="shared" si="6"/>
        <v>1060187.4316366662</v>
      </c>
      <c r="V203" s="150"/>
      <c r="W203" s="2">
        <v>196</v>
      </c>
      <c r="X203" s="118">
        <v>50802</v>
      </c>
      <c r="Y203" s="5">
        <f t="shared" si="40"/>
        <v>527712.10178046557</v>
      </c>
      <c r="Z203" s="5">
        <f t="shared" si="41"/>
        <v>5283.104931931518</v>
      </c>
      <c r="AA203" s="5">
        <f t="shared" si="7"/>
        <v>1765.0242533950804</v>
      </c>
      <c r="AB203" s="35">
        <f t="shared" si="8"/>
        <v>4.0136072243331294E-2</v>
      </c>
      <c r="AC203" s="5">
        <f t="shared" si="9"/>
        <v>3518.0806785364375</v>
      </c>
      <c r="AD203" s="35">
        <f t="shared" si="10"/>
        <v>0.08</v>
      </c>
      <c r="AE203" s="5">
        <f t="shared" si="42"/>
        <v>194052.92247292935</v>
      </c>
      <c r="AF203" s="5">
        <f t="shared" si="43"/>
        <v>841435.64418564783</v>
      </c>
      <c r="AG203" s="5">
        <f t="shared" si="11"/>
        <v>525947.07752707053</v>
      </c>
      <c r="AH203" s="5">
        <f t="shared" si="12"/>
        <v>1035488.5666585772</v>
      </c>
      <c r="AI203" s="150"/>
      <c r="AJ203" s="2">
        <v>196</v>
      </c>
      <c r="AK203" s="118">
        <v>50802</v>
      </c>
      <c r="AL203" s="5">
        <f t="shared" si="44"/>
        <v>522583.07631410501</v>
      </c>
      <c r="AM203" s="5">
        <f t="shared" si="45"/>
        <v>5158.1681680251213</v>
      </c>
      <c r="AN203" s="5">
        <f t="shared" si="13"/>
        <v>1783.1524668298598</v>
      </c>
      <c r="AO203" s="35">
        <f t="shared" si="14"/>
        <v>4.0946273562630427E-2</v>
      </c>
      <c r="AP203" s="5">
        <f t="shared" si="15"/>
        <v>3375.0157011952615</v>
      </c>
      <c r="AQ203" s="35">
        <f t="shared" si="16"/>
        <v>7.7499999999999999E-2</v>
      </c>
      <c r="AR203" s="5">
        <f t="shared" si="46"/>
        <v>199200.07615272523</v>
      </c>
      <c r="AS203" s="5">
        <f t="shared" si="47"/>
        <v>811800.8847801988</v>
      </c>
      <c r="AT203" s="5">
        <f t="shared" si="17"/>
        <v>520799.92384727515</v>
      </c>
      <c r="AU203" s="5">
        <f t="shared" si="18"/>
        <v>1011000.9609329241</v>
      </c>
      <c r="AV203" s="150"/>
      <c r="AW203" s="2">
        <v>196</v>
      </c>
      <c r="AX203" s="118">
        <v>50802</v>
      </c>
      <c r="AY203" s="5">
        <f t="shared" si="48"/>
        <v>517363.77099567238</v>
      </c>
      <c r="AZ203" s="5">
        <f t="shared" si="49"/>
        <v>5034.344461579999</v>
      </c>
      <c r="BA203" s="5">
        <f t="shared" si="19"/>
        <v>1800.8208928570471</v>
      </c>
      <c r="BB203" s="35">
        <f t="shared" si="20"/>
        <v>4.1769161131434009E-2</v>
      </c>
      <c r="BC203" s="5">
        <f t="shared" si="21"/>
        <v>3233.5235687229519</v>
      </c>
      <c r="BD203" s="35">
        <f t="shared" si="22"/>
        <v>7.4999999999999997E-2</v>
      </c>
      <c r="BE203" s="5">
        <f t="shared" si="50"/>
        <v>204437.04989718486</v>
      </c>
      <c r="BF203" s="5">
        <f t="shared" si="51"/>
        <v>782294.46457249485</v>
      </c>
      <c r="BG203" s="5">
        <f t="shared" si="23"/>
        <v>515562.95010281535</v>
      </c>
      <c r="BH203" s="5">
        <f t="shared" si="24"/>
        <v>986731.51446967968</v>
      </c>
      <c r="BI203" s="150"/>
      <c r="BJ203" s="2">
        <v>196</v>
      </c>
      <c r="BK203" s="118">
        <v>50802</v>
      </c>
      <c r="BL203" s="5">
        <f t="shared" si="52"/>
        <v>512055.24249820609</v>
      </c>
      <c r="BM203" s="5">
        <f t="shared" si="53"/>
        <v>4911.6692164045799</v>
      </c>
      <c r="BN203" s="5">
        <f t="shared" si="25"/>
        <v>1818.0021263112512</v>
      </c>
      <c r="BO203" s="35">
        <f t="shared" si="26"/>
        <v>4.2604827966020567E-2</v>
      </c>
      <c r="BP203" s="5">
        <f t="shared" si="27"/>
        <v>3093.6670900933286</v>
      </c>
      <c r="BQ203" s="35">
        <f t="shared" si="28"/>
        <v>7.2500000000000009E-2</v>
      </c>
      <c r="BR203" s="5">
        <f t="shared" si="54"/>
        <v>209762.75962810617</v>
      </c>
      <c r="BS203" s="5">
        <f t="shared" si="55"/>
        <v>752924.40678719187</v>
      </c>
      <c r="BT203" s="5">
        <f t="shared" si="29"/>
        <v>510237.24037189485</v>
      </c>
      <c r="BU203" s="5">
        <f t="shared" si="30"/>
        <v>962687.16641529801</v>
      </c>
      <c r="BV203" s="150"/>
      <c r="BW203" s="2">
        <v>196</v>
      </c>
      <c r="BX203" s="118">
        <v>50802</v>
      </c>
      <c r="BY203" s="5">
        <f t="shared" si="56"/>
        <v>506658.71044937277</v>
      </c>
      <c r="BZ203" s="5">
        <f t="shared" si="57"/>
        <v>4790.177965290115</v>
      </c>
      <c r="CA203" s="5">
        <f t="shared" si="31"/>
        <v>1834.6688210021071</v>
      </c>
      <c r="CB203" s="35">
        <f t="shared" si="32"/>
        <v>4.3453364953498039E-2</v>
      </c>
      <c r="CC203" s="5">
        <f t="shared" si="33"/>
        <v>2955.509144288008</v>
      </c>
      <c r="CD203" s="35">
        <f t="shared" si="34"/>
        <v>7.0000000000000007E-2</v>
      </c>
      <c r="CE203" s="5">
        <f t="shared" si="58"/>
        <v>215175.95837163011</v>
      </c>
      <c r="CF203" s="5">
        <f t="shared" si="59"/>
        <v>723698.9228252332</v>
      </c>
      <c r="CG203" s="5">
        <f t="shared" si="35"/>
        <v>504824.04162837064</v>
      </c>
      <c r="CH203" s="5">
        <f t="shared" si="36"/>
        <v>938874.88119686325</v>
      </c>
    </row>
    <row r="204" spans="9:86" ht="14.25" customHeight="1">
      <c r="I204" s="150"/>
      <c r="J204" s="2">
        <v>197</v>
      </c>
      <c r="K204" s="118">
        <v>50830</v>
      </c>
      <c r="L204" s="5">
        <f t="shared" si="37"/>
        <v>531003.48635613988</v>
      </c>
      <c r="M204" s="5">
        <f t="shared" si="0"/>
        <v>5409.1195491666622</v>
      </c>
      <c r="N204" s="5">
        <f t="shared" si="1"/>
        <v>1758.4705804682003</v>
      </c>
      <c r="O204" s="35">
        <f t="shared" si="2"/>
        <v>3.9739187232879475E-2</v>
      </c>
      <c r="P204" s="5">
        <f t="shared" si="3"/>
        <v>3650.6489686984619</v>
      </c>
      <c r="Q204" s="35">
        <f t="shared" si="4"/>
        <v>8.2500000000000004E-2</v>
      </c>
      <c r="R204" s="5">
        <f t="shared" si="38"/>
        <v>190754.98422432833</v>
      </c>
      <c r="S204" s="5">
        <f t="shared" si="39"/>
        <v>874841.5669615044</v>
      </c>
      <c r="T204" s="5">
        <f t="shared" si="5"/>
        <v>529245.01577567169</v>
      </c>
      <c r="U204" s="5">
        <f t="shared" si="6"/>
        <v>1065596.5511858328</v>
      </c>
      <c r="V204" s="150"/>
      <c r="W204" s="2">
        <v>197</v>
      </c>
      <c r="X204" s="118">
        <v>50830</v>
      </c>
      <c r="Y204" s="5">
        <f t="shared" si="40"/>
        <v>525947.07752707053</v>
      </c>
      <c r="Z204" s="5">
        <f t="shared" si="41"/>
        <v>5283.104931931518</v>
      </c>
      <c r="AA204" s="5">
        <f t="shared" si="7"/>
        <v>1776.7910817510474</v>
      </c>
      <c r="AB204" s="35">
        <f t="shared" si="8"/>
        <v>4.0539236535476614E-2</v>
      </c>
      <c r="AC204" s="5">
        <f t="shared" si="9"/>
        <v>3506.3138501804706</v>
      </c>
      <c r="AD204" s="35">
        <f t="shared" si="10"/>
        <v>0.08</v>
      </c>
      <c r="AE204" s="5">
        <f t="shared" si="42"/>
        <v>195829.71355468041</v>
      </c>
      <c r="AF204" s="5">
        <f t="shared" si="43"/>
        <v>844941.95803582831</v>
      </c>
      <c r="AG204" s="5">
        <f t="shared" si="11"/>
        <v>524170.28644531948</v>
      </c>
      <c r="AH204" s="5">
        <f t="shared" si="12"/>
        <v>1040771.6715905087</v>
      </c>
      <c r="AI204" s="150"/>
      <c r="AJ204" s="2">
        <v>197</v>
      </c>
      <c r="AK204" s="118">
        <v>50830</v>
      </c>
      <c r="AL204" s="5">
        <f t="shared" si="44"/>
        <v>520799.92384727515</v>
      </c>
      <c r="AM204" s="5">
        <f t="shared" si="45"/>
        <v>5158.1681680251213</v>
      </c>
      <c r="AN204" s="5">
        <f t="shared" si="13"/>
        <v>1794.6686598448027</v>
      </c>
      <c r="AO204" s="35">
        <f t="shared" si="14"/>
        <v>4.1351818485390338E-2</v>
      </c>
      <c r="AP204" s="5">
        <f t="shared" si="15"/>
        <v>3363.4995081803186</v>
      </c>
      <c r="AQ204" s="35">
        <f t="shared" si="16"/>
        <v>7.7499999999999999E-2</v>
      </c>
      <c r="AR204" s="5">
        <f t="shared" si="46"/>
        <v>200994.74481257005</v>
      </c>
      <c r="AS204" s="5">
        <f t="shared" si="47"/>
        <v>815164.38428837911</v>
      </c>
      <c r="AT204" s="5">
        <f t="shared" si="17"/>
        <v>519005.25518743036</v>
      </c>
      <c r="AU204" s="5">
        <f t="shared" si="18"/>
        <v>1016159.1291009492</v>
      </c>
      <c r="AV204" s="150"/>
      <c r="AW204" s="2">
        <v>197</v>
      </c>
      <c r="AX204" s="118">
        <v>50830</v>
      </c>
      <c r="AY204" s="5">
        <f t="shared" si="48"/>
        <v>515562.95010281535</v>
      </c>
      <c r="AZ204" s="5">
        <f t="shared" si="49"/>
        <v>5034.344461579999</v>
      </c>
      <c r="BA204" s="5">
        <f t="shared" si="19"/>
        <v>1812.0760234374034</v>
      </c>
      <c r="BB204" s="35">
        <f t="shared" si="20"/>
        <v>4.2177026640320824E-2</v>
      </c>
      <c r="BC204" s="5">
        <f t="shared" si="21"/>
        <v>3222.2684381425956</v>
      </c>
      <c r="BD204" s="35">
        <f t="shared" si="22"/>
        <v>7.4999999999999997E-2</v>
      </c>
      <c r="BE204" s="5">
        <f t="shared" si="50"/>
        <v>206249.12592062226</v>
      </c>
      <c r="BF204" s="5">
        <f t="shared" si="51"/>
        <v>785516.73301063746</v>
      </c>
      <c r="BG204" s="5">
        <f t="shared" si="23"/>
        <v>513750.87407937791</v>
      </c>
      <c r="BH204" s="5">
        <f t="shared" si="24"/>
        <v>991765.85893125972</v>
      </c>
      <c r="BI204" s="150"/>
      <c r="BJ204" s="2">
        <v>197</v>
      </c>
      <c r="BK204" s="118">
        <v>50830</v>
      </c>
      <c r="BL204" s="5">
        <f t="shared" si="52"/>
        <v>510237.24037189485</v>
      </c>
      <c r="BM204" s="5">
        <f t="shared" si="53"/>
        <v>4911.6692164045799</v>
      </c>
      <c r="BN204" s="5">
        <f t="shared" si="25"/>
        <v>1828.9858891577151</v>
      </c>
      <c r="BO204" s="35">
        <f t="shared" si="26"/>
        <v>4.301495252266483E-2</v>
      </c>
      <c r="BP204" s="5">
        <f t="shared" si="27"/>
        <v>3082.6833272468648</v>
      </c>
      <c r="BQ204" s="35">
        <f t="shared" si="28"/>
        <v>7.2499999999999995E-2</v>
      </c>
      <c r="BR204" s="5">
        <f t="shared" si="54"/>
        <v>211591.74551726389</v>
      </c>
      <c r="BS204" s="5">
        <f t="shared" si="55"/>
        <v>756007.09011443867</v>
      </c>
      <c r="BT204" s="5">
        <f t="shared" si="29"/>
        <v>508408.25448273716</v>
      </c>
      <c r="BU204" s="5">
        <f t="shared" si="30"/>
        <v>967598.83563170256</v>
      </c>
      <c r="BV204" s="150"/>
      <c r="BW204" s="2">
        <v>197</v>
      </c>
      <c r="BX204" s="118">
        <v>50830</v>
      </c>
      <c r="BY204" s="5">
        <f t="shared" si="56"/>
        <v>504824.04162837064</v>
      </c>
      <c r="BZ204" s="5">
        <f t="shared" si="57"/>
        <v>4790.177965290115</v>
      </c>
      <c r="CA204" s="5">
        <f t="shared" si="31"/>
        <v>1845.3710557912859</v>
      </c>
      <c r="CB204" s="35">
        <f t="shared" si="32"/>
        <v>4.3865685552664721E-2</v>
      </c>
      <c r="CC204" s="5">
        <f t="shared" si="33"/>
        <v>2944.8069094988291</v>
      </c>
      <c r="CD204" s="35">
        <f t="shared" si="34"/>
        <v>7.0000000000000007E-2</v>
      </c>
      <c r="CE204" s="5">
        <f t="shared" si="58"/>
        <v>217021.32942742141</v>
      </c>
      <c r="CF204" s="5">
        <f t="shared" si="59"/>
        <v>726643.72973473207</v>
      </c>
      <c r="CG204" s="5">
        <f t="shared" si="35"/>
        <v>502978.67057257937</v>
      </c>
      <c r="CH204" s="5">
        <f t="shared" si="36"/>
        <v>943665.05916215351</v>
      </c>
    </row>
    <row r="205" spans="9:86" ht="14.25" customHeight="1">
      <c r="I205" s="150"/>
      <c r="J205" s="2">
        <v>198</v>
      </c>
      <c r="K205" s="118">
        <v>50861</v>
      </c>
      <c r="L205" s="5">
        <f t="shared" si="37"/>
        <v>529245.01577567169</v>
      </c>
      <c r="M205" s="5">
        <f t="shared" si="0"/>
        <v>5409.1195491666622</v>
      </c>
      <c r="N205" s="5">
        <f t="shared" si="1"/>
        <v>1770.5600657089194</v>
      </c>
      <c r="O205" s="35">
        <f t="shared" si="2"/>
        <v>4.0145339408378611E-2</v>
      </c>
      <c r="P205" s="5">
        <f t="shared" si="3"/>
        <v>3638.5594834577428</v>
      </c>
      <c r="Q205" s="35">
        <f t="shared" si="4"/>
        <v>8.2500000000000004E-2</v>
      </c>
      <c r="R205" s="5">
        <f t="shared" si="38"/>
        <v>192525.54429003724</v>
      </c>
      <c r="S205" s="5">
        <f t="shared" si="39"/>
        <v>878480.12644496211</v>
      </c>
      <c r="T205" s="5">
        <f t="shared" si="5"/>
        <v>527474.45570996276</v>
      </c>
      <c r="U205" s="5">
        <f t="shared" si="6"/>
        <v>1071005.6707349992</v>
      </c>
      <c r="V205" s="150"/>
      <c r="W205" s="2">
        <v>198</v>
      </c>
      <c r="X205" s="118">
        <v>50861</v>
      </c>
      <c r="Y205" s="5">
        <f t="shared" si="40"/>
        <v>524170.28644531948</v>
      </c>
      <c r="Z205" s="5">
        <f t="shared" si="41"/>
        <v>5283.104931931518</v>
      </c>
      <c r="AA205" s="5">
        <f t="shared" si="7"/>
        <v>1788.6363556293877</v>
      </c>
      <c r="AB205" s="35">
        <f t="shared" si="8"/>
        <v>4.0947830929351434E-2</v>
      </c>
      <c r="AC205" s="5">
        <f t="shared" si="9"/>
        <v>3494.4685763021303</v>
      </c>
      <c r="AD205" s="35">
        <f t="shared" si="10"/>
        <v>0.08</v>
      </c>
      <c r="AE205" s="5">
        <f t="shared" si="42"/>
        <v>197618.3499103098</v>
      </c>
      <c r="AF205" s="5">
        <f t="shared" si="43"/>
        <v>848436.42661213048</v>
      </c>
      <c r="AG205" s="5">
        <f t="shared" si="11"/>
        <v>522381.65008969011</v>
      </c>
      <c r="AH205" s="5">
        <f t="shared" si="12"/>
        <v>1046054.7765224403</v>
      </c>
      <c r="AI205" s="150"/>
      <c r="AJ205" s="2">
        <v>198</v>
      </c>
      <c r="AK205" s="118">
        <v>50861</v>
      </c>
      <c r="AL205" s="5">
        <f t="shared" si="44"/>
        <v>519005.25518743036</v>
      </c>
      <c r="AM205" s="5">
        <f t="shared" si="45"/>
        <v>5158.1681680251213</v>
      </c>
      <c r="AN205" s="5">
        <f t="shared" si="13"/>
        <v>1806.259228272967</v>
      </c>
      <c r="AO205" s="35">
        <f t="shared" si="14"/>
        <v>4.1762796277367148E-2</v>
      </c>
      <c r="AP205" s="5">
        <f t="shared" si="15"/>
        <v>3351.9089397521543</v>
      </c>
      <c r="AQ205" s="35">
        <f t="shared" si="16"/>
        <v>7.7499999999999999E-2</v>
      </c>
      <c r="AR205" s="5">
        <f t="shared" si="46"/>
        <v>202801.00404084302</v>
      </c>
      <c r="AS205" s="5">
        <f t="shared" si="47"/>
        <v>818516.29322813125</v>
      </c>
      <c r="AT205" s="5">
        <f t="shared" si="17"/>
        <v>517198.99595915742</v>
      </c>
      <c r="AU205" s="5">
        <f t="shared" si="18"/>
        <v>1021317.2972689742</v>
      </c>
      <c r="AV205" s="150"/>
      <c r="AW205" s="2">
        <v>198</v>
      </c>
      <c r="AX205" s="118">
        <v>50861</v>
      </c>
      <c r="AY205" s="5">
        <f t="shared" si="48"/>
        <v>513750.87407937791</v>
      </c>
      <c r="AZ205" s="5">
        <f t="shared" si="49"/>
        <v>5034.344461579999</v>
      </c>
      <c r="BA205" s="5">
        <f t="shared" si="19"/>
        <v>1823.4014985838871</v>
      </c>
      <c r="BB205" s="35">
        <f t="shared" si="20"/>
        <v>4.2590327504972603E-2</v>
      </c>
      <c r="BC205" s="5">
        <f t="shared" si="21"/>
        <v>3210.9429629961119</v>
      </c>
      <c r="BD205" s="35">
        <f t="shared" si="22"/>
        <v>7.4999999999999997E-2</v>
      </c>
      <c r="BE205" s="5">
        <f t="shared" si="50"/>
        <v>208072.52741920613</v>
      </c>
      <c r="BF205" s="5">
        <f t="shared" si="51"/>
        <v>788727.67597363354</v>
      </c>
      <c r="BG205" s="5">
        <f t="shared" si="23"/>
        <v>511927.47258079401</v>
      </c>
      <c r="BH205" s="5">
        <f t="shared" si="24"/>
        <v>996800.20339283964</v>
      </c>
      <c r="BI205" s="150"/>
      <c r="BJ205" s="2">
        <v>198</v>
      </c>
      <c r="BK205" s="118">
        <v>50861</v>
      </c>
      <c r="BL205" s="5">
        <f t="shared" si="52"/>
        <v>508408.25448273716</v>
      </c>
      <c r="BM205" s="5">
        <f t="shared" si="53"/>
        <v>4911.6692164045799</v>
      </c>
      <c r="BN205" s="5">
        <f t="shared" si="25"/>
        <v>1840.036012238043</v>
      </c>
      <c r="BO205" s="35">
        <f t="shared" si="26"/>
        <v>4.3430514654647978E-2</v>
      </c>
      <c r="BP205" s="5">
        <f t="shared" si="27"/>
        <v>3071.6332041665369</v>
      </c>
      <c r="BQ205" s="35">
        <f t="shared" si="28"/>
        <v>7.2499999999999995E-2</v>
      </c>
      <c r="BR205" s="5">
        <f t="shared" si="54"/>
        <v>213431.78152950192</v>
      </c>
      <c r="BS205" s="5">
        <f t="shared" si="55"/>
        <v>759078.72331860522</v>
      </c>
      <c r="BT205" s="5">
        <f t="shared" si="29"/>
        <v>506568.21847049909</v>
      </c>
      <c r="BU205" s="5">
        <f t="shared" si="30"/>
        <v>972510.50484810711</v>
      </c>
      <c r="BV205" s="150"/>
      <c r="BW205" s="2">
        <v>198</v>
      </c>
      <c r="BX205" s="118">
        <v>50861</v>
      </c>
      <c r="BY205" s="5">
        <f t="shared" si="56"/>
        <v>502978.67057257937</v>
      </c>
      <c r="BZ205" s="5">
        <f t="shared" si="57"/>
        <v>4790.177965290115</v>
      </c>
      <c r="CA205" s="5">
        <f t="shared" si="31"/>
        <v>1856.135720283402</v>
      </c>
      <c r="CB205" s="35">
        <f t="shared" si="32"/>
        <v>4.4283445693721037E-2</v>
      </c>
      <c r="CC205" s="5">
        <f t="shared" si="33"/>
        <v>2934.0422450067131</v>
      </c>
      <c r="CD205" s="35">
        <f t="shared" si="34"/>
        <v>7.0000000000000007E-2</v>
      </c>
      <c r="CE205" s="5">
        <f t="shared" si="58"/>
        <v>218877.46514770482</v>
      </c>
      <c r="CF205" s="5">
        <f t="shared" si="59"/>
        <v>729577.77197973884</v>
      </c>
      <c r="CG205" s="5">
        <f t="shared" si="35"/>
        <v>501122.534852296</v>
      </c>
      <c r="CH205" s="5">
        <f t="shared" si="36"/>
        <v>948455.23712744366</v>
      </c>
    </row>
    <row r="206" spans="9:86" ht="14.25" customHeight="1">
      <c r="I206" s="150"/>
      <c r="J206" s="2">
        <v>199</v>
      </c>
      <c r="K206" s="118">
        <v>50891</v>
      </c>
      <c r="L206" s="5">
        <f t="shared" si="37"/>
        <v>527474.45570996276</v>
      </c>
      <c r="M206" s="5">
        <f t="shared" si="0"/>
        <v>5409.1195491666622</v>
      </c>
      <c r="N206" s="5">
        <f t="shared" si="1"/>
        <v>1782.732666160668</v>
      </c>
      <c r="O206" s="35">
        <f t="shared" si="2"/>
        <v>4.0557019894231737E-2</v>
      </c>
      <c r="P206" s="5">
        <f t="shared" si="3"/>
        <v>3626.3868830059942</v>
      </c>
      <c r="Q206" s="35">
        <f t="shared" si="4"/>
        <v>8.2500000000000004E-2</v>
      </c>
      <c r="R206" s="5">
        <f t="shared" si="38"/>
        <v>194308.27695619792</v>
      </c>
      <c r="S206" s="5">
        <f t="shared" si="39"/>
        <v>882106.51332796807</v>
      </c>
      <c r="T206" s="5">
        <f t="shared" si="5"/>
        <v>525691.72304380208</v>
      </c>
      <c r="U206" s="5">
        <f t="shared" si="6"/>
        <v>1076414.7902841661</v>
      </c>
      <c r="V206" s="150"/>
      <c r="W206" s="2">
        <v>199</v>
      </c>
      <c r="X206" s="118">
        <v>50891</v>
      </c>
      <c r="Y206" s="5">
        <f t="shared" si="40"/>
        <v>522381.65008969011</v>
      </c>
      <c r="Z206" s="5">
        <f t="shared" si="41"/>
        <v>5283.104931931518</v>
      </c>
      <c r="AA206" s="5">
        <f t="shared" si="7"/>
        <v>1800.5605980002501</v>
      </c>
      <c r="AB206" s="35">
        <f t="shared" si="8"/>
        <v>4.1361956669598257E-2</v>
      </c>
      <c r="AC206" s="5">
        <f t="shared" si="9"/>
        <v>3482.5443339312678</v>
      </c>
      <c r="AD206" s="35">
        <f t="shared" si="10"/>
        <v>0.08</v>
      </c>
      <c r="AE206" s="5">
        <f t="shared" si="42"/>
        <v>199418.91050831004</v>
      </c>
      <c r="AF206" s="5">
        <f t="shared" si="43"/>
        <v>851918.97094606177</v>
      </c>
      <c r="AG206" s="5">
        <f t="shared" si="11"/>
        <v>520581.08949168987</v>
      </c>
      <c r="AH206" s="5">
        <f t="shared" si="12"/>
        <v>1051337.8814543718</v>
      </c>
      <c r="AI206" s="150"/>
      <c r="AJ206" s="2">
        <v>199</v>
      </c>
      <c r="AK206" s="118">
        <v>50891</v>
      </c>
      <c r="AL206" s="5">
        <f t="shared" si="44"/>
        <v>517198.99595915742</v>
      </c>
      <c r="AM206" s="5">
        <f t="shared" si="45"/>
        <v>5158.1681680251213</v>
      </c>
      <c r="AN206" s="5">
        <f t="shared" si="13"/>
        <v>1817.9246524555629</v>
      </c>
      <c r="AO206" s="35">
        <f t="shared" si="14"/>
        <v>4.2179308157801347E-2</v>
      </c>
      <c r="AP206" s="5">
        <f t="shared" si="15"/>
        <v>3340.2435155695584</v>
      </c>
      <c r="AQ206" s="35">
        <f t="shared" si="16"/>
        <v>7.7499999999999999E-2</v>
      </c>
      <c r="AR206" s="5">
        <f t="shared" si="46"/>
        <v>204618.92869329857</v>
      </c>
      <c r="AS206" s="5">
        <f t="shared" si="47"/>
        <v>821856.53674370085</v>
      </c>
      <c r="AT206" s="5">
        <f t="shared" si="17"/>
        <v>515381.07130670187</v>
      </c>
      <c r="AU206" s="5">
        <f t="shared" si="18"/>
        <v>1026475.4654369995</v>
      </c>
      <c r="AV206" s="150"/>
      <c r="AW206" s="2">
        <v>199</v>
      </c>
      <c r="AX206" s="118">
        <v>50891</v>
      </c>
      <c r="AY206" s="5">
        <f t="shared" si="48"/>
        <v>511927.47258079401</v>
      </c>
      <c r="AZ206" s="5">
        <f t="shared" si="49"/>
        <v>5034.344461579999</v>
      </c>
      <c r="BA206" s="5">
        <f t="shared" si="19"/>
        <v>1834.7977579500366</v>
      </c>
      <c r="BB206" s="35">
        <f t="shared" si="20"/>
        <v>4.3009164920184188E-2</v>
      </c>
      <c r="BC206" s="5">
        <f t="shared" si="21"/>
        <v>3199.5467036299624</v>
      </c>
      <c r="BD206" s="35">
        <f t="shared" si="22"/>
        <v>7.4999999999999997E-2</v>
      </c>
      <c r="BE206" s="5">
        <f t="shared" si="50"/>
        <v>209907.32517715616</v>
      </c>
      <c r="BF206" s="5">
        <f t="shared" si="51"/>
        <v>791927.22267726355</v>
      </c>
      <c r="BG206" s="5">
        <f t="shared" si="23"/>
        <v>510092.67482284398</v>
      </c>
      <c r="BH206" s="5">
        <f t="shared" si="24"/>
        <v>1001834.5478544197</v>
      </c>
      <c r="BI206" s="150"/>
      <c r="BJ206" s="2">
        <v>199</v>
      </c>
      <c r="BK206" s="118">
        <v>50891</v>
      </c>
      <c r="BL206" s="5">
        <f t="shared" si="52"/>
        <v>506568.21847049909</v>
      </c>
      <c r="BM206" s="5">
        <f t="shared" si="53"/>
        <v>4911.6692164045799</v>
      </c>
      <c r="BN206" s="5">
        <f t="shared" si="25"/>
        <v>1851.152896478648</v>
      </c>
      <c r="BO206" s="35">
        <f t="shared" si="26"/>
        <v>4.3851615533273804E-2</v>
      </c>
      <c r="BP206" s="5">
        <f t="shared" si="27"/>
        <v>3060.5163199259318</v>
      </c>
      <c r="BQ206" s="35">
        <f t="shared" si="28"/>
        <v>7.2499999999999995E-2</v>
      </c>
      <c r="BR206" s="5">
        <f t="shared" si="54"/>
        <v>215282.93442598058</v>
      </c>
      <c r="BS206" s="5">
        <f t="shared" si="55"/>
        <v>762139.23963853111</v>
      </c>
      <c r="BT206" s="5">
        <f t="shared" si="29"/>
        <v>504717.06557402044</v>
      </c>
      <c r="BU206" s="5">
        <f t="shared" si="30"/>
        <v>977422.17406451167</v>
      </c>
      <c r="BV206" s="150"/>
      <c r="BW206" s="2">
        <v>199</v>
      </c>
      <c r="BX206" s="118">
        <v>50891</v>
      </c>
      <c r="BY206" s="5">
        <f t="shared" si="56"/>
        <v>501122.534852296</v>
      </c>
      <c r="BZ206" s="5">
        <f t="shared" si="57"/>
        <v>4790.177965290115</v>
      </c>
      <c r="CA206" s="5">
        <f t="shared" si="31"/>
        <v>1866.9631786517216</v>
      </c>
      <c r="CB206" s="35">
        <f t="shared" si="32"/>
        <v>4.4706746525426208E-2</v>
      </c>
      <c r="CC206" s="5">
        <f t="shared" si="33"/>
        <v>2923.2147866383934</v>
      </c>
      <c r="CD206" s="35">
        <f t="shared" si="34"/>
        <v>7.0000000000000007E-2</v>
      </c>
      <c r="CE206" s="5">
        <f t="shared" si="58"/>
        <v>220744.42832635654</v>
      </c>
      <c r="CF206" s="5">
        <f t="shared" si="59"/>
        <v>732500.98676637723</v>
      </c>
      <c r="CG206" s="5">
        <f t="shared" si="35"/>
        <v>499255.5716736443</v>
      </c>
      <c r="CH206" s="5">
        <f t="shared" si="36"/>
        <v>953245.41509273381</v>
      </c>
    </row>
    <row r="207" spans="9:86" ht="14.25" customHeight="1">
      <c r="I207" s="150"/>
      <c r="J207" s="2">
        <v>200</v>
      </c>
      <c r="K207" s="118">
        <v>50922</v>
      </c>
      <c r="L207" s="5">
        <f t="shared" si="37"/>
        <v>525691.72304380208</v>
      </c>
      <c r="M207" s="5">
        <f t="shared" si="0"/>
        <v>5409.1195491666622</v>
      </c>
      <c r="N207" s="5">
        <f t="shared" si="1"/>
        <v>1794.9889532405227</v>
      </c>
      <c r="O207" s="35">
        <f t="shared" si="2"/>
        <v>4.0974332474113369E-2</v>
      </c>
      <c r="P207" s="5">
        <f t="shared" si="3"/>
        <v>3614.1305959261394</v>
      </c>
      <c r="Q207" s="35">
        <f t="shared" si="4"/>
        <v>8.2500000000000004E-2</v>
      </c>
      <c r="R207" s="5">
        <f t="shared" si="38"/>
        <v>196103.26590943846</v>
      </c>
      <c r="S207" s="5">
        <f t="shared" si="39"/>
        <v>885720.64392389427</v>
      </c>
      <c r="T207" s="5">
        <f t="shared" si="5"/>
        <v>523896.73409056157</v>
      </c>
      <c r="U207" s="5">
        <f t="shared" si="6"/>
        <v>1081823.9098333328</v>
      </c>
      <c r="V207" s="150"/>
      <c r="W207" s="2">
        <v>200</v>
      </c>
      <c r="X207" s="118">
        <v>50922</v>
      </c>
      <c r="Y207" s="5">
        <f t="shared" si="40"/>
        <v>520581.08949168987</v>
      </c>
      <c r="Z207" s="5">
        <f t="shared" si="41"/>
        <v>5283.104931931518</v>
      </c>
      <c r="AA207" s="5">
        <f t="shared" si="7"/>
        <v>1812.5643353202518</v>
      </c>
      <c r="AB207" s="35">
        <f t="shared" si="8"/>
        <v>4.1781717513175692E-2</v>
      </c>
      <c r="AC207" s="5">
        <f t="shared" si="9"/>
        <v>3470.5405966112662</v>
      </c>
      <c r="AD207" s="35">
        <f t="shared" si="10"/>
        <v>0.08</v>
      </c>
      <c r="AE207" s="5">
        <f t="shared" si="42"/>
        <v>201231.47484363031</v>
      </c>
      <c r="AF207" s="5">
        <f t="shared" si="43"/>
        <v>855389.51154267299</v>
      </c>
      <c r="AG207" s="5">
        <f t="shared" si="11"/>
        <v>518768.52515636961</v>
      </c>
      <c r="AH207" s="5">
        <f t="shared" si="12"/>
        <v>1056620.9863863033</v>
      </c>
      <c r="AI207" s="150"/>
      <c r="AJ207" s="2">
        <v>200</v>
      </c>
      <c r="AK207" s="118">
        <v>50922</v>
      </c>
      <c r="AL207" s="5">
        <f t="shared" si="44"/>
        <v>515381.07130670187</v>
      </c>
      <c r="AM207" s="5">
        <f t="shared" si="45"/>
        <v>5158.1681680251213</v>
      </c>
      <c r="AN207" s="5">
        <f t="shared" si="13"/>
        <v>1829.6654158360052</v>
      </c>
      <c r="AO207" s="35">
        <f t="shared" si="14"/>
        <v>4.2601457857900482E-2</v>
      </c>
      <c r="AP207" s="5">
        <f t="shared" si="15"/>
        <v>3328.5027521891161</v>
      </c>
      <c r="AQ207" s="35">
        <f t="shared" si="16"/>
        <v>7.7499999999999999E-2</v>
      </c>
      <c r="AR207" s="5">
        <f t="shared" si="46"/>
        <v>206448.59410913457</v>
      </c>
      <c r="AS207" s="5">
        <f t="shared" si="47"/>
        <v>825185.03949588991</v>
      </c>
      <c r="AT207" s="5">
        <f t="shared" si="17"/>
        <v>513551.40589086583</v>
      </c>
      <c r="AU207" s="5">
        <f t="shared" si="18"/>
        <v>1031633.6336050245</v>
      </c>
      <c r="AV207" s="150"/>
      <c r="AW207" s="2">
        <v>200</v>
      </c>
      <c r="AX207" s="118">
        <v>50922</v>
      </c>
      <c r="AY207" s="5">
        <f t="shared" si="48"/>
        <v>510092.67482284398</v>
      </c>
      <c r="AZ207" s="5">
        <f t="shared" si="49"/>
        <v>5034.344461579999</v>
      </c>
      <c r="BA207" s="5">
        <f t="shared" si="19"/>
        <v>1846.2652439372246</v>
      </c>
      <c r="BB207" s="35">
        <f t="shared" si="20"/>
        <v>4.3433642592380348E-2</v>
      </c>
      <c r="BC207" s="5">
        <f t="shared" si="21"/>
        <v>3188.0792176427744</v>
      </c>
      <c r="BD207" s="35">
        <f t="shared" si="22"/>
        <v>7.4999999999999997E-2</v>
      </c>
      <c r="BE207" s="5">
        <f t="shared" si="50"/>
        <v>211753.59042109339</v>
      </c>
      <c r="BF207" s="5">
        <f t="shared" si="51"/>
        <v>795115.30189490633</v>
      </c>
      <c r="BG207" s="5">
        <f t="shared" si="23"/>
        <v>508246.40957890678</v>
      </c>
      <c r="BH207" s="5">
        <f t="shared" si="24"/>
        <v>1006868.8923159997</v>
      </c>
      <c r="BI207" s="150"/>
      <c r="BJ207" s="2">
        <v>200</v>
      </c>
      <c r="BK207" s="118">
        <v>50922</v>
      </c>
      <c r="BL207" s="5">
        <f t="shared" si="52"/>
        <v>504717.06557402044</v>
      </c>
      <c r="BM207" s="5">
        <f t="shared" si="53"/>
        <v>4911.6692164045799</v>
      </c>
      <c r="BN207" s="5">
        <f t="shared" si="25"/>
        <v>1862.3369452282063</v>
      </c>
      <c r="BO207" s="35">
        <f t="shared" si="26"/>
        <v>4.4278358841149529E-2</v>
      </c>
      <c r="BP207" s="5">
        <f t="shared" si="27"/>
        <v>3049.3322711763735</v>
      </c>
      <c r="BQ207" s="35">
        <f t="shared" si="28"/>
        <v>7.2499999999999995E-2</v>
      </c>
      <c r="BR207" s="5">
        <f t="shared" si="54"/>
        <v>217145.2713712088</v>
      </c>
      <c r="BS207" s="5">
        <f t="shared" si="55"/>
        <v>765188.57190970751</v>
      </c>
      <c r="BT207" s="5">
        <f t="shared" si="29"/>
        <v>502854.72862879222</v>
      </c>
      <c r="BU207" s="5">
        <f t="shared" si="30"/>
        <v>982333.84328091634</v>
      </c>
      <c r="BV207" s="150"/>
      <c r="BW207" s="2">
        <v>200</v>
      </c>
      <c r="BX207" s="118">
        <v>50922</v>
      </c>
      <c r="BY207" s="5">
        <f t="shared" si="56"/>
        <v>499255.5716736443</v>
      </c>
      <c r="BZ207" s="5">
        <f t="shared" si="57"/>
        <v>4790.177965290115</v>
      </c>
      <c r="CA207" s="5">
        <f t="shared" si="31"/>
        <v>1877.8537971938563</v>
      </c>
      <c r="CB207" s="35">
        <f t="shared" si="32"/>
        <v>4.5135691707526029E-2</v>
      </c>
      <c r="CC207" s="5">
        <f t="shared" si="33"/>
        <v>2912.3241680962587</v>
      </c>
      <c r="CD207" s="35">
        <f t="shared" si="34"/>
        <v>7.0000000000000007E-2</v>
      </c>
      <c r="CE207" s="5">
        <f t="shared" si="58"/>
        <v>222622.28212355039</v>
      </c>
      <c r="CF207" s="5">
        <f t="shared" si="59"/>
        <v>735413.31093447353</v>
      </c>
      <c r="CG207" s="5">
        <f t="shared" si="35"/>
        <v>497377.71787645045</v>
      </c>
      <c r="CH207" s="5">
        <f t="shared" si="36"/>
        <v>958035.59305802395</v>
      </c>
    </row>
    <row r="208" spans="9:86" ht="14.25" customHeight="1">
      <c r="I208" s="150"/>
      <c r="J208" s="2">
        <v>201</v>
      </c>
      <c r="K208" s="118">
        <v>50952</v>
      </c>
      <c r="L208" s="5">
        <f t="shared" si="37"/>
        <v>523896.73409056157</v>
      </c>
      <c r="M208" s="5">
        <f t="shared" si="0"/>
        <v>5409.1195491666622</v>
      </c>
      <c r="N208" s="5">
        <f t="shared" si="1"/>
        <v>1807.3295022940515</v>
      </c>
      <c r="O208" s="35">
        <f t="shared" si="2"/>
        <v>4.1397383522874961E-2</v>
      </c>
      <c r="P208" s="5">
        <f t="shared" si="3"/>
        <v>3601.7900468726107</v>
      </c>
      <c r="Q208" s="35">
        <f t="shared" si="4"/>
        <v>8.2500000000000004E-2</v>
      </c>
      <c r="R208" s="5">
        <f t="shared" si="38"/>
        <v>197910.5954117325</v>
      </c>
      <c r="S208" s="5">
        <f t="shared" si="39"/>
        <v>889322.43397076684</v>
      </c>
      <c r="T208" s="5">
        <f t="shared" si="5"/>
        <v>522089.4045882675</v>
      </c>
      <c r="U208" s="5">
        <f t="shared" si="6"/>
        <v>1087233.0293824994</v>
      </c>
      <c r="V208" s="150"/>
      <c r="W208" s="2">
        <v>201</v>
      </c>
      <c r="X208" s="118">
        <v>50952</v>
      </c>
      <c r="Y208" s="5">
        <f t="shared" si="40"/>
        <v>518768.52515636961</v>
      </c>
      <c r="Z208" s="5">
        <f t="shared" si="41"/>
        <v>5283.104931931518</v>
      </c>
      <c r="AA208" s="5">
        <f t="shared" si="7"/>
        <v>1824.6480975557201</v>
      </c>
      <c r="AB208" s="35">
        <f t="shared" si="8"/>
        <v>4.2207219807849201E-2</v>
      </c>
      <c r="AC208" s="5">
        <f t="shared" si="9"/>
        <v>3458.4568343757978</v>
      </c>
      <c r="AD208" s="35">
        <f t="shared" si="10"/>
        <v>0.08</v>
      </c>
      <c r="AE208" s="5">
        <f t="shared" si="42"/>
        <v>203056.12294118601</v>
      </c>
      <c r="AF208" s="5">
        <f t="shared" si="43"/>
        <v>858847.96837704873</v>
      </c>
      <c r="AG208" s="5">
        <f t="shared" si="11"/>
        <v>516943.87705881387</v>
      </c>
      <c r="AH208" s="5">
        <f t="shared" si="12"/>
        <v>1061904.0913182348</v>
      </c>
      <c r="AI208" s="150"/>
      <c r="AJ208" s="2">
        <v>201</v>
      </c>
      <c r="AK208" s="118">
        <v>50952</v>
      </c>
      <c r="AL208" s="5">
        <f t="shared" si="44"/>
        <v>513551.40589086583</v>
      </c>
      <c r="AM208" s="5">
        <f t="shared" si="45"/>
        <v>5158.1681680251213</v>
      </c>
      <c r="AN208" s="5">
        <f t="shared" si="13"/>
        <v>1841.4820049799459</v>
      </c>
      <c r="AO208" s="35">
        <f t="shared" si="14"/>
        <v>4.3029351699322038E-2</v>
      </c>
      <c r="AP208" s="5">
        <f t="shared" si="15"/>
        <v>3316.6861630451754</v>
      </c>
      <c r="AQ208" s="35">
        <f t="shared" si="16"/>
        <v>7.7499999999999999E-2</v>
      </c>
      <c r="AR208" s="5">
        <f t="shared" si="46"/>
        <v>208290.07611411452</v>
      </c>
      <c r="AS208" s="5">
        <f t="shared" si="47"/>
        <v>828501.72565893515</v>
      </c>
      <c r="AT208" s="5">
        <f t="shared" si="17"/>
        <v>511709.92388588586</v>
      </c>
      <c r="AU208" s="5">
        <f t="shared" si="18"/>
        <v>1036791.8017730496</v>
      </c>
      <c r="AV208" s="150"/>
      <c r="AW208" s="2">
        <v>201</v>
      </c>
      <c r="AX208" s="118">
        <v>50952</v>
      </c>
      <c r="AY208" s="5">
        <f t="shared" si="48"/>
        <v>508246.40957890678</v>
      </c>
      <c r="AZ208" s="5">
        <f t="shared" si="49"/>
        <v>5034.344461579999</v>
      </c>
      <c r="BA208" s="5">
        <f t="shared" si="19"/>
        <v>1857.8044017118318</v>
      </c>
      <c r="BB208" s="35">
        <f t="shared" si="20"/>
        <v>4.3863866818090777E-2</v>
      </c>
      <c r="BC208" s="5">
        <f t="shared" si="21"/>
        <v>3176.5400598681672</v>
      </c>
      <c r="BD208" s="35">
        <f t="shared" si="22"/>
        <v>7.4999999999999997E-2</v>
      </c>
      <c r="BE208" s="5">
        <f t="shared" si="50"/>
        <v>213611.39482280522</v>
      </c>
      <c r="BF208" s="5">
        <f t="shared" si="51"/>
        <v>798291.84195477446</v>
      </c>
      <c r="BG208" s="5">
        <f t="shared" si="23"/>
        <v>506388.60517719493</v>
      </c>
      <c r="BH208" s="5">
        <f t="shared" si="24"/>
        <v>1011903.2367775796</v>
      </c>
      <c r="BI208" s="150"/>
      <c r="BJ208" s="2">
        <v>201</v>
      </c>
      <c r="BK208" s="118">
        <v>50952</v>
      </c>
      <c r="BL208" s="5">
        <f t="shared" si="52"/>
        <v>502854.72862879222</v>
      </c>
      <c r="BM208" s="5">
        <f t="shared" si="53"/>
        <v>4911.6692164045799</v>
      </c>
      <c r="BN208" s="5">
        <f t="shared" si="25"/>
        <v>1873.5885642722938</v>
      </c>
      <c r="BO208" s="35">
        <f t="shared" si="26"/>
        <v>4.4710850850653017E-2</v>
      </c>
      <c r="BP208" s="5">
        <f t="shared" si="27"/>
        <v>3038.0806521322861</v>
      </c>
      <c r="BQ208" s="35">
        <f t="shared" si="28"/>
        <v>7.2499999999999995E-2</v>
      </c>
      <c r="BR208" s="5">
        <f t="shared" si="54"/>
        <v>219018.8599354811</v>
      </c>
      <c r="BS208" s="5">
        <f t="shared" si="55"/>
        <v>768226.65256183979</v>
      </c>
      <c r="BT208" s="5">
        <f t="shared" si="29"/>
        <v>500981.14006451995</v>
      </c>
      <c r="BU208" s="5">
        <f t="shared" si="30"/>
        <v>987245.51249732089</v>
      </c>
      <c r="BV208" s="150"/>
      <c r="BW208" s="2">
        <v>201</v>
      </c>
      <c r="BX208" s="118">
        <v>50952</v>
      </c>
      <c r="BY208" s="5">
        <f t="shared" si="56"/>
        <v>497377.71787645045</v>
      </c>
      <c r="BZ208" s="5">
        <f t="shared" si="57"/>
        <v>4790.177965290115</v>
      </c>
      <c r="CA208" s="5">
        <f t="shared" si="31"/>
        <v>1888.8079443441538</v>
      </c>
      <c r="CB208" s="35">
        <f t="shared" si="32"/>
        <v>4.5570387489212064E-2</v>
      </c>
      <c r="CC208" s="5">
        <f t="shared" si="33"/>
        <v>2901.3700209459612</v>
      </c>
      <c r="CD208" s="35">
        <f t="shared" si="34"/>
        <v>7.0000000000000007E-2</v>
      </c>
      <c r="CE208" s="5">
        <f t="shared" si="58"/>
        <v>224511.09006789455</v>
      </c>
      <c r="CF208" s="5">
        <f t="shared" si="59"/>
        <v>738314.68095541943</v>
      </c>
      <c r="CG208" s="5">
        <f t="shared" si="35"/>
        <v>495488.90993210627</v>
      </c>
      <c r="CH208" s="5">
        <f t="shared" si="36"/>
        <v>962825.77102331398</v>
      </c>
    </row>
    <row r="209" spans="9:86" ht="14.25" customHeight="1">
      <c r="I209" s="150"/>
      <c r="J209" s="2">
        <v>202</v>
      </c>
      <c r="K209" s="118">
        <v>50983</v>
      </c>
      <c r="L209" s="5">
        <f t="shared" si="37"/>
        <v>522089.4045882675</v>
      </c>
      <c r="M209" s="5">
        <f t="shared" si="0"/>
        <v>5409.1195491666622</v>
      </c>
      <c r="N209" s="5">
        <f t="shared" si="1"/>
        <v>1819.754892622323</v>
      </c>
      <c r="O209" s="35">
        <f t="shared" si="2"/>
        <v>4.1826282088005824E-2</v>
      </c>
      <c r="P209" s="5">
        <f t="shared" si="3"/>
        <v>3589.3646565443391</v>
      </c>
      <c r="Q209" s="35">
        <f t="shared" si="4"/>
        <v>8.2500000000000004E-2</v>
      </c>
      <c r="R209" s="5">
        <f t="shared" si="38"/>
        <v>199730.35030435483</v>
      </c>
      <c r="S209" s="5">
        <f t="shared" si="39"/>
        <v>892911.79862731113</v>
      </c>
      <c r="T209" s="5">
        <f t="shared" si="5"/>
        <v>520269.6496956452</v>
      </c>
      <c r="U209" s="5">
        <f t="shared" si="6"/>
        <v>1092642.148931666</v>
      </c>
      <c r="V209" s="150"/>
      <c r="W209" s="2">
        <v>202</v>
      </c>
      <c r="X209" s="118">
        <v>50983</v>
      </c>
      <c r="Y209" s="5">
        <f t="shared" si="40"/>
        <v>516943.87705881387</v>
      </c>
      <c r="Z209" s="5">
        <f t="shared" si="41"/>
        <v>5283.104931931518</v>
      </c>
      <c r="AA209" s="5">
        <f t="shared" si="7"/>
        <v>1836.8124182060919</v>
      </c>
      <c r="AB209" s="35">
        <f t="shared" si="8"/>
        <v>4.2638572573643937E-2</v>
      </c>
      <c r="AC209" s="5">
        <f t="shared" si="9"/>
        <v>3446.292513725426</v>
      </c>
      <c r="AD209" s="35">
        <f t="shared" si="10"/>
        <v>0.08</v>
      </c>
      <c r="AE209" s="5">
        <f t="shared" si="42"/>
        <v>204892.93535939211</v>
      </c>
      <c r="AF209" s="5">
        <f t="shared" si="43"/>
        <v>862294.2608907742</v>
      </c>
      <c r="AG209" s="5">
        <f t="shared" si="11"/>
        <v>515107.0646406078</v>
      </c>
      <c r="AH209" s="5">
        <f t="shared" si="12"/>
        <v>1067187.1962501663</v>
      </c>
      <c r="AI209" s="150"/>
      <c r="AJ209" s="2">
        <v>202</v>
      </c>
      <c r="AK209" s="118">
        <v>50983</v>
      </c>
      <c r="AL209" s="5">
        <f t="shared" si="44"/>
        <v>511709.92388588586</v>
      </c>
      <c r="AM209" s="5">
        <f t="shared" si="45"/>
        <v>5158.1681680251213</v>
      </c>
      <c r="AN209" s="5">
        <f t="shared" si="13"/>
        <v>1853.3749095954417</v>
      </c>
      <c r="AO209" s="35">
        <f t="shared" si="14"/>
        <v>4.3463098675618136E-2</v>
      </c>
      <c r="AP209" s="5">
        <f t="shared" si="15"/>
        <v>3304.7932584296796</v>
      </c>
      <c r="AQ209" s="35">
        <f t="shared" si="16"/>
        <v>7.7499999999999999E-2</v>
      </c>
      <c r="AR209" s="5">
        <f t="shared" si="46"/>
        <v>210143.45102370996</v>
      </c>
      <c r="AS209" s="5">
        <f t="shared" si="47"/>
        <v>831806.51891736477</v>
      </c>
      <c r="AT209" s="5">
        <f t="shared" si="17"/>
        <v>509856.54897629039</v>
      </c>
      <c r="AU209" s="5">
        <f t="shared" si="18"/>
        <v>1041949.9699410747</v>
      </c>
      <c r="AV209" s="150"/>
      <c r="AW209" s="2">
        <v>202</v>
      </c>
      <c r="AX209" s="118">
        <v>50983</v>
      </c>
      <c r="AY209" s="5">
        <f t="shared" si="48"/>
        <v>506388.60517719493</v>
      </c>
      <c r="AZ209" s="5">
        <f t="shared" si="49"/>
        <v>5034.344461579999</v>
      </c>
      <c r="BA209" s="5">
        <f t="shared" si="19"/>
        <v>1869.4156792225308</v>
      </c>
      <c r="BB209" s="35">
        <f t="shared" si="20"/>
        <v>4.4299946565386564E-2</v>
      </c>
      <c r="BC209" s="5">
        <f t="shared" si="21"/>
        <v>3164.9287823574682</v>
      </c>
      <c r="BD209" s="35">
        <f t="shared" si="22"/>
        <v>7.4999999999999997E-2</v>
      </c>
      <c r="BE209" s="5">
        <f t="shared" si="50"/>
        <v>215480.81050202774</v>
      </c>
      <c r="BF209" s="5">
        <f t="shared" si="51"/>
        <v>801456.77073713194</v>
      </c>
      <c r="BG209" s="5">
        <f t="shared" si="23"/>
        <v>504519.18949797237</v>
      </c>
      <c r="BH209" s="5">
        <f t="shared" si="24"/>
        <v>1016937.5812391597</v>
      </c>
      <c r="BI209" s="150"/>
      <c r="BJ209" s="2">
        <v>202</v>
      </c>
      <c r="BK209" s="118">
        <v>50983</v>
      </c>
      <c r="BL209" s="5">
        <f t="shared" si="52"/>
        <v>500981.14006451995</v>
      </c>
      <c r="BM209" s="5">
        <f t="shared" si="53"/>
        <v>4911.6692164045799</v>
      </c>
      <c r="BN209" s="5">
        <f t="shared" si="25"/>
        <v>1884.9081618481055</v>
      </c>
      <c r="BO209" s="35">
        <f t="shared" si="26"/>
        <v>4.5149200505360823E-2</v>
      </c>
      <c r="BP209" s="5">
        <f t="shared" si="27"/>
        <v>3026.7610545564744</v>
      </c>
      <c r="BQ209" s="35">
        <f t="shared" si="28"/>
        <v>7.2499999999999981E-2</v>
      </c>
      <c r="BR209" s="5">
        <f t="shared" si="54"/>
        <v>220903.76809732922</v>
      </c>
      <c r="BS209" s="5">
        <f t="shared" si="55"/>
        <v>771253.41361639625</v>
      </c>
      <c r="BT209" s="5">
        <f t="shared" si="29"/>
        <v>499096.23190267186</v>
      </c>
      <c r="BU209" s="5">
        <f t="shared" si="30"/>
        <v>992157.18171372544</v>
      </c>
      <c r="BV209" s="150"/>
      <c r="BW209" s="2">
        <v>202</v>
      </c>
      <c r="BX209" s="118">
        <v>50983</v>
      </c>
      <c r="BY209" s="5">
        <f t="shared" si="56"/>
        <v>495488.90993210627</v>
      </c>
      <c r="BZ209" s="5">
        <f t="shared" si="57"/>
        <v>4790.177965290115</v>
      </c>
      <c r="CA209" s="5">
        <f t="shared" si="31"/>
        <v>1899.8259906861617</v>
      </c>
      <c r="CB209" s="35">
        <f t="shared" si="32"/>
        <v>4.6010942790541562E-2</v>
      </c>
      <c r="CC209" s="5">
        <f t="shared" si="33"/>
        <v>2890.3519746039533</v>
      </c>
      <c r="CD209" s="35">
        <f t="shared" si="34"/>
        <v>7.0000000000000007E-2</v>
      </c>
      <c r="CE209" s="5">
        <f t="shared" si="58"/>
        <v>226410.91605858071</v>
      </c>
      <c r="CF209" s="5">
        <f t="shared" si="59"/>
        <v>741205.03293002339</v>
      </c>
      <c r="CG209" s="5">
        <f t="shared" si="35"/>
        <v>493589.08394142013</v>
      </c>
      <c r="CH209" s="5">
        <f t="shared" si="36"/>
        <v>967615.94898860413</v>
      </c>
    </row>
    <row r="210" spans="9:86" ht="14.25" customHeight="1">
      <c r="I210" s="150"/>
      <c r="J210" s="2">
        <v>203</v>
      </c>
      <c r="K210" s="118">
        <v>51014</v>
      </c>
      <c r="L210" s="5">
        <f t="shared" si="37"/>
        <v>520269.6496956452</v>
      </c>
      <c r="M210" s="5">
        <f t="shared" si="0"/>
        <v>5409.1195491666622</v>
      </c>
      <c r="N210" s="5">
        <f t="shared" si="1"/>
        <v>1832.2657075091015</v>
      </c>
      <c r="O210" s="35">
        <f t="shared" si="2"/>
        <v>4.2261139974187609E-2</v>
      </c>
      <c r="P210" s="5">
        <f t="shared" si="3"/>
        <v>3576.8538416575607</v>
      </c>
      <c r="Q210" s="35">
        <f t="shared" si="4"/>
        <v>8.2500000000000004E-2</v>
      </c>
      <c r="R210" s="5">
        <f t="shared" si="38"/>
        <v>201562.61601186392</v>
      </c>
      <c r="S210" s="5">
        <f t="shared" si="39"/>
        <v>896488.65246896865</v>
      </c>
      <c r="T210" s="5">
        <f t="shared" si="5"/>
        <v>518437.38398813608</v>
      </c>
      <c r="U210" s="5">
        <f t="shared" si="6"/>
        <v>1098051.2684808327</v>
      </c>
      <c r="V210" s="150"/>
      <c r="W210" s="2">
        <v>203</v>
      </c>
      <c r="X210" s="118">
        <v>51014</v>
      </c>
      <c r="Y210" s="5">
        <f t="shared" si="40"/>
        <v>515107.0646406078</v>
      </c>
      <c r="Z210" s="5">
        <f t="shared" si="41"/>
        <v>5283.104931931518</v>
      </c>
      <c r="AA210" s="5">
        <f t="shared" si="7"/>
        <v>1849.0578343274656</v>
      </c>
      <c r="AB210" s="35">
        <f t="shared" si="8"/>
        <v>4.3075887587390643E-2</v>
      </c>
      <c r="AC210" s="5">
        <f t="shared" si="9"/>
        <v>3434.0470976040524</v>
      </c>
      <c r="AD210" s="35">
        <f t="shared" si="10"/>
        <v>0.08</v>
      </c>
      <c r="AE210" s="5">
        <f t="shared" si="42"/>
        <v>206741.99319371957</v>
      </c>
      <c r="AF210" s="5">
        <f t="shared" si="43"/>
        <v>865728.30798837822</v>
      </c>
      <c r="AG210" s="5">
        <f t="shared" si="11"/>
        <v>513258.00680628035</v>
      </c>
      <c r="AH210" s="5">
        <f t="shared" si="12"/>
        <v>1072470.3011820978</v>
      </c>
      <c r="AI210" s="150"/>
      <c r="AJ210" s="2">
        <v>203</v>
      </c>
      <c r="AK210" s="118">
        <v>51014</v>
      </c>
      <c r="AL210" s="5">
        <f t="shared" si="44"/>
        <v>509856.54897629039</v>
      </c>
      <c r="AM210" s="5">
        <f t="shared" si="45"/>
        <v>5158.1681680251213</v>
      </c>
      <c r="AN210" s="5">
        <f t="shared" si="13"/>
        <v>1865.3446225532457</v>
      </c>
      <c r="AO210" s="35">
        <f t="shared" si="14"/>
        <v>4.3902810536772897E-2</v>
      </c>
      <c r="AP210" s="5">
        <f t="shared" si="15"/>
        <v>3292.8235454718756</v>
      </c>
      <c r="AQ210" s="35">
        <f t="shared" si="16"/>
        <v>7.7499999999999999E-2</v>
      </c>
      <c r="AR210" s="5">
        <f t="shared" si="46"/>
        <v>212008.7956462632</v>
      </c>
      <c r="AS210" s="5">
        <f t="shared" si="47"/>
        <v>835099.34246283665</v>
      </c>
      <c r="AT210" s="5">
        <f t="shared" si="17"/>
        <v>507991.20435373712</v>
      </c>
      <c r="AU210" s="5">
        <f t="shared" si="18"/>
        <v>1047108.1381090998</v>
      </c>
      <c r="AV210" s="150"/>
      <c r="AW210" s="2">
        <v>203</v>
      </c>
      <c r="AX210" s="118">
        <v>51014</v>
      </c>
      <c r="AY210" s="5">
        <f t="shared" si="48"/>
        <v>504519.18949797237</v>
      </c>
      <c r="AZ210" s="5">
        <f t="shared" si="49"/>
        <v>5034.344461579999</v>
      </c>
      <c r="BA210" s="5">
        <f t="shared" si="19"/>
        <v>1881.0995272176719</v>
      </c>
      <c r="BB210" s="35">
        <f t="shared" si="20"/>
        <v>4.4741993558409104E-2</v>
      </c>
      <c r="BC210" s="5">
        <f t="shared" si="21"/>
        <v>3153.2449343623271</v>
      </c>
      <c r="BD210" s="35">
        <f t="shared" si="22"/>
        <v>7.4999999999999997E-2</v>
      </c>
      <c r="BE210" s="5">
        <f t="shared" si="50"/>
        <v>217361.91002924542</v>
      </c>
      <c r="BF210" s="5">
        <f t="shared" si="51"/>
        <v>804610.0156714943</v>
      </c>
      <c r="BG210" s="5">
        <f t="shared" si="23"/>
        <v>502638.08997075469</v>
      </c>
      <c r="BH210" s="5">
        <f t="shared" si="24"/>
        <v>1021971.9257007397</v>
      </c>
      <c r="BI210" s="150"/>
      <c r="BJ210" s="2">
        <v>203</v>
      </c>
      <c r="BK210" s="118">
        <v>51014</v>
      </c>
      <c r="BL210" s="5">
        <f t="shared" si="52"/>
        <v>499096.23190267186</v>
      </c>
      <c r="BM210" s="5">
        <f t="shared" si="53"/>
        <v>4911.6692164045799</v>
      </c>
      <c r="BN210" s="5">
        <f t="shared" si="25"/>
        <v>1896.2961486592708</v>
      </c>
      <c r="BO210" s="35">
        <f t="shared" si="26"/>
        <v>4.5593519504568775E-2</v>
      </c>
      <c r="BP210" s="5">
        <f t="shared" si="27"/>
        <v>3015.3730677453091</v>
      </c>
      <c r="BQ210" s="35">
        <f t="shared" si="28"/>
        <v>7.2499999999999995E-2</v>
      </c>
      <c r="BR210" s="5">
        <f t="shared" si="54"/>
        <v>222800.0642459885</v>
      </c>
      <c r="BS210" s="5">
        <f t="shared" si="55"/>
        <v>774268.78668414161</v>
      </c>
      <c r="BT210" s="5">
        <f t="shared" si="29"/>
        <v>497199.93575401261</v>
      </c>
      <c r="BU210" s="5">
        <f t="shared" si="30"/>
        <v>997068.85093013011</v>
      </c>
      <c r="BV210" s="150"/>
      <c r="BW210" s="2">
        <v>203</v>
      </c>
      <c r="BX210" s="118">
        <v>51014</v>
      </c>
      <c r="BY210" s="5">
        <f t="shared" si="56"/>
        <v>493589.08394142013</v>
      </c>
      <c r="BZ210" s="5">
        <f t="shared" si="57"/>
        <v>4790.177965290115</v>
      </c>
      <c r="CA210" s="5">
        <f t="shared" si="31"/>
        <v>1910.908308965164</v>
      </c>
      <c r="CB210" s="35">
        <f t="shared" si="32"/>
        <v>4.6457469286949306E-2</v>
      </c>
      <c r="CC210" s="5">
        <f t="shared" si="33"/>
        <v>2879.269656324951</v>
      </c>
      <c r="CD210" s="35">
        <f t="shared" si="34"/>
        <v>7.0000000000000007E-2</v>
      </c>
      <c r="CE210" s="5">
        <f t="shared" si="58"/>
        <v>228321.82436754587</v>
      </c>
      <c r="CF210" s="5">
        <f t="shared" si="59"/>
        <v>744084.30258634838</v>
      </c>
      <c r="CG210" s="5">
        <f t="shared" si="35"/>
        <v>491678.17563245498</v>
      </c>
      <c r="CH210" s="5">
        <f t="shared" si="36"/>
        <v>972406.12695389427</v>
      </c>
    </row>
    <row r="211" spans="9:86" ht="14.25" customHeight="1">
      <c r="I211" s="150"/>
      <c r="J211" s="2">
        <v>204</v>
      </c>
      <c r="K211" s="118">
        <v>51044</v>
      </c>
      <c r="L211" s="5">
        <f t="shared" si="37"/>
        <v>518437.38398813608</v>
      </c>
      <c r="M211" s="5">
        <f t="shared" si="0"/>
        <v>5409.1195491666622</v>
      </c>
      <c r="N211" s="5">
        <f t="shared" si="1"/>
        <v>1844.8625342482264</v>
      </c>
      <c r="O211" s="35">
        <f t="shared" si="2"/>
        <v>4.2702071831080247E-2</v>
      </c>
      <c r="P211" s="5">
        <f t="shared" si="3"/>
        <v>3564.2570149184357</v>
      </c>
      <c r="Q211" s="35">
        <f t="shared" si="4"/>
        <v>8.2500000000000004E-2</v>
      </c>
      <c r="R211" s="5">
        <f t="shared" si="38"/>
        <v>203407.47854611214</v>
      </c>
      <c r="S211" s="5">
        <f t="shared" si="39"/>
        <v>900052.90948388714</v>
      </c>
      <c r="T211" s="5">
        <f t="shared" si="5"/>
        <v>516592.52145388786</v>
      </c>
      <c r="U211" s="5">
        <f t="shared" si="6"/>
        <v>1103460.3880299993</v>
      </c>
      <c r="V211" s="150"/>
      <c r="W211" s="2">
        <v>204</v>
      </c>
      <c r="X211" s="118">
        <v>51044</v>
      </c>
      <c r="Y211" s="5">
        <f t="shared" si="40"/>
        <v>513258.00680628035</v>
      </c>
      <c r="Z211" s="5">
        <f t="shared" si="41"/>
        <v>5283.104931931518</v>
      </c>
      <c r="AA211" s="5">
        <f t="shared" si="7"/>
        <v>1861.3848865563155</v>
      </c>
      <c r="AB211" s="35">
        <f t="shared" si="8"/>
        <v>4.3519279470502881E-2</v>
      </c>
      <c r="AC211" s="5">
        <f t="shared" si="9"/>
        <v>3421.7200453752025</v>
      </c>
      <c r="AD211" s="35">
        <f t="shared" si="10"/>
        <v>0.08</v>
      </c>
      <c r="AE211" s="5">
        <f t="shared" si="42"/>
        <v>208603.37808027587</v>
      </c>
      <c r="AF211" s="5">
        <f t="shared" si="43"/>
        <v>869150.02803375339</v>
      </c>
      <c r="AG211" s="5">
        <f t="shared" si="11"/>
        <v>511396.62191972404</v>
      </c>
      <c r="AH211" s="5">
        <f t="shared" si="12"/>
        <v>1077753.4061140292</v>
      </c>
      <c r="AI211" s="150"/>
      <c r="AJ211" s="2">
        <v>204</v>
      </c>
      <c r="AK211" s="118">
        <v>51044</v>
      </c>
      <c r="AL211" s="5">
        <f t="shared" si="44"/>
        <v>507991.20435373712</v>
      </c>
      <c r="AM211" s="5">
        <f t="shared" si="45"/>
        <v>5158.1681680251213</v>
      </c>
      <c r="AN211" s="5">
        <f t="shared" si="13"/>
        <v>1877.3916399072359</v>
      </c>
      <c r="AO211" s="35">
        <f t="shared" si="14"/>
        <v>4.4348601876970858E-2</v>
      </c>
      <c r="AP211" s="5">
        <f t="shared" si="15"/>
        <v>3280.7765281178854</v>
      </c>
      <c r="AQ211" s="35">
        <f t="shared" si="16"/>
        <v>7.7499999999999999E-2</v>
      </c>
      <c r="AR211" s="5">
        <f t="shared" si="46"/>
        <v>213886.18728617043</v>
      </c>
      <c r="AS211" s="5">
        <f t="shared" si="47"/>
        <v>838380.11899095448</v>
      </c>
      <c r="AT211" s="5">
        <f t="shared" si="17"/>
        <v>506113.81271382986</v>
      </c>
      <c r="AU211" s="5">
        <f t="shared" si="18"/>
        <v>1052266.3062771249</v>
      </c>
      <c r="AV211" s="150"/>
      <c r="AW211" s="2">
        <v>204</v>
      </c>
      <c r="AX211" s="118">
        <v>51044</v>
      </c>
      <c r="AY211" s="5">
        <f t="shared" si="48"/>
        <v>502638.08997075469</v>
      </c>
      <c r="AZ211" s="5">
        <f t="shared" si="49"/>
        <v>5034.344461579999</v>
      </c>
      <c r="BA211" s="5">
        <f t="shared" si="19"/>
        <v>1892.8563992627824</v>
      </c>
      <c r="BB211" s="35">
        <f t="shared" si="20"/>
        <v>4.5190122365129523E-2</v>
      </c>
      <c r="BC211" s="5">
        <f t="shared" si="21"/>
        <v>3141.4880623172166</v>
      </c>
      <c r="BD211" s="35">
        <f t="shared" si="22"/>
        <v>7.4999999999999997E-2</v>
      </c>
      <c r="BE211" s="5">
        <f t="shared" si="50"/>
        <v>219254.76642850821</v>
      </c>
      <c r="BF211" s="5">
        <f t="shared" si="51"/>
        <v>807751.50373381155</v>
      </c>
      <c r="BG211" s="5">
        <f t="shared" si="23"/>
        <v>500745.2335714919</v>
      </c>
      <c r="BH211" s="5">
        <f t="shared" si="24"/>
        <v>1027006.2701623198</v>
      </c>
      <c r="BI211" s="150"/>
      <c r="BJ211" s="2">
        <v>204</v>
      </c>
      <c r="BK211" s="118">
        <v>51044</v>
      </c>
      <c r="BL211" s="5">
        <f t="shared" si="52"/>
        <v>497199.93575401261</v>
      </c>
      <c r="BM211" s="5">
        <f t="shared" si="53"/>
        <v>4911.6692164045799</v>
      </c>
      <c r="BN211" s="5">
        <f t="shared" si="25"/>
        <v>1907.7529378907539</v>
      </c>
      <c r="BO211" s="35">
        <f t="shared" si="26"/>
        <v>4.6043922391042442E-2</v>
      </c>
      <c r="BP211" s="5">
        <f t="shared" si="27"/>
        <v>3003.916278513826</v>
      </c>
      <c r="BQ211" s="35">
        <f t="shared" si="28"/>
        <v>7.2499999999999995E-2</v>
      </c>
      <c r="BR211" s="5">
        <f t="shared" si="54"/>
        <v>224707.81718387926</v>
      </c>
      <c r="BS211" s="5">
        <f t="shared" si="55"/>
        <v>777272.70296265546</v>
      </c>
      <c r="BT211" s="5">
        <f t="shared" si="29"/>
        <v>495292.18281612184</v>
      </c>
      <c r="BU211" s="5">
        <f t="shared" si="30"/>
        <v>1001980.5201465348</v>
      </c>
      <c r="BV211" s="150"/>
      <c r="BW211" s="2">
        <v>204</v>
      </c>
      <c r="BX211" s="118">
        <v>51044</v>
      </c>
      <c r="BY211" s="5">
        <f t="shared" si="56"/>
        <v>491678.17563245498</v>
      </c>
      <c r="BZ211" s="5">
        <f t="shared" si="57"/>
        <v>4790.177965290115</v>
      </c>
      <c r="CA211" s="5">
        <f t="shared" si="31"/>
        <v>1922.0552741007941</v>
      </c>
      <c r="CB211" s="35">
        <f t="shared" si="32"/>
        <v>4.69100814969894E-2</v>
      </c>
      <c r="CC211" s="5">
        <f t="shared" si="33"/>
        <v>2868.1226911893209</v>
      </c>
      <c r="CD211" s="35">
        <f t="shared" si="34"/>
        <v>7.0000000000000007E-2</v>
      </c>
      <c r="CE211" s="5">
        <f t="shared" si="58"/>
        <v>230243.87964164666</v>
      </c>
      <c r="CF211" s="5">
        <f t="shared" si="59"/>
        <v>746952.42527753767</v>
      </c>
      <c r="CG211" s="5">
        <f t="shared" si="35"/>
        <v>489756.12035835418</v>
      </c>
      <c r="CH211" s="5">
        <f t="shared" si="36"/>
        <v>977196.3049191843</v>
      </c>
    </row>
    <row r="212" spans="9:86" ht="14.25" customHeight="1">
      <c r="I212" s="150"/>
      <c r="J212" s="2">
        <v>205</v>
      </c>
      <c r="K212" s="118">
        <v>51075</v>
      </c>
      <c r="L212" s="5">
        <f t="shared" si="37"/>
        <v>516592.52145388786</v>
      </c>
      <c r="M212" s="5">
        <f t="shared" si="0"/>
        <v>5409.1195491666622</v>
      </c>
      <c r="N212" s="5">
        <f t="shared" si="1"/>
        <v>1857.5459641711832</v>
      </c>
      <c r="O212" s="35">
        <f t="shared" si="2"/>
        <v>4.3149195244484198E-2</v>
      </c>
      <c r="P212" s="5">
        <f t="shared" si="3"/>
        <v>3551.573584995479</v>
      </c>
      <c r="Q212" s="35">
        <f t="shared" si="4"/>
        <v>8.2500000000000004E-2</v>
      </c>
      <c r="R212" s="5">
        <f t="shared" si="38"/>
        <v>205265.02451028331</v>
      </c>
      <c r="S212" s="5">
        <f t="shared" si="39"/>
        <v>903604.4830688826</v>
      </c>
      <c r="T212" s="5">
        <f t="shared" si="5"/>
        <v>514734.97548971669</v>
      </c>
      <c r="U212" s="5">
        <f t="shared" si="6"/>
        <v>1108869.507579166</v>
      </c>
      <c r="V212" s="150"/>
      <c r="W212" s="2">
        <v>205</v>
      </c>
      <c r="X212" s="118">
        <v>51075</v>
      </c>
      <c r="Y212" s="5">
        <f t="shared" si="40"/>
        <v>511396.62191972404</v>
      </c>
      <c r="Z212" s="5">
        <f t="shared" si="41"/>
        <v>5283.104931931518</v>
      </c>
      <c r="AA212" s="5">
        <f t="shared" si="7"/>
        <v>1873.7941191333575</v>
      </c>
      <c r="AB212" s="35">
        <f t="shared" si="8"/>
        <v>4.3968865780130109E-2</v>
      </c>
      <c r="AC212" s="5">
        <f t="shared" si="9"/>
        <v>3409.3108127981604</v>
      </c>
      <c r="AD212" s="35">
        <f t="shared" si="10"/>
        <v>0.08</v>
      </c>
      <c r="AE212" s="5">
        <f t="shared" si="42"/>
        <v>210477.17219940922</v>
      </c>
      <c r="AF212" s="5">
        <f t="shared" si="43"/>
        <v>872559.3388465516</v>
      </c>
      <c r="AG212" s="5">
        <f t="shared" si="11"/>
        <v>509522.82780059066</v>
      </c>
      <c r="AH212" s="5">
        <f t="shared" si="12"/>
        <v>1083036.5110459607</v>
      </c>
      <c r="AI212" s="150"/>
      <c r="AJ212" s="2">
        <v>205</v>
      </c>
      <c r="AK212" s="118">
        <v>51075</v>
      </c>
      <c r="AL212" s="5">
        <f t="shared" si="44"/>
        <v>506113.81271382986</v>
      </c>
      <c r="AM212" s="5">
        <f t="shared" si="45"/>
        <v>5158.1681680251213</v>
      </c>
      <c r="AN212" s="5">
        <f t="shared" si="13"/>
        <v>1889.5164609149701</v>
      </c>
      <c r="AO212" s="35">
        <f t="shared" si="14"/>
        <v>4.4800590225740851E-2</v>
      </c>
      <c r="AP212" s="5">
        <f t="shared" si="15"/>
        <v>3268.6517071101512</v>
      </c>
      <c r="AQ212" s="35">
        <f t="shared" si="16"/>
        <v>7.7499999999999999E-2</v>
      </c>
      <c r="AR212" s="5">
        <f t="shared" si="46"/>
        <v>215775.70374708541</v>
      </c>
      <c r="AS212" s="5">
        <f t="shared" si="47"/>
        <v>841648.77069806459</v>
      </c>
      <c r="AT212" s="5">
        <f t="shared" si="17"/>
        <v>504224.29625291488</v>
      </c>
      <c r="AU212" s="5">
        <f t="shared" si="18"/>
        <v>1057424.47444515</v>
      </c>
      <c r="AV212" s="150"/>
      <c r="AW212" s="2">
        <v>205</v>
      </c>
      <c r="AX212" s="118">
        <v>51075</v>
      </c>
      <c r="AY212" s="5">
        <f t="shared" si="48"/>
        <v>500745.2335714919</v>
      </c>
      <c r="AZ212" s="5">
        <f t="shared" si="49"/>
        <v>5034.344461579999</v>
      </c>
      <c r="BA212" s="5">
        <f t="shared" si="19"/>
        <v>1904.686751758175</v>
      </c>
      <c r="BB212" s="35">
        <f t="shared" si="20"/>
        <v>4.5644450488483562E-2</v>
      </c>
      <c r="BC212" s="5">
        <f t="shared" si="21"/>
        <v>3129.657709821824</v>
      </c>
      <c r="BD212" s="35">
        <f t="shared" si="22"/>
        <v>7.4999999999999997E-2</v>
      </c>
      <c r="BE212" s="5">
        <f t="shared" si="50"/>
        <v>221159.4531802664</v>
      </c>
      <c r="BF212" s="5">
        <f t="shared" si="51"/>
        <v>810881.16144363338</v>
      </c>
      <c r="BG212" s="5">
        <f t="shared" si="23"/>
        <v>498840.54681973375</v>
      </c>
      <c r="BH212" s="5">
        <f t="shared" si="24"/>
        <v>1032040.6146238998</v>
      </c>
      <c r="BI212" s="150"/>
      <c r="BJ212" s="2">
        <v>205</v>
      </c>
      <c r="BK212" s="118">
        <v>51075</v>
      </c>
      <c r="BL212" s="5">
        <f t="shared" si="52"/>
        <v>495292.18281612184</v>
      </c>
      <c r="BM212" s="5">
        <f t="shared" si="53"/>
        <v>4911.6692164045799</v>
      </c>
      <c r="BN212" s="5">
        <f t="shared" si="25"/>
        <v>1919.2789452238439</v>
      </c>
      <c r="BO212" s="35">
        <f t="shared" si="26"/>
        <v>4.6500526642142784E-2</v>
      </c>
      <c r="BP212" s="5">
        <f t="shared" si="27"/>
        <v>2992.3902711807359</v>
      </c>
      <c r="BQ212" s="35">
        <f t="shared" si="28"/>
        <v>7.2499999999999995E-2</v>
      </c>
      <c r="BR212" s="5">
        <f t="shared" si="54"/>
        <v>226627.0961291031</v>
      </c>
      <c r="BS212" s="5">
        <f t="shared" si="55"/>
        <v>780265.09323383623</v>
      </c>
      <c r="BT212" s="5">
        <f t="shared" si="29"/>
        <v>493372.90387089801</v>
      </c>
      <c r="BU212" s="5">
        <f t="shared" si="30"/>
        <v>1006892.1893629393</v>
      </c>
      <c r="BV212" s="150"/>
      <c r="BW212" s="2">
        <v>205</v>
      </c>
      <c r="BX212" s="118">
        <v>51075</v>
      </c>
      <c r="BY212" s="5">
        <f t="shared" si="56"/>
        <v>489756.12035835418</v>
      </c>
      <c r="BZ212" s="5">
        <f t="shared" si="57"/>
        <v>4790.177965290115</v>
      </c>
      <c r="CA212" s="5">
        <f t="shared" si="31"/>
        <v>1933.2672631997157</v>
      </c>
      <c r="CB212" s="35">
        <f t="shared" si="32"/>
        <v>4.7368896873451513E-2</v>
      </c>
      <c r="CC212" s="5">
        <f t="shared" si="33"/>
        <v>2856.9107020903994</v>
      </c>
      <c r="CD212" s="35">
        <f t="shared" si="34"/>
        <v>7.0000000000000007E-2</v>
      </c>
      <c r="CE212" s="5">
        <f t="shared" si="58"/>
        <v>232177.14690484639</v>
      </c>
      <c r="CF212" s="5">
        <f t="shared" si="59"/>
        <v>749809.33597962803</v>
      </c>
      <c r="CG212" s="5">
        <f t="shared" si="35"/>
        <v>487822.85309515445</v>
      </c>
      <c r="CH212" s="5">
        <f t="shared" si="36"/>
        <v>981986.48288447445</v>
      </c>
    </row>
    <row r="213" spans="9:86" ht="14.25" customHeight="1">
      <c r="I213" s="150"/>
      <c r="J213" s="2">
        <v>206</v>
      </c>
      <c r="K213" s="118">
        <v>51105</v>
      </c>
      <c r="L213" s="5">
        <f t="shared" si="37"/>
        <v>514734.97548971669</v>
      </c>
      <c r="M213" s="5">
        <f t="shared" si="0"/>
        <v>5409.1195491666622</v>
      </c>
      <c r="N213" s="5">
        <f t="shared" si="1"/>
        <v>1870.3165926748597</v>
      </c>
      <c r="O213" s="35">
        <f t="shared" si="2"/>
        <v>4.3602630831031795E-2</v>
      </c>
      <c r="P213" s="5">
        <f t="shared" si="3"/>
        <v>3538.8029564918024</v>
      </c>
      <c r="Q213" s="35">
        <f t="shared" si="4"/>
        <v>8.2500000000000004E-2</v>
      </c>
      <c r="R213" s="5">
        <f t="shared" si="38"/>
        <v>207135.34110295816</v>
      </c>
      <c r="S213" s="5">
        <f t="shared" si="39"/>
        <v>907143.28602537443</v>
      </c>
      <c r="T213" s="5">
        <f t="shared" si="5"/>
        <v>512864.65889704181</v>
      </c>
      <c r="U213" s="5">
        <f t="shared" si="6"/>
        <v>1114278.6271283326</v>
      </c>
      <c r="V213" s="150"/>
      <c r="W213" s="2">
        <v>206</v>
      </c>
      <c r="X213" s="118">
        <v>51105</v>
      </c>
      <c r="Y213" s="5">
        <f t="shared" si="40"/>
        <v>509522.82780059066</v>
      </c>
      <c r="Z213" s="5">
        <f t="shared" si="41"/>
        <v>5283.104931931518</v>
      </c>
      <c r="AA213" s="5">
        <f t="shared" si="7"/>
        <v>1886.28607992758</v>
      </c>
      <c r="AB213" s="35">
        <f t="shared" si="8"/>
        <v>4.4424767103839503E-2</v>
      </c>
      <c r="AC213" s="5">
        <f t="shared" si="9"/>
        <v>3396.818852003938</v>
      </c>
      <c r="AD213" s="35">
        <f t="shared" si="10"/>
        <v>0.08</v>
      </c>
      <c r="AE213" s="5">
        <f t="shared" si="42"/>
        <v>212363.4582793368</v>
      </c>
      <c r="AF213" s="5">
        <f t="shared" si="43"/>
        <v>875956.1576985555</v>
      </c>
      <c r="AG213" s="5">
        <f t="shared" si="11"/>
        <v>507636.54172066308</v>
      </c>
      <c r="AH213" s="5">
        <f t="shared" si="12"/>
        <v>1088319.6159778922</v>
      </c>
      <c r="AI213" s="150"/>
      <c r="AJ213" s="2">
        <v>206</v>
      </c>
      <c r="AK213" s="118">
        <v>51105</v>
      </c>
      <c r="AL213" s="5">
        <f t="shared" si="44"/>
        <v>504224.29625291488</v>
      </c>
      <c r="AM213" s="5">
        <f t="shared" si="45"/>
        <v>5158.1681680251213</v>
      </c>
      <c r="AN213" s="5">
        <f t="shared" si="13"/>
        <v>1901.7195880583795</v>
      </c>
      <c r="AO213" s="35">
        <f t="shared" si="14"/>
        <v>4.5258896142628374E-2</v>
      </c>
      <c r="AP213" s="5">
        <f t="shared" si="15"/>
        <v>3256.4485799667418</v>
      </c>
      <c r="AQ213" s="35">
        <f t="shared" si="16"/>
        <v>7.7499999999999999E-2</v>
      </c>
      <c r="AR213" s="5">
        <f t="shared" si="46"/>
        <v>217677.4233351438</v>
      </c>
      <c r="AS213" s="5">
        <f t="shared" si="47"/>
        <v>844905.21927803138</v>
      </c>
      <c r="AT213" s="5">
        <f t="shared" si="17"/>
        <v>502322.57666485652</v>
      </c>
      <c r="AU213" s="5">
        <f t="shared" si="18"/>
        <v>1062582.6426131751</v>
      </c>
      <c r="AV213" s="150"/>
      <c r="AW213" s="2">
        <v>206</v>
      </c>
      <c r="AX213" s="118">
        <v>51105</v>
      </c>
      <c r="AY213" s="5">
        <f t="shared" si="48"/>
        <v>498840.54681973375</v>
      </c>
      <c r="AZ213" s="5">
        <f t="shared" si="49"/>
        <v>5034.344461579999</v>
      </c>
      <c r="BA213" s="5">
        <f t="shared" si="19"/>
        <v>1916.5910439566633</v>
      </c>
      <c r="BB213" s="35">
        <f t="shared" si="20"/>
        <v>4.6105098461034187E-2</v>
      </c>
      <c r="BC213" s="5">
        <f t="shared" si="21"/>
        <v>3117.7534176233357</v>
      </c>
      <c r="BD213" s="35">
        <f t="shared" si="22"/>
        <v>7.4999999999999997E-2</v>
      </c>
      <c r="BE213" s="5">
        <f t="shared" si="50"/>
        <v>223076.04422422306</v>
      </c>
      <c r="BF213" s="5">
        <f t="shared" si="51"/>
        <v>813998.91486125672</v>
      </c>
      <c r="BG213" s="5">
        <f t="shared" si="23"/>
        <v>496923.95577577711</v>
      </c>
      <c r="BH213" s="5">
        <f t="shared" si="24"/>
        <v>1037074.9590854798</v>
      </c>
      <c r="BI213" s="150"/>
      <c r="BJ213" s="2">
        <v>206</v>
      </c>
      <c r="BK213" s="118">
        <v>51105</v>
      </c>
      <c r="BL213" s="5">
        <f t="shared" si="52"/>
        <v>493372.90387089801</v>
      </c>
      <c r="BM213" s="5">
        <f t="shared" si="53"/>
        <v>4911.6692164045799</v>
      </c>
      <c r="BN213" s="5">
        <f t="shared" si="25"/>
        <v>1930.8745888512376</v>
      </c>
      <c r="BO213" s="35">
        <f t="shared" si="26"/>
        <v>4.6963452764479191E-2</v>
      </c>
      <c r="BP213" s="5">
        <f t="shared" si="27"/>
        <v>2980.7946275533423</v>
      </c>
      <c r="BQ213" s="35">
        <f t="shared" si="28"/>
        <v>7.2499999999999995E-2</v>
      </c>
      <c r="BR213" s="5">
        <f t="shared" si="54"/>
        <v>228557.97071795433</v>
      </c>
      <c r="BS213" s="5">
        <f t="shared" si="55"/>
        <v>783245.88786138955</v>
      </c>
      <c r="BT213" s="5">
        <f t="shared" si="29"/>
        <v>491442.02928204677</v>
      </c>
      <c r="BU213" s="5">
        <f t="shared" si="30"/>
        <v>1011803.8585793439</v>
      </c>
      <c r="BV213" s="150"/>
      <c r="BW213" s="2">
        <v>206</v>
      </c>
      <c r="BX213" s="118">
        <v>51105</v>
      </c>
      <c r="BY213" s="5">
        <f t="shared" si="56"/>
        <v>487822.85309515445</v>
      </c>
      <c r="BZ213" s="5">
        <f t="shared" si="57"/>
        <v>4790.177965290115</v>
      </c>
      <c r="CA213" s="5">
        <f t="shared" si="31"/>
        <v>1944.5446555683807</v>
      </c>
      <c r="CB213" s="35">
        <f t="shared" si="32"/>
        <v>4.7834035898004452E-2</v>
      </c>
      <c r="CC213" s="5">
        <f t="shared" si="33"/>
        <v>2845.6333097217343</v>
      </c>
      <c r="CD213" s="35">
        <f t="shared" si="34"/>
        <v>7.0000000000000007E-2</v>
      </c>
      <c r="CE213" s="5">
        <f t="shared" si="58"/>
        <v>234121.69156041477</v>
      </c>
      <c r="CF213" s="5">
        <f t="shared" si="59"/>
        <v>752654.96928934974</v>
      </c>
      <c r="CG213" s="5">
        <f t="shared" si="35"/>
        <v>485878.30843958608</v>
      </c>
      <c r="CH213" s="5">
        <f t="shared" si="36"/>
        <v>986776.66084976448</v>
      </c>
    </row>
    <row r="214" spans="9:86" ht="14.25" customHeight="1">
      <c r="I214" s="150"/>
      <c r="J214" s="2">
        <v>207</v>
      </c>
      <c r="K214" s="118">
        <v>51136</v>
      </c>
      <c r="L214" s="5">
        <f t="shared" si="37"/>
        <v>512864.65889704181</v>
      </c>
      <c r="M214" s="5">
        <f t="shared" si="0"/>
        <v>5409.1195491666622</v>
      </c>
      <c r="N214" s="5">
        <f t="shared" si="1"/>
        <v>1883.1750192494997</v>
      </c>
      <c r="O214" s="35">
        <f t="shared" si="2"/>
        <v>4.4062502336567888E-2</v>
      </c>
      <c r="P214" s="5">
        <f t="shared" si="3"/>
        <v>3525.9445299171625</v>
      </c>
      <c r="Q214" s="35">
        <f t="shared" si="4"/>
        <v>8.2500000000000004E-2</v>
      </c>
      <c r="R214" s="5">
        <f t="shared" si="38"/>
        <v>209018.51612220766</v>
      </c>
      <c r="S214" s="5">
        <f t="shared" si="39"/>
        <v>910669.23055529164</v>
      </c>
      <c r="T214" s="5">
        <f t="shared" si="5"/>
        <v>510981.48387779231</v>
      </c>
      <c r="U214" s="5">
        <f t="shared" si="6"/>
        <v>1119687.7466774993</v>
      </c>
      <c r="V214" s="150"/>
      <c r="W214" s="2">
        <v>207</v>
      </c>
      <c r="X214" s="118">
        <v>51136</v>
      </c>
      <c r="Y214" s="5">
        <f t="shared" si="40"/>
        <v>507636.54172066308</v>
      </c>
      <c r="Z214" s="5">
        <f t="shared" si="41"/>
        <v>5283.104931931518</v>
      </c>
      <c r="AA214" s="5">
        <f t="shared" si="7"/>
        <v>1898.8613204604308</v>
      </c>
      <c r="AB214" s="35">
        <f t="shared" si="8"/>
        <v>4.4887107157986661E-2</v>
      </c>
      <c r="AC214" s="5">
        <f t="shared" si="9"/>
        <v>3384.2436114710872</v>
      </c>
      <c r="AD214" s="35">
        <f t="shared" si="10"/>
        <v>0.08</v>
      </c>
      <c r="AE214" s="5">
        <f t="shared" si="42"/>
        <v>214262.31959979722</v>
      </c>
      <c r="AF214" s="5">
        <f t="shared" si="43"/>
        <v>879340.40131002665</v>
      </c>
      <c r="AG214" s="5">
        <f t="shared" si="11"/>
        <v>505737.68040020263</v>
      </c>
      <c r="AH214" s="5">
        <f t="shared" si="12"/>
        <v>1093602.7209098239</v>
      </c>
      <c r="AI214" s="150"/>
      <c r="AJ214" s="2">
        <v>207</v>
      </c>
      <c r="AK214" s="118">
        <v>51136</v>
      </c>
      <c r="AL214" s="5">
        <f t="shared" si="44"/>
        <v>502322.57666485652</v>
      </c>
      <c r="AM214" s="5">
        <f t="shared" si="45"/>
        <v>5158.1681680251213</v>
      </c>
      <c r="AN214" s="5">
        <f t="shared" si="13"/>
        <v>1914.0015270645895</v>
      </c>
      <c r="AO214" s="35">
        <f t="shared" si="14"/>
        <v>4.5723643315556284E-2</v>
      </c>
      <c r="AP214" s="5">
        <f t="shared" si="15"/>
        <v>3244.1666409605318</v>
      </c>
      <c r="AQ214" s="35">
        <f t="shared" si="16"/>
        <v>7.7499999999999999E-2</v>
      </c>
      <c r="AR214" s="5">
        <f t="shared" si="46"/>
        <v>219591.4248622084</v>
      </c>
      <c r="AS214" s="5">
        <f t="shared" si="47"/>
        <v>848149.38591899187</v>
      </c>
      <c r="AT214" s="5">
        <f t="shared" si="17"/>
        <v>500408.57513779192</v>
      </c>
      <c r="AU214" s="5">
        <f t="shared" si="18"/>
        <v>1067740.8107812002</v>
      </c>
      <c r="AV214" s="150"/>
      <c r="AW214" s="2">
        <v>207</v>
      </c>
      <c r="AX214" s="118">
        <v>51136</v>
      </c>
      <c r="AY214" s="5">
        <f t="shared" si="48"/>
        <v>496923.95577577711</v>
      </c>
      <c r="AZ214" s="5">
        <f t="shared" si="49"/>
        <v>5034.344461579999</v>
      </c>
      <c r="BA214" s="5">
        <f t="shared" si="19"/>
        <v>1928.5697379813923</v>
      </c>
      <c r="BB214" s="35">
        <f t="shared" si="20"/>
        <v>4.6572189943322552E-2</v>
      </c>
      <c r="BC214" s="5">
        <f t="shared" si="21"/>
        <v>3105.7747235986067</v>
      </c>
      <c r="BD214" s="35">
        <f t="shared" si="22"/>
        <v>7.4999999999999997E-2</v>
      </c>
      <c r="BE214" s="5">
        <f t="shared" si="50"/>
        <v>225004.61396220446</v>
      </c>
      <c r="BF214" s="5">
        <f t="shared" si="51"/>
        <v>817104.68958485534</v>
      </c>
      <c r="BG214" s="5">
        <f t="shared" si="23"/>
        <v>494995.38603779575</v>
      </c>
      <c r="BH214" s="5">
        <f t="shared" si="24"/>
        <v>1042109.3035470598</v>
      </c>
      <c r="BI214" s="150"/>
      <c r="BJ214" s="2">
        <v>207</v>
      </c>
      <c r="BK214" s="118">
        <v>51136</v>
      </c>
      <c r="BL214" s="5">
        <f t="shared" si="52"/>
        <v>491442.02928204677</v>
      </c>
      <c r="BM214" s="5">
        <f t="shared" si="53"/>
        <v>4911.6692164045799</v>
      </c>
      <c r="BN214" s="5">
        <f t="shared" si="25"/>
        <v>1942.540289492214</v>
      </c>
      <c r="BO214" s="35">
        <f t="shared" si="26"/>
        <v>4.7432824392250529E-2</v>
      </c>
      <c r="BP214" s="5">
        <f t="shared" si="27"/>
        <v>2969.1289269123658</v>
      </c>
      <c r="BQ214" s="35">
        <f t="shared" si="28"/>
        <v>7.2499999999999995E-2</v>
      </c>
      <c r="BR214" s="5">
        <f t="shared" si="54"/>
        <v>230500.51100744653</v>
      </c>
      <c r="BS214" s="5">
        <f t="shared" si="55"/>
        <v>786215.01678830187</v>
      </c>
      <c r="BT214" s="5">
        <f t="shared" si="29"/>
        <v>489499.48899255454</v>
      </c>
      <c r="BU214" s="5">
        <f t="shared" si="30"/>
        <v>1016715.5277957484</v>
      </c>
      <c r="BV214" s="150"/>
      <c r="BW214" s="2">
        <v>207</v>
      </c>
      <c r="BX214" s="118">
        <v>51136</v>
      </c>
      <c r="BY214" s="5">
        <f t="shared" si="56"/>
        <v>485878.30843958608</v>
      </c>
      <c r="BZ214" s="5">
        <f t="shared" si="57"/>
        <v>4790.177965290115</v>
      </c>
      <c r="CA214" s="5">
        <f t="shared" si="31"/>
        <v>1955.8878327258626</v>
      </c>
      <c r="CB214" s="35">
        <f t="shared" si="32"/>
        <v>4.8305622179527045E-2</v>
      </c>
      <c r="CC214" s="5">
        <f t="shared" si="33"/>
        <v>2834.2901325642524</v>
      </c>
      <c r="CD214" s="35">
        <f t="shared" si="34"/>
        <v>7.0000000000000007E-2</v>
      </c>
      <c r="CE214" s="5">
        <f t="shared" si="58"/>
        <v>236077.57939314062</v>
      </c>
      <c r="CF214" s="5">
        <f t="shared" si="59"/>
        <v>755489.259421914</v>
      </c>
      <c r="CG214" s="5">
        <f t="shared" si="35"/>
        <v>483922.42060686019</v>
      </c>
      <c r="CH214" s="5">
        <f t="shared" si="36"/>
        <v>991566.83881505462</v>
      </c>
    </row>
    <row r="215" spans="9:86" ht="14.25" customHeight="1">
      <c r="I215" s="150"/>
      <c r="J215" s="2">
        <v>208</v>
      </c>
      <c r="K215" s="118">
        <v>51167</v>
      </c>
      <c r="L215" s="5">
        <f t="shared" si="37"/>
        <v>510981.48387779231</v>
      </c>
      <c r="M215" s="5">
        <f t="shared" si="0"/>
        <v>5409.1195491666622</v>
      </c>
      <c r="N215" s="5">
        <f t="shared" si="1"/>
        <v>1896.1218475068399</v>
      </c>
      <c r="O215" s="35">
        <f t="shared" si="2"/>
        <v>4.4528936738388467E-2</v>
      </c>
      <c r="P215" s="5">
        <f t="shared" si="3"/>
        <v>3512.9977016598223</v>
      </c>
      <c r="Q215" s="35">
        <f t="shared" si="4"/>
        <v>8.2500000000000004E-2</v>
      </c>
      <c r="R215" s="5">
        <f t="shared" si="38"/>
        <v>210914.6379697145</v>
      </c>
      <c r="S215" s="5">
        <f t="shared" si="39"/>
        <v>914182.22825695144</v>
      </c>
      <c r="T215" s="5">
        <f t="shared" si="5"/>
        <v>509085.36203028547</v>
      </c>
      <c r="U215" s="5">
        <f t="shared" si="6"/>
        <v>1125096.8662266659</v>
      </c>
      <c r="V215" s="150"/>
      <c r="W215" s="2">
        <v>208</v>
      </c>
      <c r="X215" s="118">
        <v>51167</v>
      </c>
      <c r="Y215" s="5">
        <f t="shared" si="40"/>
        <v>505737.68040020263</v>
      </c>
      <c r="Z215" s="5">
        <f t="shared" si="41"/>
        <v>5283.104931931518</v>
      </c>
      <c r="AA215" s="5">
        <f t="shared" si="7"/>
        <v>1911.5203959301671</v>
      </c>
      <c r="AB215" s="35">
        <f t="shared" si="8"/>
        <v>4.5356012889944064E-2</v>
      </c>
      <c r="AC215" s="5">
        <f t="shared" si="9"/>
        <v>3371.5845360013509</v>
      </c>
      <c r="AD215" s="35">
        <f t="shared" si="10"/>
        <v>0.08</v>
      </c>
      <c r="AE215" s="5">
        <f t="shared" si="42"/>
        <v>216173.83999572738</v>
      </c>
      <c r="AF215" s="5">
        <f t="shared" si="43"/>
        <v>882711.98584602796</v>
      </c>
      <c r="AG215" s="5">
        <f t="shared" si="11"/>
        <v>503826.16000427247</v>
      </c>
      <c r="AH215" s="5">
        <f t="shared" si="12"/>
        <v>1098885.8258417554</v>
      </c>
      <c r="AI215" s="150"/>
      <c r="AJ215" s="2">
        <v>208</v>
      </c>
      <c r="AK215" s="118">
        <v>51167</v>
      </c>
      <c r="AL215" s="5">
        <f t="shared" si="44"/>
        <v>500408.57513779192</v>
      </c>
      <c r="AM215" s="5">
        <f t="shared" si="45"/>
        <v>5158.1681680251213</v>
      </c>
      <c r="AN215" s="5">
        <f t="shared" si="13"/>
        <v>1926.3627869268817</v>
      </c>
      <c r="AO215" s="35">
        <f t="shared" si="14"/>
        <v>4.6194958663043073E-2</v>
      </c>
      <c r="AP215" s="5">
        <f t="shared" si="15"/>
        <v>3231.8053810982396</v>
      </c>
      <c r="AQ215" s="35">
        <f t="shared" si="16"/>
        <v>7.7499999999999999E-2</v>
      </c>
      <c r="AR215" s="5">
        <f t="shared" si="46"/>
        <v>221517.78764913528</v>
      </c>
      <c r="AS215" s="5">
        <f t="shared" si="47"/>
        <v>851381.19130009017</v>
      </c>
      <c r="AT215" s="5">
        <f t="shared" si="17"/>
        <v>498482.21235086507</v>
      </c>
      <c r="AU215" s="5">
        <f t="shared" si="18"/>
        <v>1072898.9789492255</v>
      </c>
      <c r="AV215" s="150"/>
      <c r="AW215" s="2">
        <v>208</v>
      </c>
      <c r="AX215" s="118">
        <v>51167</v>
      </c>
      <c r="AY215" s="5">
        <f t="shared" si="48"/>
        <v>494995.38603779575</v>
      </c>
      <c r="AZ215" s="5">
        <f t="shared" si="49"/>
        <v>5034.344461579999</v>
      </c>
      <c r="BA215" s="5">
        <f t="shared" si="19"/>
        <v>1940.623298843776</v>
      </c>
      <c r="BB215" s="35">
        <f t="shared" si="20"/>
        <v>4.704585182607577E-2</v>
      </c>
      <c r="BC215" s="5">
        <f t="shared" si="21"/>
        <v>3093.7211627362231</v>
      </c>
      <c r="BD215" s="35">
        <f t="shared" si="22"/>
        <v>7.4999999999999997E-2</v>
      </c>
      <c r="BE215" s="5">
        <f t="shared" si="50"/>
        <v>226945.23726104823</v>
      </c>
      <c r="BF215" s="5">
        <f t="shared" si="51"/>
        <v>820198.41074759152</v>
      </c>
      <c r="BG215" s="5">
        <f t="shared" si="23"/>
        <v>493054.76273895195</v>
      </c>
      <c r="BH215" s="5">
        <f t="shared" si="24"/>
        <v>1047143.6480086397</v>
      </c>
      <c r="BI215" s="150"/>
      <c r="BJ215" s="2">
        <v>208</v>
      </c>
      <c r="BK215" s="118">
        <v>51167</v>
      </c>
      <c r="BL215" s="5">
        <f t="shared" si="52"/>
        <v>489499.48899255454</v>
      </c>
      <c r="BM215" s="5">
        <f t="shared" si="53"/>
        <v>4911.6692164045799</v>
      </c>
      <c r="BN215" s="5">
        <f t="shared" si="25"/>
        <v>1954.2764704078963</v>
      </c>
      <c r="BO215" s="35">
        <f t="shared" si="26"/>
        <v>4.790876838944251E-2</v>
      </c>
      <c r="BP215" s="5">
        <f t="shared" si="27"/>
        <v>2957.3927459966835</v>
      </c>
      <c r="BQ215" s="35">
        <f t="shared" si="28"/>
        <v>7.2499999999999995E-2</v>
      </c>
      <c r="BR215" s="5">
        <f t="shared" si="54"/>
        <v>232454.78747785444</v>
      </c>
      <c r="BS215" s="5">
        <f t="shared" si="55"/>
        <v>789172.40953429858</v>
      </c>
      <c r="BT215" s="5">
        <f t="shared" si="29"/>
        <v>487545.21252214664</v>
      </c>
      <c r="BU215" s="5">
        <f t="shared" si="30"/>
        <v>1021627.197012153</v>
      </c>
      <c r="BV215" s="150"/>
      <c r="BW215" s="2">
        <v>208</v>
      </c>
      <c r="BX215" s="118">
        <v>51167</v>
      </c>
      <c r="BY215" s="5">
        <f t="shared" si="56"/>
        <v>483922.42060686019</v>
      </c>
      <c r="BZ215" s="5">
        <f t="shared" si="57"/>
        <v>4790.177965290115</v>
      </c>
      <c r="CA215" s="5">
        <f t="shared" si="31"/>
        <v>1967.2971784167639</v>
      </c>
      <c r="CB215" s="35">
        <f t="shared" si="32"/>
        <v>4.8783782556295355E-2</v>
      </c>
      <c r="CC215" s="5">
        <f t="shared" si="33"/>
        <v>2822.8807868733511</v>
      </c>
      <c r="CD215" s="35">
        <f t="shared" si="34"/>
        <v>7.0000000000000007E-2</v>
      </c>
      <c r="CE215" s="5">
        <f t="shared" si="58"/>
        <v>238044.8765715574</v>
      </c>
      <c r="CF215" s="5">
        <f t="shared" si="59"/>
        <v>758312.1402087874</v>
      </c>
      <c r="CG215" s="5">
        <f t="shared" si="35"/>
        <v>481955.12342844345</v>
      </c>
      <c r="CH215" s="5">
        <f t="shared" si="36"/>
        <v>996357.01678034477</v>
      </c>
    </row>
    <row r="216" spans="9:86" ht="14.25" customHeight="1">
      <c r="I216" s="150"/>
      <c r="J216" s="2">
        <v>209</v>
      </c>
      <c r="K216" s="118">
        <v>51196</v>
      </c>
      <c r="L216" s="5">
        <f t="shared" si="37"/>
        <v>509085.36203028547</v>
      </c>
      <c r="M216" s="5">
        <f t="shared" si="0"/>
        <v>5409.1195491666622</v>
      </c>
      <c r="N216" s="5">
        <f t="shared" si="1"/>
        <v>1909.1576852084495</v>
      </c>
      <c r="O216" s="35">
        <f t="shared" si="2"/>
        <v>4.5002064351515346E-2</v>
      </c>
      <c r="P216" s="5">
        <f t="shared" si="3"/>
        <v>3499.9618639582127</v>
      </c>
      <c r="Q216" s="35">
        <f t="shared" si="4"/>
        <v>8.2500000000000004E-2</v>
      </c>
      <c r="R216" s="5">
        <f t="shared" si="38"/>
        <v>212823.79565492296</v>
      </c>
      <c r="S216" s="5">
        <f t="shared" si="39"/>
        <v>917682.1901209096</v>
      </c>
      <c r="T216" s="5">
        <f t="shared" si="5"/>
        <v>507176.20434507704</v>
      </c>
      <c r="U216" s="5">
        <f t="shared" si="6"/>
        <v>1130505.9857758326</v>
      </c>
      <c r="V216" s="150"/>
      <c r="W216" s="2">
        <v>209</v>
      </c>
      <c r="X216" s="118">
        <v>51196</v>
      </c>
      <c r="Y216" s="5">
        <f t="shared" si="40"/>
        <v>503826.16000427247</v>
      </c>
      <c r="Z216" s="5">
        <f t="shared" si="41"/>
        <v>5283.104931931518</v>
      </c>
      <c r="AA216" s="5">
        <f t="shared" si="7"/>
        <v>1924.263865236368</v>
      </c>
      <c r="AB216" s="35">
        <f t="shared" si="8"/>
        <v>4.5831614584364973E-2</v>
      </c>
      <c r="AC216" s="5">
        <f t="shared" si="9"/>
        <v>3358.8410666951499</v>
      </c>
      <c r="AD216" s="35">
        <f t="shared" si="10"/>
        <v>0.08</v>
      </c>
      <c r="AE216" s="5">
        <f t="shared" si="42"/>
        <v>218098.10386096375</v>
      </c>
      <c r="AF216" s="5">
        <f t="shared" si="43"/>
        <v>886070.82691272313</v>
      </c>
      <c r="AG216" s="5">
        <f t="shared" si="11"/>
        <v>501901.89613903611</v>
      </c>
      <c r="AH216" s="5">
        <f t="shared" si="12"/>
        <v>1104168.9307736869</v>
      </c>
      <c r="AI216" s="150"/>
      <c r="AJ216" s="2">
        <v>209</v>
      </c>
      <c r="AK216" s="118">
        <v>51196</v>
      </c>
      <c r="AL216" s="5">
        <f t="shared" si="44"/>
        <v>498482.21235086507</v>
      </c>
      <c r="AM216" s="5">
        <f t="shared" si="45"/>
        <v>5158.1681680251213</v>
      </c>
      <c r="AN216" s="5">
        <f t="shared" si="13"/>
        <v>1938.8038799257843</v>
      </c>
      <c r="AO216" s="35">
        <f t="shared" si="14"/>
        <v>4.6672972440455901E-2</v>
      </c>
      <c r="AP216" s="5">
        <f t="shared" si="15"/>
        <v>3219.364288099337</v>
      </c>
      <c r="AQ216" s="35">
        <f t="shared" si="16"/>
        <v>7.7499999999999999E-2</v>
      </c>
      <c r="AR216" s="5">
        <f t="shared" si="46"/>
        <v>223456.59152906106</v>
      </c>
      <c r="AS216" s="5">
        <f t="shared" si="47"/>
        <v>854600.55558818951</v>
      </c>
      <c r="AT216" s="5">
        <f t="shared" si="17"/>
        <v>496543.40847093926</v>
      </c>
      <c r="AU216" s="5">
        <f t="shared" si="18"/>
        <v>1078057.1471172506</v>
      </c>
      <c r="AV216" s="150"/>
      <c r="AW216" s="2">
        <v>209</v>
      </c>
      <c r="AX216" s="118">
        <v>51196</v>
      </c>
      <c r="AY216" s="5">
        <f t="shared" si="48"/>
        <v>493054.76273895195</v>
      </c>
      <c r="AZ216" s="5">
        <f t="shared" si="49"/>
        <v>5034.344461579999</v>
      </c>
      <c r="BA216" s="5">
        <f t="shared" si="19"/>
        <v>1952.7521944615496</v>
      </c>
      <c r="BB216" s="35">
        <f t="shared" si="20"/>
        <v>4.752621433644931E-2</v>
      </c>
      <c r="BC216" s="5">
        <f t="shared" si="21"/>
        <v>3081.5922671184494</v>
      </c>
      <c r="BD216" s="35">
        <f t="shared" si="22"/>
        <v>7.4999999999999997E-2</v>
      </c>
      <c r="BE216" s="5">
        <f t="shared" si="50"/>
        <v>228897.98945550979</v>
      </c>
      <c r="BF216" s="5">
        <f t="shared" si="51"/>
        <v>823280.00301470992</v>
      </c>
      <c r="BG216" s="5">
        <f t="shared" si="23"/>
        <v>491102.01054449042</v>
      </c>
      <c r="BH216" s="5">
        <f t="shared" si="24"/>
        <v>1052177.9924702197</v>
      </c>
      <c r="BI216" s="150"/>
      <c r="BJ216" s="2">
        <v>209</v>
      </c>
      <c r="BK216" s="118">
        <v>51196</v>
      </c>
      <c r="BL216" s="5">
        <f t="shared" si="52"/>
        <v>487545.21252214664</v>
      </c>
      <c r="BM216" s="5">
        <f t="shared" si="53"/>
        <v>4911.6692164045799</v>
      </c>
      <c r="BN216" s="5">
        <f t="shared" si="25"/>
        <v>1966.0835574166108</v>
      </c>
      <c r="BO216" s="35">
        <f t="shared" si="26"/>
        <v>4.8391414956059323E-2</v>
      </c>
      <c r="BP216" s="5">
        <f t="shared" si="27"/>
        <v>2945.5856589879691</v>
      </c>
      <c r="BQ216" s="35">
        <f t="shared" si="28"/>
        <v>7.2499999999999995E-2</v>
      </c>
      <c r="BR216" s="5">
        <f t="shared" si="54"/>
        <v>234420.87103527103</v>
      </c>
      <c r="BS216" s="5">
        <f t="shared" si="55"/>
        <v>792117.99519328657</v>
      </c>
      <c r="BT216" s="5">
        <f t="shared" si="29"/>
        <v>485579.12896473001</v>
      </c>
      <c r="BU216" s="5">
        <f t="shared" si="30"/>
        <v>1026538.8662285577</v>
      </c>
      <c r="BV216" s="150"/>
      <c r="BW216" s="2">
        <v>209</v>
      </c>
      <c r="BX216" s="118">
        <v>51196</v>
      </c>
      <c r="BY216" s="5">
        <f t="shared" si="56"/>
        <v>481955.12342844345</v>
      </c>
      <c r="BZ216" s="5">
        <f t="shared" si="57"/>
        <v>4790.177965290115</v>
      </c>
      <c r="CA216" s="5">
        <f t="shared" si="31"/>
        <v>1978.7730786241946</v>
      </c>
      <c r="CB216" s="35">
        <f t="shared" si="32"/>
        <v>4.9268647202203315E-2</v>
      </c>
      <c r="CC216" s="5">
        <f t="shared" si="33"/>
        <v>2811.4048866659205</v>
      </c>
      <c r="CD216" s="35">
        <f t="shared" si="34"/>
        <v>7.0000000000000007E-2</v>
      </c>
      <c r="CE216" s="5">
        <f t="shared" si="58"/>
        <v>240023.64965018159</v>
      </c>
      <c r="CF216" s="5">
        <f t="shared" si="59"/>
        <v>761123.54509545327</v>
      </c>
      <c r="CG216" s="5">
        <f t="shared" si="35"/>
        <v>479976.35034981923</v>
      </c>
      <c r="CH216" s="5">
        <f t="shared" si="36"/>
        <v>1001147.1947456349</v>
      </c>
    </row>
    <row r="217" spans="9:86" ht="14.25" customHeight="1">
      <c r="I217" s="150"/>
      <c r="J217" s="2">
        <v>210</v>
      </c>
      <c r="K217" s="118">
        <v>51227</v>
      </c>
      <c r="L217" s="5">
        <f t="shared" si="37"/>
        <v>507176.20434507704</v>
      </c>
      <c r="M217" s="5">
        <f t="shared" si="0"/>
        <v>5409.1195491666622</v>
      </c>
      <c r="N217" s="5">
        <f t="shared" si="1"/>
        <v>1922.2831442942575</v>
      </c>
      <c r="O217" s="35">
        <f t="shared" si="2"/>
        <v>4.5482018939193541E-2</v>
      </c>
      <c r="P217" s="5">
        <f t="shared" si="3"/>
        <v>3486.8364048724047</v>
      </c>
      <c r="Q217" s="35">
        <f t="shared" si="4"/>
        <v>8.2500000000000004E-2</v>
      </c>
      <c r="R217" s="5">
        <f t="shared" si="38"/>
        <v>214746.07879921721</v>
      </c>
      <c r="S217" s="5">
        <f t="shared" si="39"/>
        <v>921169.02652578196</v>
      </c>
      <c r="T217" s="5">
        <f t="shared" si="5"/>
        <v>505253.92120078276</v>
      </c>
      <c r="U217" s="5">
        <f t="shared" si="6"/>
        <v>1135915.1053249992</v>
      </c>
      <c r="V217" s="150"/>
      <c r="W217" s="2">
        <v>210</v>
      </c>
      <c r="X217" s="118">
        <v>51227</v>
      </c>
      <c r="Y217" s="5">
        <f t="shared" si="40"/>
        <v>501901.89613903611</v>
      </c>
      <c r="Z217" s="5">
        <f t="shared" si="41"/>
        <v>5283.104931931518</v>
      </c>
      <c r="AA217" s="5">
        <f t="shared" si="7"/>
        <v>1937.0922910046102</v>
      </c>
      <c r="AB217" s="35">
        <f t="shared" si="8"/>
        <v>4.6314045973669712E-2</v>
      </c>
      <c r="AC217" s="5">
        <f t="shared" si="9"/>
        <v>3346.0126409269078</v>
      </c>
      <c r="AD217" s="35">
        <f t="shared" si="10"/>
        <v>0.08</v>
      </c>
      <c r="AE217" s="5">
        <f t="shared" si="42"/>
        <v>220035.19615196835</v>
      </c>
      <c r="AF217" s="5">
        <f t="shared" si="43"/>
        <v>889416.83955365</v>
      </c>
      <c r="AG217" s="5">
        <f t="shared" si="11"/>
        <v>499964.8038480315</v>
      </c>
      <c r="AH217" s="5">
        <f t="shared" si="12"/>
        <v>1109452.0357056183</v>
      </c>
      <c r="AI217" s="150"/>
      <c r="AJ217" s="2">
        <v>210</v>
      </c>
      <c r="AK217" s="118">
        <v>51227</v>
      </c>
      <c r="AL217" s="5">
        <f t="shared" si="44"/>
        <v>496543.40847093926</v>
      </c>
      <c r="AM217" s="5">
        <f t="shared" si="45"/>
        <v>5158.1681680251213</v>
      </c>
      <c r="AN217" s="5">
        <f t="shared" si="13"/>
        <v>1951.3253216503053</v>
      </c>
      <c r="AO217" s="35">
        <f t="shared" si="14"/>
        <v>4.7157818350485881E-2</v>
      </c>
      <c r="AP217" s="5">
        <f t="shared" si="15"/>
        <v>3206.842846374816</v>
      </c>
      <c r="AQ217" s="35">
        <f t="shared" si="16"/>
        <v>7.7499999999999999E-2</v>
      </c>
      <c r="AR217" s="5">
        <f t="shared" si="46"/>
        <v>225407.91685071136</v>
      </c>
      <c r="AS217" s="5">
        <f t="shared" si="47"/>
        <v>857807.39843456435</v>
      </c>
      <c r="AT217" s="5">
        <f t="shared" si="17"/>
        <v>494592.08314928896</v>
      </c>
      <c r="AU217" s="5">
        <f t="shared" si="18"/>
        <v>1083215.3152852757</v>
      </c>
      <c r="AV217" s="150"/>
      <c r="AW217" s="2">
        <v>210</v>
      </c>
      <c r="AX217" s="118">
        <v>51227</v>
      </c>
      <c r="AY217" s="5">
        <f t="shared" si="48"/>
        <v>491102.01054449042</v>
      </c>
      <c r="AZ217" s="5">
        <f t="shared" si="49"/>
        <v>5034.344461579999</v>
      </c>
      <c r="BA217" s="5">
        <f t="shared" si="19"/>
        <v>1964.956895676934</v>
      </c>
      <c r="BB217" s="35">
        <f t="shared" si="20"/>
        <v>4.8013411148491052E-2</v>
      </c>
      <c r="BC217" s="5">
        <f t="shared" si="21"/>
        <v>3069.387565903065</v>
      </c>
      <c r="BD217" s="35">
        <f t="shared" si="22"/>
        <v>7.4999999999999997E-2</v>
      </c>
      <c r="BE217" s="5">
        <f t="shared" si="50"/>
        <v>230862.94635118672</v>
      </c>
      <c r="BF217" s="5">
        <f t="shared" si="51"/>
        <v>826349.39058061293</v>
      </c>
      <c r="BG217" s="5">
        <f t="shared" si="23"/>
        <v>489137.05364881351</v>
      </c>
      <c r="BH217" s="5">
        <f t="shared" si="24"/>
        <v>1057212.3369317995</v>
      </c>
      <c r="BI217" s="150"/>
      <c r="BJ217" s="2">
        <v>210</v>
      </c>
      <c r="BK217" s="118">
        <v>51227</v>
      </c>
      <c r="BL217" s="5">
        <f t="shared" si="52"/>
        <v>485579.12896473001</v>
      </c>
      <c r="BM217" s="5">
        <f t="shared" si="53"/>
        <v>4911.6692164045799</v>
      </c>
      <c r="BN217" s="5">
        <f t="shared" si="25"/>
        <v>1977.9619789093363</v>
      </c>
      <c r="BO217" s="35">
        <f t="shared" si="26"/>
        <v>4.888089773857654E-2</v>
      </c>
      <c r="BP217" s="5">
        <f t="shared" si="27"/>
        <v>2933.7072374952436</v>
      </c>
      <c r="BQ217" s="35">
        <f t="shared" si="28"/>
        <v>7.2499999999999995E-2</v>
      </c>
      <c r="BR217" s="5">
        <f t="shared" si="54"/>
        <v>236398.83301418036</v>
      </c>
      <c r="BS217" s="5">
        <f t="shared" si="55"/>
        <v>795051.70243078179</v>
      </c>
      <c r="BT217" s="5">
        <f t="shared" si="29"/>
        <v>483601.16698582069</v>
      </c>
      <c r="BU217" s="5">
        <f t="shared" si="30"/>
        <v>1031450.5354449621</v>
      </c>
      <c r="BV217" s="150"/>
      <c r="BW217" s="2">
        <v>210</v>
      </c>
      <c r="BX217" s="118">
        <v>51227</v>
      </c>
      <c r="BY217" s="5">
        <f t="shared" si="56"/>
        <v>479976.35034981923</v>
      </c>
      <c r="BZ217" s="5">
        <f t="shared" si="57"/>
        <v>4790.177965290115</v>
      </c>
      <c r="CA217" s="5">
        <f t="shared" si="31"/>
        <v>1990.3159215828359</v>
      </c>
      <c r="CB217" s="35">
        <f t="shared" si="32"/>
        <v>4.9760349737204557E-2</v>
      </c>
      <c r="CC217" s="5">
        <f t="shared" si="33"/>
        <v>2799.8620437072791</v>
      </c>
      <c r="CD217" s="35">
        <f t="shared" si="34"/>
        <v>7.0000000000000007E-2</v>
      </c>
      <c r="CE217" s="5">
        <f t="shared" si="58"/>
        <v>242013.96557176442</v>
      </c>
      <c r="CF217" s="5">
        <f t="shared" si="59"/>
        <v>763923.40713916055</v>
      </c>
      <c r="CG217" s="5">
        <f t="shared" si="35"/>
        <v>477986.03442823637</v>
      </c>
      <c r="CH217" s="5">
        <f t="shared" si="36"/>
        <v>1005937.3727109249</v>
      </c>
    </row>
    <row r="218" spans="9:86" ht="14.25" customHeight="1">
      <c r="I218" s="150"/>
      <c r="J218" s="2">
        <v>211</v>
      </c>
      <c r="K218" s="118">
        <v>51257</v>
      </c>
      <c r="L218" s="5">
        <f t="shared" si="37"/>
        <v>505253.92120078276</v>
      </c>
      <c r="M218" s="5">
        <f t="shared" si="0"/>
        <v>5409.1195491666622</v>
      </c>
      <c r="N218" s="5">
        <f t="shared" si="1"/>
        <v>1935.4988409112807</v>
      </c>
      <c r="O218" s="35">
        <f t="shared" si="2"/>
        <v>4.596893782780876E-2</v>
      </c>
      <c r="P218" s="5">
        <f t="shared" si="3"/>
        <v>3473.6207082553815</v>
      </c>
      <c r="Q218" s="35">
        <f t="shared" si="4"/>
        <v>8.2500000000000004E-2</v>
      </c>
      <c r="R218" s="5">
        <f t="shared" si="38"/>
        <v>216681.5776401285</v>
      </c>
      <c r="S218" s="5">
        <f t="shared" si="39"/>
        <v>924642.64723403729</v>
      </c>
      <c r="T218" s="5">
        <f t="shared" si="5"/>
        <v>503318.4223598715</v>
      </c>
      <c r="U218" s="5">
        <f t="shared" si="6"/>
        <v>1141324.2248741658</v>
      </c>
      <c r="V218" s="150"/>
      <c r="W218" s="2">
        <v>211</v>
      </c>
      <c r="X218" s="118">
        <v>51257</v>
      </c>
      <c r="Y218" s="5">
        <f t="shared" si="40"/>
        <v>499964.8038480315</v>
      </c>
      <c r="Z218" s="5">
        <f t="shared" si="41"/>
        <v>5283.104931931518</v>
      </c>
      <c r="AA218" s="5">
        <f t="shared" si="7"/>
        <v>1950.0062396113076</v>
      </c>
      <c r="AB218" s="35">
        <f t="shared" si="8"/>
        <v>4.6803444352951577E-2</v>
      </c>
      <c r="AC218" s="5">
        <f t="shared" si="9"/>
        <v>3333.0986923202104</v>
      </c>
      <c r="AD218" s="35">
        <f t="shared" si="10"/>
        <v>0.08</v>
      </c>
      <c r="AE218" s="5">
        <f t="shared" si="42"/>
        <v>221985.20239157966</v>
      </c>
      <c r="AF218" s="5">
        <f t="shared" si="43"/>
        <v>892749.93824597017</v>
      </c>
      <c r="AG218" s="5">
        <f t="shared" si="11"/>
        <v>498014.79760842019</v>
      </c>
      <c r="AH218" s="5">
        <f t="shared" si="12"/>
        <v>1114735.1406375498</v>
      </c>
      <c r="AI218" s="150"/>
      <c r="AJ218" s="2">
        <v>211</v>
      </c>
      <c r="AK218" s="118">
        <v>51257</v>
      </c>
      <c r="AL218" s="5">
        <f t="shared" si="44"/>
        <v>494592.08314928896</v>
      </c>
      <c r="AM218" s="5">
        <f t="shared" si="45"/>
        <v>5158.1681680251213</v>
      </c>
      <c r="AN218" s="5">
        <f t="shared" si="13"/>
        <v>1963.9276310192968</v>
      </c>
      <c r="AO218" s="35">
        <f t="shared" si="14"/>
        <v>4.7649633658042187E-2</v>
      </c>
      <c r="AP218" s="5">
        <f t="shared" si="15"/>
        <v>3194.2405370058245</v>
      </c>
      <c r="AQ218" s="35">
        <f t="shared" si="16"/>
        <v>7.7499999999999999E-2</v>
      </c>
      <c r="AR218" s="5">
        <f t="shared" si="46"/>
        <v>227371.84448173066</v>
      </c>
      <c r="AS218" s="5">
        <f t="shared" si="47"/>
        <v>861001.63897157018</v>
      </c>
      <c r="AT218" s="5">
        <f t="shared" si="17"/>
        <v>492628.15551826963</v>
      </c>
      <c r="AU218" s="5">
        <f t="shared" si="18"/>
        <v>1088373.4834533008</v>
      </c>
      <c r="AV218" s="150"/>
      <c r="AW218" s="2">
        <v>211</v>
      </c>
      <c r="AX218" s="118">
        <v>51257</v>
      </c>
      <c r="AY218" s="5">
        <f t="shared" si="48"/>
        <v>489137.05364881351</v>
      </c>
      <c r="AZ218" s="5">
        <f t="shared" si="49"/>
        <v>5034.344461579999</v>
      </c>
      <c r="BA218" s="5">
        <f t="shared" si="19"/>
        <v>1977.2378762749149</v>
      </c>
      <c r="BB218" s="35">
        <f t="shared" si="20"/>
        <v>4.8507579498023846E-2</v>
      </c>
      <c r="BC218" s="5">
        <f t="shared" si="21"/>
        <v>3057.1065853050841</v>
      </c>
      <c r="BD218" s="35">
        <f t="shared" si="22"/>
        <v>7.4999999999999997E-2</v>
      </c>
      <c r="BE218" s="5">
        <f t="shared" si="50"/>
        <v>232840.18422746164</v>
      </c>
      <c r="BF218" s="5">
        <f t="shared" si="51"/>
        <v>829406.497165918</v>
      </c>
      <c r="BG218" s="5">
        <f t="shared" si="23"/>
        <v>487159.8157725386</v>
      </c>
      <c r="BH218" s="5">
        <f t="shared" si="24"/>
        <v>1062246.6813933796</v>
      </c>
      <c r="BI218" s="150"/>
      <c r="BJ218" s="2">
        <v>211</v>
      </c>
      <c r="BK218" s="118">
        <v>51257</v>
      </c>
      <c r="BL218" s="5">
        <f t="shared" si="52"/>
        <v>483601.16698582069</v>
      </c>
      <c r="BM218" s="5">
        <f t="shared" si="53"/>
        <v>4911.6692164045799</v>
      </c>
      <c r="BN218" s="5">
        <f t="shared" si="25"/>
        <v>1989.9121658652466</v>
      </c>
      <c r="BO218" s="35">
        <f t="shared" si="26"/>
        <v>4.9377353944811908E-2</v>
      </c>
      <c r="BP218" s="5">
        <f t="shared" si="27"/>
        <v>2921.7570505393332</v>
      </c>
      <c r="BQ218" s="35">
        <f t="shared" si="28"/>
        <v>7.2499999999999995E-2</v>
      </c>
      <c r="BR218" s="5">
        <f t="shared" si="54"/>
        <v>238388.7451800456</v>
      </c>
      <c r="BS218" s="5">
        <f t="shared" si="55"/>
        <v>797973.45948132116</v>
      </c>
      <c r="BT218" s="5">
        <f t="shared" si="29"/>
        <v>481611.25481995544</v>
      </c>
      <c r="BU218" s="5">
        <f t="shared" si="30"/>
        <v>1036362.2046613668</v>
      </c>
      <c r="BV218" s="150"/>
      <c r="BW218" s="2">
        <v>211</v>
      </c>
      <c r="BX218" s="118">
        <v>51257</v>
      </c>
      <c r="BY218" s="5">
        <f t="shared" si="56"/>
        <v>477986.03442823637</v>
      </c>
      <c r="BZ218" s="5">
        <f t="shared" si="57"/>
        <v>4790.177965290115</v>
      </c>
      <c r="CA218" s="5">
        <f t="shared" si="31"/>
        <v>2001.9260977920694</v>
      </c>
      <c r="CB218" s="35">
        <f t="shared" si="32"/>
        <v>5.0259027342171442E-2</v>
      </c>
      <c r="CC218" s="5">
        <f t="shared" si="33"/>
        <v>2788.2518674980456</v>
      </c>
      <c r="CD218" s="35">
        <f t="shared" si="34"/>
        <v>7.0000000000000007E-2</v>
      </c>
      <c r="CE218" s="5">
        <f t="shared" si="58"/>
        <v>244015.8916695565</v>
      </c>
      <c r="CF218" s="5">
        <f t="shared" si="59"/>
        <v>766711.65900665859</v>
      </c>
      <c r="CG218" s="5">
        <f t="shared" si="35"/>
        <v>475984.10833044432</v>
      </c>
      <c r="CH218" s="5">
        <f t="shared" si="36"/>
        <v>1010727.5506762151</v>
      </c>
    </row>
    <row r="219" spans="9:86" ht="14.25" customHeight="1">
      <c r="I219" s="150"/>
      <c r="J219" s="2">
        <v>212</v>
      </c>
      <c r="K219" s="118">
        <v>51288</v>
      </c>
      <c r="L219" s="5">
        <f t="shared" si="37"/>
        <v>503318.4223598715</v>
      </c>
      <c r="M219" s="5">
        <f t="shared" si="0"/>
        <v>5409.1195491666622</v>
      </c>
      <c r="N219" s="5">
        <f t="shared" si="1"/>
        <v>1948.8053954425454</v>
      </c>
      <c r="O219" s="35">
        <f t="shared" si="2"/>
        <v>4.6462962026432339E-2</v>
      </c>
      <c r="P219" s="5">
        <f t="shared" si="3"/>
        <v>3460.3141537241167</v>
      </c>
      <c r="Q219" s="35">
        <f t="shared" si="4"/>
        <v>8.2500000000000004E-2</v>
      </c>
      <c r="R219" s="5">
        <f t="shared" si="38"/>
        <v>218630.38303557105</v>
      </c>
      <c r="S219" s="5">
        <f t="shared" si="39"/>
        <v>928102.9613877614</v>
      </c>
      <c r="T219" s="5">
        <f t="shared" si="5"/>
        <v>501369.61696442898</v>
      </c>
      <c r="U219" s="5">
        <f t="shared" si="6"/>
        <v>1146733.3444233325</v>
      </c>
      <c r="V219" s="150"/>
      <c r="W219" s="2">
        <v>212</v>
      </c>
      <c r="X219" s="118">
        <v>51288</v>
      </c>
      <c r="Y219" s="5">
        <f t="shared" si="40"/>
        <v>498014.79760842019</v>
      </c>
      <c r="Z219" s="5">
        <f t="shared" si="41"/>
        <v>5283.104931931518</v>
      </c>
      <c r="AA219" s="5">
        <f t="shared" si="7"/>
        <v>1963.0062812087162</v>
      </c>
      <c r="AB219" s="35">
        <f t="shared" si="8"/>
        <v>4.7299950699509742E-2</v>
      </c>
      <c r="AC219" s="5">
        <f t="shared" si="9"/>
        <v>3320.0986507228017</v>
      </c>
      <c r="AD219" s="35">
        <f t="shared" si="10"/>
        <v>0.08</v>
      </c>
      <c r="AE219" s="5">
        <f t="shared" si="42"/>
        <v>223948.20867278837</v>
      </c>
      <c r="AF219" s="5">
        <f t="shared" si="43"/>
        <v>896070.03689669294</v>
      </c>
      <c r="AG219" s="5">
        <f t="shared" si="11"/>
        <v>496051.79132721148</v>
      </c>
      <c r="AH219" s="5">
        <f t="shared" si="12"/>
        <v>1120018.2455694813</v>
      </c>
      <c r="AI219" s="150"/>
      <c r="AJ219" s="2">
        <v>212</v>
      </c>
      <c r="AK219" s="118">
        <v>51288</v>
      </c>
      <c r="AL219" s="5">
        <f t="shared" si="44"/>
        <v>492628.15551826963</v>
      </c>
      <c r="AM219" s="5">
        <f t="shared" si="45"/>
        <v>5158.1681680251213</v>
      </c>
      <c r="AN219" s="5">
        <f t="shared" si="13"/>
        <v>1976.6113303029633</v>
      </c>
      <c r="AO219" s="35">
        <f t="shared" si="14"/>
        <v>4.8148559309773159E-2</v>
      </c>
      <c r="AP219" s="5">
        <f t="shared" si="15"/>
        <v>3181.556837722158</v>
      </c>
      <c r="AQ219" s="35">
        <f t="shared" si="16"/>
        <v>7.7499999999999999E-2</v>
      </c>
      <c r="AR219" s="5">
        <f t="shared" si="46"/>
        <v>229348.45581203362</v>
      </c>
      <c r="AS219" s="5">
        <f t="shared" si="47"/>
        <v>864183.19580929237</v>
      </c>
      <c r="AT219" s="5">
        <f t="shared" si="17"/>
        <v>490651.54418796668</v>
      </c>
      <c r="AU219" s="5">
        <f t="shared" si="18"/>
        <v>1093531.6516213259</v>
      </c>
      <c r="AV219" s="150"/>
      <c r="AW219" s="2">
        <v>212</v>
      </c>
      <c r="AX219" s="118">
        <v>51288</v>
      </c>
      <c r="AY219" s="5">
        <f t="shared" si="48"/>
        <v>487159.8157725386</v>
      </c>
      <c r="AZ219" s="5">
        <f t="shared" si="49"/>
        <v>5034.344461579999</v>
      </c>
      <c r="BA219" s="5">
        <f t="shared" si="19"/>
        <v>1989.595613001633</v>
      </c>
      <c r="BB219" s="35">
        <f t="shared" si="20"/>
        <v>4.9008860302154358E-2</v>
      </c>
      <c r="BC219" s="5">
        <f t="shared" si="21"/>
        <v>3044.7488485783661</v>
      </c>
      <c r="BD219" s="35">
        <f t="shared" si="22"/>
        <v>7.4999999999999997E-2</v>
      </c>
      <c r="BE219" s="5">
        <f t="shared" si="50"/>
        <v>234829.77984046328</v>
      </c>
      <c r="BF219" s="5">
        <f t="shared" si="51"/>
        <v>832451.24601449631</v>
      </c>
      <c r="BG219" s="5">
        <f t="shared" si="23"/>
        <v>485170.22015953698</v>
      </c>
      <c r="BH219" s="5">
        <f t="shared" si="24"/>
        <v>1067281.0258549596</v>
      </c>
      <c r="BI219" s="150"/>
      <c r="BJ219" s="2">
        <v>212</v>
      </c>
      <c r="BK219" s="118">
        <v>51288</v>
      </c>
      <c r="BL219" s="5">
        <f t="shared" si="52"/>
        <v>481611.25481995544</v>
      </c>
      <c r="BM219" s="5">
        <f t="shared" si="53"/>
        <v>4911.6692164045799</v>
      </c>
      <c r="BN219" s="5">
        <f t="shared" si="25"/>
        <v>2001.934551867349</v>
      </c>
      <c r="BO219" s="35">
        <f t="shared" si="26"/>
        <v>4.9880924463422224E-2</v>
      </c>
      <c r="BP219" s="5">
        <f t="shared" si="27"/>
        <v>2909.7346645372309</v>
      </c>
      <c r="BQ219" s="35">
        <f t="shared" si="28"/>
        <v>7.2499999999999995E-2</v>
      </c>
      <c r="BR219" s="5">
        <f t="shared" si="54"/>
        <v>240390.67973191294</v>
      </c>
      <c r="BS219" s="5">
        <f t="shared" si="55"/>
        <v>800883.1941458584</v>
      </c>
      <c r="BT219" s="5">
        <f t="shared" si="29"/>
        <v>479609.32026808808</v>
      </c>
      <c r="BU219" s="5">
        <f t="shared" si="30"/>
        <v>1041273.8738777713</v>
      </c>
      <c r="BV219" s="150"/>
      <c r="BW219" s="2">
        <v>212</v>
      </c>
      <c r="BX219" s="118">
        <v>51288</v>
      </c>
      <c r="BY219" s="5">
        <f t="shared" si="56"/>
        <v>475984.10833044432</v>
      </c>
      <c r="BZ219" s="5">
        <f t="shared" si="57"/>
        <v>4790.177965290115</v>
      </c>
      <c r="CA219" s="5">
        <f t="shared" si="31"/>
        <v>2013.6040000291896</v>
      </c>
      <c r="CB219" s="35">
        <f t="shared" si="32"/>
        <v>5.0764820878379677E-2</v>
      </c>
      <c r="CC219" s="5">
        <f t="shared" si="33"/>
        <v>2776.5739652609254</v>
      </c>
      <c r="CD219" s="35">
        <f t="shared" si="34"/>
        <v>7.0000000000000007E-2</v>
      </c>
      <c r="CE219" s="5">
        <f t="shared" si="58"/>
        <v>246029.49566958568</v>
      </c>
      <c r="CF219" s="5">
        <f t="shared" si="59"/>
        <v>769488.23297191947</v>
      </c>
      <c r="CG219" s="5">
        <f t="shared" si="35"/>
        <v>473970.5043304151</v>
      </c>
      <c r="CH219" s="5">
        <f t="shared" si="36"/>
        <v>1015517.7286415051</v>
      </c>
    </row>
    <row r="220" spans="9:86" ht="14.25" customHeight="1">
      <c r="I220" s="150"/>
      <c r="J220" s="2">
        <v>213</v>
      </c>
      <c r="K220" s="118">
        <v>51318</v>
      </c>
      <c r="L220" s="5">
        <f t="shared" si="37"/>
        <v>501369.61696442898</v>
      </c>
      <c r="M220" s="5">
        <f t="shared" si="0"/>
        <v>5409.1195491666622</v>
      </c>
      <c r="N220" s="5">
        <f t="shared" si="1"/>
        <v>1962.2034325362129</v>
      </c>
      <c r="O220" s="35">
        <f t="shared" si="2"/>
        <v>4.6964236351212954E-2</v>
      </c>
      <c r="P220" s="5">
        <f t="shared" si="3"/>
        <v>3446.9161166304493</v>
      </c>
      <c r="Q220" s="35">
        <f t="shared" si="4"/>
        <v>8.2500000000000004E-2</v>
      </c>
      <c r="R220" s="5">
        <f t="shared" si="38"/>
        <v>220592.58646810727</v>
      </c>
      <c r="S220" s="5">
        <f t="shared" si="39"/>
        <v>931549.87750439183</v>
      </c>
      <c r="T220" s="5">
        <f t="shared" si="5"/>
        <v>499407.41353189276</v>
      </c>
      <c r="U220" s="5">
        <f t="shared" si="6"/>
        <v>1152142.4639724991</v>
      </c>
      <c r="V220" s="150"/>
      <c r="W220" s="2">
        <v>213</v>
      </c>
      <c r="X220" s="118">
        <v>51318</v>
      </c>
      <c r="Y220" s="5">
        <f t="shared" si="40"/>
        <v>496051.79132721148</v>
      </c>
      <c r="Z220" s="5">
        <f t="shared" si="41"/>
        <v>5283.104931931518</v>
      </c>
      <c r="AA220" s="5">
        <f t="shared" si="7"/>
        <v>1976.0929897501078</v>
      </c>
      <c r="AB220" s="35">
        <f t="shared" si="8"/>
        <v>4.7803709797228353E-2</v>
      </c>
      <c r="AC220" s="5">
        <f t="shared" si="9"/>
        <v>3307.0119421814102</v>
      </c>
      <c r="AD220" s="35">
        <f t="shared" si="10"/>
        <v>0.08</v>
      </c>
      <c r="AE220" s="5">
        <f t="shared" si="42"/>
        <v>225924.30166253849</v>
      </c>
      <c r="AF220" s="5">
        <f t="shared" si="43"/>
        <v>899377.04883887433</v>
      </c>
      <c r="AG220" s="5">
        <f t="shared" si="11"/>
        <v>494075.69833746139</v>
      </c>
      <c r="AH220" s="5">
        <f t="shared" si="12"/>
        <v>1125301.3505014128</v>
      </c>
      <c r="AI220" s="150"/>
      <c r="AJ220" s="2">
        <v>213</v>
      </c>
      <c r="AK220" s="118">
        <v>51318</v>
      </c>
      <c r="AL220" s="5">
        <f t="shared" si="44"/>
        <v>490651.54418796668</v>
      </c>
      <c r="AM220" s="5">
        <f t="shared" si="45"/>
        <v>5158.1681680251213</v>
      </c>
      <c r="AN220" s="5">
        <f t="shared" si="13"/>
        <v>1989.3769451445032</v>
      </c>
      <c r="AO220" s="35">
        <f t="shared" si="14"/>
        <v>4.8654740058432525E-2</v>
      </c>
      <c r="AP220" s="5">
        <f t="shared" si="15"/>
        <v>3168.7912228806181</v>
      </c>
      <c r="AQ220" s="35">
        <f t="shared" si="16"/>
        <v>7.7499999999999999E-2</v>
      </c>
      <c r="AR220" s="5">
        <f t="shared" si="46"/>
        <v>231337.83275717811</v>
      </c>
      <c r="AS220" s="5">
        <f t="shared" si="47"/>
        <v>867351.98703217297</v>
      </c>
      <c r="AT220" s="5">
        <f t="shared" si="17"/>
        <v>488662.16724282218</v>
      </c>
      <c r="AU220" s="5">
        <f t="shared" si="18"/>
        <v>1098689.819789351</v>
      </c>
      <c r="AV220" s="150"/>
      <c r="AW220" s="2">
        <v>213</v>
      </c>
      <c r="AX220" s="118">
        <v>51318</v>
      </c>
      <c r="AY220" s="5">
        <f t="shared" si="48"/>
        <v>485170.22015953698</v>
      </c>
      <c r="AZ220" s="5">
        <f t="shared" si="49"/>
        <v>5034.344461579999</v>
      </c>
      <c r="BA220" s="5">
        <f t="shared" si="19"/>
        <v>2002.0305855828933</v>
      </c>
      <c r="BB220" s="35">
        <f t="shared" si="20"/>
        <v>4.9517398283626855E-2</v>
      </c>
      <c r="BC220" s="5">
        <f t="shared" si="21"/>
        <v>3032.3138759971057</v>
      </c>
      <c r="BD220" s="35">
        <f t="shared" si="22"/>
        <v>7.4999999999999997E-2</v>
      </c>
      <c r="BE220" s="5">
        <f t="shared" si="50"/>
        <v>236831.81042604617</v>
      </c>
      <c r="BF220" s="5">
        <f t="shared" si="51"/>
        <v>835483.5598904934</v>
      </c>
      <c r="BG220" s="5">
        <f t="shared" si="23"/>
        <v>483168.18957395409</v>
      </c>
      <c r="BH220" s="5">
        <f t="shared" si="24"/>
        <v>1072315.3703165397</v>
      </c>
      <c r="BI220" s="150"/>
      <c r="BJ220" s="2">
        <v>213</v>
      </c>
      <c r="BK220" s="118">
        <v>51318</v>
      </c>
      <c r="BL220" s="5">
        <f t="shared" si="52"/>
        <v>479609.32026808808</v>
      </c>
      <c r="BM220" s="5">
        <f t="shared" si="53"/>
        <v>4911.6692164045799</v>
      </c>
      <c r="BN220" s="5">
        <f t="shared" si="25"/>
        <v>2014.0295731182146</v>
      </c>
      <c r="BO220" s="35">
        <f t="shared" si="26"/>
        <v>5.0391753988244317E-2</v>
      </c>
      <c r="BP220" s="5">
        <f t="shared" si="27"/>
        <v>2897.6396432863653</v>
      </c>
      <c r="BQ220" s="35">
        <f t="shared" si="28"/>
        <v>7.2499999999999995E-2</v>
      </c>
      <c r="BR220" s="5">
        <f t="shared" si="54"/>
        <v>242404.70930503117</v>
      </c>
      <c r="BS220" s="5">
        <f t="shared" si="55"/>
        <v>803780.83378914476</v>
      </c>
      <c r="BT220" s="5">
        <f t="shared" si="29"/>
        <v>477595.29069496988</v>
      </c>
      <c r="BU220" s="5">
        <f t="shared" si="30"/>
        <v>1046185.5430941759</v>
      </c>
      <c r="BV220" s="150"/>
      <c r="BW220" s="2">
        <v>213</v>
      </c>
      <c r="BX220" s="118">
        <v>51318</v>
      </c>
      <c r="BY220" s="5">
        <f t="shared" si="56"/>
        <v>473970.5043304151</v>
      </c>
      <c r="BZ220" s="5">
        <f t="shared" si="57"/>
        <v>4790.177965290115</v>
      </c>
      <c r="CA220" s="5">
        <f t="shared" si="31"/>
        <v>2025.3500233626933</v>
      </c>
      <c r="CB220" s="35">
        <f t="shared" si="32"/>
        <v>5.1277875011836886E-2</v>
      </c>
      <c r="CC220" s="5">
        <f t="shared" si="33"/>
        <v>2764.8279419274218</v>
      </c>
      <c r="CD220" s="35">
        <f t="shared" si="34"/>
        <v>7.0000000000000007E-2</v>
      </c>
      <c r="CE220" s="5">
        <f t="shared" si="58"/>
        <v>248054.84569294838</v>
      </c>
      <c r="CF220" s="5">
        <f t="shared" si="59"/>
        <v>772253.06091384694</v>
      </c>
      <c r="CG220" s="5">
        <f t="shared" si="35"/>
        <v>471945.15430705243</v>
      </c>
      <c r="CH220" s="5">
        <f t="shared" si="36"/>
        <v>1020307.9066067953</v>
      </c>
    </row>
    <row r="221" spans="9:86" ht="14.25" customHeight="1">
      <c r="I221" s="150"/>
      <c r="J221" s="2">
        <v>214</v>
      </c>
      <c r="K221" s="118">
        <v>51349</v>
      </c>
      <c r="L221" s="5">
        <f t="shared" si="37"/>
        <v>499407.41353189276</v>
      </c>
      <c r="M221" s="5">
        <f t="shared" si="0"/>
        <v>5409.1195491666622</v>
      </c>
      <c r="N221" s="5">
        <f t="shared" si="1"/>
        <v>1975.6935811348994</v>
      </c>
      <c r="O221" s="35">
        <f t="shared" si="2"/>
        <v>4.7472909554845351E-2</v>
      </c>
      <c r="P221" s="5">
        <f t="shared" si="3"/>
        <v>3433.4259680317627</v>
      </c>
      <c r="Q221" s="35">
        <f t="shared" si="4"/>
        <v>8.2500000000000004E-2</v>
      </c>
      <c r="R221" s="5">
        <f t="shared" si="38"/>
        <v>222568.28004924217</v>
      </c>
      <c r="S221" s="5">
        <f t="shared" si="39"/>
        <v>934983.30347242358</v>
      </c>
      <c r="T221" s="5">
        <f t="shared" si="5"/>
        <v>497431.71995075786</v>
      </c>
      <c r="U221" s="5">
        <f t="shared" si="6"/>
        <v>1157551.5835216658</v>
      </c>
      <c r="V221" s="150"/>
      <c r="W221" s="2">
        <v>214</v>
      </c>
      <c r="X221" s="118">
        <v>51349</v>
      </c>
      <c r="Y221" s="5">
        <f t="shared" si="40"/>
        <v>494075.69833746139</v>
      </c>
      <c r="Z221" s="5">
        <f t="shared" si="41"/>
        <v>5283.104931931518</v>
      </c>
      <c r="AA221" s="5">
        <f t="shared" si="7"/>
        <v>1989.2669430151086</v>
      </c>
      <c r="AB221" s="35">
        <f t="shared" si="8"/>
        <v>4.8314870366032256E-2</v>
      </c>
      <c r="AC221" s="5">
        <f t="shared" si="9"/>
        <v>3293.8379889164094</v>
      </c>
      <c r="AD221" s="35">
        <f t="shared" si="10"/>
        <v>0.08</v>
      </c>
      <c r="AE221" s="5">
        <f t="shared" si="42"/>
        <v>227913.56860555359</v>
      </c>
      <c r="AF221" s="5">
        <f t="shared" si="43"/>
        <v>902670.88682779076</v>
      </c>
      <c r="AG221" s="5">
        <f t="shared" si="11"/>
        <v>492086.43139444629</v>
      </c>
      <c r="AH221" s="5">
        <f t="shared" si="12"/>
        <v>1130584.4554333445</v>
      </c>
      <c r="AI221" s="150"/>
      <c r="AJ221" s="2">
        <v>214</v>
      </c>
      <c r="AK221" s="118">
        <v>51349</v>
      </c>
      <c r="AL221" s="5">
        <f t="shared" si="44"/>
        <v>488662.16724282218</v>
      </c>
      <c r="AM221" s="5">
        <f t="shared" si="45"/>
        <v>5158.1681680251213</v>
      </c>
      <c r="AN221" s="5">
        <f t="shared" si="13"/>
        <v>2002.2250045818946</v>
      </c>
      <c r="AO221" s="35">
        <f t="shared" si="14"/>
        <v>4.9168324592322232E-2</v>
      </c>
      <c r="AP221" s="5">
        <f t="shared" si="15"/>
        <v>3155.9431634432267</v>
      </c>
      <c r="AQ221" s="35">
        <f t="shared" si="16"/>
        <v>7.7499999999999999E-2</v>
      </c>
      <c r="AR221" s="5">
        <f t="shared" si="46"/>
        <v>233340.05776176002</v>
      </c>
      <c r="AS221" s="5">
        <f t="shared" si="47"/>
        <v>870507.93019561621</v>
      </c>
      <c r="AT221" s="5">
        <f t="shared" si="17"/>
        <v>486659.94223824027</v>
      </c>
      <c r="AU221" s="5">
        <f t="shared" si="18"/>
        <v>1103847.9879573763</v>
      </c>
      <c r="AV221" s="150"/>
      <c r="AW221" s="2">
        <v>214</v>
      </c>
      <c r="AX221" s="118">
        <v>51349</v>
      </c>
      <c r="AY221" s="5">
        <f t="shared" si="48"/>
        <v>483168.18957395409</v>
      </c>
      <c r="AZ221" s="5">
        <f t="shared" si="49"/>
        <v>5034.344461579999</v>
      </c>
      <c r="BA221" s="5">
        <f t="shared" si="19"/>
        <v>2014.543276742786</v>
      </c>
      <c r="BB221" s="35">
        <f t="shared" si="20"/>
        <v>5.0033342100252773E-2</v>
      </c>
      <c r="BC221" s="5">
        <f t="shared" si="21"/>
        <v>3019.801184837213</v>
      </c>
      <c r="BD221" s="35">
        <f t="shared" si="22"/>
        <v>7.4999999999999997E-2</v>
      </c>
      <c r="BE221" s="5">
        <f t="shared" si="50"/>
        <v>238846.35370278897</v>
      </c>
      <c r="BF221" s="5">
        <f t="shared" si="51"/>
        <v>838503.36107533064</v>
      </c>
      <c r="BG221" s="5">
        <f t="shared" si="23"/>
        <v>481153.64629721129</v>
      </c>
      <c r="BH221" s="5">
        <f t="shared" si="24"/>
        <v>1077349.7147781197</v>
      </c>
      <c r="BI221" s="150"/>
      <c r="BJ221" s="2">
        <v>214</v>
      </c>
      <c r="BK221" s="118">
        <v>51349</v>
      </c>
      <c r="BL221" s="5">
        <f t="shared" si="52"/>
        <v>477595.29069496988</v>
      </c>
      <c r="BM221" s="5">
        <f t="shared" si="53"/>
        <v>4911.6692164045799</v>
      </c>
      <c r="BN221" s="5">
        <f t="shared" si="25"/>
        <v>2026.1976684558035</v>
      </c>
      <c r="BO221" s="35">
        <f t="shared" si="26"/>
        <v>5.0909991147711553E-2</v>
      </c>
      <c r="BP221" s="5">
        <f t="shared" si="27"/>
        <v>2885.4715479487763</v>
      </c>
      <c r="BQ221" s="35">
        <f t="shared" si="28"/>
        <v>7.2499999999999995E-2</v>
      </c>
      <c r="BR221" s="5">
        <f t="shared" si="54"/>
        <v>244430.90697348697</v>
      </c>
      <c r="BS221" s="5">
        <f t="shared" si="55"/>
        <v>806666.30533709354</v>
      </c>
      <c r="BT221" s="5">
        <f t="shared" si="29"/>
        <v>475569.09302651405</v>
      </c>
      <c r="BU221" s="5">
        <f t="shared" si="30"/>
        <v>1051097.2123105805</v>
      </c>
      <c r="BV221" s="150"/>
      <c r="BW221" s="2">
        <v>214</v>
      </c>
      <c r="BX221" s="118">
        <v>51349</v>
      </c>
      <c r="BY221" s="5">
        <f t="shared" si="56"/>
        <v>471945.15430705243</v>
      </c>
      <c r="BZ221" s="5">
        <f t="shared" si="57"/>
        <v>4790.177965290115</v>
      </c>
      <c r="CA221" s="5">
        <f t="shared" si="31"/>
        <v>2037.1645651656422</v>
      </c>
      <c r="CB221" s="35">
        <f t="shared" si="32"/>
        <v>5.1798338342685685E-2</v>
      </c>
      <c r="CC221" s="5">
        <f t="shared" si="33"/>
        <v>2753.0134001244728</v>
      </c>
      <c r="CD221" s="35">
        <f t="shared" si="34"/>
        <v>7.0000000000000007E-2</v>
      </c>
      <c r="CE221" s="5">
        <f t="shared" si="58"/>
        <v>250092.01025811402</v>
      </c>
      <c r="CF221" s="5">
        <f t="shared" si="59"/>
        <v>775006.07431397145</v>
      </c>
      <c r="CG221" s="5">
        <f t="shared" si="35"/>
        <v>469907.98974188679</v>
      </c>
      <c r="CH221" s="5">
        <f t="shared" si="36"/>
        <v>1025098.0845720854</v>
      </c>
    </row>
    <row r="222" spans="9:86" ht="14.25" customHeight="1">
      <c r="I222" s="150"/>
      <c r="J222" s="2">
        <v>215</v>
      </c>
      <c r="K222" s="118">
        <v>51380</v>
      </c>
      <c r="L222" s="5">
        <f t="shared" si="37"/>
        <v>497431.71995075786</v>
      </c>
      <c r="M222" s="5">
        <f t="shared" si="0"/>
        <v>5409.1195491666622</v>
      </c>
      <c r="N222" s="5">
        <f t="shared" si="1"/>
        <v>1989.2764745052018</v>
      </c>
      <c r="O222" s="35">
        <f t="shared" si="2"/>
        <v>4.7989134461359863E-2</v>
      </c>
      <c r="P222" s="5">
        <f t="shared" si="3"/>
        <v>3419.8430746614604</v>
      </c>
      <c r="Q222" s="35">
        <f t="shared" si="4"/>
        <v>8.2500000000000004E-2</v>
      </c>
      <c r="R222" s="5">
        <f t="shared" si="38"/>
        <v>224557.55652374736</v>
      </c>
      <c r="S222" s="5">
        <f t="shared" si="39"/>
        <v>938403.14654708502</v>
      </c>
      <c r="T222" s="5">
        <f t="shared" si="5"/>
        <v>495442.44347625267</v>
      </c>
      <c r="U222" s="5">
        <f t="shared" si="6"/>
        <v>1162960.7030708324</v>
      </c>
      <c r="V222" s="150"/>
      <c r="W222" s="2">
        <v>215</v>
      </c>
      <c r="X222" s="118">
        <v>51380</v>
      </c>
      <c r="Y222" s="5">
        <f t="shared" si="40"/>
        <v>492086.43139444629</v>
      </c>
      <c r="Z222" s="5">
        <f t="shared" si="41"/>
        <v>5283.104931931518</v>
      </c>
      <c r="AA222" s="5">
        <f t="shared" si="7"/>
        <v>2002.5287226352093</v>
      </c>
      <c r="AB222" s="35">
        <f t="shared" si="8"/>
        <v>4.8833585196662907E-2</v>
      </c>
      <c r="AC222" s="5">
        <f t="shared" si="9"/>
        <v>3280.5762092963087</v>
      </c>
      <c r="AD222" s="35">
        <f t="shared" si="10"/>
        <v>0.08</v>
      </c>
      <c r="AE222" s="5">
        <f t="shared" si="42"/>
        <v>229916.0973281888</v>
      </c>
      <c r="AF222" s="5">
        <f t="shared" si="43"/>
        <v>905951.46303708712</v>
      </c>
      <c r="AG222" s="5">
        <f t="shared" si="11"/>
        <v>490083.90267181105</v>
      </c>
      <c r="AH222" s="5">
        <f t="shared" si="12"/>
        <v>1135867.5603652759</v>
      </c>
      <c r="AI222" s="150"/>
      <c r="AJ222" s="2">
        <v>215</v>
      </c>
      <c r="AK222" s="118">
        <v>51380</v>
      </c>
      <c r="AL222" s="5">
        <f t="shared" si="44"/>
        <v>486659.94223824027</v>
      </c>
      <c r="AM222" s="5">
        <f t="shared" si="45"/>
        <v>5158.1681680251213</v>
      </c>
      <c r="AN222" s="5">
        <f t="shared" si="13"/>
        <v>2015.1560410698194</v>
      </c>
      <c r="AO222" s="35">
        <f t="shared" si="14"/>
        <v>4.9689465670054681E-2</v>
      </c>
      <c r="AP222" s="5">
        <f t="shared" si="15"/>
        <v>3143.0121269553019</v>
      </c>
      <c r="AQ222" s="35">
        <f t="shared" si="16"/>
        <v>7.7500000000000013E-2</v>
      </c>
      <c r="AR222" s="5">
        <f t="shared" si="46"/>
        <v>235355.21380282985</v>
      </c>
      <c r="AS222" s="5">
        <f t="shared" si="47"/>
        <v>873650.94232257153</v>
      </c>
      <c r="AT222" s="5">
        <f t="shared" si="17"/>
        <v>484644.78619717044</v>
      </c>
      <c r="AU222" s="5">
        <f t="shared" si="18"/>
        <v>1109006.1561254014</v>
      </c>
      <c r="AV222" s="150"/>
      <c r="AW222" s="2">
        <v>215</v>
      </c>
      <c r="AX222" s="118">
        <v>51380</v>
      </c>
      <c r="AY222" s="5">
        <f t="shared" si="48"/>
        <v>481153.64629721129</v>
      </c>
      <c r="AZ222" s="5">
        <f t="shared" si="49"/>
        <v>5034.344461579999</v>
      </c>
      <c r="BA222" s="5">
        <f t="shared" si="19"/>
        <v>2027.1341722224288</v>
      </c>
      <c r="BB222" s="35">
        <f t="shared" si="20"/>
        <v>5.0556844479659371E-2</v>
      </c>
      <c r="BC222" s="5">
        <f t="shared" si="21"/>
        <v>3007.2102893575702</v>
      </c>
      <c r="BD222" s="35">
        <f t="shared" si="22"/>
        <v>7.4999999999999997E-2</v>
      </c>
      <c r="BE222" s="5">
        <f t="shared" si="50"/>
        <v>240873.4878750114</v>
      </c>
      <c r="BF222" s="5">
        <f t="shared" si="51"/>
        <v>841510.57136468822</v>
      </c>
      <c r="BG222" s="5">
        <f t="shared" si="23"/>
        <v>479126.51212498889</v>
      </c>
      <c r="BH222" s="5">
        <f t="shared" si="24"/>
        <v>1082384.0592396995</v>
      </c>
      <c r="BI222" s="150"/>
      <c r="BJ222" s="2">
        <v>215</v>
      </c>
      <c r="BK222" s="118">
        <v>51380</v>
      </c>
      <c r="BL222" s="5">
        <f t="shared" si="52"/>
        <v>475569.09302651405</v>
      </c>
      <c r="BM222" s="5">
        <f t="shared" si="53"/>
        <v>4911.6692164045799</v>
      </c>
      <c r="BN222" s="5">
        <f t="shared" si="25"/>
        <v>2038.439279369391</v>
      </c>
      <c r="BO222" s="35">
        <f t="shared" si="26"/>
        <v>5.1435788639588739E-2</v>
      </c>
      <c r="BP222" s="5">
        <f t="shared" si="27"/>
        <v>2873.2299370351889</v>
      </c>
      <c r="BQ222" s="35">
        <f t="shared" si="28"/>
        <v>7.2499999999999995E-2</v>
      </c>
      <c r="BR222" s="5">
        <f t="shared" si="54"/>
        <v>246469.34625285637</v>
      </c>
      <c r="BS222" s="5">
        <f t="shared" si="55"/>
        <v>809539.53527412878</v>
      </c>
      <c r="BT222" s="5">
        <f t="shared" si="29"/>
        <v>473530.65374714468</v>
      </c>
      <c r="BU222" s="5">
        <f t="shared" si="30"/>
        <v>1056008.8815269852</v>
      </c>
      <c r="BV222" s="150"/>
      <c r="BW222" s="2">
        <v>215</v>
      </c>
      <c r="BX222" s="118">
        <v>51380</v>
      </c>
      <c r="BY222" s="5">
        <f t="shared" si="56"/>
        <v>469907.98974188679</v>
      </c>
      <c r="BZ222" s="5">
        <f t="shared" si="57"/>
        <v>4790.177965290115</v>
      </c>
      <c r="CA222" s="5">
        <f t="shared" si="31"/>
        <v>2049.0480251291087</v>
      </c>
      <c r="CB222" s="35">
        <f t="shared" si="32"/>
        <v>5.2326363539924974E-2</v>
      </c>
      <c r="CC222" s="5">
        <f t="shared" si="33"/>
        <v>2741.1299401610063</v>
      </c>
      <c r="CD222" s="35">
        <f t="shared" si="34"/>
        <v>7.0000000000000007E-2</v>
      </c>
      <c r="CE222" s="5">
        <f t="shared" si="58"/>
        <v>252141.05828324312</v>
      </c>
      <c r="CF222" s="5">
        <f t="shared" si="59"/>
        <v>777747.20425413246</v>
      </c>
      <c r="CG222" s="5">
        <f t="shared" si="35"/>
        <v>467858.94171675766</v>
      </c>
      <c r="CH222" s="5">
        <f t="shared" si="36"/>
        <v>1029888.2625373756</v>
      </c>
    </row>
    <row r="223" spans="9:86" ht="14.25" customHeight="1">
      <c r="I223" s="150"/>
      <c r="J223" s="2">
        <v>216</v>
      </c>
      <c r="K223" s="118">
        <v>51410</v>
      </c>
      <c r="L223" s="5">
        <f t="shared" si="37"/>
        <v>495442.44347625267</v>
      </c>
      <c r="M223" s="5">
        <f t="shared" si="0"/>
        <v>5409.1195491666622</v>
      </c>
      <c r="N223" s="5">
        <f t="shared" si="1"/>
        <v>2002.952750267425</v>
      </c>
      <c r="O223" s="35">
        <f t="shared" si="2"/>
        <v>4.8513068106489657E-2</v>
      </c>
      <c r="P223" s="5">
        <f t="shared" si="3"/>
        <v>3406.1667988992372</v>
      </c>
      <c r="Q223" s="35">
        <f t="shared" si="4"/>
        <v>8.2500000000000004E-2</v>
      </c>
      <c r="R223" s="5">
        <f t="shared" si="38"/>
        <v>226560.5092740148</v>
      </c>
      <c r="S223" s="5">
        <f t="shared" si="39"/>
        <v>941809.31334598421</v>
      </c>
      <c r="T223" s="5">
        <f t="shared" si="5"/>
        <v>493439.49072598526</v>
      </c>
      <c r="U223" s="5">
        <f t="shared" si="6"/>
        <v>1168369.8226199991</v>
      </c>
      <c r="V223" s="150"/>
      <c r="W223" s="2">
        <v>216</v>
      </c>
      <c r="X223" s="118">
        <v>51410</v>
      </c>
      <c r="Y223" s="5">
        <f t="shared" si="40"/>
        <v>490083.90267181105</v>
      </c>
      <c r="Z223" s="5">
        <f t="shared" si="41"/>
        <v>5283.104931931518</v>
      </c>
      <c r="AA223" s="5">
        <f t="shared" si="7"/>
        <v>2015.8789141194438</v>
      </c>
      <c r="AB223" s="35">
        <f t="shared" si="8"/>
        <v>4.9360011291031389E-2</v>
      </c>
      <c r="AC223" s="5">
        <f t="shared" si="9"/>
        <v>3267.2260178120741</v>
      </c>
      <c r="AD223" s="35">
        <f t="shared" si="10"/>
        <v>8.0000000000000016E-2</v>
      </c>
      <c r="AE223" s="5">
        <f t="shared" si="42"/>
        <v>231931.97624230824</v>
      </c>
      <c r="AF223" s="5">
        <f t="shared" si="43"/>
        <v>909218.68905489915</v>
      </c>
      <c r="AG223" s="5">
        <f t="shared" si="11"/>
        <v>488068.02375769161</v>
      </c>
      <c r="AH223" s="5">
        <f t="shared" si="12"/>
        <v>1141150.6652972074</v>
      </c>
      <c r="AI223" s="150"/>
      <c r="AJ223" s="2">
        <v>216</v>
      </c>
      <c r="AK223" s="118">
        <v>51410</v>
      </c>
      <c r="AL223" s="5">
        <f t="shared" si="44"/>
        <v>484644.78619717044</v>
      </c>
      <c r="AM223" s="5">
        <f t="shared" si="45"/>
        <v>5158.1681680251213</v>
      </c>
      <c r="AN223" s="5">
        <f t="shared" si="13"/>
        <v>2028.1705905017288</v>
      </c>
      <c r="AO223" s="35">
        <f t="shared" si="14"/>
        <v>5.0218320260891403E-2</v>
      </c>
      <c r="AP223" s="5">
        <f t="shared" si="15"/>
        <v>3129.9975775233925</v>
      </c>
      <c r="AQ223" s="35">
        <f t="shared" si="16"/>
        <v>7.7499999999999999E-2</v>
      </c>
      <c r="AR223" s="5">
        <f t="shared" si="46"/>
        <v>237383.38439333157</v>
      </c>
      <c r="AS223" s="5">
        <f t="shared" si="47"/>
        <v>876780.93990009488</v>
      </c>
      <c r="AT223" s="5">
        <f t="shared" si="17"/>
        <v>482616.6156066687</v>
      </c>
      <c r="AU223" s="5">
        <f t="shared" si="18"/>
        <v>1114164.3242934265</v>
      </c>
      <c r="AV223" s="150"/>
      <c r="AW223" s="2">
        <v>216</v>
      </c>
      <c r="AX223" s="118">
        <v>51410</v>
      </c>
      <c r="AY223" s="5">
        <f t="shared" si="48"/>
        <v>479126.51212498889</v>
      </c>
      <c r="AZ223" s="5">
        <f t="shared" si="49"/>
        <v>5034.344461579999</v>
      </c>
      <c r="BA223" s="5">
        <f t="shared" si="19"/>
        <v>2039.8037607988185</v>
      </c>
      <c r="BB223" s="35">
        <f t="shared" si="20"/>
        <v>5.1088062359614078E-2</v>
      </c>
      <c r="BC223" s="5">
        <f t="shared" si="21"/>
        <v>2994.5407007811805</v>
      </c>
      <c r="BD223" s="35">
        <f t="shared" si="22"/>
        <v>7.4999999999999997E-2</v>
      </c>
      <c r="BE223" s="5">
        <f t="shared" si="50"/>
        <v>242913.29163581022</v>
      </c>
      <c r="BF223" s="5">
        <f t="shared" si="51"/>
        <v>844505.11206546938</v>
      </c>
      <c r="BG223" s="5">
        <f t="shared" si="23"/>
        <v>477086.70836419007</v>
      </c>
      <c r="BH223" s="5">
        <f t="shared" si="24"/>
        <v>1087418.4037012795</v>
      </c>
      <c r="BI223" s="150"/>
      <c r="BJ223" s="2">
        <v>216</v>
      </c>
      <c r="BK223" s="118">
        <v>51410</v>
      </c>
      <c r="BL223" s="5">
        <f t="shared" si="52"/>
        <v>473530.65374714468</v>
      </c>
      <c r="BM223" s="5">
        <f t="shared" si="53"/>
        <v>4911.6692164045799</v>
      </c>
      <c r="BN223" s="5">
        <f t="shared" si="25"/>
        <v>2050.7548500155808</v>
      </c>
      <c r="BO223" s="35">
        <f t="shared" si="26"/>
        <v>5.1969303371282249E-2</v>
      </c>
      <c r="BP223" s="5">
        <f t="shared" si="27"/>
        <v>2860.914366388999</v>
      </c>
      <c r="BQ223" s="35">
        <f t="shared" si="28"/>
        <v>7.2499999999999995E-2</v>
      </c>
      <c r="BR223" s="5">
        <f t="shared" si="54"/>
        <v>248520.10110287194</v>
      </c>
      <c r="BS223" s="5">
        <f t="shared" si="55"/>
        <v>812400.44964051782</v>
      </c>
      <c r="BT223" s="5">
        <f t="shared" si="29"/>
        <v>471479.89889712911</v>
      </c>
      <c r="BU223" s="5">
        <f t="shared" si="30"/>
        <v>1060920.5507433899</v>
      </c>
      <c r="BV223" s="150"/>
      <c r="BW223" s="2">
        <v>216</v>
      </c>
      <c r="BX223" s="118">
        <v>51410</v>
      </c>
      <c r="BY223" s="5">
        <f t="shared" si="56"/>
        <v>467858.94171675766</v>
      </c>
      <c r="BZ223" s="5">
        <f t="shared" si="57"/>
        <v>4790.177965290115</v>
      </c>
      <c r="CA223" s="5">
        <f t="shared" si="31"/>
        <v>2061.0008052756953</v>
      </c>
      <c r="CB223" s="35">
        <f t="shared" si="32"/>
        <v>5.2862107481705736E-2</v>
      </c>
      <c r="CC223" s="5">
        <f t="shared" si="33"/>
        <v>2729.1771600144198</v>
      </c>
      <c r="CD223" s="35">
        <f t="shared" si="34"/>
        <v>7.0000000000000007E-2</v>
      </c>
      <c r="CE223" s="5">
        <f t="shared" si="58"/>
        <v>254202.05908851881</v>
      </c>
      <c r="CF223" s="5">
        <f t="shared" si="59"/>
        <v>780476.38141414686</v>
      </c>
      <c r="CG223" s="5">
        <f t="shared" si="35"/>
        <v>465797.94091148197</v>
      </c>
      <c r="CH223" s="5">
        <f t="shared" si="36"/>
        <v>1034678.4405026657</v>
      </c>
    </row>
    <row r="224" spans="9:86" ht="14.25" customHeight="1">
      <c r="I224" s="150"/>
      <c r="J224" s="2">
        <v>217</v>
      </c>
      <c r="K224" s="118">
        <v>51441</v>
      </c>
      <c r="L224" s="5">
        <f t="shared" si="37"/>
        <v>493439.49072598526</v>
      </c>
      <c r="M224" s="5">
        <f t="shared" si="0"/>
        <v>5409.1195491666622</v>
      </c>
      <c r="N224" s="5">
        <f t="shared" si="1"/>
        <v>2016.7230504255135</v>
      </c>
      <c r="O224" s="35">
        <f t="shared" si="2"/>
        <v>4.904487188388653E-2</v>
      </c>
      <c r="P224" s="5">
        <f t="shared" si="3"/>
        <v>3392.3964987411487</v>
      </c>
      <c r="Q224" s="35">
        <f t="shared" si="4"/>
        <v>8.2500000000000004E-2</v>
      </c>
      <c r="R224" s="5">
        <f t="shared" si="38"/>
        <v>228577.23232444032</v>
      </c>
      <c r="S224" s="5">
        <f t="shared" si="39"/>
        <v>945201.70984472532</v>
      </c>
      <c r="T224" s="5">
        <f t="shared" si="5"/>
        <v>491422.76767555973</v>
      </c>
      <c r="U224" s="5">
        <f t="shared" si="6"/>
        <v>1173778.9421691657</v>
      </c>
      <c r="V224" s="150"/>
      <c r="W224" s="2">
        <v>217</v>
      </c>
      <c r="X224" s="118">
        <v>51441</v>
      </c>
      <c r="Y224" s="5">
        <f t="shared" si="40"/>
        <v>488068.02375769161</v>
      </c>
      <c r="Z224" s="5">
        <f t="shared" si="41"/>
        <v>5283.104931931518</v>
      </c>
      <c r="AA224" s="5">
        <f t="shared" si="7"/>
        <v>2029.3181068802405</v>
      </c>
      <c r="AB224" s="35">
        <f t="shared" si="8"/>
        <v>4.9894310008419429E-2</v>
      </c>
      <c r="AC224" s="5">
        <f t="shared" si="9"/>
        <v>3253.7868250512774</v>
      </c>
      <c r="AD224" s="35">
        <f t="shared" si="10"/>
        <v>0.08</v>
      </c>
      <c r="AE224" s="5">
        <f t="shared" si="42"/>
        <v>233961.29434918848</v>
      </c>
      <c r="AF224" s="5">
        <f t="shared" si="43"/>
        <v>912472.47587995045</v>
      </c>
      <c r="AG224" s="5">
        <f t="shared" si="11"/>
        <v>486038.70565081137</v>
      </c>
      <c r="AH224" s="5">
        <f t="shared" si="12"/>
        <v>1146433.7702291389</v>
      </c>
      <c r="AI224" s="150"/>
      <c r="AJ224" s="2">
        <v>217</v>
      </c>
      <c r="AK224" s="118">
        <v>51441</v>
      </c>
      <c r="AL224" s="5">
        <f t="shared" si="44"/>
        <v>482616.6156066687</v>
      </c>
      <c r="AM224" s="5">
        <f t="shared" si="45"/>
        <v>5158.1681680251213</v>
      </c>
      <c r="AN224" s="5">
        <f t="shared" si="13"/>
        <v>2041.2691922320528</v>
      </c>
      <c r="AO224" s="35">
        <f t="shared" si="14"/>
        <v>5.075504969092938E-2</v>
      </c>
      <c r="AP224" s="5">
        <f t="shared" si="15"/>
        <v>3116.8989757930685</v>
      </c>
      <c r="AQ224" s="35">
        <f t="shared" si="16"/>
        <v>7.7499999999999999E-2</v>
      </c>
      <c r="AR224" s="5">
        <f t="shared" si="46"/>
        <v>239424.65358556362</v>
      </c>
      <c r="AS224" s="5">
        <f t="shared" si="47"/>
        <v>879897.83887588792</v>
      </c>
      <c r="AT224" s="5">
        <f t="shared" si="17"/>
        <v>480575.34641443664</v>
      </c>
      <c r="AU224" s="5">
        <f t="shared" si="18"/>
        <v>1119322.4924614516</v>
      </c>
      <c r="AV224" s="150"/>
      <c r="AW224" s="2">
        <v>217</v>
      </c>
      <c r="AX224" s="118">
        <v>51441</v>
      </c>
      <c r="AY224" s="5">
        <f t="shared" si="48"/>
        <v>477086.70836419007</v>
      </c>
      <c r="AZ224" s="5">
        <f t="shared" si="49"/>
        <v>5034.344461579999</v>
      </c>
      <c r="BA224" s="5">
        <f t="shared" si="19"/>
        <v>2052.5525343038112</v>
      </c>
      <c r="BB224" s="35">
        <f t="shared" si="20"/>
        <v>5.1627157034196049E-2</v>
      </c>
      <c r="BC224" s="5">
        <f t="shared" si="21"/>
        <v>2981.7919272761878</v>
      </c>
      <c r="BD224" s="35">
        <f t="shared" si="22"/>
        <v>7.4999999999999997E-2</v>
      </c>
      <c r="BE224" s="5">
        <f t="shared" si="50"/>
        <v>244965.84417011403</v>
      </c>
      <c r="BF224" s="5">
        <f t="shared" si="51"/>
        <v>847486.90399274556</v>
      </c>
      <c r="BG224" s="5">
        <f t="shared" si="23"/>
        <v>475034.15582988627</v>
      </c>
      <c r="BH224" s="5">
        <f t="shared" si="24"/>
        <v>1092452.7481628596</v>
      </c>
      <c r="BI224" s="150"/>
      <c r="BJ224" s="2">
        <v>217</v>
      </c>
      <c r="BK224" s="118">
        <v>51441</v>
      </c>
      <c r="BL224" s="5">
        <f t="shared" si="52"/>
        <v>471479.89889712911</v>
      </c>
      <c r="BM224" s="5">
        <f t="shared" si="53"/>
        <v>4911.6692164045799</v>
      </c>
      <c r="BN224" s="5">
        <f t="shared" si="25"/>
        <v>2063.1448272344251</v>
      </c>
      <c r="BO224" s="35">
        <f t="shared" si="26"/>
        <v>5.2510696605996603E-2</v>
      </c>
      <c r="BP224" s="5">
        <f t="shared" si="27"/>
        <v>2848.5243891701548</v>
      </c>
      <c r="BQ224" s="35">
        <f t="shared" si="28"/>
        <v>7.2499999999999995E-2</v>
      </c>
      <c r="BR224" s="5">
        <f t="shared" si="54"/>
        <v>250583.24593010635</v>
      </c>
      <c r="BS224" s="5">
        <f t="shared" si="55"/>
        <v>815248.97402968793</v>
      </c>
      <c r="BT224" s="5">
        <f t="shared" si="29"/>
        <v>469416.75406989467</v>
      </c>
      <c r="BU224" s="5">
        <f t="shared" si="30"/>
        <v>1065832.2199597943</v>
      </c>
      <c r="BV224" s="150"/>
      <c r="BW224" s="2">
        <v>217</v>
      </c>
      <c r="BX224" s="118">
        <v>51441</v>
      </c>
      <c r="BY224" s="5">
        <f t="shared" si="56"/>
        <v>465797.94091148197</v>
      </c>
      <c r="BZ224" s="5">
        <f t="shared" si="57"/>
        <v>4790.177965290115</v>
      </c>
      <c r="CA224" s="5">
        <f t="shared" si="31"/>
        <v>2073.0233099731367</v>
      </c>
      <c r="CB224" s="35">
        <f t="shared" si="32"/>
        <v>5.3405731401472659E-2</v>
      </c>
      <c r="CC224" s="5">
        <f t="shared" si="33"/>
        <v>2717.1546553169783</v>
      </c>
      <c r="CD224" s="35">
        <f t="shared" si="34"/>
        <v>7.0000000000000007E-2</v>
      </c>
      <c r="CE224" s="5">
        <f t="shared" si="58"/>
        <v>256275.08239849194</v>
      </c>
      <c r="CF224" s="5">
        <f t="shared" si="59"/>
        <v>783193.53606946382</v>
      </c>
      <c r="CG224" s="5">
        <f t="shared" si="35"/>
        <v>463724.91760150885</v>
      </c>
      <c r="CH224" s="5">
        <f t="shared" si="36"/>
        <v>1039468.6184679557</v>
      </c>
    </row>
    <row r="225" spans="9:86" ht="14.25" customHeight="1">
      <c r="I225" s="150"/>
      <c r="J225" s="2">
        <v>218</v>
      </c>
      <c r="K225" s="118">
        <v>51471</v>
      </c>
      <c r="L225" s="5">
        <f t="shared" si="37"/>
        <v>491422.76767555973</v>
      </c>
      <c r="M225" s="5">
        <f t="shared" si="0"/>
        <v>5409.1195491666622</v>
      </c>
      <c r="N225" s="5">
        <f t="shared" si="1"/>
        <v>2030.5880213971891</v>
      </c>
      <c r="O225" s="35">
        <f t="shared" si="2"/>
        <v>4.9584711697471751E-2</v>
      </c>
      <c r="P225" s="5">
        <f t="shared" si="3"/>
        <v>3378.5315277694731</v>
      </c>
      <c r="Q225" s="35">
        <f t="shared" si="4"/>
        <v>8.2500000000000004E-2</v>
      </c>
      <c r="R225" s="5">
        <f t="shared" si="38"/>
        <v>230607.82034583751</v>
      </c>
      <c r="S225" s="5">
        <f t="shared" si="39"/>
        <v>948580.24137249484</v>
      </c>
      <c r="T225" s="5">
        <f t="shared" si="5"/>
        <v>489392.17965416255</v>
      </c>
      <c r="U225" s="5">
        <f t="shared" si="6"/>
        <v>1179188.0617183323</v>
      </c>
      <c r="V225" s="150"/>
      <c r="W225" s="2">
        <v>218</v>
      </c>
      <c r="X225" s="118">
        <v>51471</v>
      </c>
      <c r="Y225" s="5">
        <f t="shared" si="40"/>
        <v>486038.70565081137</v>
      </c>
      <c r="Z225" s="5">
        <f t="shared" si="41"/>
        <v>5283.104931931518</v>
      </c>
      <c r="AA225" s="5">
        <f t="shared" si="7"/>
        <v>2042.8468942594418</v>
      </c>
      <c r="AB225" s="35">
        <f t="shared" si="8"/>
        <v>5.0436647217814802E-2</v>
      </c>
      <c r="AC225" s="5">
        <f t="shared" si="9"/>
        <v>3240.2580376720762</v>
      </c>
      <c r="AD225" s="35">
        <f t="shared" si="10"/>
        <v>0.08</v>
      </c>
      <c r="AE225" s="5">
        <f t="shared" si="42"/>
        <v>236004.14124344793</v>
      </c>
      <c r="AF225" s="5">
        <f t="shared" si="43"/>
        <v>915712.73391762248</v>
      </c>
      <c r="AG225" s="5">
        <f t="shared" si="11"/>
        <v>483995.85875655193</v>
      </c>
      <c r="AH225" s="5">
        <f t="shared" si="12"/>
        <v>1151716.8751610704</v>
      </c>
      <c r="AI225" s="150"/>
      <c r="AJ225" s="2">
        <v>218</v>
      </c>
      <c r="AK225" s="118">
        <v>51471</v>
      </c>
      <c r="AL225" s="5">
        <f t="shared" si="44"/>
        <v>480575.34641443664</v>
      </c>
      <c r="AM225" s="5">
        <f t="shared" si="45"/>
        <v>5158.1681680251213</v>
      </c>
      <c r="AN225" s="5">
        <f t="shared" si="13"/>
        <v>2054.4523890985515</v>
      </c>
      <c r="AO225" s="35">
        <f t="shared" si="14"/>
        <v>5.1299819795420989E-2</v>
      </c>
      <c r="AP225" s="5">
        <f t="shared" si="15"/>
        <v>3103.7157789265698</v>
      </c>
      <c r="AQ225" s="35">
        <f t="shared" si="16"/>
        <v>7.7499999999999999E-2</v>
      </c>
      <c r="AR225" s="5">
        <f t="shared" si="46"/>
        <v>241479.10597466218</v>
      </c>
      <c r="AS225" s="5">
        <f t="shared" si="47"/>
        <v>883001.55465481454</v>
      </c>
      <c r="AT225" s="5">
        <f t="shared" si="17"/>
        <v>478520.89402533812</v>
      </c>
      <c r="AU225" s="5">
        <f t="shared" si="18"/>
        <v>1124480.6606294767</v>
      </c>
      <c r="AV225" s="150"/>
      <c r="AW225" s="2">
        <v>218</v>
      </c>
      <c r="AX225" s="118">
        <v>51471</v>
      </c>
      <c r="AY225" s="5">
        <f t="shared" si="48"/>
        <v>475034.15582988627</v>
      </c>
      <c r="AZ225" s="5">
        <f t="shared" si="49"/>
        <v>5034.344461579999</v>
      </c>
      <c r="BA225" s="5">
        <f t="shared" si="19"/>
        <v>2065.3809876432101</v>
      </c>
      <c r="BB225" s="35">
        <f t="shared" si="20"/>
        <v>5.2174294306100558E-2</v>
      </c>
      <c r="BC225" s="5">
        <f t="shared" si="21"/>
        <v>2968.9634739367889</v>
      </c>
      <c r="BD225" s="35">
        <f t="shared" si="22"/>
        <v>7.4999999999999997E-2</v>
      </c>
      <c r="BE225" s="5">
        <f t="shared" si="50"/>
        <v>247031.22515775723</v>
      </c>
      <c r="BF225" s="5">
        <f t="shared" si="51"/>
        <v>850455.86746668234</v>
      </c>
      <c r="BG225" s="5">
        <f t="shared" si="23"/>
        <v>472968.77484224306</v>
      </c>
      <c r="BH225" s="5">
        <f t="shared" si="24"/>
        <v>1097487.0926244396</v>
      </c>
      <c r="BI225" s="150"/>
      <c r="BJ225" s="2">
        <v>218</v>
      </c>
      <c r="BK225" s="118">
        <v>51471</v>
      </c>
      <c r="BL225" s="5">
        <f t="shared" si="52"/>
        <v>469416.75406989467</v>
      </c>
      <c r="BM225" s="5">
        <f t="shared" si="53"/>
        <v>4911.6692164045799</v>
      </c>
      <c r="BN225" s="5">
        <f t="shared" si="25"/>
        <v>2075.609660565633</v>
      </c>
      <c r="BO225" s="35">
        <f t="shared" si="26"/>
        <v>5.3060134115023458E-2</v>
      </c>
      <c r="BP225" s="5">
        <f t="shared" si="27"/>
        <v>2836.0595558389468</v>
      </c>
      <c r="BQ225" s="35">
        <f t="shared" si="28"/>
        <v>7.2499999999999995E-2</v>
      </c>
      <c r="BR225" s="5">
        <f t="shared" si="54"/>
        <v>252658.85559067197</v>
      </c>
      <c r="BS225" s="5">
        <f t="shared" si="55"/>
        <v>818085.03358552686</v>
      </c>
      <c r="BT225" s="5">
        <f t="shared" si="29"/>
        <v>467341.14440932905</v>
      </c>
      <c r="BU225" s="5">
        <f t="shared" si="30"/>
        <v>1070743.8891761987</v>
      </c>
      <c r="BV225" s="150"/>
      <c r="BW225" s="2">
        <v>218</v>
      </c>
      <c r="BX225" s="118">
        <v>51471</v>
      </c>
      <c r="BY225" s="5">
        <f t="shared" si="56"/>
        <v>463724.91760150885</v>
      </c>
      <c r="BZ225" s="5">
        <f t="shared" si="57"/>
        <v>4790.177965290115</v>
      </c>
      <c r="CA225" s="5">
        <f t="shared" si="31"/>
        <v>2085.11594594798</v>
      </c>
      <c r="CB225" s="35">
        <f t="shared" si="32"/>
        <v>5.3957401040237621E-2</v>
      </c>
      <c r="CC225" s="5">
        <f t="shared" si="33"/>
        <v>2705.062019342135</v>
      </c>
      <c r="CD225" s="35">
        <f t="shared" si="34"/>
        <v>7.0000000000000007E-2</v>
      </c>
      <c r="CE225" s="5">
        <f t="shared" si="58"/>
        <v>258360.19834443991</v>
      </c>
      <c r="CF225" s="5">
        <f t="shared" si="59"/>
        <v>785898.59808880591</v>
      </c>
      <c r="CG225" s="5">
        <f t="shared" si="35"/>
        <v>461639.80165556085</v>
      </c>
      <c r="CH225" s="5">
        <f t="shared" si="36"/>
        <v>1044258.7964332458</v>
      </c>
    </row>
    <row r="226" spans="9:86" ht="14.25" customHeight="1">
      <c r="I226" s="150"/>
      <c r="J226" s="2">
        <v>219</v>
      </c>
      <c r="K226" s="118">
        <v>51502</v>
      </c>
      <c r="L226" s="5">
        <f t="shared" si="37"/>
        <v>489392.17965416255</v>
      </c>
      <c r="M226" s="5">
        <f t="shared" si="0"/>
        <v>5409.1195491666622</v>
      </c>
      <c r="N226" s="5">
        <f t="shared" si="1"/>
        <v>2044.5483140442948</v>
      </c>
      <c r="O226" s="35">
        <f t="shared" si="2"/>
        <v>5.0132758120224406E-2</v>
      </c>
      <c r="P226" s="5">
        <f t="shared" si="3"/>
        <v>3364.5712351223674</v>
      </c>
      <c r="Q226" s="35">
        <f t="shared" si="4"/>
        <v>8.2500000000000004E-2</v>
      </c>
      <c r="R226" s="5">
        <f t="shared" si="38"/>
        <v>232652.36865988179</v>
      </c>
      <c r="S226" s="5">
        <f t="shared" si="39"/>
        <v>951944.81260761723</v>
      </c>
      <c r="T226" s="5">
        <f t="shared" si="5"/>
        <v>487347.63134011824</v>
      </c>
      <c r="U226" s="5">
        <f t="shared" si="6"/>
        <v>1184597.181267499</v>
      </c>
      <c r="V226" s="150"/>
      <c r="W226" s="2">
        <v>219</v>
      </c>
      <c r="X226" s="118">
        <v>51502</v>
      </c>
      <c r="Y226" s="5">
        <f t="shared" si="40"/>
        <v>483995.85875655193</v>
      </c>
      <c r="Z226" s="5">
        <f t="shared" si="41"/>
        <v>5283.104931931518</v>
      </c>
      <c r="AA226" s="5">
        <f t="shared" si="7"/>
        <v>2056.4658735545049</v>
      </c>
      <c r="AB226" s="35">
        <f t="shared" si="8"/>
        <v>5.098719345668367E-2</v>
      </c>
      <c r="AC226" s="5">
        <f t="shared" si="9"/>
        <v>3226.639058377013</v>
      </c>
      <c r="AD226" s="35">
        <f t="shared" si="10"/>
        <v>0.08</v>
      </c>
      <c r="AE226" s="5">
        <f t="shared" si="42"/>
        <v>238060.60711700242</v>
      </c>
      <c r="AF226" s="5">
        <f t="shared" si="43"/>
        <v>918939.37297599949</v>
      </c>
      <c r="AG226" s="5">
        <f t="shared" si="11"/>
        <v>481939.3928829974</v>
      </c>
      <c r="AH226" s="5">
        <f t="shared" si="12"/>
        <v>1156999.9800930019</v>
      </c>
      <c r="AI226" s="150"/>
      <c r="AJ226" s="2">
        <v>219</v>
      </c>
      <c r="AK226" s="118">
        <v>51502</v>
      </c>
      <c r="AL226" s="5">
        <f t="shared" si="44"/>
        <v>478520.89402533812</v>
      </c>
      <c r="AM226" s="5">
        <f t="shared" si="45"/>
        <v>5158.1681680251213</v>
      </c>
      <c r="AN226" s="5">
        <f t="shared" si="13"/>
        <v>2067.7207274448128</v>
      </c>
      <c r="AO226" s="35">
        <f t="shared" si="14"/>
        <v>5.1852801077530181E-2</v>
      </c>
      <c r="AP226" s="5">
        <f t="shared" si="15"/>
        <v>3090.4474405803085</v>
      </c>
      <c r="AQ226" s="35">
        <f t="shared" si="16"/>
        <v>7.7499999999999999E-2</v>
      </c>
      <c r="AR226" s="5">
        <f t="shared" si="46"/>
        <v>243546.82670210698</v>
      </c>
      <c r="AS226" s="5">
        <f t="shared" si="47"/>
        <v>886092.00209539488</v>
      </c>
      <c r="AT226" s="5">
        <f t="shared" si="17"/>
        <v>476453.17329789331</v>
      </c>
      <c r="AU226" s="5">
        <f t="shared" si="18"/>
        <v>1129638.828797502</v>
      </c>
      <c r="AV226" s="150"/>
      <c r="AW226" s="2">
        <v>219</v>
      </c>
      <c r="AX226" s="118">
        <v>51502</v>
      </c>
      <c r="AY226" s="5">
        <f t="shared" si="48"/>
        <v>472968.77484224306</v>
      </c>
      <c r="AZ226" s="5">
        <f t="shared" si="49"/>
        <v>5034.344461579999</v>
      </c>
      <c r="BA226" s="5">
        <f t="shared" si="19"/>
        <v>2078.2896188159802</v>
      </c>
      <c r="BB226" s="35">
        <f t="shared" si="20"/>
        <v>5.2729644645379034E-2</v>
      </c>
      <c r="BC226" s="5">
        <f t="shared" si="21"/>
        <v>2956.0548427640188</v>
      </c>
      <c r="BD226" s="35">
        <f t="shared" si="22"/>
        <v>7.4999999999999997E-2</v>
      </c>
      <c r="BE226" s="5">
        <f t="shared" si="50"/>
        <v>249109.51477657323</v>
      </c>
      <c r="BF226" s="5">
        <f t="shared" si="51"/>
        <v>853411.92230944638</v>
      </c>
      <c r="BG226" s="5">
        <f t="shared" si="23"/>
        <v>470890.48522342707</v>
      </c>
      <c r="BH226" s="5">
        <f t="shared" si="24"/>
        <v>1102521.4370860197</v>
      </c>
      <c r="BI226" s="150"/>
      <c r="BJ226" s="2">
        <v>219</v>
      </c>
      <c r="BK226" s="118">
        <v>51502</v>
      </c>
      <c r="BL226" s="5">
        <f t="shared" si="52"/>
        <v>467341.14440932905</v>
      </c>
      <c r="BM226" s="5">
        <f t="shared" si="53"/>
        <v>4911.6692164045799</v>
      </c>
      <c r="BN226" s="5">
        <f t="shared" si="25"/>
        <v>2088.1498022648834</v>
      </c>
      <c r="BO226" s="35">
        <f t="shared" si="26"/>
        <v>5.3617786336465349E-2</v>
      </c>
      <c r="BP226" s="5">
        <f t="shared" si="27"/>
        <v>2823.5194141396964</v>
      </c>
      <c r="BQ226" s="35">
        <f t="shared" si="28"/>
        <v>7.2499999999999995E-2</v>
      </c>
      <c r="BR226" s="5">
        <f t="shared" si="54"/>
        <v>254747.00539293684</v>
      </c>
      <c r="BS226" s="5">
        <f t="shared" si="55"/>
        <v>820908.55299966654</v>
      </c>
      <c r="BT226" s="5">
        <f t="shared" si="29"/>
        <v>465252.99460706417</v>
      </c>
      <c r="BU226" s="5">
        <f t="shared" si="30"/>
        <v>1075655.5583926034</v>
      </c>
      <c r="BV226" s="150"/>
      <c r="BW226" s="2">
        <v>219</v>
      </c>
      <c r="BX226" s="118">
        <v>51502</v>
      </c>
      <c r="BY226" s="5">
        <f t="shared" si="56"/>
        <v>461639.80165556085</v>
      </c>
      <c r="BZ226" s="5">
        <f t="shared" si="57"/>
        <v>4790.177965290115</v>
      </c>
      <c r="CA226" s="5">
        <f t="shared" si="31"/>
        <v>2097.2791222993433</v>
      </c>
      <c r="CB226" s="35">
        <f t="shared" si="32"/>
        <v>5.4517286805287224E-2</v>
      </c>
      <c r="CC226" s="5">
        <f t="shared" si="33"/>
        <v>2692.8988429907718</v>
      </c>
      <c r="CD226" s="35">
        <f t="shared" si="34"/>
        <v>7.0000000000000007E-2</v>
      </c>
      <c r="CE226" s="5">
        <f t="shared" si="58"/>
        <v>260457.47746673925</v>
      </c>
      <c r="CF226" s="5">
        <f t="shared" si="59"/>
        <v>788591.49693179666</v>
      </c>
      <c r="CG226" s="5">
        <f t="shared" si="35"/>
        <v>459542.52253326151</v>
      </c>
      <c r="CH226" s="5">
        <f t="shared" si="36"/>
        <v>1049048.9743985359</v>
      </c>
    </row>
    <row r="227" spans="9:86" ht="14.25" customHeight="1">
      <c r="I227" s="150"/>
      <c r="J227" s="2">
        <v>220</v>
      </c>
      <c r="K227" s="118">
        <v>51533</v>
      </c>
      <c r="L227" s="5">
        <f t="shared" si="37"/>
        <v>487347.63134011824</v>
      </c>
      <c r="M227" s="5">
        <f t="shared" si="0"/>
        <v>5409.1195491666622</v>
      </c>
      <c r="N227" s="5">
        <f t="shared" si="1"/>
        <v>2058.6045837033494</v>
      </c>
      <c r="O227" s="35">
        <f t="shared" si="2"/>
        <v>5.0689186559726762E-2</v>
      </c>
      <c r="P227" s="5">
        <f t="shared" si="3"/>
        <v>3350.5149654633128</v>
      </c>
      <c r="Q227" s="35">
        <f t="shared" si="4"/>
        <v>8.2500000000000004E-2</v>
      </c>
      <c r="R227" s="5">
        <f t="shared" si="38"/>
        <v>234710.97324358515</v>
      </c>
      <c r="S227" s="5">
        <f t="shared" si="39"/>
        <v>955295.32757308055</v>
      </c>
      <c r="T227" s="5">
        <f t="shared" si="5"/>
        <v>485289.02675641491</v>
      </c>
      <c r="U227" s="5">
        <f t="shared" si="6"/>
        <v>1190006.3008166656</v>
      </c>
      <c r="V227" s="150"/>
      <c r="W227" s="2">
        <v>220</v>
      </c>
      <c r="X227" s="118">
        <v>51533</v>
      </c>
      <c r="Y227" s="5">
        <f t="shared" si="40"/>
        <v>481939.3928829974</v>
      </c>
      <c r="Z227" s="5">
        <f t="shared" si="41"/>
        <v>5283.104931931518</v>
      </c>
      <c r="AA227" s="5">
        <f t="shared" si="7"/>
        <v>2070.1756460448682</v>
      </c>
      <c r="AB227" s="35">
        <f t="shared" si="8"/>
        <v>5.1546124096499099E-2</v>
      </c>
      <c r="AC227" s="5">
        <f t="shared" si="9"/>
        <v>3212.9292858866497</v>
      </c>
      <c r="AD227" s="35">
        <f t="shared" si="10"/>
        <v>0.08</v>
      </c>
      <c r="AE227" s="5">
        <f t="shared" si="42"/>
        <v>240130.78276304729</v>
      </c>
      <c r="AF227" s="5">
        <f t="shared" si="43"/>
        <v>922152.30226188619</v>
      </c>
      <c r="AG227" s="5">
        <f t="shared" si="11"/>
        <v>479869.21723695251</v>
      </c>
      <c r="AH227" s="5">
        <f t="shared" si="12"/>
        <v>1162283.0850249336</v>
      </c>
      <c r="AI227" s="150"/>
      <c r="AJ227" s="2">
        <v>220</v>
      </c>
      <c r="AK227" s="118">
        <v>51533</v>
      </c>
      <c r="AL227" s="5">
        <f t="shared" si="44"/>
        <v>476453.17329789331</v>
      </c>
      <c r="AM227" s="5">
        <f t="shared" si="45"/>
        <v>5158.1681680251213</v>
      </c>
      <c r="AN227" s="5">
        <f t="shared" si="13"/>
        <v>2081.0747571428938</v>
      </c>
      <c r="AO227" s="35">
        <f t="shared" si="14"/>
        <v>5.2414168873844175E-2</v>
      </c>
      <c r="AP227" s="5">
        <f t="shared" si="15"/>
        <v>3077.0934108822275</v>
      </c>
      <c r="AQ227" s="35">
        <f t="shared" si="16"/>
        <v>7.7499999999999999E-2</v>
      </c>
      <c r="AR227" s="5">
        <f t="shared" si="46"/>
        <v>245627.90145924987</v>
      </c>
      <c r="AS227" s="5">
        <f t="shared" si="47"/>
        <v>889169.09550627717</v>
      </c>
      <c r="AT227" s="5">
        <f t="shared" si="17"/>
        <v>474372.09854075045</v>
      </c>
      <c r="AU227" s="5">
        <f t="shared" si="18"/>
        <v>1134796.9969655271</v>
      </c>
      <c r="AV227" s="150"/>
      <c r="AW227" s="2">
        <v>220</v>
      </c>
      <c r="AX227" s="118">
        <v>51533</v>
      </c>
      <c r="AY227" s="5">
        <f t="shared" si="48"/>
        <v>470890.48522342707</v>
      </c>
      <c r="AZ227" s="5">
        <f t="shared" si="49"/>
        <v>5034.344461579999</v>
      </c>
      <c r="BA227" s="5">
        <f t="shared" si="19"/>
        <v>2091.2789289335801</v>
      </c>
      <c r="BB227" s="35">
        <f t="shared" si="20"/>
        <v>5.3293383354933957E-2</v>
      </c>
      <c r="BC227" s="5">
        <f t="shared" si="21"/>
        <v>2943.0655326464189</v>
      </c>
      <c r="BD227" s="35">
        <f t="shared" si="22"/>
        <v>7.4999999999999997E-2</v>
      </c>
      <c r="BE227" s="5">
        <f t="shared" si="50"/>
        <v>251200.7937055068</v>
      </c>
      <c r="BF227" s="5">
        <f t="shared" si="51"/>
        <v>856354.98784209276</v>
      </c>
      <c r="BG227" s="5">
        <f t="shared" si="23"/>
        <v>468799.20629449346</v>
      </c>
      <c r="BH227" s="5">
        <f t="shared" si="24"/>
        <v>1107555.7815475995</v>
      </c>
      <c r="BI227" s="150"/>
      <c r="BJ227" s="2">
        <v>220</v>
      </c>
      <c r="BK227" s="118">
        <v>51533</v>
      </c>
      <c r="BL227" s="5">
        <f t="shared" si="52"/>
        <v>465252.99460706417</v>
      </c>
      <c r="BM227" s="5">
        <f t="shared" si="53"/>
        <v>4911.6692164045799</v>
      </c>
      <c r="BN227" s="5">
        <f t="shared" si="25"/>
        <v>2100.765707320234</v>
      </c>
      <c r="BO227" s="35">
        <f t="shared" si="26"/>
        <v>5.4183828540713797E-2</v>
      </c>
      <c r="BP227" s="5">
        <f t="shared" si="27"/>
        <v>2810.9035090843458</v>
      </c>
      <c r="BQ227" s="35">
        <f t="shared" si="28"/>
        <v>7.2499999999999995E-2</v>
      </c>
      <c r="BR227" s="5">
        <f t="shared" si="54"/>
        <v>256847.77110025709</v>
      </c>
      <c r="BS227" s="5">
        <f t="shared" si="55"/>
        <v>823719.45650875091</v>
      </c>
      <c r="BT227" s="5">
        <f t="shared" si="29"/>
        <v>463152.22889974393</v>
      </c>
      <c r="BU227" s="5">
        <f t="shared" si="30"/>
        <v>1080567.2276090081</v>
      </c>
      <c r="BV227" s="150"/>
      <c r="BW227" s="2">
        <v>220</v>
      </c>
      <c r="BX227" s="118">
        <v>51533</v>
      </c>
      <c r="BY227" s="5">
        <f t="shared" si="56"/>
        <v>459542.52253326151</v>
      </c>
      <c r="BZ227" s="5">
        <f t="shared" si="57"/>
        <v>4790.177965290115</v>
      </c>
      <c r="CA227" s="5">
        <f t="shared" si="31"/>
        <v>2109.5132505127563</v>
      </c>
      <c r="CB227" s="35">
        <f t="shared" si="32"/>
        <v>5.5085563935643948E-2</v>
      </c>
      <c r="CC227" s="5">
        <f t="shared" si="33"/>
        <v>2680.6647147773588</v>
      </c>
      <c r="CD227" s="35">
        <f t="shared" si="34"/>
        <v>7.0000000000000007E-2</v>
      </c>
      <c r="CE227" s="5">
        <f t="shared" si="58"/>
        <v>262566.99071725202</v>
      </c>
      <c r="CF227" s="5">
        <f t="shared" si="59"/>
        <v>791272.16164657404</v>
      </c>
      <c r="CG227" s="5">
        <f t="shared" si="35"/>
        <v>457433.00928274874</v>
      </c>
      <c r="CH227" s="5">
        <f t="shared" si="36"/>
        <v>1053839.1523638261</v>
      </c>
    </row>
    <row r="228" spans="9:86" ht="14.25" customHeight="1">
      <c r="I228" s="150"/>
      <c r="J228" s="2">
        <v>221</v>
      </c>
      <c r="K228" s="118">
        <v>51561</v>
      </c>
      <c r="L228" s="5">
        <f t="shared" si="37"/>
        <v>485289.02675641491</v>
      </c>
      <c r="M228" s="5">
        <f t="shared" si="0"/>
        <v>5409.1195491666622</v>
      </c>
      <c r="N228" s="5">
        <f t="shared" si="1"/>
        <v>2072.7574902163096</v>
      </c>
      <c r="O228" s="35">
        <f t="shared" si="2"/>
        <v>5.1254177430804487E-2</v>
      </c>
      <c r="P228" s="5">
        <f t="shared" si="3"/>
        <v>3336.3620589503525</v>
      </c>
      <c r="Q228" s="35">
        <f t="shared" si="4"/>
        <v>8.2500000000000004E-2</v>
      </c>
      <c r="R228" s="5">
        <f t="shared" si="38"/>
        <v>236783.73073380147</v>
      </c>
      <c r="S228" s="5">
        <f t="shared" si="39"/>
        <v>958631.6896320309</v>
      </c>
      <c r="T228" s="5">
        <f t="shared" si="5"/>
        <v>483216.26926619862</v>
      </c>
      <c r="U228" s="5">
        <f t="shared" si="6"/>
        <v>1195415.4203658323</v>
      </c>
      <c r="V228" s="150"/>
      <c r="W228" s="2">
        <v>221</v>
      </c>
      <c r="X228" s="118">
        <v>51561</v>
      </c>
      <c r="Y228" s="5">
        <f t="shared" si="40"/>
        <v>479869.21723695251</v>
      </c>
      <c r="Z228" s="5">
        <f t="shared" si="41"/>
        <v>5283.104931931518</v>
      </c>
      <c r="AA228" s="5">
        <f t="shared" si="7"/>
        <v>2083.9768170185012</v>
      </c>
      <c r="AB228" s="35">
        <f t="shared" si="8"/>
        <v>5.2113619515363835E-2</v>
      </c>
      <c r="AC228" s="5">
        <f t="shared" si="9"/>
        <v>3199.1281149130168</v>
      </c>
      <c r="AD228" s="35">
        <f t="shared" si="10"/>
        <v>0.08</v>
      </c>
      <c r="AE228" s="5">
        <f t="shared" si="42"/>
        <v>242214.75958006579</v>
      </c>
      <c r="AF228" s="5">
        <f t="shared" si="43"/>
        <v>925351.4303767992</v>
      </c>
      <c r="AG228" s="5">
        <f t="shared" si="11"/>
        <v>477785.24041993398</v>
      </c>
      <c r="AH228" s="5">
        <f t="shared" si="12"/>
        <v>1167566.189956865</v>
      </c>
      <c r="AI228" s="150"/>
      <c r="AJ228" s="2">
        <v>221</v>
      </c>
      <c r="AK228" s="118">
        <v>51561</v>
      </c>
      <c r="AL228" s="5">
        <f t="shared" si="44"/>
        <v>474372.09854075045</v>
      </c>
      <c r="AM228" s="5">
        <f t="shared" si="45"/>
        <v>5158.1681680251213</v>
      </c>
      <c r="AN228" s="5">
        <f t="shared" si="13"/>
        <v>2094.515031616108</v>
      </c>
      <c r="AO228" s="35">
        <f t="shared" si="14"/>
        <v>5.2984103526978764E-2</v>
      </c>
      <c r="AP228" s="5">
        <f t="shared" si="15"/>
        <v>3063.6531364090133</v>
      </c>
      <c r="AQ228" s="35">
        <f t="shared" si="16"/>
        <v>7.7499999999999999E-2</v>
      </c>
      <c r="AR228" s="5">
        <f t="shared" si="46"/>
        <v>247722.41649086599</v>
      </c>
      <c r="AS228" s="5">
        <f t="shared" si="47"/>
        <v>892232.74864268617</v>
      </c>
      <c r="AT228" s="5">
        <f t="shared" si="17"/>
        <v>472277.58350913436</v>
      </c>
      <c r="AU228" s="5">
        <f t="shared" si="18"/>
        <v>1139955.1651335522</v>
      </c>
      <c r="AV228" s="150"/>
      <c r="AW228" s="2">
        <v>221</v>
      </c>
      <c r="AX228" s="118">
        <v>51561</v>
      </c>
      <c r="AY228" s="5">
        <f t="shared" si="48"/>
        <v>468799.20629449346</v>
      </c>
      <c r="AZ228" s="5">
        <f t="shared" si="49"/>
        <v>5034.344461579999</v>
      </c>
      <c r="BA228" s="5">
        <f t="shared" si="19"/>
        <v>2104.3494222394152</v>
      </c>
      <c r="BB228" s="35">
        <f t="shared" si="20"/>
        <v>5.3865690743106522E-2</v>
      </c>
      <c r="BC228" s="5">
        <f t="shared" si="21"/>
        <v>2929.9950393405838</v>
      </c>
      <c r="BD228" s="35">
        <f t="shared" si="22"/>
        <v>7.4999999999999997E-2</v>
      </c>
      <c r="BE228" s="5">
        <f t="shared" si="50"/>
        <v>253305.14312774621</v>
      </c>
      <c r="BF228" s="5">
        <f t="shared" si="51"/>
        <v>859284.98288143333</v>
      </c>
      <c r="BG228" s="5">
        <f t="shared" si="23"/>
        <v>466694.85687225405</v>
      </c>
      <c r="BH228" s="5">
        <f t="shared" si="24"/>
        <v>1112590.1260091795</v>
      </c>
      <c r="BI228" s="150"/>
      <c r="BJ228" s="2">
        <v>221</v>
      </c>
      <c r="BK228" s="118">
        <v>51561</v>
      </c>
      <c r="BL228" s="5">
        <f t="shared" si="52"/>
        <v>463152.22889974393</v>
      </c>
      <c r="BM228" s="5">
        <f t="shared" si="53"/>
        <v>4911.6692164045799</v>
      </c>
      <c r="BN228" s="5">
        <f t="shared" si="25"/>
        <v>2113.4578334686271</v>
      </c>
      <c r="BO228" s="35">
        <f t="shared" si="26"/>
        <v>5.4758441003019312E-2</v>
      </c>
      <c r="BP228" s="5">
        <f t="shared" si="27"/>
        <v>2798.2113829359528</v>
      </c>
      <c r="BQ228" s="35">
        <f t="shared" si="28"/>
        <v>7.2499999999999995E-2</v>
      </c>
      <c r="BR228" s="5">
        <f t="shared" si="54"/>
        <v>258961.22893372571</v>
      </c>
      <c r="BS228" s="5">
        <f t="shared" si="55"/>
        <v>826517.6678916869</v>
      </c>
      <c r="BT228" s="5">
        <f t="shared" si="29"/>
        <v>461038.77106627531</v>
      </c>
      <c r="BU228" s="5">
        <f t="shared" si="30"/>
        <v>1085478.8968254125</v>
      </c>
      <c r="BV228" s="150"/>
      <c r="BW228" s="2">
        <v>221</v>
      </c>
      <c r="BX228" s="118">
        <v>51561</v>
      </c>
      <c r="BY228" s="5">
        <f t="shared" si="56"/>
        <v>457433.00928274874</v>
      </c>
      <c r="BZ228" s="5">
        <f t="shared" si="57"/>
        <v>4790.177965290115</v>
      </c>
      <c r="CA228" s="5">
        <f t="shared" si="31"/>
        <v>2121.8187444740806</v>
      </c>
      <c r="CB228" s="35">
        <f t="shared" si="32"/>
        <v>5.5662412674618522E-2</v>
      </c>
      <c r="CC228" s="5">
        <f t="shared" si="33"/>
        <v>2668.3592208160344</v>
      </c>
      <c r="CD228" s="35">
        <f t="shared" si="34"/>
        <v>7.0000000000000007E-2</v>
      </c>
      <c r="CE228" s="5">
        <f t="shared" si="58"/>
        <v>264688.80946172611</v>
      </c>
      <c r="CF228" s="5">
        <f t="shared" si="59"/>
        <v>793940.52086739009</v>
      </c>
      <c r="CG228" s="5">
        <f t="shared" si="35"/>
        <v>455311.19053827465</v>
      </c>
      <c r="CH228" s="5">
        <f t="shared" si="36"/>
        <v>1058629.3303291162</v>
      </c>
    </row>
    <row r="229" spans="9:86" ht="14.25" customHeight="1">
      <c r="I229" s="150"/>
      <c r="J229" s="2">
        <v>222</v>
      </c>
      <c r="K229" s="118">
        <v>51592</v>
      </c>
      <c r="L229" s="5">
        <f t="shared" si="37"/>
        <v>483216.26926619862</v>
      </c>
      <c r="M229" s="5">
        <f t="shared" si="0"/>
        <v>5409.1195491666622</v>
      </c>
      <c r="N229" s="5">
        <f t="shared" si="1"/>
        <v>2087.0076979615465</v>
      </c>
      <c r="O229" s="35">
        <f t="shared" si="2"/>
        <v>5.1827916335619145E-2</v>
      </c>
      <c r="P229" s="5">
        <f t="shared" si="3"/>
        <v>3322.1118512051157</v>
      </c>
      <c r="Q229" s="35">
        <f t="shared" si="4"/>
        <v>8.2500000000000004E-2</v>
      </c>
      <c r="R229" s="5">
        <f t="shared" si="38"/>
        <v>238870.73843176302</v>
      </c>
      <c r="S229" s="5">
        <f t="shared" si="39"/>
        <v>961953.80148323602</v>
      </c>
      <c r="T229" s="5">
        <f t="shared" si="5"/>
        <v>481129.2615682371</v>
      </c>
      <c r="U229" s="5">
        <f t="shared" si="6"/>
        <v>1200824.5399149992</v>
      </c>
      <c r="V229" s="150"/>
      <c r="W229" s="2">
        <v>222</v>
      </c>
      <c r="X229" s="118">
        <v>51592</v>
      </c>
      <c r="Y229" s="5">
        <f t="shared" si="40"/>
        <v>477785.24041993398</v>
      </c>
      <c r="Z229" s="5">
        <f t="shared" si="41"/>
        <v>5283.104931931518</v>
      </c>
      <c r="AA229" s="5">
        <f t="shared" si="7"/>
        <v>2097.8699957986246</v>
      </c>
      <c r="AB229" s="35">
        <f t="shared" si="8"/>
        <v>5.2689865278084419E-2</v>
      </c>
      <c r="AC229" s="5">
        <f t="shared" si="9"/>
        <v>3185.2349361328934</v>
      </c>
      <c r="AD229" s="35">
        <f t="shared" si="10"/>
        <v>0.08</v>
      </c>
      <c r="AE229" s="5">
        <f t="shared" si="42"/>
        <v>244312.62957586441</v>
      </c>
      <c r="AF229" s="5">
        <f t="shared" si="43"/>
        <v>928536.66531293211</v>
      </c>
      <c r="AG229" s="5">
        <f t="shared" si="11"/>
        <v>475687.37042413536</v>
      </c>
      <c r="AH229" s="5">
        <f t="shared" si="12"/>
        <v>1172849.2948887965</v>
      </c>
      <c r="AI229" s="150"/>
      <c r="AJ229" s="2">
        <v>222</v>
      </c>
      <c r="AK229" s="118">
        <v>51592</v>
      </c>
      <c r="AL229" s="5">
        <f t="shared" si="44"/>
        <v>472277.58350913436</v>
      </c>
      <c r="AM229" s="5">
        <f t="shared" si="45"/>
        <v>5158.1681680251213</v>
      </c>
      <c r="AN229" s="5">
        <f t="shared" si="13"/>
        <v>2108.042107861962</v>
      </c>
      <c r="AO229" s="35">
        <f t="shared" si="14"/>
        <v>5.3562790565634122E-2</v>
      </c>
      <c r="AP229" s="5">
        <f t="shared" si="15"/>
        <v>3050.1260601631593</v>
      </c>
      <c r="AQ229" s="35">
        <f t="shared" si="16"/>
        <v>7.7499999999999999E-2</v>
      </c>
      <c r="AR229" s="5">
        <f t="shared" si="46"/>
        <v>249830.45859872794</v>
      </c>
      <c r="AS229" s="5">
        <f t="shared" si="47"/>
        <v>895282.87470284931</v>
      </c>
      <c r="AT229" s="5">
        <f t="shared" si="17"/>
        <v>470169.54140127241</v>
      </c>
      <c r="AU229" s="5">
        <f t="shared" si="18"/>
        <v>1145113.3333015773</v>
      </c>
      <c r="AV229" s="150"/>
      <c r="AW229" s="2">
        <v>222</v>
      </c>
      <c r="AX229" s="118">
        <v>51592</v>
      </c>
      <c r="AY229" s="5">
        <f t="shared" si="48"/>
        <v>466694.85687225405</v>
      </c>
      <c r="AZ229" s="5">
        <f t="shared" si="49"/>
        <v>5034.344461579999</v>
      </c>
      <c r="BA229" s="5">
        <f t="shared" si="19"/>
        <v>2117.5016061284114</v>
      </c>
      <c r="BB229" s="35">
        <f t="shared" si="20"/>
        <v>5.4446752303714138E-2</v>
      </c>
      <c r="BC229" s="5">
        <f t="shared" si="21"/>
        <v>2916.8428554515876</v>
      </c>
      <c r="BD229" s="35">
        <f t="shared" si="22"/>
        <v>7.4999999999999997E-2</v>
      </c>
      <c r="BE229" s="5">
        <f t="shared" si="50"/>
        <v>255422.64473387462</v>
      </c>
      <c r="BF229" s="5">
        <f t="shared" si="51"/>
        <v>862201.82573688496</v>
      </c>
      <c r="BG229" s="5">
        <f t="shared" si="23"/>
        <v>464577.35526612564</v>
      </c>
      <c r="BH229" s="5">
        <f t="shared" si="24"/>
        <v>1117624.4704707596</v>
      </c>
      <c r="BI229" s="150"/>
      <c r="BJ229" s="2">
        <v>222</v>
      </c>
      <c r="BK229" s="118">
        <v>51592</v>
      </c>
      <c r="BL229" s="5">
        <f t="shared" si="52"/>
        <v>461038.77106627531</v>
      </c>
      <c r="BM229" s="5">
        <f t="shared" si="53"/>
        <v>4911.6692164045799</v>
      </c>
      <c r="BN229" s="5">
        <f t="shared" si="25"/>
        <v>2126.2266412125</v>
      </c>
      <c r="BO229" s="35">
        <f t="shared" si="26"/>
        <v>5.5341809183510525E-2</v>
      </c>
      <c r="BP229" s="5">
        <f t="shared" si="27"/>
        <v>2785.4425751920799</v>
      </c>
      <c r="BQ229" s="35">
        <f t="shared" si="28"/>
        <v>7.2499999999999995E-2</v>
      </c>
      <c r="BR229" s="5">
        <f t="shared" si="54"/>
        <v>261087.45557493821</v>
      </c>
      <c r="BS229" s="5">
        <f t="shared" si="55"/>
        <v>829303.11046687898</v>
      </c>
      <c r="BT229" s="5">
        <f t="shared" si="29"/>
        <v>458912.54442506284</v>
      </c>
      <c r="BU229" s="5">
        <f t="shared" si="30"/>
        <v>1090390.5660418172</v>
      </c>
      <c r="BV229" s="150"/>
      <c r="BW229" s="2">
        <v>222</v>
      </c>
      <c r="BX229" s="118">
        <v>51592</v>
      </c>
      <c r="BY229" s="5">
        <f t="shared" si="56"/>
        <v>455311.19053827465</v>
      </c>
      <c r="BZ229" s="5">
        <f t="shared" si="57"/>
        <v>4790.177965290115</v>
      </c>
      <c r="CA229" s="5">
        <f t="shared" si="31"/>
        <v>2134.1960204835127</v>
      </c>
      <c r="CB229" s="35">
        <f t="shared" si="32"/>
        <v>5.6248018449810713E-2</v>
      </c>
      <c r="CC229" s="5">
        <f t="shared" si="33"/>
        <v>2655.9819448066023</v>
      </c>
      <c r="CD229" s="35">
        <f t="shared" si="34"/>
        <v>7.0000000000000007E-2</v>
      </c>
      <c r="CE229" s="5">
        <f t="shared" si="58"/>
        <v>266823.00548220961</v>
      </c>
      <c r="CF229" s="5">
        <f t="shared" si="59"/>
        <v>796596.50281219673</v>
      </c>
      <c r="CG229" s="5">
        <f t="shared" si="35"/>
        <v>453176.99451779114</v>
      </c>
      <c r="CH229" s="5">
        <f t="shared" si="36"/>
        <v>1063419.5082944063</v>
      </c>
    </row>
    <row r="230" spans="9:86" ht="14.25" customHeight="1">
      <c r="I230" s="150"/>
      <c r="J230" s="2">
        <v>223</v>
      </c>
      <c r="K230" s="118">
        <v>51622</v>
      </c>
      <c r="L230" s="5">
        <f t="shared" si="37"/>
        <v>481129.2615682371</v>
      </c>
      <c r="M230" s="5">
        <f t="shared" si="0"/>
        <v>5409.1195491666622</v>
      </c>
      <c r="N230" s="5">
        <f t="shared" si="1"/>
        <v>2101.3558758850322</v>
      </c>
      <c r="O230" s="35">
        <f t="shared" si="2"/>
        <v>5.2410594251590829E-2</v>
      </c>
      <c r="P230" s="5">
        <f t="shared" si="3"/>
        <v>3307.76367328163</v>
      </c>
      <c r="Q230" s="35">
        <f t="shared" si="4"/>
        <v>8.2500000000000004E-2</v>
      </c>
      <c r="R230" s="5">
        <f t="shared" si="38"/>
        <v>240972.09430764805</v>
      </c>
      <c r="S230" s="5">
        <f t="shared" si="39"/>
        <v>965261.56515651767</v>
      </c>
      <c r="T230" s="5">
        <f t="shared" si="5"/>
        <v>479027.90569235204</v>
      </c>
      <c r="U230" s="5">
        <f t="shared" si="6"/>
        <v>1206233.6594641658</v>
      </c>
      <c r="V230" s="150"/>
      <c r="W230" s="2">
        <v>223</v>
      </c>
      <c r="X230" s="118">
        <v>51622</v>
      </c>
      <c r="Y230" s="5">
        <f t="shared" si="40"/>
        <v>475687.37042413536</v>
      </c>
      <c r="Z230" s="5">
        <f t="shared" si="41"/>
        <v>5283.104931931518</v>
      </c>
      <c r="AA230" s="5">
        <f t="shared" si="7"/>
        <v>2111.8557957706153</v>
      </c>
      <c r="AB230" s="35">
        <f t="shared" si="8"/>
        <v>5.3275052324074847E-2</v>
      </c>
      <c r="AC230" s="5">
        <f t="shared" si="9"/>
        <v>3171.2491361609027</v>
      </c>
      <c r="AD230" s="35">
        <f t="shared" si="10"/>
        <v>0.08</v>
      </c>
      <c r="AE230" s="5">
        <f t="shared" si="42"/>
        <v>246424.48537163503</v>
      </c>
      <c r="AF230" s="5">
        <f t="shared" si="43"/>
        <v>931707.91444909305</v>
      </c>
      <c r="AG230" s="5">
        <f t="shared" si="11"/>
        <v>473575.51462836476</v>
      </c>
      <c r="AH230" s="5">
        <f t="shared" si="12"/>
        <v>1178132.399820728</v>
      </c>
      <c r="AI230" s="150"/>
      <c r="AJ230" s="2">
        <v>223</v>
      </c>
      <c r="AK230" s="118">
        <v>51622</v>
      </c>
      <c r="AL230" s="5">
        <f t="shared" si="44"/>
        <v>470169.54140127241</v>
      </c>
      <c r="AM230" s="5">
        <f t="shared" si="45"/>
        <v>5158.1681680251213</v>
      </c>
      <c r="AN230" s="5">
        <f t="shared" si="13"/>
        <v>2121.6565464752371</v>
      </c>
      <c r="AO230" s="35">
        <f t="shared" si="14"/>
        <v>5.4150420892479248E-2</v>
      </c>
      <c r="AP230" s="5">
        <f t="shared" si="15"/>
        <v>3036.5116215498842</v>
      </c>
      <c r="AQ230" s="35">
        <f t="shared" si="16"/>
        <v>7.7499999999999999E-2</v>
      </c>
      <c r="AR230" s="5">
        <f t="shared" si="46"/>
        <v>251952.11514520319</v>
      </c>
      <c r="AS230" s="5">
        <f t="shared" si="47"/>
        <v>898319.38632439915</v>
      </c>
      <c r="AT230" s="5">
        <f t="shared" si="17"/>
        <v>468047.88485479716</v>
      </c>
      <c r="AU230" s="5">
        <f t="shared" si="18"/>
        <v>1150271.5014696023</v>
      </c>
      <c r="AV230" s="150"/>
      <c r="AW230" s="2">
        <v>223</v>
      </c>
      <c r="AX230" s="118">
        <v>51622</v>
      </c>
      <c r="AY230" s="5">
        <f t="shared" si="48"/>
        <v>464577.35526612564</v>
      </c>
      <c r="AZ230" s="5">
        <f t="shared" si="49"/>
        <v>5034.344461579999</v>
      </c>
      <c r="BA230" s="5">
        <f t="shared" si="19"/>
        <v>2130.735991166714</v>
      </c>
      <c r="BB230" s="35">
        <f t="shared" si="20"/>
        <v>5.5036758903915746E-2</v>
      </c>
      <c r="BC230" s="5">
        <f t="shared" si="21"/>
        <v>2903.608470413285</v>
      </c>
      <c r="BD230" s="35">
        <f t="shared" si="22"/>
        <v>7.4999999999999997E-2</v>
      </c>
      <c r="BE230" s="5">
        <f t="shared" si="50"/>
        <v>257553.38072504132</v>
      </c>
      <c r="BF230" s="5">
        <f t="shared" si="51"/>
        <v>865105.43420729821</v>
      </c>
      <c r="BG230" s="5">
        <f t="shared" si="23"/>
        <v>462446.61927495891</v>
      </c>
      <c r="BH230" s="5">
        <f t="shared" si="24"/>
        <v>1122658.8149323396</v>
      </c>
      <c r="BI230" s="150"/>
      <c r="BJ230" s="2">
        <v>223</v>
      </c>
      <c r="BK230" s="118">
        <v>51622</v>
      </c>
      <c r="BL230" s="5">
        <f t="shared" si="52"/>
        <v>458912.54442506284</v>
      </c>
      <c r="BM230" s="5">
        <f t="shared" si="53"/>
        <v>4911.6692164045799</v>
      </c>
      <c r="BN230" s="5">
        <f t="shared" si="25"/>
        <v>2139.0725938364922</v>
      </c>
      <c r="BO230" s="35">
        <f t="shared" si="26"/>
        <v>5.593412391504031E-2</v>
      </c>
      <c r="BP230" s="5">
        <f t="shared" si="27"/>
        <v>2772.5966225680877</v>
      </c>
      <c r="BQ230" s="35">
        <f t="shared" si="28"/>
        <v>7.2499999999999981E-2</v>
      </c>
      <c r="BR230" s="5">
        <f t="shared" si="54"/>
        <v>263226.52816877468</v>
      </c>
      <c r="BS230" s="5">
        <f t="shared" si="55"/>
        <v>832075.70708944707</v>
      </c>
      <c r="BT230" s="5">
        <f t="shared" si="29"/>
        <v>456773.47183122637</v>
      </c>
      <c r="BU230" s="5">
        <f t="shared" si="30"/>
        <v>1095302.2352582216</v>
      </c>
      <c r="BV230" s="150"/>
      <c r="BW230" s="2">
        <v>223</v>
      </c>
      <c r="BX230" s="118">
        <v>51622</v>
      </c>
      <c r="BY230" s="5">
        <f t="shared" si="56"/>
        <v>453176.99451779114</v>
      </c>
      <c r="BZ230" s="5">
        <f t="shared" si="57"/>
        <v>4790.177965290115</v>
      </c>
      <c r="CA230" s="5">
        <f t="shared" si="31"/>
        <v>2146.6454972696665</v>
      </c>
      <c r="CB230" s="35">
        <f t="shared" si="32"/>
        <v>5.6842572060936125E-2</v>
      </c>
      <c r="CC230" s="5">
        <f t="shared" si="33"/>
        <v>2643.5324680204485</v>
      </c>
      <c r="CD230" s="35">
        <f t="shared" si="34"/>
        <v>7.0000000000000007E-2</v>
      </c>
      <c r="CE230" s="5">
        <f t="shared" si="58"/>
        <v>268969.65097947931</v>
      </c>
      <c r="CF230" s="5">
        <f t="shared" si="59"/>
        <v>799240.03528021718</v>
      </c>
      <c r="CG230" s="5">
        <f t="shared" si="35"/>
        <v>451030.34902052151</v>
      </c>
      <c r="CH230" s="5">
        <f t="shared" si="36"/>
        <v>1068209.6862596965</v>
      </c>
    </row>
    <row r="231" spans="9:86" ht="14.25" customHeight="1">
      <c r="I231" s="150"/>
      <c r="J231" s="2">
        <v>224</v>
      </c>
      <c r="K231" s="118">
        <v>51653</v>
      </c>
      <c r="L231" s="5">
        <f t="shared" si="37"/>
        <v>479027.90569235204</v>
      </c>
      <c r="M231" s="5">
        <f t="shared" si="0"/>
        <v>5409.1195491666622</v>
      </c>
      <c r="N231" s="5">
        <f t="shared" si="1"/>
        <v>2115.8026975317421</v>
      </c>
      <c r="O231" s="35">
        <f t="shared" si="2"/>
        <v>5.3002407727551021E-2</v>
      </c>
      <c r="P231" s="5">
        <f t="shared" si="3"/>
        <v>3293.3168516349201</v>
      </c>
      <c r="Q231" s="35">
        <f t="shared" si="4"/>
        <v>8.2500000000000004E-2</v>
      </c>
      <c r="R231" s="5">
        <f t="shared" si="38"/>
        <v>243087.89700517978</v>
      </c>
      <c r="S231" s="5">
        <f t="shared" si="39"/>
        <v>968554.88200815255</v>
      </c>
      <c r="T231" s="5">
        <f t="shared" si="5"/>
        <v>476912.10299482028</v>
      </c>
      <c r="U231" s="5">
        <f t="shared" si="6"/>
        <v>1211642.7790133324</v>
      </c>
      <c r="V231" s="150"/>
      <c r="W231" s="2">
        <v>224</v>
      </c>
      <c r="X231" s="118">
        <v>51653</v>
      </c>
      <c r="Y231" s="5">
        <f t="shared" si="40"/>
        <v>473575.51462836476</v>
      </c>
      <c r="Z231" s="5">
        <f t="shared" si="41"/>
        <v>5283.104931931518</v>
      </c>
      <c r="AA231" s="5">
        <f t="shared" si="7"/>
        <v>2125.9348344090859</v>
      </c>
      <c r="AB231" s="35">
        <f t="shared" si="8"/>
        <v>5.3869377163489517E-2</v>
      </c>
      <c r="AC231" s="5">
        <f t="shared" si="9"/>
        <v>3157.1700975224321</v>
      </c>
      <c r="AD231" s="35">
        <f t="shared" si="10"/>
        <v>0.08</v>
      </c>
      <c r="AE231" s="5">
        <f t="shared" si="42"/>
        <v>248550.42020604413</v>
      </c>
      <c r="AF231" s="5">
        <f t="shared" si="43"/>
        <v>934865.08454661549</v>
      </c>
      <c r="AG231" s="5">
        <f t="shared" si="11"/>
        <v>471449.57979395567</v>
      </c>
      <c r="AH231" s="5">
        <f t="shared" si="12"/>
        <v>1183415.5047526597</v>
      </c>
      <c r="AI231" s="150"/>
      <c r="AJ231" s="2">
        <v>224</v>
      </c>
      <c r="AK231" s="118">
        <v>51653</v>
      </c>
      <c r="AL231" s="5">
        <f t="shared" si="44"/>
        <v>468047.88485479716</v>
      </c>
      <c r="AM231" s="5">
        <f t="shared" si="45"/>
        <v>5158.1681680251213</v>
      </c>
      <c r="AN231" s="5">
        <f t="shared" si="13"/>
        <v>2135.3589116712228</v>
      </c>
      <c r="AO231" s="35">
        <f t="shared" si="14"/>
        <v>5.4747190980265023E-2</v>
      </c>
      <c r="AP231" s="5">
        <f t="shared" si="15"/>
        <v>3022.8092563538985</v>
      </c>
      <c r="AQ231" s="35">
        <f t="shared" si="16"/>
        <v>7.7500000000000013E-2</v>
      </c>
      <c r="AR231" s="5">
        <f t="shared" si="46"/>
        <v>254087.4740568744</v>
      </c>
      <c r="AS231" s="5">
        <f t="shared" si="47"/>
        <v>901342.19558075303</v>
      </c>
      <c r="AT231" s="5">
        <f t="shared" si="17"/>
        <v>465912.52594312595</v>
      </c>
      <c r="AU231" s="5">
        <f t="shared" si="18"/>
        <v>1155429.6696376274</v>
      </c>
      <c r="AV231" s="150"/>
      <c r="AW231" s="2">
        <v>224</v>
      </c>
      <c r="AX231" s="118">
        <v>51653</v>
      </c>
      <c r="AY231" s="5">
        <f t="shared" si="48"/>
        <v>462446.61927495891</v>
      </c>
      <c r="AZ231" s="5">
        <f t="shared" si="49"/>
        <v>5034.344461579999</v>
      </c>
      <c r="BA231" s="5">
        <f t="shared" si="19"/>
        <v>2144.0530911115061</v>
      </c>
      <c r="BB231" s="35">
        <f t="shared" si="20"/>
        <v>5.5635906980304864E-2</v>
      </c>
      <c r="BC231" s="5">
        <f t="shared" si="21"/>
        <v>2890.2913704684929</v>
      </c>
      <c r="BD231" s="35">
        <f t="shared" si="22"/>
        <v>7.4999999999999997E-2</v>
      </c>
      <c r="BE231" s="5">
        <f t="shared" si="50"/>
        <v>259697.43381615283</v>
      </c>
      <c r="BF231" s="5">
        <f t="shared" si="51"/>
        <v>867995.72557776666</v>
      </c>
      <c r="BG231" s="5">
        <f t="shared" si="23"/>
        <v>460302.56618384738</v>
      </c>
      <c r="BH231" s="5">
        <f t="shared" si="24"/>
        <v>1127693.1593939194</v>
      </c>
      <c r="BI231" s="150"/>
      <c r="BJ231" s="2">
        <v>224</v>
      </c>
      <c r="BK231" s="118">
        <v>51653</v>
      </c>
      <c r="BL231" s="5">
        <f t="shared" si="52"/>
        <v>456773.47183122637</v>
      </c>
      <c r="BM231" s="5">
        <f t="shared" si="53"/>
        <v>4911.6692164045799</v>
      </c>
      <c r="BN231" s="5">
        <f t="shared" si="25"/>
        <v>2151.9961574242539</v>
      </c>
      <c r="BO231" s="35">
        <f t="shared" si="26"/>
        <v>5.6535581599258818E-2</v>
      </c>
      <c r="BP231" s="5">
        <f t="shared" si="27"/>
        <v>2759.673058980326</v>
      </c>
      <c r="BQ231" s="35">
        <f t="shared" si="28"/>
        <v>7.2499999999999995E-2</v>
      </c>
      <c r="BR231" s="5">
        <f t="shared" si="54"/>
        <v>265378.52432619891</v>
      </c>
      <c r="BS231" s="5">
        <f t="shared" si="55"/>
        <v>834835.38014842744</v>
      </c>
      <c r="BT231" s="5">
        <f t="shared" si="29"/>
        <v>454621.47567380214</v>
      </c>
      <c r="BU231" s="5">
        <f t="shared" si="30"/>
        <v>1100213.9044746263</v>
      </c>
      <c r="BV231" s="150"/>
      <c r="BW231" s="2">
        <v>224</v>
      </c>
      <c r="BX231" s="118">
        <v>51653</v>
      </c>
      <c r="BY231" s="5">
        <f t="shared" si="56"/>
        <v>451030.34902052151</v>
      </c>
      <c r="BZ231" s="5">
        <f t="shared" si="57"/>
        <v>4790.177965290115</v>
      </c>
      <c r="CA231" s="5">
        <f t="shared" si="31"/>
        <v>2159.1675960037396</v>
      </c>
      <c r="CB231" s="35">
        <f t="shared" si="32"/>
        <v>5.7446269875879225E-2</v>
      </c>
      <c r="CC231" s="5">
        <f t="shared" si="33"/>
        <v>2631.0103692863754</v>
      </c>
      <c r="CD231" s="35">
        <f t="shared" si="34"/>
        <v>7.0000000000000007E-2</v>
      </c>
      <c r="CE231" s="5">
        <f t="shared" si="58"/>
        <v>271128.81857548305</v>
      </c>
      <c r="CF231" s="5">
        <f t="shared" si="59"/>
        <v>801871.04564950359</v>
      </c>
      <c r="CG231" s="5">
        <f t="shared" si="35"/>
        <v>448871.18142451777</v>
      </c>
      <c r="CH231" s="5">
        <f t="shared" si="36"/>
        <v>1072999.8642249866</v>
      </c>
    </row>
    <row r="232" spans="9:86" ht="14.25" customHeight="1">
      <c r="I232" s="150"/>
      <c r="J232" s="2">
        <v>225</v>
      </c>
      <c r="K232" s="118">
        <v>51683</v>
      </c>
      <c r="L232" s="5">
        <f t="shared" si="37"/>
        <v>476912.10299482028</v>
      </c>
      <c r="M232" s="5">
        <f t="shared" si="0"/>
        <v>5409.1195491666622</v>
      </c>
      <c r="N232" s="5">
        <f t="shared" si="1"/>
        <v>2130.3488410772729</v>
      </c>
      <c r="O232" s="35">
        <f t="shared" si="2"/>
        <v>5.3603559088549538E-2</v>
      </c>
      <c r="P232" s="5">
        <f t="shared" si="3"/>
        <v>3278.7707080893892</v>
      </c>
      <c r="Q232" s="35">
        <f t="shared" si="4"/>
        <v>8.2500000000000004E-2</v>
      </c>
      <c r="R232" s="5">
        <f t="shared" si="38"/>
        <v>245218.24584625705</v>
      </c>
      <c r="S232" s="5">
        <f t="shared" si="39"/>
        <v>971833.65271624189</v>
      </c>
      <c r="T232" s="5">
        <f t="shared" si="5"/>
        <v>474781.75415374298</v>
      </c>
      <c r="U232" s="5">
        <f t="shared" si="6"/>
        <v>1217051.8985624989</v>
      </c>
      <c r="V232" s="150"/>
      <c r="W232" s="2">
        <v>225</v>
      </c>
      <c r="X232" s="118">
        <v>51683</v>
      </c>
      <c r="Y232" s="5">
        <f t="shared" si="40"/>
        <v>471449.57979395567</v>
      </c>
      <c r="Z232" s="5">
        <f t="shared" si="41"/>
        <v>5283.104931931518</v>
      </c>
      <c r="AA232" s="5">
        <f t="shared" si="7"/>
        <v>2140.1077333051467</v>
      </c>
      <c r="AB232" s="35">
        <f t="shared" si="8"/>
        <v>5.4473042082009322E-2</v>
      </c>
      <c r="AC232" s="5">
        <f t="shared" si="9"/>
        <v>3142.9971986263713</v>
      </c>
      <c r="AD232" s="35">
        <f t="shared" si="10"/>
        <v>0.08</v>
      </c>
      <c r="AE232" s="5">
        <f t="shared" si="42"/>
        <v>250690.52793934927</v>
      </c>
      <c r="AF232" s="5">
        <f t="shared" si="43"/>
        <v>938008.08174524189</v>
      </c>
      <c r="AG232" s="5">
        <f t="shared" si="11"/>
        <v>469309.47206065053</v>
      </c>
      <c r="AH232" s="5">
        <f t="shared" si="12"/>
        <v>1188698.6096845912</v>
      </c>
      <c r="AI232" s="150"/>
      <c r="AJ232" s="2">
        <v>225</v>
      </c>
      <c r="AK232" s="118">
        <v>51683</v>
      </c>
      <c r="AL232" s="5">
        <f t="shared" si="44"/>
        <v>465912.52594312595</v>
      </c>
      <c r="AM232" s="5">
        <f t="shared" si="45"/>
        <v>5158.1681680251213</v>
      </c>
      <c r="AN232" s="5">
        <f t="shared" si="13"/>
        <v>2149.1497713090994</v>
      </c>
      <c r="AO232" s="35">
        <f t="shared" si="14"/>
        <v>5.535330307658945E-2</v>
      </c>
      <c r="AP232" s="5">
        <f t="shared" si="15"/>
        <v>3009.0183967160219</v>
      </c>
      <c r="AQ232" s="35">
        <f t="shared" si="16"/>
        <v>7.7500000000000013E-2</v>
      </c>
      <c r="AR232" s="5">
        <f t="shared" si="46"/>
        <v>256236.62382818351</v>
      </c>
      <c r="AS232" s="5">
        <f t="shared" si="47"/>
        <v>904351.21397746901</v>
      </c>
      <c r="AT232" s="5">
        <f t="shared" si="17"/>
        <v>463763.37617181684</v>
      </c>
      <c r="AU232" s="5">
        <f t="shared" si="18"/>
        <v>1160587.8378056525</v>
      </c>
      <c r="AV232" s="150"/>
      <c r="AW232" s="2">
        <v>225</v>
      </c>
      <c r="AX232" s="118">
        <v>51683</v>
      </c>
      <c r="AY232" s="5">
        <f t="shared" si="48"/>
        <v>460302.56618384738</v>
      </c>
      <c r="AZ232" s="5">
        <f t="shared" si="49"/>
        <v>5034.344461579999</v>
      </c>
      <c r="BA232" s="5">
        <f t="shared" si="19"/>
        <v>2157.4534229309534</v>
      </c>
      <c r="BB232" s="35">
        <f t="shared" si="20"/>
        <v>5.6244398743653876E-2</v>
      </c>
      <c r="BC232" s="5">
        <f t="shared" si="21"/>
        <v>2876.8910386490456</v>
      </c>
      <c r="BD232" s="35">
        <f t="shared" si="22"/>
        <v>7.4999999999999983E-2</v>
      </c>
      <c r="BE232" s="5">
        <f t="shared" si="50"/>
        <v>261854.88723908379</v>
      </c>
      <c r="BF232" s="5">
        <f t="shared" si="51"/>
        <v>870872.61661641567</v>
      </c>
      <c r="BG232" s="5">
        <f t="shared" si="23"/>
        <v>458145.11276091641</v>
      </c>
      <c r="BH232" s="5">
        <f t="shared" si="24"/>
        <v>1132727.5038554994</v>
      </c>
      <c r="BI232" s="150"/>
      <c r="BJ232" s="2">
        <v>225</v>
      </c>
      <c r="BK232" s="118">
        <v>51683</v>
      </c>
      <c r="BL232" s="5">
        <f t="shared" si="52"/>
        <v>454621.47567380214</v>
      </c>
      <c r="BM232" s="5">
        <f t="shared" si="53"/>
        <v>4911.6692164045799</v>
      </c>
      <c r="BN232" s="5">
        <f t="shared" si="25"/>
        <v>2164.9978008753587</v>
      </c>
      <c r="BO232" s="35">
        <f t="shared" si="26"/>
        <v>5.7146384411336806E-2</v>
      </c>
      <c r="BP232" s="5">
        <f t="shared" si="27"/>
        <v>2746.6714155292211</v>
      </c>
      <c r="BQ232" s="35">
        <f t="shared" si="28"/>
        <v>7.2499999999999995E-2</v>
      </c>
      <c r="BR232" s="5">
        <f t="shared" si="54"/>
        <v>267543.52212707425</v>
      </c>
      <c r="BS232" s="5">
        <f t="shared" si="55"/>
        <v>837582.05156395666</v>
      </c>
      <c r="BT232" s="5">
        <f t="shared" si="29"/>
        <v>452456.4778729268</v>
      </c>
      <c r="BU232" s="5">
        <f t="shared" si="30"/>
        <v>1105125.573691031</v>
      </c>
      <c r="BV232" s="150"/>
      <c r="BW232" s="2">
        <v>225</v>
      </c>
      <c r="BX232" s="118">
        <v>51683</v>
      </c>
      <c r="BY232" s="5">
        <f t="shared" si="56"/>
        <v>448871.18142451777</v>
      </c>
      <c r="BZ232" s="5">
        <f t="shared" si="57"/>
        <v>4790.177965290115</v>
      </c>
      <c r="CA232" s="5">
        <f t="shared" si="31"/>
        <v>2171.7627403137612</v>
      </c>
      <c r="CB232" s="35">
        <f t="shared" si="32"/>
        <v>5.8059314035395652E-2</v>
      </c>
      <c r="CC232" s="5">
        <f t="shared" si="33"/>
        <v>2618.4152249763538</v>
      </c>
      <c r="CD232" s="35">
        <f t="shared" si="34"/>
        <v>7.0000000000000007E-2</v>
      </c>
      <c r="CE232" s="5">
        <f t="shared" si="58"/>
        <v>273300.58131579682</v>
      </c>
      <c r="CF232" s="5">
        <f t="shared" si="59"/>
        <v>804489.46087447996</v>
      </c>
      <c r="CG232" s="5">
        <f t="shared" si="35"/>
        <v>446699.41868420399</v>
      </c>
      <c r="CH232" s="5">
        <f t="shared" si="36"/>
        <v>1077790.0421902768</v>
      </c>
    </row>
    <row r="233" spans="9:86" ht="14.25" customHeight="1">
      <c r="I233" s="150"/>
      <c r="J233" s="2">
        <v>226</v>
      </c>
      <c r="K233" s="118">
        <v>51714</v>
      </c>
      <c r="L233" s="5">
        <f t="shared" si="37"/>
        <v>474781.75415374298</v>
      </c>
      <c r="M233" s="5">
        <f t="shared" si="0"/>
        <v>5409.1195491666622</v>
      </c>
      <c r="N233" s="5">
        <f t="shared" si="1"/>
        <v>2144.994989359679</v>
      </c>
      <c r="O233" s="35">
        <f t="shared" si="2"/>
        <v>5.4214256649763939E-2</v>
      </c>
      <c r="P233" s="5">
        <f t="shared" si="3"/>
        <v>3264.1245598069831</v>
      </c>
      <c r="Q233" s="35">
        <f t="shared" si="4"/>
        <v>8.2500000000000004E-2</v>
      </c>
      <c r="R233" s="5">
        <f t="shared" si="38"/>
        <v>247363.24083561674</v>
      </c>
      <c r="S233" s="5">
        <f t="shared" si="39"/>
        <v>975097.7772760489</v>
      </c>
      <c r="T233" s="5">
        <f t="shared" si="5"/>
        <v>472636.75916438329</v>
      </c>
      <c r="U233" s="5">
        <f t="shared" si="6"/>
        <v>1222461.0181116657</v>
      </c>
      <c r="V233" s="150"/>
      <c r="W233" s="2">
        <v>226</v>
      </c>
      <c r="X233" s="118">
        <v>51714</v>
      </c>
      <c r="Y233" s="5">
        <f t="shared" si="40"/>
        <v>469309.47206065053</v>
      </c>
      <c r="Z233" s="5">
        <f t="shared" si="41"/>
        <v>5283.104931931518</v>
      </c>
      <c r="AA233" s="5">
        <f t="shared" si="7"/>
        <v>2154.3751181938474</v>
      </c>
      <c r="AB233" s="35">
        <f t="shared" si="8"/>
        <v>5.5086255354729247E-2</v>
      </c>
      <c r="AC233" s="5">
        <f t="shared" si="9"/>
        <v>3128.7298137376706</v>
      </c>
      <c r="AD233" s="35">
        <f t="shared" si="10"/>
        <v>8.0000000000000016E-2</v>
      </c>
      <c r="AE233" s="5">
        <f t="shared" si="42"/>
        <v>252844.90305754312</v>
      </c>
      <c r="AF233" s="5">
        <f t="shared" si="43"/>
        <v>941136.81155897956</v>
      </c>
      <c r="AG233" s="5">
        <f t="shared" si="11"/>
        <v>467155.09694245667</v>
      </c>
      <c r="AH233" s="5">
        <f t="shared" si="12"/>
        <v>1193981.7146165227</v>
      </c>
      <c r="AI233" s="150"/>
      <c r="AJ233" s="2">
        <v>226</v>
      </c>
      <c r="AK233" s="118">
        <v>51714</v>
      </c>
      <c r="AL233" s="5">
        <f t="shared" si="44"/>
        <v>463763.37617181684</v>
      </c>
      <c r="AM233" s="5">
        <f t="shared" si="45"/>
        <v>5158.1681680251213</v>
      </c>
      <c r="AN233" s="5">
        <f t="shared" si="13"/>
        <v>2163.029696915471</v>
      </c>
      <c r="AO233" s="35">
        <f t="shared" si="14"/>
        <v>5.5968965417763479E-2</v>
      </c>
      <c r="AP233" s="5">
        <f t="shared" si="15"/>
        <v>2995.1384711096503</v>
      </c>
      <c r="AQ233" s="35">
        <f t="shared" si="16"/>
        <v>7.7499999999999999E-2</v>
      </c>
      <c r="AR233" s="5">
        <f t="shared" si="46"/>
        <v>258399.65352509898</v>
      </c>
      <c r="AS233" s="5">
        <f t="shared" si="47"/>
        <v>907346.35244857869</v>
      </c>
      <c r="AT233" s="5">
        <f t="shared" si="17"/>
        <v>461600.34647490137</v>
      </c>
      <c r="AU233" s="5">
        <f t="shared" si="18"/>
        <v>1165746.0059736776</v>
      </c>
      <c r="AV233" s="150"/>
      <c r="AW233" s="2">
        <v>226</v>
      </c>
      <c r="AX233" s="118">
        <v>51714</v>
      </c>
      <c r="AY233" s="5">
        <f t="shared" si="48"/>
        <v>458145.11276091641</v>
      </c>
      <c r="AZ233" s="5">
        <f t="shared" si="49"/>
        <v>5034.344461579999</v>
      </c>
      <c r="BA233" s="5">
        <f t="shared" si="19"/>
        <v>2170.9375068242716</v>
      </c>
      <c r="BB233" s="35">
        <f t="shared" si="20"/>
        <v>5.6862442392758068E-2</v>
      </c>
      <c r="BC233" s="5">
        <f t="shared" si="21"/>
        <v>2863.4069547557274</v>
      </c>
      <c r="BD233" s="35">
        <f t="shared" si="22"/>
        <v>7.4999999999999997E-2</v>
      </c>
      <c r="BE233" s="5">
        <f t="shared" si="50"/>
        <v>264025.82474590809</v>
      </c>
      <c r="BF233" s="5">
        <f t="shared" si="51"/>
        <v>873736.02357117145</v>
      </c>
      <c r="BG233" s="5">
        <f t="shared" si="23"/>
        <v>455974.17525409214</v>
      </c>
      <c r="BH233" s="5">
        <f t="shared" si="24"/>
        <v>1137761.8483170795</v>
      </c>
      <c r="BI233" s="150"/>
      <c r="BJ233" s="2">
        <v>226</v>
      </c>
      <c r="BK233" s="118">
        <v>51714</v>
      </c>
      <c r="BL233" s="5">
        <f t="shared" si="52"/>
        <v>452456.4778729268</v>
      </c>
      <c r="BM233" s="5">
        <f t="shared" si="53"/>
        <v>4911.6692164045799</v>
      </c>
      <c r="BN233" s="5">
        <f t="shared" si="25"/>
        <v>2178.0779959223137</v>
      </c>
      <c r="BO233" s="35">
        <f t="shared" si="26"/>
        <v>5.776674051378787E-2</v>
      </c>
      <c r="BP233" s="5">
        <f t="shared" si="27"/>
        <v>2733.5912204822662</v>
      </c>
      <c r="BQ233" s="35">
        <f t="shared" si="28"/>
        <v>7.2499999999999995E-2</v>
      </c>
      <c r="BR233" s="5">
        <f t="shared" si="54"/>
        <v>269721.60012299655</v>
      </c>
      <c r="BS233" s="5">
        <f t="shared" si="55"/>
        <v>840315.64278443891</v>
      </c>
      <c r="BT233" s="5">
        <f t="shared" si="29"/>
        <v>450278.3998770045</v>
      </c>
      <c r="BU233" s="5">
        <f t="shared" si="30"/>
        <v>1110037.2429074354</v>
      </c>
      <c r="BV233" s="150"/>
      <c r="BW233" s="2">
        <v>226</v>
      </c>
      <c r="BX233" s="118">
        <v>51714</v>
      </c>
      <c r="BY233" s="5">
        <f t="shared" si="56"/>
        <v>446699.41868420399</v>
      </c>
      <c r="BZ233" s="5">
        <f t="shared" si="57"/>
        <v>4790.177965290115</v>
      </c>
      <c r="CA233" s="5">
        <f t="shared" si="31"/>
        <v>2184.431356298925</v>
      </c>
      <c r="CB233" s="35">
        <f t="shared" si="32"/>
        <v>5.8681912666912639E-2</v>
      </c>
      <c r="CC233" s="5">
        <f t="shared" si="33"/>
        <v>2605.74660899119</v>
      </c>
      <c r="CD233" s="35">
        <f t="shared" si="34"/>
        <v>7.0000000000000007E-2</v>
      </c>
      <c r="CE233" s="5">
        <f t="shared" si="58"/>
        <v>275485.01267209573</v>
      </c>
      <c r="CF233" s="5">
        <f t="shared" si="59"/>
        <v>807095.20748347114</v>
      </c>
      <c r="CG233" s="5">
        <f t="shared" si="35"/>
        <v>444514.98732790508</v>
      </c>
      <c r="CH233" s="5">
        <f t="shared" si="36"/>
        <v>1082580.2201555669</v>
      </c>
    </row>
    <row r="234" spans="9:86" ht="14.25" customHeight="1">
      <c r="I234" s="150"/>
      <c r="J234" s="2">
        <v>227</v>
      </c>
      <c r="K234" s="118">
        <v>51745</v>
      </c>
      <c r="L234" s="5">
        <f t="shared" si="37"/>
        <v>472636.75916438329</v>
      </c>
      <c r="M234" s="5">
        <f t="shared" si="0"/>
        <v>5409.1195491666622</v>
      </c>
      <c r="N234" s="5">
        <f t="shared" si="1"/>
        <v>2159.741829911527</v>
      </c>
      <c r="O234" s="35">
        <f t="shared" si="2"/>
        <v>5.4834714939987164E-2</v>
      </c>
      <c r="P234" s="5">
        <f t="shared" si="3"/>
        <v>3249.3777192551352</v>
      </c>
      <c r="Q234" s="35">
        <f t="shared" si="4"/>
        <v>8.2500000000000004E-2</v>
      </c>
      <c r="R234" s="5">
        <f t="shared" si="38"/>
        <v>249522.98266552828</v>
      </c>
      <c r="S234" s="5">
        <f t="shared" si="39"/>
        <v>978347.15499530407</v>
      </c>
      <c r="T234" s="5">
        <f t="shared" si="5"/>
        <v>470477.01733447175</v>
      </c>
      <c r="U234" s="5">
        <f t="shared" si="6"/>
        <v>1227870.1376608324</v>
      </c>
      <c r="V234" s="150"/>
      <c r="W234" s="2">
        <v>227</v>
      </c>
      <c r="X234" s="118">
        <v>51745</v>
      </c>
      <c r="Y234" s="5">
        <f t="shared" si="40"/>
        <v>467155.09694245667</v>
      </c>
      <c r="Z234" s="5">
        <f t="shared" si="41"/>
        <v>5283.104931931518</v>
      </c>
      <c r="AA234" s="5">
        <f t="shared" si="7"/>
        <v>2168.7376189818065</v>
      </c>
      <c r="AB234" s="35">
        <f t="shared" si="8"/>
        <v>5.5709231469623401E-2</v>
      </c>
      <c r="AC234" s="5">
        <f t="shared" si="9"/>
        <v>3114.3673129497115</v>
      </c>
      <c r="AD234" s="35">
        <f t="shared" si="10"/>
        <v>0.08</v>
      </c>
      <c r="AE234" s="5">
        <f t="shared" si="42"/>
        <v>255013.64067652493</v>
      </c>
      <c r="AF234" s="5">
        <f t="shared" si="43"/>
        <v>944251.1788719293</v>
      </c>
      <c r="AG234" s="5">
        <f t="shared" si="11"/>
        <v>464986.35932347487</v>
      </c>
      <c r="AH234" s="5">
        <f t="shared" si="12"/>
        <v>1199264.8195484541</v>
      </c>
      <c r="AI234" s="150"/>
      <c r="AJ234" s="2">
        <v>227</v>
      </c>
      <c r="AK234" s="118">
        <v>51745</v>
      </c>
      <c r="AL234" s="5">
        <f t="shared" si="44"/>
        <v>461600.34647490137</v>
      </c>
      <c r="AM234" s="5">
        <f t="shared" si="45"/>
        <v>5158.1681680251213</v>
      </c>
      <c r="AN234" s="5">
        <f t="shared" si="13"/>
        <v>2176.99926370805</v>
      </c>
      <c r="AO234" s="35">
        <f t="shared" si="14"/>
        <v>5.6594392452253159E-2</v>
      </c>
      <c r="AP234" s="5">
        <f t="shared" si="15"/>
        <v>2981.1689043170713</v>
      </c>
      <c r="AQ234" s="35">
        <f t="shared" si="16"/>
        <v>7.7499999999999999E-2</v>
      </c>
      <c r="AR234" s="5">
        <f t="shared" si="46"/>
        <v>260576.65278880703</v>
      </c>
      <c r="AS234" s="5">
        <f t="shared" si="47"/>
        <v>910327.52135289577</v>
      </c>
      <c r="AT234" s="5">
        <f t="shared" si="17"/>
        <v>459423.34721119329</v>
      </c>
      <c r="AU234" s="5">
        <f t="shared" si="18"/>
        <v>1170904.1741417027</v>
      </c>
      <c r="AV234" s="150"/>
      <c r="AW234" s="2">
        <v>227</v>
      </c>
      <c r="AX234" s="118">
        <v>51745</v>
      </c>
      <c r="AY234" s="5">
        <f t="shared" si="48"/>
        <v>455974.17525409214</v>
      </c>
      <c r="AZ234" s="5">
        <f t="shared" si="49"/>
        <v>5034.344461579999</v>
      </c>
      <c r="BA234" s="5">
        <f t="shared" si="19"/>
        <v>2184.5058662419233</v>
      </c>
      <c r="BB234" s="35">
        <f t="shared" si="20"/>
        <v>5.7490252337855013E-2</v>
      </c>
      <c r="BC234" s="5">
        <f t="shared" si="21"/>
        <v>2849.8385953380757</v>
      </c>
      <c r="BD234" s="35">
        <f t="shared" si="22"/>
        <v>7.4999999999999997E-2</v>
      </c>
      <c r="BE234" s="5">
        <f t="shared" si="50"/>
        <v>266210.33061215002</v>
      </c>
      <c r="BF234" s="5">
        <f t="shared" si="51"/>
        <v>876585.8621665095</v>
      </c>
      <c r="BG234" s="5">
        <f t="shared" si="23"/>
        <v>453789.66938785021</v>
      </c>
      <c r="BH234" s="5">
        <f t="shared" si="24"/>
        <v>1142796.1927786595</v>
      </c>
      <c r="BI234" s="150"/>
      <c r="BJ234" s="2">
        <v>227</v>
      </c>
      <c r="BK234" s="118">
        <v>51745</v>
      </c>
      <c r="BL234" s="5">
        <f t="shared" si="52"/>
        <v>450278.3998770045</v>
      </c>
      <c r="BM234" s="5">
        <f t="shared" si="53"/>
        <v>4911.6692164045799</v>
      </c>
      <c r="BN234" s="5">
        <f t="shared" si="25"/>
        <v>2191.2372171476777</v>
      </c>
      <c r="BO234" s="35">
        <f t="shared" si="26"/>
        <v>5.8396864279864825E-2</v>
      </c>
      <c r="BP234" s="5">
        <f t="shared" si="27"/>
        <v>2720.4319992569021</v>
      </c>
      <c r="BQ234" s="35">
        <f t="shared" si="28"/>
        <v>7.2499999999999995E-2</v>
      </c>
      <c r="BR234" s="5">
        <f t="shared" si="54"/>
        <v>271912.83734014421</v>
      </c>
      <c r="BS234" s="5">
        <f t="shared" si="55"/>
        <v>843036.07478369586</v>
      </c>
      <c r="BT234" s="5">
        <f t="shared" si="29"/>
        <v>448087.16265985684</v>
      </c>
      <c r="BU234" s="5">
        <f t="shared" si="30"/>
        <v>1114948.9121238401</v>
      </c>
      <c r="BV234" s="150"/>
      <c r="BW234" s="2">
        <v>227</v>
      </c>
      <c r="BX234" s="118">
        <v>51745</v>
      </c>
      <c r="BY234" s="5">
        <f t="shared" si="56"/>
        <v>444514.98732790508</v>
      </c>
      <c r="BZ234" s="5">
        <f t="shared" si="57"/>
        <v>4790.177965290115</v>
      </c>
      <c r="CA234" s="5">
        <f t="shared" si="31"/>
        <v>2197.1738725440018</v>
      </c>
      <c r="CB234" s="35">
        <f t="shared" si="32"/>
        <v>5.9314280107902337E-2</v>
      </c>
      <c r="CC234" s="5">
        <f t="shared" si="33"/>
        <v>2593.0040927461132</v>
      </c>
      <c r="CD234" s="35">
        <f t="shared" si="34"/>
        <v>7.0000000000000007E-2</v>
      </c>
      <c r="CE234" s="5">
        <f t="shared" si="58"/>
        <v>277682.18654463976</v>
      </c>
      <c r="CF234" s="5">
        <f t="shared" si="59"/>
        <v>809688.2115762172</v>
      </c>
      <c r="CG234" s="5">
        <f t="shared" si="35"/>
        <v>442317.81345536106</v>
      </c>
      <c r="CH234" s="5">
        <f t="shared" si="36"/>
        <v>1087370.3981208568</v>
      </c>
    </row>
    <row r="235" spans="9:86" ht="14.25" customHeight="1">
      <c r="I235" s="150"/>
      <c r="J235" s="2">
        <v>228</v>
      </c>
      <c r="K235" s="118">
        <v>51775</v>
      </c>
      <c r="L235" s="5">
        <f t="shared" si="37"/>
        <v>470477.01733447175</v>
      </c>
      <c r="M235" s="5">
        <f t="shared" si="0"/>
        <v>5409.1195491666622</v>
      </c>
      <c r="N235" s="5">
        <f t="shared" si="1"/>
        <v>2174.5900549921689</v>
      </c>
      <c r="O235" s="35">
        <f t="shared" si="2"/>
        <v>5.5465154935197394E-2</v>
      </c>
      <c r="P235" s="5">
        <f t="shared" si="3"/>
        <v>3234.5294941744933</v>
      </c>
      <c r="Q235" s="35">
        <f t="shared" si="4"/>
        <v>8.2500000000000004E-2</v>
      </c>
      <c r="R235" s="5">
        <f t="shared" si="38"/>
        <v>251697.57272052046</v>
      </c>
      <c r="S235" s="5">
        <f t="shared" si="39"/>
        <v>981581.68448947859</v>
      </c>
      <c r="T235" s="5">
        <f t="shared" si="5"/>
        <v>468302.42727947957</v>
      </c>
      <c r="U235" s="5">
        <f t="shared" si="6"/>
        <v>1233279.257209999</v>
      </c>
      <c r="V235" s="150"/>
      <c r="W235" s="2">
        <v>228</v>
      </c>
      <c r="X235" s="118">
        <v>51775</v>
      </c>
      <c r="Y235" s="5">
        <f t="shared" si="40"/>
        <v>464986.35932347487</v>
      </c>
      <c r="Z235" s="5">
        <f t="shared" si="41"/>
        <v>5283.104931931518</v>
      </c>
      <c r="AA235" s="5">
        <f t="shared" si="7"/>
        <v>2183.1958697750188</v>
      </c>
      <c r="AB235" s="35">
        <f t="shared" si="8"/>
        <v>5.6342191361090962E-2</v>
      </c>
      <c r="AC235" s="5">
        <f t="shared" si="9"/>
        <v>3099.9090621564992</v>
      </c>
      <c r="AD235" s="35">
        <f t="shared" si="10"/>
        <v>0.08</v>
      </c>
      <c r="AE235" s="5">
        <f t="shared" si="42"/>
        <v>257196.83654629995</v>
      </c>
      <c r="AF235" s="5">
        <f t="shared" si="43"/>
        <v>947351.08793408575</v>
      </c>
      <c r="AG235" s="5">
        <f t="shared" si="11"/>
        <v>462803.16345369985</v>
      </c>
      <c r="AH235" s="5">
        <f t="shared" si="12"/>
        <v>1204547.9244803856</v>
      </c>
      <c r="AI235" s="150"/>
      <c r="AJ235" s="2">
        <v>228</v>
      </c>
      <c r="AK235" s="118">
        <v>51775</v>
      </c>
      <c r="AL235" s="5">
        <f t="shared" si="44"/>
        <v>459423.34721119329</v>
      </c>
      <c r="AM235" s="5">
        <f t="shared" si="45"/>
        <v>5158.1681680251213</v>
      </c>
      <c r="AN235" s="5">
        <f t="shared" si="13"/>
        <v>2191.0590506194981</v>
      </c>
      <c r="AO235" s="35">
        <f t="shared" si="14"/>
        <v>5.722980507420191E-2</v>
      </c>
      <c r="AP235" s="5">
        <f t="shared" si="15"/>
        <v>2967.1091174056232</v>
      </c>
      <c r="AQ235" s="35">
        <f t="shared" si="16"/>
        <v>7.7499999999999999E-2</v>
      </c>
      <c r="AR235" s="5">
        <f t="shared" si="46"/>
        <v>262767.71183942654</v>
      </c>
      <c r="AS235" s="5">
        <f t="shared" si="47"/>
        <v>913294.63047030137</v>
      </c>
      <c r="AT235" s="5">
        <f t="shared" si="17"/>
        <v>457232.28816057381</v>
      </c>
      <c r="AU235" s="5">
        <f t="shared" si="18"/>
        <v>1176062.3423097278</v>
      </c>
      <c r="AV235" s="150"/>
      <c r="AW235" s="2">
        <v>228</v>
      </c>
      <c r="AX235" s="118">
        <v>51775</v>
      </c>
      <c r="AY235" s="5">
        <f t="shared" si="48"/>
        <v>453789.66938785021</v>
      </c>
      <c r="AZ235" s="5">
        <f t="shared" si="49"/>
        <v>5034.344461579999</v>
      </c>
      <c r="BA235" s="5">
        <f t="shared" si="19"/>
        <v>2198.1590279059355</v>
      </c>
      <c r="BB235" s="35">
        <f t="shared" si="20"/>
        <v>5.8128049434122864E-2</v>
      </c>
      <c r="BC235" s="5">
        <f t="shared" si="21"/>
        <v>2836.1854336740635</v>
      </c>
      <c r="BD235" s="35">
        <f t="shared" si="22"/>
        <v>7.4999999999999997E-2</v>
      </c>
      <c r="BE235" s="5">
        <f t="shared" si="50"/>
        <v>268408.48964005598</v>
      </c>
      <c r="BF235" s="5">
        <f t="shared" si="51"/>
        <v>879422.04760018352</v>
      </c>
      <c r="BG235" s="5">
        <f t="shared" si="23"/>
        <v>451591.51035994425</v>
      </c>
      <c r="BH235" s="5">
        <f t="shared" si="24"/>
        <v>1147830.5372402396</v>
      </c>
      <c r="BI235" s="150"/>
      <c r="BJ235" s="2">
        <v>228</v>
      </c>
      <c r="BK235" s="118">
        <v>51775</v>
      </c>
      <c r="BL235" s="5">
        <f t="shared" si="52"/>
        <v>448087.16265985684</v>
      </c>
      <c r="BM235" s="5">
        <f t="shared" si="53"/>
        <v>4911.6692164045799</v>
      </c>
      <c r="BN235" s="5">
        <f t="shared" si="25"/>
        <v>2204.4759420012783</v>
      </c>
      <c r="BO235" s="35">
        <f t="shared" si="26"/>
        <v>5.9036976527034241E-2</v>
      </c>
      <c r="BP235" s="5">
        <f t="shared" si="27"/>
        <v>2707.1932744033015</v>
      </c>
      <c r="BQ235" s="35">
        <f t="shared" si="28"/>
        <v>7.2499999999999995E-2</v>
      </c>
      <c r="BR235" s="5">
        <f t="shared" si="54"/>
        <v>274117.31328214548</v>
      </c>
      <c r="BS235" s="5">
        <f t="shared" si="55"/>
        <v>845743.2680580992</v>
      </c>
      <c r="BT235" s="5">
        <f t="shared" si="29"/>
        <v>445882.68671785557</v>
      </c>
      <c r="BU235" s="5">
        <f t="shared" si="30"/>
        <v>1119860.5813402447</v>
      </c>
      <c r="BV235" s="150"/>
      <c r="BW235" s="2">
        <v>228</v>
      </c>
      <c r="BX235" s="118">
        <v>51775</v>
      </c>
      <c r="BY235" s="5">
        <f t="shared" si="56"/>
        <v>442317.81345536106</v>
      </c>
      <c r="BZ235" s="5">
        <f t="shared" si="57"/>
        <v>4790.177965290115</v>
      </c>
      <c r="CA235" s="5">
        <f t="shared" si="31"/>
        <v>2209.9907201338419</v>
      </c>
      <c r="CB235" s="35">
        <f t="shared" si="32"/>
        <v>5.9956637139332629E-2</v>
      </c>
      <c r="CC235" s="5">
        <f t="shared" si="33"/>
        <v>2580.1872451562731</v>
      </c>
      <c r="CD235" s="35">
        <f t="shared" si="34"/>
        <v>7.0000000000000007E-2</v>
      </c>
      <c r="CE235" s="5">
        <f t="shared" si="58"/>
        <v>279892.17726477358</v>
      </c>
      <c r="CF235" s="5">
        <f t="shared" si="59"/>
        <v>812268.39882137347</v>
      </c>
      <c r="CG235" s="5">
        <f t="shared" si="35"/>
        <v>440107.82273522724</v>
      </c>
      <c r="CH235" s="5">
        <f t="shared" si="36"/>
        <v>1092160.576086147</v>
      </c>
    </row>
    <row r="236" spans="9:86" ht="14.25" customHeight="1">
      <c r="I236" s="150"/>
      <c r="J236" s="2">
        <v>229</v>
      </c>
      <c r="K236" s="118">
        <v>51806</v>
      </c>
      <c r="L236" s="5">
        <f t="shared" si="37"/>
        <v>468302.42727947957</v>
      </c>
      <c r="M236" s="5">
        <f t="shared" si="0"/>
        <v>5409.1195491666622</v>
      </c>
      <c r="N236" s="5">
        <f t="shared" si="1"/>
        <v>2189.5403616202402</v>
      </c>
      <c r="O236" s="35">
        <f t="shared" si="2"/>
        <v>5.6105804302744852E-2</v>
      </c>
      <c r="P236" s="5">
        <f t="shared" si="3"/>
        <v>3219.579187546422</v>
      </c>
      <c r="Q236" s="35">
        <f t="shared" si="4"/>
        <v>8.2500000000000004E-2</v>
      </c>
      <c r="R236" s="5">
        <f t="shared" si="38"/>
        <v>253887.11308214071</v>
      </c>
      <c r="S236" s="5">
        <f t="shared" si="39"/>
        <v>984801.26367702498</v>
      </c>
      <c r="T236" s="5">
        <f t="shared" si="5"/>
        <v>466112.88691785932</v>
      </c>
      <c r="U236" s="5">
        <f t="shared" si="6"/>
        <v>1238688.3767591657</v>
      </c>
      <c r="V236" s="150"/>
      <c r="W236" s="2">
        <v>229</v>
      </c>
      <c r="X236" s="118">
        <v>51806</v>
      </c>
      <c r="Y236" s="5">
        <f t="shared" si="40"/>
        <v>462803.16345369985</v>
      </c>
      <c r="Z236" s="5">
        <f t="shared" si="41"/>
        <v>5283.104931931518</v>
      </c>
      <c r="AA236" s="5">
        <f t="shared" si="7"/>
        <v>2197.7505089068522</v>
      </c>
      <c r="AB236" s="35">
        <f t="shared" si="8"/>
        <v>5.6985362654118202E-2</v>
      </c>
      <c r="AC236" s="5">
        <f t="shared" si="9"/>
        <v>3085.3544230246657</v>
      </c>
      <c r="AD236" s="35">
        <f t="shared" si="10"/>
        <v>0.08</v>
      </c>
      <c r="AE236" s="5">
        <f t="shared" si="42"/>
        <v>259394.58705520679</v>
      </c>
      <c r="AF236" s="5">
        <f t="shared" si="43"/>
        <v>950436.44235711044</v>
      </c>
      <c r="AG236" s="5">
        <f t="shared" si="11"/>
        <v>460605.412944793</v>
      </c>
      <c r="AH236" s="5">
        <f t="shared" si="12"/>
        <v>1209831.0294123173</v>
      </c>
      <c r="AI236" s="150"/>
      <c r="AJ236" s="2">
        <v>229</v>
      </c>
      <c r="AK236" s="118">
        <v>51806</v>
      </c>
      <c r="AL236" s="5">
        <f t="shared" si="44"/>
        <v>457232.28816057381</v>
      </c>
      <c r="AM236" s="5">
        <f t="shared" si="45"/>
        <v>5158.1681680251213</v>
      </c>
      <c r="AN236" s="5">
        <f t="shared" si="13"/>
        <v>2205.2096403214155</v>
      </c>
      <c r="AO236" s="35">
        <f t="shared" si="14"/>
        <v>5.7875430867567482E-2</v>
      </c>
      <c r="AP236" s="5">
        <f t="shared" si="15"/>
        <v>2952.9585277037058</v>
      </c>
      <c r="AQ236" s="35">
        <f t="shared" si="16"/>
        <v>7.7499999999999999E-2</v>
      </c>
      <c r="AR236" s="5">
        <f t="shared" si="46"/>
        <v>264972.92147974798</v>
      </c>
      <c r="AS236" s="5">
        <f t="shared" si="47"/>
        <v>916247.58899800503</v>
      </c>
      <c r="AT236" s="5">
        <f t="shared" si="17"/>
        <v>455027.07852025237</v>
      </c>
      <c r="AU236" s="5">
        <f t="shared" si="18"/>
        <v>1181220.5104777529</v>
      </c>
      <c r="AV236" s="150"/>
      <c r="AW236" s="2">
        <v>229</v>
      </c>
      <c r="AX236" s="118">
        <v>51806</v>
      </c>
      <c r="AY236" s="5">
        <f t="shared" si="48"/>
        <v>451591.51035994425</v>
      </c>
      <c r="AZ236" s="5">
        <f t="shared" si="49"/>
        <v>5034.344461579999</v>
      </c>
      <c r="BA236" s="5">
        <f t="shared" si="19"/>
        <v>2211.8975218303476</v>
      </c>
      <c r="BB236" s="35">
        <f t="shared" si="20"/>
        <v>5.8776061225792452E-2</v>
      </c>
      <c r="BC236" s="5">
        <f t="shared" si="21"/>
        <v>2822.4469397496514</v>
      </c>
      <c r="BD236" s="35">
        <f t="shared" si="22"/>
        <v>7.4999999999999997E-2</v>
      </c>
      <c r="BE236" s="5">
        <f t="shared" si="50"/>
        <v>270620.38716188632</v>
      </c>
      <c r="BF236" s="5">
        <f t="shared" si="51"/>
        <v>882244.49453993316</v>
      </c>
      <c r="BG236" s="5">
        <f t="shared" si="23"/>
        <v>449379.61283811391</v>
      </c>
      <c r="BH236" s="5">
        <f t="shared" si="24"/>
        <v>1152864.8817018196</v>
      </c>
      <c r="BI236" s="150"/>
      <c r="BJ236" s="2">
        <v>229</v>
      </c>
      <c r="BK236" s="118">
        <v>51806</v>
      </c>
      <c r="BL236" s="5">
        <f t="shared" si="52"/>
        <v>445882.68671785557</v>
      </c>
      <c r="BM236" s="5">
        <f t="shared" si="53"/>
        <v>4911.6692164045799</v>
      </c>
      <c r="BN236" s="5">
        <f t="shared" si="25"/>
        <v>2217.794650817536</v>
      </c>
      <c r="BO236" s="35">
        <f t="shared" si="26"/>
        <v>5.9687304761063466E-2</v>
      </c>
      <c r="BP236" s="5">
        <f t="shared" si="27"/>
        <v>2693.8745655870439</v>
      </c>
      <c r="BQ236" s="35">
        <f t="shared" si="28"/>
        <v>7.2499999999999995E-2</v>
      </c>
      <c r="BR236" s="5">
        <f t="shared" si="54"/>
        <v>276335.107932963</v>
      </c>
      <c r="BS236" s="5">
        <f t="shared" si="55"/>
        <v>848437.14262368623</v>
      </c>
      <c r="BT236" s="5">
        <f t="shared" si="29"/>
        <v>443664.89206703805</v>
      </c>
      <c r="BU236" s="5">
        <f t="shared" si="30"/>
        <v>1124772.2505566492</v>
      </c>
      <c r="BV236" s="150"/>
      <c r="BW236" s="2">
        <v>229</v>
      </c>
      <c r="BX236" s="118">
        <v>51806</v>
      </c>
      <c r="BY236" s="5">
        <f t="shared" si="56"/>
        <v>440107.82273522724</v>
      </c>
      <c r="BZ236" s="5">
        <f t="shared" si="57"/>
        <v>4790.177965290115</v>
      </c>
      <c r="CA236" s="5">
        <f t="shared" si="31"/>
        <v>2222.8823326679562</v>
      </c>
      <c r="CB236" s="35">
        <f t="shared" si="32"/>
        <v>6.0609211229728913E-2</v>
      </c>
      <c r="CC236" s="5">
        <f t="shared" si="33"/>
        <v>2567.2956326221588</v>
      </c>
      <c r="CD236" s="35">
        <f t="shared" si="34"/>
        <v>6.9999999999999993E-2</v>
      </c>
      <c r="CE236" s="5">
        <f t="shared" si="58"/>
        <v>282115.05959744152</v>
      </c>
      <c r="CF236" s="5">
        <f t="shared" si="59"/>
        <v>814835.69445399567</v>
      </c>
      <c r="CG236" s="5">
        <f t="shared" si="35"/>
        <v>437884.9404025593</v>
      </c>
      <c r="CH236" s="5">
        <f t="shared" si="36"/>
        <v>1096950.7540514371</v>
      </c>
    </row>
    <row r="237" spans="9:86" ht="14.25" customHeight="1">
      <c r="I237" s="150"/>
      <c r="J237" s="2">
        <v>230</v>
      </c>
      <c r="K237" s="118">
        <v>51836</v>
      </c>
      <c r="L237" s="5">
        <f t="shared" si="37"/>
        <v>466112.88691785932</v>
      </c>
      <c r="M237" s="5">
        <f t="shared" si="0"/>
        <v>5409.1195491666622</v>
      </c>
      <c r="N237" s="5">
        <f t="shared" si="1"/>
        <v>2204.5934516063794</v>
      </c>
      <c r="O237" s="35">
        <f t="shared" si="2"/>
        <v>5.6756897656722809E-2</v>
      </c>
      <c r="P237" s="5">
        <f t="shared" si="3"/>
        <v>3204.5260975602828</v>
      </c>
      <c r="Q237" s="35">
        <f t="shared" si="4"/>
        <v>8.2500000000000004E-2</v>
      </c>
      <c r="R237" s="5">
        <f t="shared" si="38"/>
        <v>256091.70653374708</v>
      </c>
      <c r="S237" s="5">
        <f t="shared" si="39"/>
        <v>988005.78977458528</v>
      </c>
      <c r="T237" s="5">
        <f t="shared" si="5"/>
        <v>463908.29346625292</v>
      </c>
      <c r="U237" s="5">
        <f t="shared" si="6"/>
        <v>1244097.4963083323</v>
      </c>
      <c r="V237" s="150"/>
      <c r="W237" s="2">
        <v>230</v>
      </c>
      <c r="X237" s="118">
        <v>51836</v>
      </c>
      <c r="Y237" s="5">
        <f t="shared" si="40"/>
        <v>460605.412944793</v>
      </c>
      <c r="Z237" s="5">
        <f t="shared" si="41"/>
        <v>5283.104931931518</v>
      </c>
      <c r="AA237" s="5">
        <f t="shared" si="7"/>
        <v>2212.4021789662311</v>
      </c>
      <c r="AB237" s="35">
        <f t="shared" si="8"/>
        <v>5.7638979919623412E-2</v>
      </c>
      <c r="AC237" s="5">
        <f t="shared" si="9"/>
        <v>3070.7027529652869</v>
      </c>
      <c r="AD237" s="35">
        <f t="shared" si="10"/>
        <v>0.08</v>
      </c>
      <c r="AE237" s="5">
        <f t="shared" si="42"/>
        <v>261606.98923417303</v>
      </c>
      <c r="AF237" s="5">
        <f t="shared" si="43"/>
        <v>953507.14511007571</v>
      </c>
      <c r="AG237" s="5">
        <f t="shared" si="11"/>
        <v>458393.0107658268</v>
      </c>
      <c r="AH237" s="5">
        <f t="shared" si="12"/>
        <v>1215114.1343442488</v>
      </c>
      <c r="AI237" s="150"/>
      <c r="AJ237" s="2">
        <v>230</v>
      </c>
      <c r="AK237" s="118">
        <v>51836</v>
      </c>
      <c r="AL237" s="5">
        <f t="shared" si="44"/>
        <v>455027.07852025237</v>
      </c>
      <c r="AM237" s="5">
        <f t="shared" si="45"/>
        <v>5158.1681680251213</v>
      </c>
      <c r="AN237" s="5">
        <f t="shared" si="13"/>
        <v>2219.4516192484916</v>
      </c>
      <c r="AO237" s="35">
        <f t="shared" si="14"/>
        <v>5.8531504361440979E-2</v>
      </c>
      <c r="AP237" s="5">
        <f t="shared" si="15"/>
        <v>2938.7165487766297</v>
      </c>
      <c r="AQ237" s="35">
        <f t="shared" si="16"/>
        <v>7.7499999999999999E-2</v>
      </c>
      <c r="AR237" s="5">
        <f t="shared" si="46"/>
        <v>267192.37309899647</v>
      </c>
      <c r="AS237" s="5">
        <f t="shared" si="47"/>
        <v>919186.30554678163</v>
      </c>
      <c r="AT237" s="5">
        <f t="shared" si="17"/>
        <v>452807.62690100388</v>
      </c>
      <c r="AU237" s="5">
        <f t="shared" si="18"/>
        <v>1186378.678645778</v>
      </c>
      <c r="AV237" s="150"/>
      <c r="AW237" s="2">
        <v>230</v>
      </c>
      <c r="AX237" s="118">
        <v>51836</v>
      </c>
      <c r="AY237" s="5">
        <f t="shared" si="48"/>
        <v>449379.61283811391</v>
      </c>
      <c r="AZ237" s="5">
        <f t="shared" si="49"/>
        <v>5034.344461579999</v>
      </c>
      <c r="BA237" s="5">
        <f t="shared" si="19"/>
        <v>2225.7218813417871</v>
      </c>
      <c r="BB237" s="35">
        <f t="shared" si="20"/>
        <v>5.9434522201440118E-2</v>
      </c>
      <c r="BC237" s="5">
        <f t="shared" si="21"/>
        <v>2808.6225802382119</v>
      </c>
      <c r="BD237" s="35">
        <f t="shared" si="22"/>
        <v>7.4999999999999997E-2</v>
      </c>
      <c r="BE237" s="5">
        <f t="shared" si="50"/>
        <v>272846.10904322809</v>
      </c>
      <c r="BF237" s="5">
        <f t="shared" si="51"/>
        <v>885053.11712017143</v>
      </c>
      <c r="BG237" s="5">
        <f t="shared" si="23"/>
        <v>447153.89095677214</v>
      </c>
      <c r="BH237" s="5">
        <f t="shared" si="24"/>
        <v>1157899.2261633994</v>
      </c>
      <c r="BI237" s="150"/>
      <c r="BJ237" s="2">
        <v>230</v>
      </c>
      <c r="BK237" s="118">
        <v>51836</v>
      </c>
      <c r="BL237" s="5">
        <f t="shared" si="52"/>
        <v>443664.89206703805</v>
      </c>
      <c r="BM237" s="5">
        <f t="shared" si="53"/>
        <v>4911.6692164045799</v>
      </c>
      <c r="BN237" s="5">
        <f t="shared" si="25"/>
        <v>2231.1938268328918</v>
      </c>
      <c r="BO237" s="35">
        <f t="shared" si="26"/>
        <v>6.0348083431287336E-2</v>
      </c>
      <c r="BP237" s="5">
        <f t="shared" si="27"/>
        <v>2680.4753895716881</v>
      </c>
      <c r="BQ237" s="35">
        <f t="shared" si="28"/>
        <v>7.2499999999999995E-2</v>
      </c>
      <c r="BR237" s="5">
        <f t="shared" si="54"/>
        <v>278566.30175979587</v>
      </c>
      <c r="BS237" s="5">
        <f t="shared" si="55"/>
        <v>851117.61801325798</v>
      </c>
      <c r="BT237" s="5">
        <f t="shared" si="29"/>
        <v>441433.69824020518</v>
      </c>
      <c r="BU237" s="5">
        <f t="shared" si="30"/>
        <v>1129683.9197730538</v>
      </c>
      <c r="BV237" s="150"/>
      <c r="BW237" s="2">
        <v>230</v>
      </c>
      <c r="BX237" s="118">
        <v>51836</v>
      </c>
      <c r="BY237" s="5">
        <f t="shared" si="56"/>
        <v>437884.9404025593</v>
      </c>
      <c r="BZ237" s="5">
        <f t="shared" si="57"/>
        <v>4790.177965290115</v>
      </c>
      <c r="CA237" s="5">
        <f t="shared" si="31"/>
        <v>2235.8491462751858</v>
      </c>
      <c r="CB237" s="35">
        <f t="shared" si="32"/>
        <v>6.1272236790414672E-2</v>
      </c>
      <c r="CC237" s="5">
        <f t="shared" si="33"/>
        <v>2554.3288190149292</v>
      </c>
      <c r="CD237" s="35">
        <f t="shared" si="34"/>
        <v>7.0000000000000007E-2</v>
      </c>
      <c r="CE237" s="5">
        <f t="shared" si="58"/>
        <v>284350.90874371672</v>
      </c>
      <c r="CF237" s="5">
        <f t="shared" si="59"/>
        <v>817390.02327301062</v>
      </c>
      <c r="CG237" s="5">
        <f t="shared" si="35"/>
        <v>435649.0912562841</v>
      </c>
      <c r="CH237" s="5">
        <f t="shared" si="36"/>
        <v>1101740.9320167273</v>
      </c>
    </row>
    <row r="238" spans="9:86" ht="14.25" customHeight="1">
      <c r="I238" s="150"/>
      <c r="J238" s="2">
        <v>231</v>
      </c>
      <c r="K238" s="118">
        <v>51867</v>
      </c>
      <c r="L238" s="5">
        <f t="shared" si="37"/>
        <v>463908.29346625292</v>
      </c>
      <c r="M238" s="5">
        <f t="shared" si="0"/>
        <v>5409.1195491666622</v>
      </c>
      <c r="N238" s="5">
        <f t="shared" si="1"/>
        <v>2219.7500315861735</v>
      </c>
      <c r="O238" s="35">
        <f t="shared" si="2"/>
        <v>5.7418676825125123E-2</v>
      </c>
      <c r="P238" s="5">
        <f t="shared" si="3"/>
        <v>3189.3695175804887</v>
      </c>
      <c r="Q238" s="35">
        <f t="shared" si="4"/>
        <v>8.2500000000000004E-2</v>
      </c>
      <c r="R238" s="5">
        <f t="shared" si="38"/>
        <v>258311.45656533327</v>
      </c>
      <c r="S238" s="5">
        <f t="shared" si="39"/>
        <v>991195.15929216577</v>
      </c>
      <c r="T238" s="5">
        <f t="shared" si="5"/>
        <v>461688.54343466676</v>
      </c>
      <c r="U238" s="5">
        <f t="shared" si="6"/>
        <v>1249506.615857499</v>
      </c>
      <c r="V238" s="150"/>
      <c r="W238" s="2">
        <v>231</v>
      </c>
      <c r="X238" s="118">
        <v>51867</v>
      </c>
      <c r="Y238" s="5">
        <f t="shared" si="40"/>
        <v>458393.0107658268</v>
      </c>
      <c r="Z238" s="5">
        <f t="shared" si="41"/>
        <v>5283.104931931518</v>
      </c>
      <c r="AA238" s="5">
        <f t="shared" si="7"/>
        <v>2227.1515268260059</v>
      </c>
      <c r="AB238" s="35">
        <f t="shared" si="8"/>
        <v>5.830328494158725E-2</v>
      </c>
      <c r="AC238" s="5">
        <f t="shared" si="9"/>
        <v>3055.953405105512</v>
      </c>
      <c r="AD238" s="35">
        <f t="shared" si="10"/>
        <v>0.08</v>
      </c>
      <c r="AE238" s="5">
        <f t="shared" si="42"/>
        <v>263834.14076099906</v>
      </c>
      <c r="AF238" s="5">
        <f t="shared" si="43"/>
        <v>956563.09851518122</v>
      </c>
      <c r="AG238" s="5">
        <f t="shared" si="11"/>
        <v>456165.85923900077</v>
      </c>
      <c r="AH238" s="5">
        <f t="shared" si="12"/>
        <v>1220397.2392761803</v>
      </c>
      <c r="AI238" s="150"/>
      <c r="AJ238" s="2">
        <v>231</v>
      </c>
      <c r="AK238" s="118">
        <v>51867</v>
      </c>
      <c r="AL238" s="5">
        <f t="shared" si="44"/>
        <v>452807.62690100388</v>
      </c>
      <c r="AM238" s="5">
        <f t="shared" si="45"/>
        <v>5158.1681680251213</v>
      </c>
      <c r="AN238" s="5">
        <f t="shared" si="13"/>
        <v>2233.7855776228048</v>
      </c>
      <c r="AO238" s="35">
        <f t="shared" si="14"/>
        <v>5.9198267297149693E-2</v>
      </c>
      <c r="AP238" s="5">
        <f t="shared" si="15"/>
        <v>2924.3825904023165</v>
      </c>
      <c r="AQ238" s="35">
        <f t="shared" si="16"/>
        <v>7.7499999999999986E-2</v>
      </c>
      <c r="AR238" s="5">
        <f t="shared" si="46"/>
        <v>269426.15867661929</v>
      </c>
      <c r="AS238" s="5">
        <f t="shared" si="47"/>
        <v>922110.6881371839</v>
      </c>
      <c r="AT238" s="5">
        <f t="shared" si="17"/>
        <v>450573.84132338106</v>
      </c>
      <c r="AU238" s="5">
        <f t="shared" si="18"/>
        <v>1191536.8468138031</v>
      </c>
      <c r="AV238" s="150"/>
      <c r="AW238" s="2">
        <v>231</v>
      </c>
      <c r="AX238" s="118">
        <v>51867</v>
      </c>
      <c r="AY238" s="5">
        <f t="shared" si="48"/>
        <v>447153.89095677214</v>
      </c>
      <c r="AZ238" s="5">
        <f t="shared" si="49"/>
        <v>5034.344461579999</v>
      </c>
      <c r="BA238" s="5">
        <f t="shared" si="19"/>
        <v>2239.6326431001735</v>
      </c>
      <c r="BB238" s="35">
        <f t="shared" si="20"/>
        <v>6.0103674061063324E-2</v>
      </c>
      <c r="BC238" s="5">
        <f t="shared" si="21"/>
        <v>2794.7118184798255</v>
      </c>
      <c r="BD238" s="35">
        <f t="shared" si="22"/>
        <v>7.4999999999999997E-2</v>
      </c>
      <c r="BE238" s="5">
        <f t="shared" si="50"/>
        <v>275085.74168632826</v>
      </c>
      <c r="BF238" s="5">
        <f t="shared" si="51"/>
        <v>887847.82893865125</v>
      </c>
      <c r="BG238" s="5">
        <f t="shared" si="23"/>
        <v>444914.25831367198</v>
      </c>
      <c r="BH238" s="5">
        <f t="shared" si="24"/>
        <v>1162933.5706249794</v>
      </c>
      <c r="BI238" s="150"/>
      <c r="BJ238" s="2">
        <v>231</v>
      </c>
      <c r="BK238" s="118">
        <v>51867</v>
      </c>
      <c r="BL238" s="5">
        <f t="shared" si="52"/>
        <v>441433.69824020518</v>
      </c>
      <c r="BM238" s="5">
        <f t="shared" si="53"/>
        <v>4911.6692164045799</v>
      </c>
      <c r="BN238" s="5">
        <f t="shared" si="25"/>
        <v>2244.6739562033404</v>
      </c>
      <c r="BO238" s="35">
        <f t="shared" si="26"/>
        <v>6.1019554197656367E-2</v>
      </c>
      <c r="BP238" s="5">
        <f t="shared" si="27"/>
        <v>2666.9952602012395</v>
      </c>
      <c r="BQ238" s="35">
        <f t="shared" si="28"/>
        <v>7.2499999999999995E-2</v>
      </c>
      <c r="BR238" s="5">
        <f t="shared" si="54"/>
        <v>280810.9757159992</v>
      </c>
      <c r="BS238" s="5">
        <f t="shared" si="55"/>
        <v>853784.61327345925</v>
      </c>
      <c r="BT238" s="5">
        <f t="shared" si="29"/>
        <v>439189.02428400185</v>
      </c>
      <c r="BU238" s="5">
        <f t="shared" si="30"/>
        <v>1134595.5889894585</v>
      </c>
      <c r="BV238" s="150"/>
      <c r="BW238" s="2">
        <v>231</v>
      </c>
      <c r="BX238" s="118">
        <v>51867</v>
      </c>
      <c r="BY238" s="5">
        <f t="shared" si="56"/>
        <v>435649.0912562841</v>
      </c>
      <c r="BZ238" s="5">
        <f t="shared" si="57"/>
        <v>4790.177965290115</v>
      </c>
      <c r="CA238" s="5">
        <f t="shared" si="31"/>
        <v>2248.8915996284577</v>
      </c>
      <c r="CB238" s="35">
        <f t="shared" si="32"/>
        <v>6.1945955442532369E-2</v>
      </c>
      <c r="CC238" s="5">
        <f t="shared" si="33"/>
        <v>2541.2863656616573</v>
      </c>
      <c r="CD238" s="35">
        <f t="shared" si="34"/>
        <v>7.0000000000000007E-2</v>
      </c>
      <c r="CE238" s="5">
        <f t="shared" si="58"/>
        <v>286599.80034334515</v>
      </c>
      <c r="CF238" s="5">
        <f t="shared" si="59"/>
        <v>819931.30963867228</v>
      </c>
      <c r="CG238" s="5">
        <f t="shared" si="35"/>
        <v>433400.19965665566</v>
      </c>
      <c r="CH238" s="5">
        <f t="shared" si="36"/>
        <v>1106531.1099820174</v>
      </c>
    </row>
    <row r="239" spans="9:86" ht="14.25" customHeight="1">
      <c r="I239" s="150"/>
      <c r="J239" s="2">
        <v>232</v>
      </c>
      <c r="K239" s="118">
        <v>51898</v>
      </c>
      <c r="L239" s="5">
        <f t="shared" si="37"/>
        <v>461688.54343466676</v>
      </c>
      <c r="M239" s="5">
        <f t="shared" si="0"/>
        <v>5409.1195491666622</v>
      </c>
      <c r="N239" s="5">
        <f t="shared" si="1"/>
        <v>2235.0108130533281</v>
      </c>
      <c r="O239" s="35">
        <f t="shared" si="2"/>
        <v>5.8091391129429737E-2</v>
      </c>
      <c r="P239" s="5">
        <f t="shared" si="3"/>
        <v>3174.1087361133341</v>
      </c>
      <c r="Q239" s="35">
        <f t="shared" si="4"/>
        <v>8.2500000000000004E-2</v>
      </c>
      <c r="R239" s="5">
        <f t="shared" si="38"/>
        <v>260546.46737838659</v>
      </c>
      <c r="S239" s="5">
        <f t="shared" si="39"/>
        <v>994369.26802827907</v>
      </c>
      <c r="T239" s="5">
        <f t="shared" si="5"/>
        <v>459453.53262161341</v>
      </c>
      <c r="U239" s="5">
        <f t="shared" si="6"/>
        <v>1254915.7354066656</v>
      </c>
      <c r="V239" s="150"/>
      <c r="W239" s="2">
        <v>232</v>
      </c>
      <c r="X239" s="118">
        <v>51898</v>
      </c>
      <c r="Y239" s="5">
        <f t="shared" si="40"/>
        <v>456165.85923900077</v>
      </c>
      <c r="Z239" s="5">
        <f t="shared" si="41"/>
        <v>5283.104931931518</v>
      </c>
      <c r="AA239" s="5">
        <f t="shared" si="7"/>
        <v>2241.9992036715125</v>
      </c>
      <c r="AB239" s="35">
        <f t="shared" si="8"/>
        <v>5.8978526996607689E-2</v>
      </c>
      <c r="AC239" s="5">
        <f t="shared" si="9"/>
        <v>3041.1057282600054</v>
      </c>
      <c r="AD239" s="35">
        <f t="shared" si="10"/>
        <v>0.08</v>
      </c>
      <c r="AE239" s="5">
        <f t="shared" si="42"/>
        <v>266076.13996467058</v>
      </c>
      <c r="AF239" s="5">
        <f t="shared" si="43"/>
        <v>959604.20424344123</v>
      </c>
      <c r="AG239" s="5">
        <f t="shared" si="11"/>
        <v>453923.86003532924</v>
      </c>
      <c r="AH239" s="5">
        <f t="shared" si="12"/>
        <v>1225680.3442081118</v>
      </c>
      <c r="AI239" s="150"/>
      <c r="AJ239" s="2">
        <v>232</v>
      </c>
      <c r="AK239" s="118">
        <v>51898</v>
      </c>
      <c r="AL239" s="5">
        <f t="shared" si="44"/>
        <v>450573.84132338106</v>
      </c>
      <c r="AM239" s="5">
        <f t="shared" si="45"/>
        <v>5158.1681680251213</v>
      </c>
      <c r="AN239" s="5">
        <f t="shared" si="13"/>
        <v>2248.2121094782851</v>
      </c>
      <c r="AO239" s="35">
        <f t="shared" si="14"/>
        <v>5.9875968907783676E-2</v>
      </c>
      <c r="AP239" s="5">
        <f t="shared" si="15"/>
        <v>2909.9560585468362</v>
      </c>
      <c r="AQ239" s="35">
        <f t="shared" si="16"/>
        <v>7.7500000000000013E-2</v>
      </c>
      <c r="AR239" s="5">
        <f t="shared" si="46"/>
        <v>271674.3707860976</v>
      </c>
      <c r="AS239" s="5">
        <f t="shared" si="47"/>
        <v>925020.64419573068</v>
      </c>
      <c r="AT239" s="5">
        <f t="shared" si="17"/>
        <v>448325.62921390275</v>
      </c>
      <c r="AU239" s="5">
        <f t="shared" si="18"/>
        <v>1196695.0149818282</v>
      </c>
      <c r="AV239" s="150"/>
      <c r="AW239" s="2">
        <v>232</v>
      </c>
      <c r="AX239" s="118">
        <v>51898</v>
      </c>
      <c r="AY239" s="5">
        <f t="shared" si="48"/>
        <v>444914.25831367198</v>
      </c>
      <c r="AZ239" s="5">
        <f t="shared" si="49"/>
        <v>5034.344461579999</v>
      </c>
      <c r="BA239" s="5">
        <f t="shared" si="19"/>
        <v>2253.6303471195492</v>
      </c>
      <c r="BB239" s="35">
        <f t="shared" si="20"/>
        <v>6.078376599557847E-2</v>
      </c>
      <c r="BC239" s="5">
        <f t="shared" si="21"/>
        <v>2780.7141144604498</v>
      </c>
      <c r="BD239" s="35">
        <f t="shared" si="22"/>
        <v>7.4999999999999997E-2</v>
      </c>
      <c r="BE239" s="5">
        <f t="shared" si="50"/>
        <v>277339.37203344778</v>
      </c>
      <c r="BF239" s="5">
        <f t="shared" si="51"/>
        <v>890628.54305311164</v>
      </c>
      <c r="BG239" s="5">
        <f t="shared" si="23"/>
        <v>442660.62796655245</v>
      </c>
      <c r="BH239" s="5">
        <f t="shared" si="24"/>
        <v>1167967.9150865595</v>
      </c>
      <c r="BI239" s="150"/>
      <c r="BJ239" s="2">
        <v>232</v>
      </c>
      <c r="BK239" s="118">
        <v>51898</v>
      </c>
      <c r="BL239" s="5">
        <f t="shared" si="52"/>
        <v>439189.02428400185</v>
      </c>
      <c r="BM239" s="5">
        <f t="shared" si="53"/>
        <v>4911.6692164045799</v>
      </c>
      <c r="BN239" s="5">
        <f t="shared" si="25"/>
        <v>2258.2355280220686</v>
      </c>
      <c r="BO239" s="35">
        <f t="shared" si="26"/>
        <v>6.1701966210205995E-2</v>
      </c>
      <c r="BP239" s="5">
        <f t="shared" si="27"/>
        <v>2653.4336883825113</v>
      </c>
      <c r="BQ239" s="35">
        <f t="shared" si="28"/>
        <v>7.2499999999999995E-2</v>
      </c>
      <c r="BR239" s="5">
        <f t="shared" si="54"/>
        <v>283069.21124402125</v>
      </c>
      <c r="BS239" s="5">
        <f t="shared" si="55"/>
        <v>856438.04696184176</v>
      </c>
      <c r="BT239" s="5">
        <f t="shared" si="29"/>
        <v>436930.7887559798</v>
      </c>
      <c r="BU239" s="5">
        <f t="shared" si="30"/>
        <v>1139507.2582058629</v>
      </c>
      <c r="BV239" s="150"/>
      <c r="BW239" s="2">
        <v>232</v>
      </c>
      <c r="BX239" s="118">
        <v>51898</v>
      </c>
      <c r="BY239" s="5">
        <f t="shared" si="56"/>
        <v>433400.19965665566</v>
      </c>
      <c r="BZ239" s="5">
        <f t="shared" si="57"/>
        <v>4790.177965290115</v>
      </c>
      <c r="CA239" s="5">
        <f t="shared" si="31"/>
        <v>2262.0101339596235</v>
      </c>
      <c r="CB239" s="35">
        <f t="shared" si="32"/>
        <v>6.2630616296483838E-2</v>
      </c>
      <c r="CC239" s="5">
        <f t="shared" si="33"/>
        <v>2528.1678313304915</v>
      </c>
      <c r="CD239" s="35">
        <f t="shared" si="34"/>
        <v>7.0000000000000007E-2</v>
      </c>
      <c r="CE239" s="5">
        <f t="shared" si="58"/>
        <v>288861.8104773048</v>
      </c>
      <c r="CF239" s="5">
        <f t="shared" si="59"/>
        <v>822459.47747000272</v>
      </c>
      <c r="CG239" s="5">
        <f t="shared" si="35"/>
        <v>431138.18952269602</v>
      </c>
      <c r="CH239" s="5">
        <f t="shared" si="36"/>
        <v>1111321.2879473076</v>
      </c>
    </row>
    <row r="240" spans="9:86" ht="14.25" customHeight="1">
      <c r="I240" s="150"/>
      <c r="J240" s="2">
        <v>233</v>
      </c>
      <c r="K240" s="118">
        <v>51926</v>
      </c>
      <c r="L240" s="5">
        <f t="shared" si="37"/>
        <v>459453.53262161341</v>
      </c>
      <c r="M240" s="5">
        <f t="shared" si="0"/>
        <v>5409.1195491666622</v>
      </c>
      <c r="N240" s="5">
        <f t="shared" si="1"/>
        <v>2250.3765123930698</v>
      </c>
      <c r="O240" s="35">
        <f t="shared" si="2"/>
        <v>5.8775297677287903E-2</v>
      </c>
      <c r="P240" s="5">
        <f t="shared" si="3"/>
        <v>3158.7430367735924</v>
      </c>
      <c r="Q240" s="35">
        <f t="shared" si="4"/>
        <v>8.2500000000000004E-2</v>
      </c>
      <c r="R240" s="5">
        <f t="shared" si="38"/>
        <v>262796.84389077965</v>
      </c>
      <c r="S240" s="5">
        <f t="shared" si="39"/>
        <v>997528.01106505271</v>
      </c>
      <c r="T240" s="5">
        <f t="shared" si="5"/>
        <v>457203.15610922035</v>
      </c>
      <c r="U240" s="5">
        <f t="shared" si="6"/>
        <v>1260324.8549558325</v>
      </c>
      <c r="V240" s="150"/>
      <c r="W240" s="2">
        <v>233</v>
      </c>
      <c r="X240" s="118">
        <v>51926</v>
      </c>
      <c r="Y240" s="5">
        <f t="shared" si="40"/>
        <v>453923.86003532924</v>
      </c>
      <c r="Z240" s="5">
        <f t="shared" si="41"/>
        <v>5283.104931931518</v>
      </c>
      <c r="AA240" s="5">
        <f t="shared" si="7"/>
        <v>2256.9458650293227</v>
      </c>
      <c r="AB240" s="35">
        <f t="shared" si="8"/>
        <v>5.9664963146559329E-2</v>
      </c>
      <c r="AC240" s="5">
        <f t="shared" si="9"/>
        <v>3026.1590669021953</v>
      </c>
      <c r="AD240" s="35">
        <f t="shared" si="10"/>
        <v>0.08</v>
      </c>
      <c r="AE240" s="5">
        <f t="shared" si="42"/>
        <v>268333.08582969988</v>
      </c>
      <c r="AF240" s="5">
        <f t="shared" si="43"/>
        <v>962630.36331034347</v>
      </c>
      <c r="AG240" s="5">
        <f t="shared" si="11"/>
        <v>451666.91417029995</v>
      </c>
      <c r="AH240" s="5">
        <f t="shared" si="12"/>
        <v>1230963.4491400435</v>
      </c>
      <c r="AI240" s="150"/>
      <c r="AJ240" s="2">
        <v>233</v>
      </c>
      <c r="AK240" s="118">
        <v>51926</v>
      </c>
      <c r="AL240" s="5">
        <f t="shared" si="44"/>
        <v>448325.62921390275</v>
      </c>
      <c r="AM240" s="5">
        <f t="shared" si="45"/>
        <v>5158.1681680251213</v>
      </c>
      <c r="AN240" s="5">
        <f t="shared" si="13"/>
        <v>2262.7318126853329</v>
      </c>
      <c r="AO240" s="35">
        <f t="shared" si="14"/>
        <v>6.0564866210825082E-2</v>
      </c>
      <c r="AP240" s="5">
        <f t="shared" si="15"/>
        <v>2895.4363553397884</v>
      </c>
      <c r="AQ240" s="35">
        <f t="shared" si="16"/>
        <v>7.7499999999999999E-2</v>
      </c>
      <c r="AR240" s="5">
        <f t="shared" si="46"/>
        <v>273937.10259878292</v>
      </c>
      <c r="AS240" s="5">
        <f t="shared" si="47"/>
        <v>927916.08055107051</v>
      </c>
      <c r="AT240" s="5">
        <f t="shared" si="17"/>
        <v>446062.89740121743</v>
      </c>
      <c r="AU240" s="5">
        <f t="shared" si="18"/>
        <v>1201853.1831498535</v>
      </c>
      <c r="AV240" s="150"/>
      <c r="AW240" s="2">
        <v>233</v>
      </c>
      <c r="AX240" s="118">
        <v>51926</v>
      </c>
      <c r="AY240" s="5">
        <f t="shared" si="48"/>
        <v>442660.62796655245</v>
      </c>
      <c r="AZ240" s="5">
        <f t="shared" si="49"/>
        <v>5034.344461579999</v>
      </c>
      <c r="BA240" s="5">
        <f t="shared" si="19"/>
        <v>2267.7155367890464</v>
      </c>
      <c r="BB240" s="35">
        <f t="shared" si="20"/>
        <v>6.1475054979420365E-2</v>
      </c>
      <c r="BC240" s="5">
        <f t="shared" si="21"/>
        <v>2766.6289247909526</v>
      </c>
      <c r="BD240" s="35">
        <f t="shared" si="22"/>
        <v>7.4999999999999997E-2</v>
      </c>
      <c r="BE240" s="5">
        <f t="shared" si="50"/>
        <v>279607.08757023682</v>
      </c>
      <c r="BF240" s="5">
        <f t="shared" si="51"/>
        <v>893395.17197790265</v>
      </c>
      <c r="BG240" s="5">
        <f t="shared" si="23"/>
        <v>440392.91242976341</v>
      </c>
      <c r="BH240" s="5">
        <f t="shared" si="24"/>
        <v>1173002.2595481395</v>
      </c>
      <c r="BI240" s="150"/>
      <c r="BJ240" s="2">
        <v>233</v>
      </c>
      <c r="BK240" s="118">
        <v>51926</v>
      </c>
      <c r="BL240" s="5">
        <f t="shared" si="52"/>
        <v>436930.7887559798</v>
      </c>
      <c r="BM240" s="5">
        <f t="shared" si="53"/>
        <v>4911.6692164045799</v>
      </c>
      <c r="BN240" s="5">
        <f t="shared" si="25"/>
        <v>2271.879034337202</v>
      </c>
      <c r="BO240" s="35">
        <f t="shared" si="26"/>
        <v>6.2395576401625949E-2</v>
      </c>
      <c r="BP240" s="5">
        <f t="shared" si="27"/>
        <v>2639.7901820673778</v>
      </c>
      <c r="BQ240" s="35">
        <f t="shared" si="28"/>
        <v>7.2499999999999995E-2</v>
      </c>
      <c r="BR240" s="5">
        <f t="shared" si="54"/>
        <v>285341.09027835843</v>
      </c>
      <c r="BS240" s="5">
        <f t="shared" si="55"/>
        <v>859077.83714390919</v>
      </c>
      <c r="BT240" s="5">
        <f t="shared" si="29"/>
        <v>434658.90972164262</v>
      </c>
      <c r="BU240" s="5">
        <f t="shared" si="30"/>
        <v>1144418.9274222676</v>
      </c>
      <c r="BV240" s="150"/>
      <c r="BW240" s="2">
        <v>233</v>
      </c>
      <c r="BX240" s="118">
        <v>51926</v>
      </c>
      <c r="BY240" s="5">
        <f t="shared" si="56"/>
        <v>431138.18952269602</v>
      </c>
      <c r="BZ240" s="5">
        <f t="shared" si="57"/>
        <v>4790.177965290115</v>
      </c>
      <c r="CA240" s="5">
        <f t="shared" si="31"/>
        <v>2275.2051930743883</v>
      </c>
      <c r="CB240" s="35">
        <f t="shared" si="32"/>
        <v>6.3326476244469646E-2</v>
      </c>
      <c r="CC240" s="5">
        <f t="shared" si="33"/>
        <v>2514.9727722157268</v>
      </c>
      <c r="CD240" s="35">
        <f t="shared" si="34"/>
        <v>7.0000000000000007E-2</v>
      </c>
      <c r="CE240" s="5">
        <f t="shared" si="58"/>
        <v>291137.01567037916</v>
      </c>
      <c r="CF240" s="5">
        <f t="shared" si="59"/>
        <v>824974.45024221845</v>
      </c>
      <c r="CG240" s="5">
        <f t="shared" si="35"/>
        <v>428862.98432962166</v>
      </c>
      <c r="CH240" s="5">
        <f t="shared" si="36"/>
        <v>1116111.4659125977</v>
      </c>
    </row>
    <row r="241" spans="9:86" ht="14.25" customHeight="1">
      <c r="I241" s="150"/>
      <c r="J241" s="2">
        <v>234</v>
      </c>
      <c r="K241" s="118">
        <v>51957</v>
      </c>
      <c r="L241" s="5">
        <f t="shared" si="37"/>
        <v>457203.15610922035</v>
      </c>
      <c r="M241" s="5">
        <f t="shared" si="0"/>
        <v>5409.1195491666622</v>
      </c>
      <c r="N241" s="5">
        <f t="shared" si="1"/>
        <v>2265.8478509157721</v>
      </c>
      <c r="O241" s="35">
        <f t="shared" si="2"/>
        <v>5.9470661669041192E-2</v>
      </c>
      <c r="P241" s="5">
        <f t="shared" si="3"/>
        <v>3143.27169825089</v>
      </c>
      <c r="Q241" s="35">
        <f t="shared" si="4"/>
        <v>8.2500000000000004E-2</v>
      </c>
      <c r="R241" s="5">
        <f t="shared" si="38"/>
        <v>265062.69174169539</v>
      </c>
      <c r="S241" s="5">
        <f t="shared" si="39"/>
        <v>1000671.2827633036</v>
      </c>
      <c r="T241" s="5">
        <f t="shared" si="5"/>
        <v>454937.30825830461</v>
      </c>
      <c r="U241" s="5">
        <f t="shared" si="6"/>
        <v>1265733.9745049989</v>
      </c>
      <c r="V241" s="150"/>
      <c r="W241" s="2">
        <v>234</v>
      </c>
      <c r="X241" s="118">
        <v>51957</v>
      </c>
      <c r="Y241" s="5">
        <f t="shared" si="40"/>
        <v>451666.91417029995</v>
      </c>
      <c r="Z241" s="5">
        <f t="shared" si="41"/>
        <v>5283.104931931518</v>
      </c>
      <c r="AA241" s="5">
        <f t="shared" si="7"/>
        <v>2271.9921707961848</v>
      </c>
      <c r="AB241" s="35">
        <f t="shared" si="8"/>
        <v>6.036285854507914E-2</v>
      </c>
      <c r="AC241" s="5">
        <f t="shared" si="9"/>
        <v>3011.1127611353331</v>
      </c>
      <c r="AD241" s="35">
        <f t="shared" si="10"/>
        <v>0.08</v>
      </c>
      <c r="AE241" s="5">
        <f t="shared" si="42"/>
        <v>270605.07800049608</v>
      </c>
      <c r="AF241" s="5">
        <f t="shared" si="43"/>
        <v>965641.4760714788</v>
      </c>
      <c r="AG241" s="5">
        <f t="shared" si="11"/>
        <v>449394.92199950374</v>
      </c>
      <c r="AH241" s="5">
        <f t="shared" si="12"/>
        <v>1236246.5540719749</v>
      </c>
      <c r="AI241" s="150"/>
      <c r="AJ241" s="2">
        <v>234</v>
      </c>
      <c r="AK241" s="118">
        <v>51957</v>
      </c>
      <c r="AL241" s="5">
        <f t="shared" si="44"/>
        <v>446062.89740121743</v>
      </c>
      <c r="AM241" s="5">
        <f t="shared" si="45"/>
        <v>5158.1681680251213</v>
      </c>
      <c r="AN241" s="5">
        <f t="shared" si="13"/>
        <v>2277.3452889755922</v>
      </c>
      <c r="AO241" s="35">
        <f t="shared" si="14"/>
        <v>6.1265224314602504E-2</v>
      </c>
      <c r="AP241" s="5">
        <f t="shared" si="15"/>
        <v>2880.8228790495291</v>
      </c>
      <c r="AQ241" s="35">
        <f t="shared" si="16"/>
        <v>7.7499999999999999E-2</v>
      </c>
      <c r="AR241" s="5">
        <f t="shared" si="46"/>
        <v>276214.44788775849</v>
      </c>
      <c r="AS241" s="5">
        <f t="shared" si="47"/>
        <v>930796.90343012009</v>
      </c>
      <c r="AT241" s="5">
        <f t="shared" si="17"/>
        <v>443785.55211224186</v>
      </c>
      <c r="AU241" s="5">
        <f t="shared" si="18"/>
        <v>1207011.3513178786</v>
      </c>
      <c r="AV241" s="150"/>
      <c r="AW241" s="2">
        <v>234</v>
      </c>
      <c r="AX241" s="118">
        <v>51957</v>
      </c>
      <c r="AY241" s="5">
        <f t="shared" si="48"/>
        <v>440392.91242976341</v>
      </c>
      <c r="AZ241" s="5">
        <f t="shared" si="49"/>
        <v>5034.344461579999</v>
      </c>
      <c r="BA241" s="5">
        <f t="shared" si="19"/>
        <v>2281.8887588939779</v>
      </c>
      <c r="BB241" s="35">
        <f t="shared" si="20"/>
        <v>6.2177806076965172E-2</v>
      </c>
      <c r="BC241" s="5">
        <f t="shared" si="21"/>
        <v>2752.4557026860211</v>
      </c>
      <c r="BD241" s="35">
        <f t="shared" si="22"/>
        <v>7.4999999999999997E-2</v>
      </c>
      <c r="BE241" s="5">
        <f t="shared" si="50"/>
        <v>281888.97632913082</v>
      </c>
      <c r="BF241" s="5">
        <f t="shared" si="51"/>
        <v>896147.62768058863</v>
      </c>
      <c r="BG241" s="5">
        <f t="shared" si="23"/>
        <v>438111.02367086941</v>
      </c>
      <c r="BH241" s="5">
        <f t="shared" si="24"/>
        <v>1178036.6040097196</v>
      </c>
      <c r="BI241" s="150"/>
      <c r="BJ241" s="2">
        <v>234</v>
      </c>
      <c r="BK241" s="118">
        <v>51957</v>
      </c>
      <c r="BL241" s="5">
        <f t="shared" si="52"/>
        <v>434658.90972164262</v>
      </c>
      <c r="BM241" s="5">
        <f t="shared" si="53"/>
        <v>4911.6692164045799</v>
      </c>
      <c r="BN241" s="5">
        <f t="shared" si="25"/>
        <v>2285.6049701696556</v>
      </c>
      <c r="BO241" s="35">
        <f t="shared" si="26"/>
        <v>6.3100649793651764E-2</v>
      </c>
      <c r="BP241" s="5">
        <f t="shared" si="27"/>
        <v>2626.0642462349242</v>
      </c>
      <c r="BQ241" s="35">
        <f t="shared" si="28"/>
        <v>7.2499999999999995E-2</v>
      </c>
      <c r="BR241" s="5">
        <f t="shared" si="54"/>
        <v>287626.69524852809</v>
      </c>
      <c r="BS241" s="5">
        <f t="shared" si="55"/>
        <v>861703.90139014414</v>
      </c>
      <c r="BT241" s="5">
        <f t="shared" si="29"/>
        <v>432373.30475147296</v>
      </c>
      <c r="BU241" s="5">
        <f t="shared" si="30"/>
        <v>1149330.5966386723</v>
      </c>
      <c r="BV241" s="150"/>
      <c r="BW241" s="2">
        <v>234</v>
      </c>
      <c r="BX241" s="118">
        <v>51957</v>
      </c>
      <c r="BY241" s="5">
        <f t="shared" si="56"/>
        <v>428862.98432962166</v>
      </c>
      <c r="BZ241" s="5">
        <f t="shared" si="57"/>
        <v>4790.177965290115</v>
      </c>
      <c r="CA241" s="5">
        <f t="shared" si="31"/>
        <v>2288.477223367322</v>
      </c>
      <c r="CB241" s="35">
        <f t="shared" si="32"/>
        <v>6.4033800266849183E-2</v>
      </c>
      <c r="CC241" s="5">
        <f t="shared" si="33"/>
        <v>2501.700741922793</v>
      </c>
      <c r="CD241" s="35">
        <f t="shared" si="34"/>
        <v>7.0000000000000007E-2</v>
      </c>
      <c r="CE241" s="5">
        <f t="shared" si="58"/>
        <v>293425.49289374647</v>
      </c>
      <c r="CF241" s="5">
        <f t="shared" si="59"/>
        <v>827476.15098414128</v>
      </c>
      <c r="CG241" s="5">
        <f t="shared" si="35"/>
        <v>426574.50710625434</v>
      </c>
      <c r="CH241" s="5">
        <f t="shared" si="36"/>
        <v>1120901.6438778876</v>
      </c>
    </row>
    <row r="242" spans="9:86" ht="14.25" customHeight="1">
      <c r="I242" s="150"/>
      <c r="J242" s="2">
        <v>235</v>
      </c>
      <c r="K242" s="118">
        <v>51987</v>
      </c>
      <c r="L242" s="5">
        <f t="shared" si="37"/>
        <v>454937.30825830461</v>
      </c>
      <c r="M242" s="5">
        <f t="shared" si="0"/>
        <v>5409.1195491666622</v>
      </c>
      <c r="N242" s="5">
        <f t="shared" si="1"/>
        <v>2281.4255548908181</v>
      </c>
      <c r="O242" s="35">
        <f t="shared" si="2"/>
        <v>6.0177756718834824E-2</v>
      </c>
      <c r="P242" s="5">
        <f t="shared" si="3"/>
        <v>3127.693994275844</v>
      </c>
      <c r="Q242" s="35">
        <f t="shared" si="4"/>
        <v>8.2500000000000004E-2</v>
      </c>
      <c r="R242" s="5">
        <f t="shared" si="38"/>
        <v>267344.11729658622</v>
      </c>
      <c r="S242" s="5">
        <f t="shared" si="39"/>
        <v>1003798.9767575795</v>
      </c>
      <c r="T242" s="5">
        <f t="shared" si="5"/>
        <v>452655.88270341378</v>
      </c>
      <c r="U242" s="5">
        <f t="shared" si="6"/>
        <v>1271143.0940541658</v>
      </c>
      <c r="V242" s="150"/>
      <c r="W242" s="2">
        <v>235</v>
      </c>
      <c r="X242" s="118">
        <v>51987</v>
      </c>
      <c r="Y242" s="5">
        <f t="shared" si="40"/>
        <v>449394.92199950374</v>
      </c>
      <c r="Z242" s="5">
        <f t="shared" si="41"/>
        <v>5283.104931931518</v>
      </c>
      <c r="AA242" s="5">
        <f t="shared" si="7"/>
        <v>2287.1387852681596</v>
      </c>
      <c r="AB242" s="35">
        <f t="shared" si="8"/>
        <v>6.107248675864705E-2</v>
      </c>
      <c r="AC242" s="5">
        <f t="shared" si="9"/>
        <v>2995.9661466633584</v>
      </c>
      <c r="AD242" s="35">
        <f t="shared" si="10"/>
        <v>0.08</v>
      </c>
      <c r="AE242" s="5">
        <f t="shared" si="42"/>
        <v>272892.21678576426</v>
      </c>
      <c r="AF242" s="5">
        <f t="shared" si="43"/>
        <v>968637.44221814221</v>
      </c>
      <c r="AG242" s="5">
        <f t="shared" si="11"/>
        <v>447107.78321423556</v>
      </c>
      <c r="AH242" s="5">
        <f t="shared" si="12"/>
        <v>1241529.6590039064</v>
      </c>
      <c r="AI242" s="150"/>
      <c r="AJ242" s="2">
        <v>235</v>
      </c>
      <c r="AK242" s="118">
        <v>51987</v>
      </c>
      <c r="AL242" s="5">
        <f t="shared" si="44"/>
        <v>443785.55211224186</v>
      </c>
      <c r="AM242" s="5">
        <f t="shared" si="45"/>
        <v>5158.1681680251213</v>
      </c>
      <c r="AN242" s="5">
        <f t="shared" si="13"/>
        <v>2292.0531439668925</v>
      </c>
      <c r="AO242" s="35">
        <f t="shared" si="14"/>
        <v>6.1977316739338692E-2</v>
      </c>
      <c r="AP242" s="5">
        <f t="shared" si="15"/>
        <v>2866.1150240582288</v>
      </c>
      <c r="AQ242" s="35">
        <f t="shared" si="16"/>
        <v>7.7499999999999999E-2</v>
      </c>
      <c r="AR242" s="5">
        <f t="shared" si="46"/>
        <v>278506.50103172538</v>
      </c>
      <c r="AS242" s="5">
        <f t="shared" si="47"/>
        <v>933663.01845417835</v>
      </c>
      <c r="AT242" s="5">
        <f t="shared" si="17"/>
        <v>441493.49896827497</v>
      </c>
      <c r="AU242" s="5">
        <f t="shared" si="18"/>
        <v>1212169.5194859037</v>
      </c>
      <c r="AV242" s="150"/>
      <c r="AW242" s="2">
        <v>235</v>
      </c>
      <c r="AX242" s="118">
        <v>51987</v>
      </c>
      <c r="AY242" s="5">
        <f t="shared" si="48"/>
        <v>438111.02367086941</v>
      </c>
      <c r="AZ242" s="5">
        <f t="shared" si="49"/>
        <v>5034.344461579999</v>
      </c>
      <c r="BA242" s="5">
        <f t="shared" si="19"/>
        <v>2296.1505636370653</v>
      </c>
      <c r="BB242" s="35">
        <f t="shared" si="20"/>
        <v>6.289229276354516E-2</v>
      </c>
      <c r="BC242" s="5">
        <f t="shared" si="21"/>
        <v>2738.1938979429337</v>
      </c>
      <c r="BD242" s="35">
        <f t="shared" si="22"/>
        <v>7.4999999999999997E-2</v>
      </c>
      <c r="BE242" s="5">
        <f t="shared" si="50"/>
        <v>284185.1268927679</v>
      </c>
      <c r="BF242" s="5">
        <f t="shared" si="51"/>
        <v>898885.82157853153</v>
      </c>
      <c r="BG242" s="5">
        <f t="shared" si="23"/>
        <v>435814.87310723233</v>
      </c>
      <c r="BH242" s="5">
        <f t="shared" si="24"/>
        <v>1183070.9484712994</v>
      </c>
      <c r="BI242" s="150"/>
      <c r="BJ242" s="2">
        <v>235</v>
      </c>
      <c r="BK242" s="118">
        <v>51987</v>
      </c>
      <c r="BL242" s="5">
        <f t="shared" si="52"/>
        <v>432373.30475147296</v>
      </c>
      <c r="BM242" s="5">
        <f t="shared" si="53"/>
        <v>4911.6692164045799</v>
      </c>
      <c r="BN242" s="5">
        <f t="shared" si="25"/>
        <v>2299.4138335310977</v>
      </c>
      <c r="BO242" s="35">
        <f t="shared" si="26"/>
        <v>6.3817459818046679E-2</v>
      </c>
      <c r="BP242" s="5">
        <f t="shared" si="27"/>
        <v>2612.2553828734822</v>
      </c>
      <c r="BQ242" s="35">
        <f t="shared" si="28"/>
        <v>7.2499999999999981E-2</v>
      </c>
      <c r="BR242" s="5">
        <f t="shared" si="54"/>
        <v>289926.10908205918</v>
      </c>
      <c r="BS242" s="5">
        <f t="shared" si="55"/>
        <v>864316.1567730176</v>
      </c>
      <c r="BT242" s="5">
        <f t="shared" si="29"/>
        <v>430073.89091794187</v>
      </c>
      <c r="BU242" s="5">
        <f t="shared" si="30"/>
        <v>1154242.2658550767</v>
      </c>
      <c r="BV242" s="150"/>
      <c r="BW242" s="2">
        <v>235</v>
      </c>
      <c r="BX242" s="118">
        <v>51987</v>
      </c>
      <c r="BY242" s="5">
        <f t="shared" si="56"/>
        <v>426574.50710625434</v>
      </c>
      <c r="BZ242" s="5">
        <f t="shared" si="57"/>
        <v>4790.177965290115</v>
      </c>
      <c r="CA242" s="5">
        <f t="shared" si="31"/>
        <v>2301.8266738369648</v>
      </c>
      <c r="CB242" s="35">
        <f t="shared" si="32"/>
        <v>6.4752861753089488E-2</v>
      </c>
      <c r="CC242" s="5">
        <f t="shared" si="33"/>
        <v>2488.3512914531502</v>
      </c>
      <c r="CD242" s="35">
        <f t="shared" si="34"/>
        <v>6.9999999999999993E-2</v>
      </c>
      <c r="CE242" s="5">
        <f t="shared" si="58"/>
        <v>295727.31956758344</v>
      </c>
      <c r="CF242" s="5">
        <f t="shared" si="59"/>
        <v>829964.50227559439</v>
      </c>
      <c r="CG242" s="5">
        <f t="shared" si="35"/>
        <v>424272.68043241737</v>
      </c>
      <c r="CH242" s="5">
        <f t="shared" si="36"/>
        <v>1125691.8218431778</v>
      </c>
    </row>
    <row r="243" spans="9:86" ht="14.25" customHeight="1">
      <c r="I243" s="150"/>
      <c r="J243" s="2">
        <v>236</v>
      </c>
      <c r="K243" s="118">
        <v>52018</v>
      </c>
      <c r="L243" s="5">
        <f t="shared" si="37"/>
        <v>452655.88270341378</v>
      </c>
      <c r="M243" s="5">
        <f t="shared" si="0"/>
        <v>5409.1195491666622</v>
      </c>
      <c r="N243" s="5">
        <f t="shared" si="1"/>
        <v>2297.1103555806926</v>
      </c>
      <c r="O243" s="35">
        <f t="shared" si="2"/>
        <v>6.0896865191144511E-2</v>
      </c>
      <c r="P243" s="5">
        <f t="shared" si="3"/>
        <v>3112.0091935859696</v>
      </c>
      <c r="Q243" s="35">
        <f t="shared" si="4"/>
        <v>8.2500000000000004E-2</v>
      </c>
      <c r="R243" s="5">
        <f t="shared" si="38"/>
        <v>269641.22765216691</v>
      </c>
      <c r="S243" s="5">
        <f t="shared" si="39"/>
        <v>1006910.9859511654</v>
      </c>
      <c r="T243" s="5">
        <f t="shared" si="5"/>
        <v>450358.77234783309</v>
      </c>
      <c r="U243" s="5">
        <f t="shared" si="6"/>
        <v>1276552.2136033324</v>
      </c>
      <c r="V243" s="150"/>
      <c r="W243" s="2">
        <v>236</v>
      </c>
      <c r="X243" s="118">
        <v>52018</v>
      </c>
      <c r="Y243" s="5">
        <f t="shared" si="40"/>
        <v>447107.78321423556</v>
      </c>
      <c r="Z243" s="5">
        <f t="shared" si="41"/>
        <v>5283.104931931518</v>
      </c>
      <c r="AA243" s="5">
        <f t="shared" si="7"/>
        <v>2302.3863771699475</v>
      </c>
      <c r="AB243" s="35">
        <f t="shared" si="8"/>
        <v>6.1794130103078229E-2</v>
      </c>
      <c r="AC243" s="5">
        <f t="shared" si="9"/>
        <v>2980.7185547615704</v>
      </c>
      <c r="AD243" s="35">
        <f t="shared" si="10"/>
        <v>0.08</v>
      </c>
      <c r="AE243" s="5">
        <f t="shared" si="42"/>
        <v>275194.60316293419</v>
      </c>
      <c r="AF243" s="5">
        <f t="shared" si="43"/>
        <v>971618.16077290382</v>
      </c>
      <c r="AG243" s="5">
        <f t="shared" si="11"/>
        <v>444805.39683706564</v>
      </c>
      <c r="AH243" s="5">
        <f t="shared" si="12"/>
        <v>1246812.7639358379</v>
      </c>
      <c r="AI243" s="150"/>
      <c r="AJ243" s="2">
        <v>236</v>
      </c>
      <c r="AK243" s="118">
        <v>52018</v>
      </c>
      <c r="AL243" s="5">
        <f t="shared" si="44"/>
        <v>441493.49896827497</v>
      </c>
      <c r="AM243" s="5">
        <f t="shared" si="45"/>
        <v>5158.1681680251213</v>
      </c>
      <c r="AN243" s="5">
        <f t="shared" si="13"/>
        <v>2306.8559871883454</v>
      </c>
      <c r="AO243" s="35">
        <f t="shared" si="14"/>
        <v>6.2701425753608542E-2</v>
      </c>
      <c r="AP243" s="5">
        <f t="shared" si="15"/>
        <v>2851.312180836776</v>
      </c>
      <c r="AQ243" s="35">
        <f t="shared" si="16"/>
        <v>7.7499999999999999E-2</v>
      </c>
      <c r="AR243" s="5">
        <f t="shared" si="46"/>
        <v>280813.35701891372</v>
      </c>
      <c r="AS243" s="5">
        <f t="shared" si="47"/>
        <v>936514.33063501515</v>
      </c>
      <c r="AT243" s="5">
        <f t="shared" si="17"/>
        <v>439186.64298108662</v>
      </c>
      <c r="AU243" s="5">
        <f t="shared" si="18"/>
        <v>1217327.687653929</v>
      </c>
      <c r="AV243" s="150"/>
      <c r="AW243" s="2">
        <v>236</v>
      </c>
      <c r="AX243" s="118">
        <v>52018</v>
      </c>
      <c r="AY243" s="5">
        <f t="shared" si="48"/>
        <v>435814.87310723233</v>
      </c>
      <c r="AZ243" s="5">
        <f t="shared" si="49"/>
        <v>5034.344461579999</v>
      </c>
      <c r="BA243" s="5">
        <f t="shared" si="19"/>
        <v>2310.5015046597973</v>
      </c>
      <c r="BB243" s="35">
        <f t="shared" si="20"/>
        <v>6.3618797261872181E-2</v>
      </c>
      <c r="BC243" s="5">
        <f t="shared" si="21"/>
        <v>2723.8429569202017</v>
      </c>
      <c r="BD243" s="35">
        <f t="shared" si="22"/>
        <v>7.4999999999999997E-2</v>
      </c>
      <c r="BE243" s="5">
        <f t="shared" si="50"/>
        <v>286495.62839742767</v>
      </c>
      <c r="BF243" s="5">
        <f t="shared" si="51"/>
        <v>901609.66453545168</v>
      </c>
      <c r="BG243" s="5">
        <f t="shared" si="23"/>
        <v>433504.37160257256</v>
      </c>
      <c r="BH243" s="5">
        <f t="shared" si="24"/>
        <v>1188105.2929328794</v>
      </c>
      <c r="BI243" s="150"/>
      <c r="BJ243" s="2">
        <v>236</v>
      </c>
      <c r="BK243" s="118">
        <v>52018</v>
      </c>
      <c r="BL243" s="5">
        <f t="shared" si="52"/>
        <v>430073.89091794187</v>
      </c>
      <c r="BM243" s="5">
        <f t="shared" si="53"/>
        <v>4911.6692164045799</v>
      </c>
      <c r="BN243" s="5">
        <f t="shared" si="25"/>
        <v>2313.3061254420145</v>
      </c>
      <c r="BO243" s="35">
        <f t="shared" si="26"/>
        <v>6.4546288652990377E-2</v>
      </c>
      <c r="BP243" s="5">
        <f t="shared" si="27"/>
        <v>2598.3630909625654</v>
      </c>
      <c r="BQ243" s="35">
        <f t="shared" si="28"/>
        <v>7.2499999999999995E-2</v>
      </c>
      <c r="BR243" s="5">
        <f t="shared" si="54"/>
        <v>292239.41520750121</v>
      </c>
      <c r="BS243" s="5">
        <f t="shared" si="55"/>
        <v>866914.51986398012</v>
      </c>
      <c r="BT243" s="5">
        <f t="shared" si="29"/>
        <v>427760.58479249984</v>
      </c>
      <c r="BU243" s="5">
        <f t="shared" si="30"/>
        <v>1159153.9350714814</v>
      </c>
      <c r="BV243" s="150"/>
      <c r="BW243" s="2">
        <v>236</v>
      </c>
      <c r="BX243" s="118">
        <v>52018</v>
      </c>
      <c r="BY243" s="5">
        <f t="shared" si="56"/>
        <v>424272.68043241737</v>
      </c>
      <c r="BZ243" s="5">
        <f t="shared" si="57"/>
        <v>4790.177965290115</v>
      </c>
      <c r="CA243" s="5">
        <f t="shared" si="31"/>
        <v>2315.2539961010134</v>
      </c>
      <c r="CB243" s="35">
        <f t="shared" si="32"/>
        <v>6.5483942838119508E-2</v>
      </c>
      <c r="CC243" s="5">
        <f t="shared" si="33"/>
        <v>2474.9239691891016</v>
      </c>
      <c r="CD243" s="35">
        <f t="shared" si="34"/>
        <v>7.0000000000000007E-2</v>
      </c>
      <c r="CE243" s="5">
        <f t="shared" si="58"/>
        <v>298042.57356368448</v>
      </c>
      <c r="CF243" s="5">
        <f t="shared" si="59"/>
        <v>832439.42624478345</v>
      </c>
      <c r="CG243" s="5">
        <f t="shared" si="35"/>
        <v>421957.42643631634</v>
      </c>
      <c r="CH243" s="5">
        <f t="shared" si="36"/>
        <v>1130481.9998084679</v>
      </c>
    </row>
    <row r="244" spans="9:86" ht="14.25" customHeight="1">
      <c r="I244" s="150"/>
      <c r="J244" s="2">
        <v>237</v>
      </c>
      <c r="K244" s="118">
        <v>52048</v>
      </c>
      <c r="L244" s="5">
        <f t="shared" si="37"/>
        <v>450358.77234783309</v>
      </c>
      <c r="M244" s="5">
        <f t="shared" si="0"/>
        <v>5409.1195491666622</v>
      </c>
      <c r="N244" s="5">
        <f t="shared" si="1"/>
        <v>2312.9029892753097</v>
      </c>
      <c r="O244" s="35">
        <f t="shared" si="2"/>
        <v>6.162827855358697E-2</v>
      </c>
      <c r="P244" s="5">
        <f t="shared" si="3"/>
        <v>3096.2165598913525</v>
      </c>
      <c r="Q244" s="35">
        <f t="shared" si="4"/>
        <v>8.2500000000000004E-2</v>
      </c>
      <c r="R244" s="5">
        <f t="shared" si="38"/>
        <v>271954.1306414422</v>
      </c>
      <c r="S244" s="5">
        <f t="shared" si="39"/>
        <v>1010007.2025110568</v>
      </c>
      <c r="T244" s="5">
        <f t="shared" si="5"/>
        <v>448045.8693585578</v>
      </c>
      <c r="U244" s="5">
        <f t="shared" si="6"/>
        <v>1281961.333152499</v>
      </c>
      <c r="V244" s="150"/>
      <c r="W244" s="2">
        <v>237</v>
      </c>
      <c r="X244" s="118">
        <v>52048</v>
      </c>
      <c r="Y244" s="5">
        <f t="shared" si="40"/>
        <v>444805.39683706564</v>
      </c>
      <c r="Z244" s="5">
        <f t="shared" si="41"/>
        <v>5283.104931931518</v>
      </c>
      <c r="AA244" s="5">
        <f t="shared" si="7"/>
        <v>2317.7356196844135</v>
      </c>
      <c r="AB244" s="35">
        <f t="shared" si="8"/>
        <v>6.2528079996297642E-2</v>
      </c>
      <c r="AC244" s="5">
        <f t="shared" si="9"/>
        <v>2965.3693122471045</v>
      </c>
      <c r="AD244" s="35">
        <f t="shared" si="10"/>
        <v>0.08</v>
      </c>
      <c r="AE244" s="5">
        <f t="shared" si="42"/>
        <v>277512.33878261858</v>
      </c>
      <c r="AF244" s="5">
        <f t="shared" si="43"/>
        <v>974583.53008515097</v>
      </c>
      <c r="AG244" s="5">
        <f t="shared" si="11"/>
        <v>442487.66121738125</v>
      </c>
      <c r="AH244" s="5">
        <f t="shared" si="12"/>
        <v>1252095.8688677696</v>
      </c>
      <c r="AI244" s="150"/>
      <c r="AJ244" s="2">
        <v>237</v>
      </c>
      <c r="AK244" s="118">
        <v>52048</v>
      </c>
      <c r="AL244" s="5">
        <f t="shared" si="44"/>
        <v>439186.64298108662</v>
      </c>
      <c r="AM244" s="5">
        <f t="shared" si="45"/>
        <v>5158.1681680251213</v>
      </c>
      <c r="AN244" s="5">
        <f t="shared" si="13"/>
        <v>2321.7544321056034</v>
      </c>
      <c r="AO244" s="35">
        <f t="shared" si="14"/>
        <v>6.3437842727077351E-2</v>
      </c>
      <c r="AP244" s="5">
        <f t="shared" si="15"/>
        <v>2836.4137359195179</v>
      </c>
      <c r="AQ244" s="35">
        <f t="shared" si="16"/>
        <v>7.7499999999999999E-2</v>
      </c>
      <c r="AR244" s="5">
        <f t="shared" si="46"/>
        <v>283135.1114510193</v>
      </c>
      <c r="AS244" s="5">
        <f t="shared" si="47"/>
        <v>939350.74437093467</v>
      </c>
      <c r="AT244" s="5">
        <f t="shared" si="17"/>
        <v>436864.88854898105</v>
      </c>
      <c r="AU244" s="5">
        <f t="shared" si="18"/>
        <v>1222485.8558219541</v>
      </c>
      <c r="AV244" s="150"/>
      <c r="AW244" s="2">
        <v>237</v>
      </c>
      <c r="AX244" s="118">
        <v>52048</v>
      </c>
      <c r="AY244" s="5">
        <f t="shared" si="48"/>
        <v>433504.37160257256</v>
      </c>
      <c r="AZ244" s="5">
        <f t="shared" si="49"/>
        <v>5034.344461579999</v>
      </c>
      <c r="BA244" s="5">
        <f t="shared" si="19"/>
        <v>2324.9421390639209</v>
      </c>
      <c r="BB244" s="35">
        <f t="shared" si="20"/>
        <v>6.4357610894739792E-2</v>
      </c>
      <c r="BC244" s="5">
        <f t="shared" si="21"/>
        <v>2709.4023225160781</v>
      </c>
      <c r="BD244" s="35">
        <f t="shared" si="22"/>
        <v>7.4999999999999997E-2</v>
      </c>
      <c r="BE244" s="5">
        <f t="shared" si="50"/>
        <v>288820.57053649158</v>
      </c>
      <c r="BF244" s="5">
        <f t="shared" si="51"/>
        <v>904319.06685796776</v>
      </c>
      <c r="BG244" s="5">
        <f t="shared" si="23"/>
        <v>431179.42946350866</v>
      </c>
      <c r="BH244" s="5">
        <f t="shared" si="24"/>
        <v>1193139.6373944595</v>
      </c>
      <c r="BI244" s="150"/>
      <c r="BJ244" s="2">
        <v>237</v>
      </c>
      <c r="BK244" s="118">
        <v>52048</v>
      </c>
      <c r="BL244" s="5">
        <f t="shared" si="52"/>
        <v>427760.58479249984</v>
      </c>
      <c r="BM244" s="5">
        <f t="shared" si="53"/>
        <v>4911.6692164045799</v>
      </c>
      <c r="BN244" s="5">
        <f t="shared" si="25"/>
        <v>2327.2823499498936</v>
      </c>
      <c r="BO244" s="35">
        <f t="shared" si="26"/>
        <v>6.5287427575745155E-2</v>
      </c>
      <c r="BP244" s="5">
        <f t="shared" si="27"/>
        <v>2584.3868664546862</v>
      </c>
      <c r="BQ244" s="35">
        <f t="shared" si="28"/>
        <v>7.2499999999999981E-2</v>
      </c>
      <c r="BR244" s="5">
        <f t="shared" si="54"/>
        <v>294566.69755745109</v>
      </c>
      <c r="BS244" s="5">
        <f t="shared" si="55"/>
        <v>869498.90673043486</v>
      </c>
      <c r="BT244" s="5">
        <f t="shared" si="29"/>
        <v>425433.30244254996</v>
      </c>
      <c r="BU244" s="5">
        <f t="shared" si="30"/>
        <v>1164065.6042878861</v>
      </c>
      <c r="BV244" s="150"/>
      <c r="BW244" s="2">
        <v>237</v>
      </c>
      <c r="BX244" s="118">
        <v>52048</v>
      </c>
      <c r="BY244" s="5">
        <f t="shared" si="56"/>
        <v>421957.42643631634</v>
      </c>
      <c r="BZ244" s="5">
        <f t="shared" si="57"/>
        <v>4790.177965290115</v>
      </c>
      <c r="CA244" s="5">
        <f t="shared" si="31"/>
        <v>2328.7596444116029</v>
      </c>
      <c r="CB244" s="35">
        <f t="shared" si="32"/>
        <v>6.6227334754959774E-2</v>
      </c>
      <c r="CC244" s="5">
        <f t="shared" si="33"/>
        <v>2461.4183208785121</v>
      </c>
      <c r="CD244" s="35">
        <f t="shared" si="34"/>
        <v>7.0000000000000007E-2</v>
      </c>
      <c r="CE244" s="5">
        <f t="shared" si="58"/>
        <v>300371.3332080961</v>
      </c>
      <c r="CF244" s="5">
        <f t="shared" si="59"/>
        <v>834900.84456566197</v>
      </c>
      <c r="CG244" s="5">
        <f t="shared" si="35"/>
        <v>419628.66679190472</v>
      </c>
      <c r="CH244" s="5">
        <f t="shared" si="36"/>
        <v>1135272.1777737581</v>
      </c>
    </row>
    <row r="245" spans="9:86" ht="14.25" customHeight="1">
      <c r="I245" s="150"/>
      <c r="J245" s="2">
        <v>238</v>
      </c>
      <c r="K245" s="118">
        <v>52079</v>
      </c>
      <c r="L245" s="5">
        <f t="shared" si="37"/>
        <v>448045.8693585578</v>
      </c>
      <c r="M245" s="5">
        <f t="shared" si="0"/>
        <v>5409.1195491666622</v>
      </c>
      <c r="N245" s="5">
        <f t="shared" si="1"/>
        <v>2328.8041973265772</v>
      </c>
      <c r="O245" s="35">
        <f t="shared" si="2"/>
        <v>6.2372297746940836E-2</v>
      </c>
      <c r="P245" s="5">
        <f t="shared" si="3"/>
        <v>3080.315351840085</v>
      </c>
      <c r="Q245" s="35">
        <f t="shared" si="4"/>
        <v>8.2500000000000004E-2</v>
      </c>
      <c r="R245" s="5">
        <f t="shared" si="38"/>
        <v>274282.93483876879</v>
      </c>
      <c r="S245" s="5">
        <f t="shared" si="39"/>
        <v>1013087.5178628969</v>
      </c>
      <c r="T245" s="5">
        <f t="shared" si="5"/>
        <v>445717.06516123121</v>
      </c>
      <c r="U245" s="5">
        <f t="shared" si="6"/>
        <v>1287370.4527016657</v>
      </c>
      <c r="V245" s="150"/>
      <c r="W245" s="2">
        <v>238</v>
      </c>
      <c r="X245" s="118">
        <v>52079</v>
      </c>
      <c r="Y245" s="5">
        <f t="shared" si="40"/>
        <v>442487.66121738125</v>
      </c>
      <c r="Z245" s="5">
        <f t="shared" si="41"/>
        <v>5283.104931931518</v>
      </c>
      <c r="AA245" s="5">
        <f t="shared" si="7"/>
        <v>2333.1871904823097</v>
      </c>
      <c r="AB245" s="35">
        <f t="shared" si="8"/>
        <v>6.3274637328323141E-2</v>
      </c>
      <c r="AC245" s="5">
        <f t="shared" si="9"/>
        <v>2949.9177414492083</v>
      </c>
      <c r="AD245" s="35">
        <f t="shared" si="10"/>
        <v>7.9999999999999988E-2</v>
      </c>
      <c r="AE245" s="5">
        <f t="shared" si="42"/>
        <v>279845.52597310091</v>
      </c>
      <c r="AF245" s="5">
        <f t="shared" si="43"/>
        <v>977533.44782660017</v>
      </c>
      <c r="AG245" s="5">
        <f t="shared" si="11"/>
        <v>440154.47402689891</v>
      </c>
      <c r="AH245" s="5">
        <f t="shared" si="12"/>
        <v>1257378.9737997011</v>
      </c>
      <c r="AI245" s="150"/>
      <c r="AJ245" s="2">
        <v>238</v>
      </c>
      <c r="AK245" s="118">
        <v>52079</v>
      </c>
      <c r="AL245" s="5">
        <f t="shared" si="44"/>
        <v>436864.88854898105</v>
      </c>
      <c r="AM245" s="5">
        <f t="shared" si="45"/>
        <v>5158.1681680251213</v>
      </c>
      <c r="AN245" s="5">
        <f t="shared" si="13"/>
        <v>2336.7490961462854</v>
      </c>
      <c r="AO245" s="35">
        <f t="shared" si="14"/>
        <v>6.4186868500445957E-2</v>
      </c>
      <c r="AP245" s="5">
        <f t="shared" si="15"/>
        <v>2821.4190718788359</v>
      </c>
      <c r="AQ245" s="35">
        <f t="shared" si="16"/>
        <v>7.7499999999999999E-2</v>
      </c>
      <c r="AR245" s="5">
        <f t="shared" si="46"/>
        <v>285471.86054716556</v>
      </c>
      <c r="AS245" s="5">
        <f t="shared" si="47"/>
        <v>942172.16344281356</v>
      </c>
      <c r="AT245" s="5">
        <f t="shared" si="17"/>
        <v>434528.13945283479</v>
      </c>
      <c r="AU245" s="5">
        <f t="shared" si="18"/>
        <v>1227644.0239899792</v>
      </c>
      <c r="AV245" s="150"/>
      <c r="AW245" s="2">
        <v>238</v>
      </c>
      <c r="AX245" s="118">
        <v>52079</v>
      </c>
      <c r="AY245" s="5">
        <f t="shared" si="48"/>
        <v>431179.42946350866</v>
      </c>
      <c r="AZ245" s="5">
        <f t="shared" si="49"/>
        <v>5034.344461579999</v>
      </c>
      <c r="BA245" s="5">
        <f t="shared" si="19"/>
        <v>2339.47302743307</v>
      </c>
      <c r="BB245" s="35">
        <f t="shared" si="20"/>
        <v>6.5109034454930451E-2</v>
      </c>
      <c r="BC245" s="5">
        <f t="shared" si="21"/>
        <v>2694.871434146929</v>
      </c>
      <c r="BD245" s="35">
        <f t="shared" si="22"/>
        <v>7.4999999999999997E-2</v>
      </c>
      <c r="BE245" s="5">
        <f t="shared" si="50"/>
        <v>291160.04356392467</v>
      </c>
      <c r="BF245" s="5">
        <f t="shared" si="51"/>
        <v>907013.93829211465</v>
      </c>
      <c r="BG245" s="5">
        <f t="shared" si="23"/>
        <v>428839.95643607556</v>
      </c>
      <c r="BH245" s="5">
        <f t="shared" si="24"/>
        <v>1198173.9818560393</v>
      </c>
      <c r="BI245" s="150"/>
      <c r="BJ245" s="2">
        <v>238</v>
      </c>
      <c r="BK245" s="118">
        <v>52079</v>
      </c>
      <c r="BL245" s="5">
        <f t="shared" si="52"/>
        <v>425433.30244254996</v>
      </c>
      <c r="BM245" s="5">
        <f t="shared" si="53"/>
        <v>4911.6692164045799</v>
      </c>
      <c r="BN245" s="5">
        <f t="shared" si="25"/>
        <v>2341.3430141475073</v>
      </c>
      <c r="BO245" s="35">
        <f t="shared" si="26"/>
        <v>6.6041177332524778E-2</v>
      </c>
      <c r="BP245" s="5">
        <f t="shared" si="27"/>
        <v>2570.3262022570725</v>
      </c>
      <c r="BQ245" s="35">
        <f t="shared" si="28"/>
        <v>7.2499999999999995E-2</v>
      </c>
      <c r="BR245" s="5">
        <f t="shared" si="54"/>
        <v>296908.04057159857</v>
      </c>
      <c r="BS245" s="5">
        <f t="shared" si="55"/>
        <v>872069.23293269193</v>
      </c>
      <c r="BT245" s="5">
        <f t="shared" si="29"/>
        <v>423091.95942840248</v>
      </c>
      <c r="BU245" s="5">
        <f t="shared" si="30"/>
        <v>1168977.2735042905</v>
      </c>
      <c r="BV245" s="150"/>
      <c r="BW245" s="2">
        <v>238</v>
      </c>
      <c r="BX245" s="118">
        <v>52079</v>
      </c>
      <c r="BY245" s="5">
        <f t="shared" si="56"/>
        <v>419628.66679190472</v>
      </c>
      <c r="BZ245" s="5">
        <f t="shared" si="57"/>
        <v>4790.177965290115</v>
      </c>
      <c r="CA245" s="5">
        <f t="shared" si="31"/>
        <v>2342.3440756706709</v>
      </c>
      <c r="CB245" s="35">
        <f t="shared" si="32"/>
        <v>6.698333820455353E-2</v>
      </c>
      <c r="CC245" s="5">
        <f t="shared" si="33"/>
        <v>2447.8338896194441</v>
      </c>
      <c r="CD245" s="35">
        <f t="shared" si="34"/>
        <v>6.9999999999999993E-2</v>
      </c>
      <c r="CE245" s="5">
        <f t="shared" si="58"/>
        <v>302713.6772837668</v>
      </c>
      <c r="CF245" s="5">
        <f t="shared" si="59"/>
        <v>837348.67845528142</v>
      </c>
      <c r="CG245" s="5">
        <f t="shared" si="35"/>
        <v>417286.32271623402</v>
      </c>
      <c r="CH245" s="5">
        <f t="shared" si="36"/>
        <v>1140062.3557390482</v>
      </c>
    </row>
    <row r="246" spans="9:86" ht="14.25" customHeight="1">
      <c r="I246" s="150"/>
      <c r="J246" s="2">
        <v>239</v>
      </c>
      <c r="K246" s="118">
        <v>52110</v>
      </c>
      <c r="L246" s="5">
        <f t="shared" si="37"/>
        <v>445717.06516123121</v>
      </c>
      <c r="M246" s="5">
        <f t="shared" si="0"/>
        <v>5409.1195491666622</v>
      </c>
      <c r="N246" s="5">
        <f t="shared" si="1"/>
        <v>2344.8147261831978</v>
      </c>
      <c r="O246" s="35">
        <f t="shared" si="2"/>
        <v>6.3129233573365584E-2</v>
      </c>
      <c r="P246" s="5">
        <f t="shared" si="3"/>
        <v>3064.3048229834644</v>
      </c>
      <c r="Q246" s="35">
        <f t="shared" si="4"/>
        <v>8.2500000000000004E-2</v>
      </c>
      <c r="R246" s="5">
        <f t="shared" si="38"/>
        <v>276627.74956495198</v>
      </c>
      <c r="S246" s="5">
        <f t="shared" si="39"/>
        <v>1016151.8226858804</v>
      </c>
      <c r="T246" s="5">
        <f t="shared" si="5"/>
        <v>443372.25043504802</v>
      </c>
      <c r="U246" s="5">
        <f t="shared" si="6"/>
        <v>1292779.5722508323</v>
      </c>
      <c r="V246" s="150"/>
      <c r="W246" s="2">
        <v>239</v>
      </c>
      <c r="X246" s="118">
        <v>52110</v>
      </c>
      <c r="Y246" s="5">
        <f t="shared" si="40"/>
        <v>440154.47402689891</v>
      </c>
      <c r="Z246" s="5">
        <f t="shared" si="41"/>
        <v>5283.104931931518</v>
      </c>
      <c r="AA246" s="5">
        <f t="shared" si="7"/>
        <v>2348.7417717521917</v>
      </c>
      <c r="AB246" s="35">
        <f t="shared" si="8"/>
        <v>6.4034112849444436E-2</v>
      </c>
      <c r="AC246" s="5">
        <f t="shared" si="9"/>
        <v>2934.3631601793263</v>
      </c>
      <c r="AD246" s="35">
        <f t="shared" si="10"/>
        <v>0.08</v>
      </c>
      <c r="AE246" s="5">
        <f t="shared" si="42"/>
        <v>282194.2677448531</v>
      </c>
      <c r="AF246" s="5">
        <f t="shared" si="43"/>
        <v>980467.81098677951</v>
      </c>
      <c r="AG246" s="5">
        <f t="shared" si="11"/>
        <v>437805.73225514672</v>
      </c>
      <c r="AH246" s="5">
        <f t="shared" si="12"/>
        <v>1262662.0787316326</v>
      </c>
      <c r="AI246" s="150"/>
      <c r="AJ246" s="2">
        <v>239</v>
      </c>
      <c r="AK246" s="118">
        <v>52110</v>
      </c>
      <c r="AL246" s="5">
        <f t="shared" si="44"/>
        <v>434528.13945283479</v>
      </c>
      <c r="AM246" s="5">
        <f t="shared" si="45"/>
        <v>5158.1681680251213</v>
      </c>
      <c r="AN246" s="5">
        <f t="shared" si="13"/>
        <v>2351.8406007255635</v>
      </c>
      <c r="AO246" s="35">
        <f t="shared" si="14"/>
        <v>6.4948813773590117E-2</v>
      </c>
      <c r="AP246" s="5">
        <f t="shared" si="15"/>
        <v>2806.3275672995578</v>
      </c>
      <c r="AQ246" s="35">
        <f t="shared" si="16"/>
        <v>7.7499999999999999E-2</v>
      </c>
      <c r="AR246" s="5">
        <f t="shared" si="46"/>
        <v>287823.70114789112</v>
      </c>
      <c r="AS246" s="5">
        <f t="shared" si="47"/>
        <v>944978.49101011315</v>
      </c>
      <c r="AT246" s="5">
        <f t="shared" si="17"/>
        <v>432176.29885210923</v>
      </c>
      <c r="AU246" s="5">
        <f t="shared" si="18"/>
        <v>1232802.1921580043</v>
      </c>
      <c r="AV246" s="150"/>
      <c r="AW246" s="2">
        <v>239</v>
      </c>
      <c r="AX246" s="118">
        <v>52110</v>
      </c>
      <c r="AY246" s="5">
        <f t="shared" si="48"/>
        <v>428839.95643607556</v>
      </c>
      <c r="AZ246" s="5">
        <f t="shared" si="49"/>
        <v>5034.344461579999</v>
      </c>
      <c r="BA246" s="5">
        <f t="shared" si="19"/>
        <v>2354.094733854527</v>
      </c>
      <c r="BB246" s="35">
        <f t="shared" si="20"/>
        <v>6.5873378593315018E-2</v>
      </c>
      <c r="BC246" s="5">
        <f t="shared" si="21"/>
        <v>2680.249727725472</v>
      </c>
      <c r="BD246" s="35">
        <f t="shared" si="22"/>
        <v>7.4999999999999997E-2</v>
      </c>
      <c r="BE246" s="5">
        <f t="shared" si="50"/>
        <v>293514.13829777919</v>
      </c>
      <c r="BF246" s="5">
        <f t="shared" si="51"/>
        <v>909694.18801984016</v>
      </c>
      <c r="BG246" s="5">
        <f t="shared" si="23"/>
        <v>426485.86170222104</v>
      </c>
      <c r="BH246" s="5">
        <f t="shared" si="24"/>
        <v>1203208.3263176193</v>
      </c>
      <c r="BI246" s="150"/>
      <c r="BJ246" s="2">
        <v>239</v>
      </c>
      <c r="BK246" s="118">
        <v>52110</v>
      </c>
      <c r="BL246" s="5">
        <f t="shared" si="52"/>
        <v>423091.95942840248</v>
      </c>
      <c r="BM246" s="5">
        <f t="shared" si="53"/>
        <v>4911.6692164045799</v>
      </c>
      <c r="BN246" s="5">
        <f t="shared" si="25"/>
        <v>2355.488628191315</v>
      </c>
      <c r="BO246" s="35">
        <f t="shared" si="26"/>
        <v>6.6807848526554331E-2</v>
      </c>
      <c r="BP246" s="5">
        <f t="shared" si="27"/>
        <v>2556.1805882132649</v>
      </c>
      <c r="BQ246" s="35">
        <f t="shared" si="28"/>
        <v>7.2499999999999995E-2</v>
      </c>
      <c r="BR246" s="5">
        <f t="shared" si="54"/>
        <v>299263.52919978986</v>
      </c>
      <c r="BS246" s="5">
        <f t="shared" si="55"/>
        <v>874625.41352090519</v>
      </c>
      <c r="BT246" s="5">
        <f t="shared" si="29"/>
        <v>420736.47080021119</v>
      </c>
      <c r="BU246" s="5">
        <f t="shared" si="30"/>
        <v>1173888.9427206949</v>
      </c>
      <c r="BV246" s="150"/>
      <c r="BW246" s="2">
        <v>239</v>
      </c>
      <c r="BX246" s="118">
        <v>52110</v>
      </c>
      <c r="BY246" s="5">
        <f t="shared" si="56"/>
        <v>417286.32271623402</v>
      </c>
      <c r="BZ246" s="5">
        <f t="shared" si="57"/>
        <v>4790.177965290115</v>
      </c>
      <c r="CA246" s="5">
        <f t="shared" si="31"/>
        <v>2356.0077494454163</v>
      </c>
      <c r="CB246" s="35">
        <f t="shared" si="32"/>
        <v>6.7752263743786262E-2</v>
      </c>
      <c r="CC246" s="5">
        <f t="shared" si="33"/>
        <v>2434.1702158446988</v>
      </c>
      <c r="CD246" s="35">
        <f t="shared" si="34"/>
        <v>7.0000000000000007E-2</v>
      </c>
      <c r="CE246" s="5">
        <f t="shared" si="58"/>
        <v>305069.68503321218</v>
      </c>
      <c r="CF246" s="5">
        <f t="shared" si="59"/>
        <v>839782.84867112606</v>
      </c>
      <c r="CG246" s="5">
        <f t="shared" si="35"/>
        <v>414930.31496678863</v>
      </c>
      <c r="CH246" s="5">
        <f t="shared" si="36"/>
        <v>1144852.5337043381</v>
      </c>
    </row>
    <row r="247" spans="9:86" ht="14.25" customHeight="1">
      <c r="I247" s="150"/>
      <c r="J247" s="2">
        <v>240</v>
      </c>
      <c r="K247" s="118">
        <v>52140</v>
      </c>
      <c r="L247" s="5">
        <f t="shared" si="37"/>
        <v>443372.25043504802</v>
      </c>
      <c r="M247" s="5">
        <f t="shared" si="0"/>
        <v>5409.1195491666622</v>
      </c>
      <c r="N247" s="5">
        <f t="shared" si="1"/>
        <v>2360.9353274257069</v>
      </c>
      <c r="O247" s="35">
        <f t="shared" si="2"/>
        <v>6.3899407103870792E-2</v>
      </c>
      <c r="P247" s="5">
        <f t="shared" si="3"/>
        <v>3048.1842217409553</v>
      </c>
      <c r="Q247" s="35">
        <f t="shared" si="4"/>
        <v>8.2500000000000004E-2</v>
      </c>
      <c r="R247" s="5">
        <f t="shared" si="38"/>
        <v>278988.6848923777</v>
      </c>
      <c r="S247" s="5">
        <f t="shared" si="39"/>
        <v>1019200.0069076213</v>
      </c>
      <c r="T247" s="5">
        <f t="shared" si="5"/>
        <v>441011.3151076223</v>
      </c>
      <c r="U247" s="5">
        <f t="shared" si="6"/>
        <v>1298188.691799999</v>
      </c>
      <c r="V247" s="150"/>
      <c r="W247" s="2">
        <v>240</v>
      </c>
      <c r="X247" s="118">
        <v>52140</v>
      </c>
      <c r="Y247" s="5">
        <f t="shared" si="40"/>
        <v>437805.73225514672</v>
      </c>
      <c r="Z247" s="5">
        <f t="shared" si="41"/>
        <v>5283.104931931518</v>
      </c>
      <c r="AA247" s="5">
        <f t="shared" si="7"/>
        <v>2364.4000502305398</v>
      </c>
      <c r="AB247" s="35">
        <f t="shared" si="8"/>
        <v>6.4806827577650883E-2</v>
      </c>
      <c r="AC247" s="5">
        <f t="shared" si="9"/>
        <v>2918.7048817009781</v>
      </c>
      <c r="AD247" s="35">
        <f t="shared" si="10"/>
        <v>0.08</v>
      </c>
      <c r="AE247" s="5">
        <f t="shared" si="42"/>
        <v>284558.66779508366</v>
      </c>
      <c r="AF247" s="5">
        <f t="shared" si="43"/>
        <v>983386.51586848055</v>
      </c>
      <c r="AG247" s="5">
        <f t="shared" si="11"/>
        <v>435441.33220491617</v>
      </c>
      <c r="AH247" s="5">
        <f t="shared" si="12"/>
        <v>1267945.1836635643</v>
      </c>
      <c r="AI247" s="150"/>
      <c r="AJ247" s="2">
        <v>240</v>
      </c>
      <c r="AK247" s="118">
        <v>52140</v>
      </c>
      <c r="AL247" s="5">
        <f t="shared" si="44"/>
        <v>432176.29885210923</v>
      </c>
      <c r="AM247" s="5">
        <f t="shared" si="45"/>
        <v>5158.1681680251213</v>
      </c>
      <c r="AN247" s="5">
        <f t="shared" si="13"/>
        <v>2367.0295712719158</v>
      </c>
      <c r="AO247" s="35">
        <f t="shared" si="14"/>
        <v>6.5723999512946357E-2</v>
      </c>
      <c r="AP247" s="5">
        <f t="shared" si="15"/>
        <v>2791.1385967532055</v>
      </c>
      <c r="AQ247" s="35">
        <f t="shared" si="16"/>
        <v>7.7499999999999999E-2</v>
      </c>
      <c r="AR247" s="5">
        <f t="shared" si="46"/>
        <v>290190.73071916302</v>
      </c>
      <c r="AS247" s="5">
        <f t="shared" si="47"/>
        <v>947769.62960686639</v>
      </c>
      <c r="AT247" s="5">
        <f t="shared" si="17"/>
        <v>429809.26928083732</v>
      </c>
      <c r="AU247" s="5">
        <f t="shared" si="18"/>
        <v>1237960.3603260294</v>
      </c>
      <c r="AV247" s="150"/>
      <c r="AW247" s="2">
        <v>240</v>
      </c>
      <c r="AX247" s="118">
        <v>52140</v>
      </c>
      <c r="AY247" s="5">
        <f t="shared" si="48"/>
        <v>426485.86170222104</v>
      </c>
      <c r="AZ247" s="5">
        <f t="shared" si="49"/>
        <v>5034.344461579999</v>
      </c>
      <c r="BA247" s="5">
        <f t="shared" si="19"/>
        <v>2368.8078259411177</v>
      </c>
      <c r="BB247" s="35">
        <f t="shared" si="20"/>
        <v>6.6650964226196707E-2</v>
      </c>
      <c r="BC247" s="5">
        <f t="shared" si="21"/>
        <v>2665.5366356388813</v>
      </c>
      <c r="BD247" s="35">
        <f t="shared" si="22"/>
        <v>7.4999999999999997E-2</v>
      </c>
      <c r="BE247" s="5">
        <f t="shared" si="50"/>
        <v>295882.94612372032</v>
      </c>
      <c r="BF247" s="5">
        <f t="shared" si="51"/>
        <v>912359.72465547908</v>
      </c>
      <c r="BG247" s="5">
        <f t="shared" si="23"/>
        <v>424117.05387627991</v>
      </c>
      <c r="BH247" s="5">
        <f t="shared" si="24"/>
        <v>1208242.6707791993</v>
      </c>
      <c r="BI247" s="150"/>
      <c r="BJ247" s="2">
        <v>240</v>
      </c>
      <c r="BK247" s="118">
        <v>52140</v>
      </c>
      <c r="BL247" s="5">
        <f t="shared" si="52"/>
        <v>420736.47080021119</v>
      </c>
      <c r="BM247" s="5">
        <f t="shared" si="53"/>
        <v>4911.6692164045799</v>
      </c>
      <c r="BN247" s="5">
        <f t="shared" si="25"/>
        <v>2369.7197053199707</v>
      </c>
      <c r="BO247" s="35">
        <f t="shared" si="26"/>
        <v>6.7587762025372228E-2</v>
      </c>
      <c r="BP247" s="5">
        <f t="shared" si="27"/>
        <v>2541.9495110846092</v>
      </c>
      <c r="BQ247" s="35">
        <f t="shared" si="28"/>
        <v>7.2499999999999995E-2</v>
      </c>
      <c r="BR247" s="5">
        <f t="shared" si="54"/>
        <v>301633.24890510982</v>
      </c>
      <c r="BS247" s="5">
        <f t="shared" si="55"/>
        <v>877167.36303198978</v>
      </c>
      <c r="BT247" s="5">
        <f t="shared" si="29"/>
        <v>418366.75109489122</v>
      </c>
      <c r="BU247" s="5">
        <f t="shared" si="30"/>
        <v>1178800.6119370996</v>
      </c>
      <c r="BV247" s="150"/>
      <c r="BW247" s="2">
        <v>240</v>
      </c>
      <c r="BX247" s="118">
        <v>52140</v>
      </c>
      <c r="BY247" s="5">
        <f t="shared" si="56"/>
        <v>414930.31496678863</v>
      </c>
      <c r="BZ247" s="5">
        <f t="shared" si="57"/>
        <v>4790.177965290115</v>
      </c>
      <c r="CA247" s="5">
        <f t="shared" si="31"/>
        <v>2369.7511279838477</v>
      </c>
      <c r="CB247" s="35">
        <f t="shared" si="32"/>
        <v>6.8534432192746131E-2</v>
      </c>
      <c r="CC247" s="5">
        <f t="shared" si="33"/>
        <v>2420.4268373062673</v>
      </c>
      <c r="CD247" s="35">
        <f t="shared" si="34"/>
        <v>7.0000000000000007E-2</v>
      </c>
      <c r="CE247" s="5">
        <f t="shared" si="58"/>
        <v>307439.43616119603</v>
      </c>
      <c r="CF247" s="5">
        <f t="shared" si="59"/>
        <v>842203.2755084323</v>
      </c>
      <c r="CG247" s="5">
        <f t="shared" si="35"/>
        <v>412560.56383880478</v>
      </c>
      <c r="CH247" s="5">
        <f t="shared" si="36"/>
        <v>1149642.7116696283</v>
      </c>
    </row>
    <row r="248" spans="9:86" ht="14.25" customHeight="1">
      <c r="I248" s="150"/>
      <c r="J248" s="2">
        <v>241</v>
      </c>
      <c r="K248" s="118">
        <v>52171</v>
      </c>
      <c r="L248" s="5">
        <f t="shared" si="37"/>
        <v>441011.3151076223</v>
      </c>
      <c r="M248" s="5">
        <f t="shared" si="0"/>
        <v>5409.1195491666622</v>
      </c>
      <c r="N248" s="5">
        <f t="shared" si="1"/>
        <v>2377.1667578017586</v>
      </c>
      <c r="O248" s="35">
        <f t="shared" si="2"/>
        <v>6.4683150106159423E-2</v>
      </c>
      <c r="P248" s="5">
        <f t="shared" si="3"/>
        <v>3031.9527913649035</v>
      </c>
      <c r="Q248" s="35">
        <f t="shared" si="4"/>
        <v>8.2500000000000018E-2</v>
      </c>
      <c r="R248" s="5">
        <f t="shared" si="38"/>
        <v>281365.85165017948</v>
      </c>
      <c r="S248" s="5">
        <f t="shared" si="39"/>
        <v>1022231.9596989861</v>
      </c>
      <c r="T248" s="5">
        <f t="shared" si="5"/>
        <v>438634.14834982052</v>
      </c>
      <c r="U248" s="5">
        <f t="shared" si="6"/>
        <v>1303597.8113491656</v>
      </c>
      <c r="V248" s="150"/>
      <c r="W248" s="2">
        <v>241</v>
      </c>
      <c r="X248" s="118">
        <v>52171</v>
      </c>
      <c r="Y248" s="5">
        <f t="shared" si="40"/>
        <v>435441.33220491617</v>
      </c>
      <c r="Z248" s="5">
        <f t="shared" si="41"/>
        <v>5283.104931931518</v>
      </c>
      <c r="AA248" s="5">
        <f t="shared" si="7"/>
        <v>2380.1627172320768</v>
      </c>
      <c r="AB248" s="35">
        <f t="shared" si="8"/>
        <v>6.5593113226430771E-2</v>
      </c>
      <c r="AC248" s="5">
        <f t="shared" si="9"/>
        <v>2902.9422146994411</v>
      </c>
      <c r="AD248" s="35">
        <f t="shared" si="10"/>
        <v>0.08</v>
      </c>
      <c r="AE248" s="5">
        <f t="shared" si="42"/>
        <v>286938.83051231573</v>
      </c>
      <c r="AF248" s="5">
        <f t="shared" si="43"/>
        <v>986289.45808318001</v>
      </c>
      <c r="AG248" s="5">
        <f t="shared" si="11"/>
        <v>433061.16948768409</v>
      </c>
      <c r="AH248" s="5">
        <f t="shared" si="12"/>
        <v>1273228.2885954957</v>
      </c>
      <c r="AI248" s="150"/>
      <c r="AJ248" s="2">
        <v>241</v>
      </c>
      <c r="AK248" s="118">
        <v>52171</v>
      </c>
      <c r="AL248" s="5">
        <f t="shared" si="44"/>
        <v>429809.26928083732</v>
      </c>
      <c r="AM248" s="5">
        <f t="shared" si="45"/>
        <v>5158.1681680251213</v>
      </c>
      <c r="AN248" s="5">
        <f t="shared" si="13"/>
        <v>2382.3166372530468</v>
      </c>
      <c r="AO248" s="35">
        <f t="shared" si="14"/>
        <v>6.6512757379267443E-2</v>
      </c>
      <c r="AP248" s="5">
        <f t="shared" si="15"/>
        <v>2775.8515307720745</v>
      </c>
      <c r="AQ248" s="35">
        <f t="shared" si="16"/>
        <v>7.7499999999999999E-2</v>
      </c>
      <c r="AR248" s="5">
        <f t="shared" si="46"/>
        <v>292573.04735641606</v>
      </c>
      <c r="AS248" s="5">
        <f t="shared" si="47"/>
        <v>950545.48113763845</v>
      </c>
      <c r="AT248" s="5">
        <f t="shared" si="17"/>
        <v>427426.95264358429</v>
      </c>
      <c r="AU248" s="5">
        <f t="shared" si="18"/>
        <v>1243118.5284940545</v>
      </c>
      <c r="AV248" s="150"/>
      <c r="AW248" s="2">
        <v>241</v>
      </c>
      <c r="AX248" s="118">
        <v>52171</v>
      </c>
      <c r="AY248" s="5">
        <f t="shared" si="48"/>
        <v>424117.05387627991</v>
      </c>
      <c r="AZ248" s="5">
        <f t="shared" si="49"/>
        <v>5034.344461579999</v>
      </c>
      <c r="BA248" s="5">
        <f t="shared" si="19"/>
        <v>2383.6128748532497</v>
      </c>
      <c r="BB248" s="35">
        <f t="shared" si="20"/>
        <v>6.744212296302271E-2</v>
      </c>
      <c r="BC248" s="5">
        <f t="shared" si="21"/>
        <v>2650.7315867267494</v>
      </c>
      <c r="BD248" s="35">
        <f t="shared" si="22"/>
        <v>7.4999999999999997E-2</v>
      </c>
      <c r="BE248" s="5">
        <f t="shared" si="50"/>
        <v>298266.55899857357</v>
      </c>
      <c r="BF248" s="5">
        <f t="shared" si="51"/>
        <v>915010.45624220581</v>
      </c>
      <c r="BG248" s="5">
        <f t="shared" si="23"/>
        <v>421733.44100142666</v>
      </c>
      <c r="BH248" s="5">
        <f t="shared" si="24"/>
        <v>1213277.0152407794</v>
      </c>
      <c r="BI248" s="150"/>
      <c r="BJ248" s="2">
        <v>241</v>
      </c>
      <c r="BK248" s="118">
        <v>52171</v>
      </c>
      <c r="BL248" s="5">
        <f t="shared" si="52"/>
        <v>418366.75109489122</v>
      </c>
      <c r="BM248" s="5">
        <f t="shared" si="53"/>
        <v>4911.6692164045799</v>
      </c>
      <c r="BN248" s="5">
        <f t="shared" si="25"/>
        <v>2384.0367618729456</v>
      </c>
      <c r="BO248" s="35">
        <f t="shared" si="26"/>
        <v>6.8381249388497808E-2</v>
      </c>
      <c r="BP248" s="5">
        <f t="shared" si="27"/>
        <v>2527.6324545316343</v>
      </c>
      <c r="BQ248" s="35">
        <f t="shared" si="28"/>
        <v>7.2499999999999995E-2</v>
      </c>
      <c r="BR248" s="5">
        <f t="shared" si="54"/>
        <v>304017.28566698276</v>
      </c>
      <c r="BS248" s="5">
        <f t="shared" si="55"/>
        <v>879694.99548652139</v>
      </c>
      <c r="BT248" s="5">
        <f t="shared" si="29"/>
        <v>415982.71433301829</v>
      </c>
      <c r="BU248" s="5">
        <f t="shared" si="30"/>
        <v>1183712.2811535043</v>
      </c>
      <c r="BV248" s="150"/>
      <c r="BW248" s="2">
        <v>241</v>
      </c>
      <c r="BX248" s="118">
        <v>52171</v>
      </c>
      <c r="BY248" s="5">
        <f t="shared" si="56"/>
        <v>412560.56383880478</v>
      </c>
      <c r="BZ248" s="5">
        <f t="shared" si="57"/>
        <v>4790.177965290115</v>
      </c>
      <c r="CA248" s="5">
        <f t="shared" si="31"/>
        <v>2383.5746762304202</v>
      </c>
      <c r="CB248" s="35">
        <f t="shared" si="32"/>
        <v>6.9330175062347288E-2</v>
      </c>
      <c r="CC248" s="5">
        <f t="shared" si="33"/>
        <v>2406.6032890596948</v>
      </c>
      <c r="CD248" s="35">
        <f t="shared" si="34"/>
        <v>7.0000000000000007E-2</v>
      </c>
      <c r="CE248" s="5">
        <f t="shared" si="58"/>
        <v>309823.01083742647</v>
      </c>
      <c r="CF248" s="5">
        <f t="shared" si="59"/>
        <v>844609.87879749201</v>
      </c>
      <c r="CG248" s="5">
        <f t="shared" si="35"/>
        <v>410176.98916257435</v>
      </c>
      <c r="CH248" s="5">
        <f t="shared" si="36"/>
        <v>1154432.8896349184</v>
      </c>
    </row>
    <row r="249" spans="9:86" ht="14.25" customHeight="1">
      <c r="I249" s="150"/>
      <c r="J249" s="2">
        <v>242</v>
      </c>
      <c r="K249" s="118">
        <v>52201</v>
      </c>
      <c r="L249" s="5">
        <f t="shared" si="37"/>
        <v>438634.14834982052</v>
      </c>
      <c r="M249" s="5">
        <f t="shared" si="0"/>
        <v>5409.1195491666622</v>
      </c>
      <c r="N249" s="5">
        <f t="shared" si="1"/>
        <v>2393.5097792616461</v>
      </c>
      <c r="O249" s="35">
        <f t="shared" si="2"/>
        <v>6.5480805494042893E-2</v>
      </c>
      <c r="P249" s="5">
        <f t="shared" si="3"/>
        <v>3015.609769905016</v>
      </c>
      <c r="Q249" s="35">
        <f t="shared" si="4"/>
        <v>8.2500000000000004E-2</v>
      </c>
      <c r="R249" s="5">
        <f t="shared" si="38"/>
        <v>283759.36142944114</v>
      </c>
      <c r="S249" s="5">
        <f t="shared" si="39"/>
        <v>1025247.5694688911</v>
      </c>
      <c r="T249" s="5">
        <f t="shared" si="5"/>
        <v>436240.63857055886</v>
      </c>
      <c r="U249" s="5">
        <f t="shared" si="6"/>
        <v>1309006.9308983323</v>
      </c>
      <c r="V249" s="150"/>
      <c r="W249" s="2">
        <v>242</v>
      </c>
      <c r="X249" s="118">
        <v>52201</v>
      </c>
      <c r="Y249" s="5">
        <f t="shared" si="40"/>
        <v>433061.16948768409</v>
      </c>
      <c r="Z249" s="5">
        <f t="shared" si="41"/>
        <v>5283.104931931518</v>
      </c>
      <c r="AA249" s="5">
        <f t="shared" si="7"/>
        <v>2396.0304686802906</v>
      </c>
      <c r="AB249" s="35">
        <f t="shared" si="8"/>
        <v>6.6393312654140377E-2</v>
      </c>
      <c r="AC249" s="5">
        <f t="shared" si="9"/>
        <v>2887.0744632512274</v>
      </c>
      <c r="AD249" s="35">
        <f t="shared" si="10"/>
        <v>0.08</v>
      </c>
      <c r="AE249" s="5">
        <f t="shared" si="42"/>
        <v>289334.86098099605</v>
      </c>
      <c r="AF249" s="5">
        <f t="shared" si="43"/>
        <v>989176.53254643129</v>
      </c>
      <c r="AG249" s="5">
        <f t="shared" si="11"/>
        <v>430665.13901900378</v>
      </c>
      <c r="AH249" s="5">
        <f t="shared" si="12"/>
        <v>1278511.3935274272</v>
      </c>
      <c r="AI249" s="150"/>
      <c r="AJ249" s="2">
        <v>242</v>
      </c>
      <c r="AK249" s="118">
        <v>52201</v>
      </c>
      <c r="AL249" s="5">
        <f t="shared" si="44"/>
        <v>427426.95264358429</v>
      </c>
      <c r="AM249" s="5">
        <f t="shared" si="45"/>
        <v>5158.1681680251213</v>
      </c>
      <c r="AN249" s="5">
        <f t="shared" si="13"/>
        <v>2397.7024322019729</v>
      </c>
      <c r="AO249" s="35">
        <f t="shared" si="14"/>
        <v>6.7315430176945232E-2</v>
      </c>
      <c r="AP249" s="5">
        <f t="shared" si="15"/>
        <v>2760.4657358231484</v>
      </c>
      <c r="AQ249" s="35">
        <f t="shared" si="16"/>
        <v>7.7499999999999999E-2</v>
      </c>
      <c r="AR249" s="5">
        <f t="shared" si="46"/>
        <v>294970.74978861806</v>
      </c>
      <c r="AS249" s="5">
        <f t="shared" si="47"/>
        <v>953305.94687346159</v>
      </c>
      <c r="AT249" s="5">
        <f t="shared" si="17"/>
        <v>425029.25021138228</v>
      </c>
      <c r="AU249" s="5">
        <f t="shared" si="18"/>
        <v>1248276.6966620795</v>
      </c>
      <c r="AV249" s="150"/>
      <c r="AW249" s="2">
        <v>242</v>
      </c>
      <c r="AX249" s="118">
        <v>52201</v>
      </c>
      <c r="AY249" s="5">
        <f t="shared" si="48"/>
        <v>421733.44100142666</v>
      </c>
      <c r="AZ249" s="5">
        <f t="shared" si="49"/>
        <v>5034.344461579999</v>
      </c>
      <c r="BA249" s="5">
        <f t="shared" si="19"/>
        <v>2398.5104553210826</v>
      </c>
      <c r="BB249" s="35">
        <f t="shared" si="20"/>
        <v>6.8247197555660818E-2</v>
      </c>
      <c r="BC249" s="5">
        <f t="shared" si="21"/>
        <v>2635.8340062589164</v>
      </c>
      <c r="BD249" s="35">
        <f t="shared" si="22"/>
        <v>7.4999999999999997E-2</v>
      </c>
      <c r="BE249" s="5">
        <f t="shared" si="50"/>
        <v>300665.06945389463</v>
      </c>
      <c r="BF249" s="5">
        <f t="shared" si="51"/>
        <v>917646.29024846468</v>
      </c>
      <c r="BG249" s="5">
        <f t="shared" si="23"/>
        <v>419334.93054610561</v>
      </c>
      <c r="BH249" s="5">
        <f t="shared" si="24"/>
        <v>1218311.3597023594</v>
      </c>
      <c r="BI249" s="150"/>
      <c r="BJ249" s="2">
        <v>242</v>
      </c>
      <c r="BK249" s="118">
        <v>52201</v>
      </c>
      <c r="BL249" s="5">
        <f t="shared" si="52"/>
        <v>415982.71433301829</v>
      </c>
      <c r="BM249" s="5">
        <f t="shared" si="53"/>
        <v>4911.6692164045799</v>
      </c>
      <c r="BN249" s="5">
        <f t="shared" si="25"/>
        <v>2398.440317309261</v>
      </c>
      <c r="BO249" s="35">
        <f t="shared" si="26"/>
        <v>6.9188653316661727E-2</v>
      </c>
      <c r="BP249" s="5">
        <f t="shared" si="27"/>
        <v>2513.2288990953189</v>
      </c>
      <c r="BQ249" s="35">
        <f t="shared" si="28"/>
        <v>7.2499999999999995E-2</v>
      </c>
      <c r="BR249" s="5">
        <f t="shared" si="54"/>
        <v>306415.72598429205</v>
      </c>
      <c r="BS249" s="5">
        <f t="shared" si="55"/>
        <v>882208.22438561672</v>
      </c>
      <c r="BT249" s="5">
        <f t="shared" si="29"/>
        <v>413584.274015709</v>
      </c>
      <c r="BU249" s="5">
        <f t="shared" si="30"/>
        <v>1188623.9503699087</v>
      </c>
      <c r="BV249" s="150"/>
      <c r="BW249" s="2">
        <v>242</v>
      </c>
      <c r="BX249" s="118">
        <v>52201</v>
      </c>
      <c r="BY249" s="5">
        <f t="shared" si="56"/>
        <v>410176.98916257435</v>
      </c>
      <c r="BZ249" s="5">
        <f t="shared" si="57"/>
        <v>4790.177965290115</v>
      </c>
      <c r="CA249" s="5">
        <f t="shared" si="31"/>
        <v>2397.4788618417647</v>
      </c>
      <c r="CB249" s="35">
        <f t="shared" si="32"/>
        <v>7.0139835003514145E-2</v>
      </c>
      <c r="CC249" s="5">
        <f t="shared" si="33"/>
        <v>2392.6991034483503</v>
      </c>
      <c r="CD249" s="35">
        <f t="shared" si="34"/>
        <v>7.0000000000000007E-2</v>
      </c>
      <c r="CE249" s="5">
        <f t="shared" si="58"/>
        <v>312220.48969926825</v>
      </c>
      <c r="CF249" s="5">
        <f t="shared" si="59"/>
        <v>847002.57790094032</v>
      </c>
      <c r="CG249" s="5">
        <f t="shared" si="35"/>
        <v>407779.51030073257</v>
      </c>
      <c r="CH249" s="5">
        <f t="shared" si="36"/>
        <v>1159223.0676002086</v>
      </c>
    </row>
    <row r="250" spans="9:86" ht="14.25" customHeight="1">
      <c r="I250" s="150"/>
      <c r="J250" s="2">
        <v>243</v>
      </c>
      <c r="K250" s="118">
        <v>52232</v>
      </c>
      <c r="L250" s="5">
        <f t="shared" si="37"/>
        <v>436240.63857055886</v>
      </c>
      <c r="M250" s="5">
        <f t="shared" si="0"/>
        <v>5409.1195491666622</v>
      </c>
      <c r="N250" s="5">
        <f t="shared" si="1"/>
        <v>2409.96515899407</v>
      </c>
      <c r="O250" s="35">
        <f t="shared" si="2"/>
        <v>6.6292727799707962E-2</v>
      </c>
      <c r="P250" s="5">
        <f t="shared" si="3"/>
        <v>2999.1543901725922</v>
      </c>
      <c r="Q250" s="35">
        <f t="shared" si="4"/>
        <v>8.2500000000000004E-2</v>
      </c>
      <c r="R250" s="5">
        <f t="shared" si="38"/>
        <v>286169.32658843521</v>
      </c>
      <c r="S250" s="5">
        <f t="shared" si="39"/>
        <v>1028246.7238590637</v>
      </c>
      <c r="T250" s="5">
        <f t="shared" si="5"/>
        <v>433830.67341156479</v>
      </c>
      <c r="U250" s="5">
        <f t="shared" si="6"/>
        <v>1314416.0504474989</v>
      </c>
      <c r="V250" s="150"/>
      <c r="W250" s="2">
        <v>243</v>
      </c>
      <c r="X250" s="118">
        <v>52232</v>
      </c>
      <c r="Y250" s="5">
        <f t="shared" si="40"/>
        <v>430665.13901900378</v>
      </c>
      <c r="Z250" s="5">
        <f t="shared" si="41"/>
        <v>5283.104931931518</v>
      </c>
      <c r="AA250" s="5">
        <f t="shared" si="7"/>
        <v>2412.0040051381593</v>
      </c>
      <c r="AB250" s="35">
        <f t="shared" si="8"/>
        <v>6.7207780336222447E-2</v>
      </c>
      <c r="AC250" s="5">
        <f t="shared" si="9"/>
        <v>2871.1009267933587</v>
      </c>
      <c r="AD250" s="35">
        <f t="shared" si="10"/>
        <v>0.08</v>
      </c>
      <c r="AE250" s="5">
        <f t="shared" si="42"/>
        <v>291746.86498613423</v>
      </c>
      <c r="AF250" s="5">
        <f t="shared" si="43"/>
        <v>992047.63347322471</v>
      </c>
      <c r="AG250" s="5">
        <f t="shared" si="11"/>
        <v>428253.1350138656</v>
      </c>
      <c r="AH250" s="5">
        <f t="shared" si="12"/>
        <v>1283794.4984593589</v>
      </c>
      <c r="AI250" s="150"/>
      <c r="AJ250" s="2">
        <v>243</v>
      </c>
      <c r="AK250" s="118">
        <v>52232</v>
      </c>
      <c r="AL250" s="5">
        <f t="shared" si="44"/>
        <v>425029.25021138228</v>
      </c>
      <c r="AM250" s="5">
        <f t="shared" si="45"/>
        <v>5158.1681680251213</v>
      </c>
      <c r="AN250" s="5">
        <f t="shared" si="13"/>
        <v>2413.1875937432774</v>
      </c>
      <c r="AO250" s="35">
        <f t="shared" si="14"/>
        <v>6.8132372326180732E-2</v>
      </c>
      <c r="AP250" s="5">
        <f t="shared" si="15"/>
        <v>2744.9805742818439</v>
      </c>
      <c r="AQ250" s="35">
        <f t="shared" si="16"/>
        <v>7.7499999999999999E-2</v>
      </c>
      <c r="AR250" s="5">
        <f t="shared" si="46"/>
        <v>297383.93738236133</v>
      </c>
      <c r="AS250" s="5">
        <f t="shared" si="47"/>
        <v>956050.92744774348</v>
      </c>
      <c r="AT250" s="5">
        <f t="shared" si="17"/>
        <v>422616.06261763902</v>
      </c>
      <c r="AU250" s="5">
        <f t="shared" si="18"/>
        <v>1253434.8648301049</v>
      </c>
      <c r="AV250" s="150"/>
      <c r="AW250" s="2">
        <v>243</v>
      </c>
      <c r="AX250" s="118">
        <v>52232</v>
      </c>
      <c r="AY250" s="5">
        <f t="shared" si="48"/>
        <v>419334.93054610561</v>
      </c>
      <c r="AZ250" s="5">
        <f t="shared" si="49"/>
        <v>5034.344461579999</v>
      </c>
      <c r="BA250" s="5">
        <f t="shared" si="19"/>
        <v>2413.501145666839</v>
      </c>
      <c r="BB250" s="35">
        <f t="shared" si="20"/>
        <v>6.906654237052097E-2</v>
      </c>
      <c r="BC250" s="5">
        <f t="shared" si="21"/>
        <v>2620.84331591316</v>
      </c>
      <c r="BD250" s="35">
        <f t="shared" si="22"/>
        <v>7.5000000000000011E-2</v>
      </c>
      <c r="BE250" s="5">
        <f t="shared" si="50"/>
        <v>303078.57059956144</v>
      </c>
      <c r="BF250" s="5">
        <f t="shared" si="51"/>
        <v>920267.13356437779</v>
      </c>
      <c r="BG250" s="5">
        <f t="shared" si="23"/>
        <v>416921.42940043879</v>
      </c>
      <c r="BH250" s="5">
        <f t="shared" si="24"/>
        <v>1223345.7041639392</v>
      </c>
      <c r="BI250" s="150"/>
      <c r="BJ250" s="2">
        <v>243</v>
      </c>
      <c r="BK250" s="118">
        <v>52232</v>
      </c>
      <c r="BL250" s="5">
        <f t="shared" si="52"/>
        <v>413584.274015709</v>
      </c>
      <c r="BM250" s="5">
        <f t="shared" si="53"/>
        <v>4911.6692164045799</v>
      </c>
      <c r="BN250" s="5">
        <f t="shared" si="25"/>
        <v>2412.9308942263378</v>
      </c>
      <c r="BO250" s="35">
        <f t="shared" si="26"/>
        <v>7.0010328123878959E-2</v>
      </c>
      <c r="BP250" s="5">
        <f t="shared" si="27"/>
        <v>2498.738322178242</v>
      </c>
      <c r="BQ250" s="35">
        <f t="shared" si="28"/>
        <v>7.2500000000000009E-2</v>
      </c>
      <c r="BR250" s="5">
        <f t="shared" si="54"/>
        <v>308828.65687851841</v>
      </c>
      <c r="BS250" s="5">
        <f t="shared" si="55"/>
        <v>884706.96270779497</v>
      </c>
      <c r="BT250" s="5">
        <f t="shared" si="29"/>
        <v>411171.34312148264</v>
      </c>
      <c r="BU250" s="5">
        <f t="shared" si="30"/>
        <v>1193535.6195863134</v>
      </c>
      <c r="BV250" s="150"/>
      <c r="BW250" s="2">
        <v>243</v>
      </c>
      <c r="BX250" s="118">
        <v>52232</v>
      </c>
      <c r="BY250" s="5">
        <f t="shared" si="56"/>
        <v>407779.51030073257</v>
      </c>
      <c r="BZ250" s="5">
        <f t="shared" si="57"/>
        <v>4790.177965290115</v>
      </c>
      <c r="CA250" s="5">
        <f t="shared" si="31"/>
        <v>2411.4641552025082</v>
      </c>
      <c r="CB250" s="35">
        <f t="shared" si="32"/>
        <v>7.0963766279205601E-2</v>
      </c>
      <c r="CC250" s="5">
        <f t="shared" si="33"/>
        <v>2378.7138100876068</v>
      </c>
      <c r="CD250" s="35">
        <f t="shared" si="34"/>
        <v>7.0000000000000007E-2</v>
      </c>
      <c r="CE250" s="5">
        <f t="shared" si="58"/>
        <v>314631.95385447075</v>
      </c>
      <c r="CF250" s="5">
        <f t="shared" si="59"/>
        <v>849381.29171102797</v>
      </c>
      <c r="CG250" s="5">
        <f t="shared" si="35"/>
        <v>405368.04614553007</v>
      </c>
      <c r="CH250" s="5">
        <f t="shared" si="36"/>
        <v>1164013.2455654987</v>
      </c>
    </row>
    <row r="251" spans="9:86" ht="14.25" customHeight="1">
      <c r="I251" s="150"/>
      <c r="J251" s="2">
        <v>244</v>
      </c>
      <c r="K251" s="118">
        <v>52263</v>
      </c>
      <c r="L251" s="5">
        <f t="shared" si="37"/>
        <v>433830.67341156479</v>
      </c>
      <c r="M251" s="5">
        <f t="shared" si="0"/>
        <v>5409.1195491666622</v>
      </c>
      <c r="N251" s="5">
        <f t="shared" si="1"/>
        <v>2426.5336694621542</v>
      </c>
      <c r="O251" s="35">
        <f t="shared" si="2"/>
        <v>6.7119283670202631E-2</v>
      </c>
      <c r="P251" s="5">
        <f t="shared" si="3"/>
        <v>2982.585879704508</v>
      </c>
      <c r="Q251" s="35">
        <f t="shared" si="4"/>
        <v>8.2500000000000004E-2</v>
      </c>
      <c r="R251" s="5">
        <f t="shared" si="38"/>
        <v>288595.86025789735</v>
      </c>
      <c r="S251" s="5">
        <f t="shared" si="39"/>
        <v>1031229.3097387683</v>
      </c>
      <c r="T251" s="5">
        <f t="shared" si="5"/>
        <v>431404.13974210265</v>
      </c>
      <c r="U251" s="5">
        <f t="shared" si="6"/>
        <v>1319825.1699966656</v>
      </c>
      <c r="V251" s="150"/>
      <c r="W251" s="2">
        <v>244</v>
      </c>
      <c r="X251" s="118">
        <v>52263</v>
      </c>
      <c r="Y251" s="5">
        <f t="shared" si="40"/>
        <v>428253.1350138656</v>
      </c>
      <c r="Z251" s="5">
        <f t="shared" si="41"/>
        <v>5283.104931931518</v>
      </c>
      <c r="AA251" s="5">
        <f t="shared" si="7"/>
        <v>2428.0840318390806</v>
      </c>
      <c r="AB251" s="35">
        <f t="shared" si="8"/>
        <v>6.8036882861641154E-2</v>
      </c>
      <c r="AC251" s="5">
        <f t="shared" si="9"/>
        <v>2855.0209000924374</v>
      </c>
      <c r="AD251" s="35">
        <f t="shared" si="10"/>
        <v>0.08</v>
      </c>
      <c r="AE251" s="5">
        <f t="shared" si="42"/>
        <v>294174.94901797333</v>
      </c>
      <c r="AF251" s="5">
        <f t="shared" si="43"/>
        <v>994902.65437331714</v>
      </c>
      <c r="AG251" s="5">
        <f t="shared" si="11"/>
        <v>425825.0509820265</v>
      </c>
      <c r="AH251" s="5">
        <f t="shared" si="12"/>
        <v>1289077.6033912904</v>
      </c>
      <c r="AI251" s="150"/>
      <c r="AJ251" s="2">
        <v>244</v>
      </c>
      <c r="AK251" s="118">
        <v>52263</v>
      </c>
      <c r="AL251" s="5">
        <f t="shared" si="44"/>
        <v>422616.06261763902</v>
      </c>
      <c r="AM251" s="5">
        <f t="shared" si="45"/>
        <v>5158.1681680251213</v>
      </c>
      <c r="AN251" s="5">
        <f t="shared" si="13"/>
        <v>2428.7727636195359</v>
      </c>
      <c r="AO251" s="35">
        <f t="shared" si="14"/>
        <v>6.8963950359368031E-2</v>
      </c>
      <c r="AP251" s="5">
        <f t="shared" si="15"/>
        <v>2729.3954044055854</v>
      </c>
      <c r="AQ251" s="35">
        <f t="shared" si="16"/>
        <v>7.7499999999999999E-2</v>
      </c>
      <c r="AR251" s="5">
        <f t="shared" si="46"/>
        <v>299812.71014598088</v>
      </c>
      <c r="AS251" s="5">
        <f t="shared" si="47"/>
        <v>958780.32285214902</v>
      </c>
      <c r="AT251" s="5">
        <f t="shared" si="17"/>
        <v>420187.28985401947</v>
      </c>
      <c r="AU251" s="5">
        <f t="shared" si="18"/>
        <v>1258593.03299813</v>
      </c>
      <c r="AV251" s="150"/>
      <c r="AW251" s="2">
        <v>244</v>
      </c>
      <c r="AX251" s="118">
        <v>52263</v>
      </c>
      <c r="AY251" s="5">
        <f t="shared" si="48"/>
        <v>416921.42940043879</v>
      </c>
      <c r="AZ251" s="5">
        <f t="shared" si="49"/>
        <v>5034.344461579999</v>
      </c>
      <c r="BA251" s="5">
        <f t="shared" si="19"/>
        <v>2428.5855278272566</v>
      </c>
      <c r="BB251" s="35">
        <f t="shared" si="20"/>
        <v>6.9900523884888141E-2</v>
      </c>
      <c r="BC251" s="5">
        <f t="shared" si="21"/>
        <v>2605.7589337527425</v>
      </c>
      <c r="BD251" s="35">
        <f t="shared" si="22"/>
        <v>7.5000000000000011E-2</v>
      </c>
      <c r="BE251" s="5">
        <f t="shared" si="50"/>
        <v>305507.15612738871</v>
      </c>
      <c r="BF251" s="5">
        <f t="shared" si="51"/>
        <v>922872.89249813056</v>
      </c>
      <c r="BG251" s="5">
        <f t="shared" si="23"/>
        <v>414492.84387261153</v>
      </c>
      <c r="BH251" s="5">
        <f t="shared" si="24"/>
        <v>1228380.0486255193</v>
      </c>
      <c r="BI251" s="150"/>
      <c r="BJ251" s="2">
        <v>244</v>
      </c>
      <c r="BK251" s="118">
        <v>52263</v>
      </c>
      <c r="BL251" s="5">
        <f t="shared" si="52"/>
        <v>411171.34312148264</v>
      </c>
      <c r="BM251" s="5">
        <f t="shared" si="53"/>
        <v>4911.6692164045799</v>
      </c>
      <c r="BN251" s="5">
        <f t="shared" si="25"/>
        <v>2427.5090183789557</v>
      </c>
      <c r="BO251" s="35">
        <f t="shared" si="26"/>
        <v>7.0846640233730565E-2</v>
      </c>
      <c r="BP251" s="5">
        <f t="shared" si="27"/>
        <v>2484.1601980256241</v>
      </c>
      <c r="BQ251" s="35">
        <f t="shared" si="28"/>
        <v>7.2499999999999995E-2</v>
      </c>
      <c r="BR251" s="5">
        <f t="shared" si="54"/>
        <v>311256.16589689738</v>
      </c>
      <c r="BS251" s="5">
        <f t="shared" si="55"/>
        <v>887191.12290582061</v>
      </c>
      <c r="BT251" s="5">
        <f t="shared" si="29"/>
        <v>408743.83410310367</v>
      </c>
      <c r="BU251" s="5">
        <f t="shared" si="30"/>
        <v>1198447.288802718</v>
      </c>
      <c r="BV251" s="150"/>
      <c r="BW251" s="2">
        <v>244</v>
      </c>
      <c r="BX251" s="118">
        <v>52263</v>
      </c>
      <c r="BY251" s="5">
        <f t="shared" si="56"/>
        <v>405368.04614553007</v>
      </c>
      <c r="BZ251" s="5">
        <f t="shared" si="57"/>
        <v>4790.177965290115</v>
      </c>
      <c r="CA251" s="5">
        <f t="shared" si="31"/>
        <v>2425.5310294411897</v>
      </c>
      <c r="CB251" s="35">
        <f t="shared" si="32"/>
        <v>7.1802335260645778E-2</v>
      </c>
      <c r="CC251" s="5">
        <f t="shared" si="33"/>
        <v>2364.6469358489253</v>
      </c>
      <c r="CD251" s="35">
        <f t="shared" si="34"/>
        <v>6.9999999999999993E-2</v>
      </c>
      <c r="CE251" s="5">
        <f t="shared" si="58"/>
        <v>317057.48488391191</v>
      </c>
      <c r="CF251" s="5">
        <f t="shared" si="59"/>
        <v>851745.93864687684</v>
      </c>
      <c r="CG251" s="5">
        <f t="shared" si="35"/>
        <v>402942.51511608891</v>
      </c>
      <c r="CH251" s="5">
        <f t="shared" si="36"/>
        <v>1168803.4235307886</v>
      </c>
    </row>
    <row r="252" spans="9:86" ht="14.25" customHeight="1">
      <c r="I252" s="150"/>
      <c r="J252" s="2">
        <v>245</v>
      </c>
      <c r="K252" s="118">
        <v>52291</v>
      </c>
      <c r="L252" s="5">
        <f t="shared" si="37"/>
        <v>431404.13974210265</v>
      </c>
      <c r="M252" s="5">
        <f t="shared" si="0"/>
        <v>5409.1195491666622</v>
      </c>
      <c r="N252" s="5">
        <f t="shared" si="1"/>
        <v>2443.2160884397063</v>
      </c>
      <c r="O252" s="35">
        <f t="shared" si="2"/>
        <v>6.7960852389602464E-2</v>
      </c>
      <c r="P252" s="5">
        <f t="shared" si="3"/>
        <v>2965.9034607269559</v>
      </c>
      <c r="Q252" s="35">
        <f t="shared" si="4"/>
        <v>8.2500000000000018E-2</v>
      </c>
      <c r="R252" s="5">
        <f t="shared" si="38"/>
        <v>291039.07634633704</v>
      </c>
      <c r="S252" s="5">
        <f t="shared" si="39"/>
        <v>1034195.2131994952</v>
      </c>
      <c r="T252" s="5">
        <f t="shared" si="5"/>
        <v>428960.92365366296</v>
      </c>
      <c r="U252" s="5">
        <f t="shared" si="6"/>
        <v>1325234.2895458322</v>
      </c>
      <c r="V252" s="150"/>
      <c r="W252" s="2">
        <v>245</v>
      </c>
      <c r="X252" s="118">
        <v>52291</v>
      </c>
      <c r="Y252" s="5">
        <f t="shared" si="40"/>
        <v>425825.0509820265</v>
      </c>
      <c r="Z252" s="5">
        <f t="shared" si="41"/>
        <v>5283.104931931518</v>
      </c>
      <c r="AA252" s="5">
        <f t="shared" si="7"/>
        <v>2444.2712587180076</v>
      </c>
      <c r="AB252" s="35">
        <f t="shared" si="8"/>
        <v>6.8880999454994776E-2</v>
      </c>
      <c r="AC252" s="5">
        <f t="shared" si="9"/>
        <v>2838.8336732135103</v>
      </c>
      <c r="AD252" s="35">
        <f t="shared" si="10"/>
        <v>0.08</v>
      </c>
      <c r="AE252" s="5">
        <f t="shared" si="42"/>
        <v>296619.22027669131</v>
      </c>
      <c r="AF252" s="5">
        <f t="shared" si="43"/>
        <v>997741.48804653063</v>
      </c>
      <c r="AG252" s="5">
        <f t="shared" si="11"/>
        <v>423380.77972330851</v>
      </c>
      <c r="AH252" s="5">
        <f t="shared" si="12"/>
        <v>1294360.7083232219</v>
      </c>
      <c r="AI252" s="150"/>
      <c r="AJ252" s="2">
        <v>245</v>
      </c>
      <c r="AK252" s="118">
        <v>52291</v>
      </c>
      <c r="AL252" s="5">
        <f t="shared" si="44"/>
        <v>420187.28985401947</v>
      </c>
      <c r="AM252" s="5">
        <f t="shared" si="45"/>
        <v>5158.1681680251213</v>
      </c>
      <c r="AN252" s="5">
        <f t="shared" si="13"/>
        <v>2444.4585877179125</v>
      </c>
      <c r="AO252" s="35">
        <f t="shared" si="14"/>
        <v>6.9810543443153475E-2</v>
      </c>
      <c r="AP252" s="5">
        <f t="shared" si="15"/>
        <v>2713.7095803072089</v>
      </c>
      <c r="AQ252" s="35">
        <f t="shared" si="16"/>
        <v>7.7499999999999986E-2</v>
      </c>
      <c r="AR252" s="5">
        <f t="shared" si="46"/>
        <v>302257.16873369878</v>
      </c>
      <c r="AS252" s="5">
        <f t="shared" si="47"/>
        <v>961494.03243245627</v>
      </c>
      <c r="AT252" s="5">
        <f t="shared" si="17"/>
        <v>417742.83126630157</v>
      </c>
      <c r="AU252" s="5">
        <f t="shared" si="18"/>
        <v>1263751.201166155</v>
      </c>
      <c r="AV252" s="150"/>
      <c r="AW252" s="2">
        <v>245</v>
      </c>
      <c r="AX252" s="118">
        <v>52291</v>
      </c>
      <c r="AY252" s="5">
        <f t="shared" si="48"/>
        <v>414492.84387261153</v>
      </c>
      <c r="AZ252" s="5">
        <f t="shared" si="49"/>
        <v>5034.344461579999</v>
      </c>
      <c r="BA252" s="5">
        <f t="shared" si="19"/>
        <v>2443.7641873761772</v>
      </c>
      <c r="BB252" s="35">
        <f t="shared" si="20"/>
        <v>7.0749521208927801E-2</v>
      </c>
      <c r="BC252" s="5">
        <f t="shared" si="21"/>
        <v>2590.5802742038218</v>
      </c>
      <c r="BD252" s="35">
        <f t="shared" si="22"/>
        <v>7.4999999999999997E-2</v>
      </c>
      <c r="BE252" s="5">
        <f t="shared" si="50"/>
        <v>307950.9203147649</v>
      </c>
      <c r="BF252" s="5">
        <f t="shared" si="51"/>
        <v>925463.47277233435</v>
      </c>
      <c r="BG252" s="5">
        <f t="shared" si="23"/>
        <v>412049.07968523534</v>
      </c>
      <c r="BH252" s="5">
        <f t="shared" si="24"/>
        <v>1233414.3930870993</v>
      </c>
      <c r="BI252" s="150"/>
      <c r="BJ252" s="2">
        <v>245</v>
      </c>
      <c r="BK252" s="118">
        <v>52291</v>
      </c>
      <c r="BL252" s="5">
        <f t="shared" si="52"/>
        <v>408743.83410310367</v>
      </c>
      <c r="BM252" s="5">
        <f t="shared" si="53"/>
        <v>4911.6692164045799</v>
      </c>
      <c r="BN252" s="5">
        <f t="shared" si="25"/>
        <v>2442.1752186983285</v>
      </c>
      <c r="BO252" s="35">
        <f t="shared" si="26"/>
        <v>7.1697968701315312E-2</v>
      </c>
      <c r="BP252" s="5">
        <f t="shared" si="27"/>
        <v>2469.4939977062513</v>
      </c>
      <c r="BQ252" s="35">
        <f t="shared" si="28"/>
        <v>7.2499999999999995E-2</v>
      </c>
      <c r="BR252" s="5">
        <f t="shared" si="54"/>
        <v>313698.34111559571</v>
      </c>
      <c r="BS252" s="5">
        <f t="shared" si="55"/>
        <v>889660.61690352682</v>
      </c>
      <c r="BT252" s="5">
        <f t="shared" si="29"/>
        <v>406301.65888440533</v>
      </c>
      <c r="BU252" s="5">
        <f t="shared" si="30"/>
        <v>1203358.9580191225</v>
      </c>
      <c r="BV252" s="150"/>
      <c r="BW252" s="2">
        <v>245</v>
      </c>
      <c r="BX252" s="118">
        <v>52291</v>
      </c>
      <c r="BY252" s="5">
        <f t="shared" si="56"/>
        <v>402942.51511608891</v>
      </c>
      <c r="BZ252" s="5">
        <f t="shared" si="57"/>
        <v>4790.177965290115</v>
      </c>
      <c r="CA252" s="5">
        <f t="shared" si="31"/>
        <v>2439.6799604462631</v>
      </c>
      <c r="CB252" s="35">
        <f t="shared" si="32"/>
        <v>7.2655920949221769E-2</v>
      </c>
      <c r="CC252" s="5">
        <f t="shared" si="33"/>
        <v>2350.498004843852</v>
      </c>
      <c r="CD252" s="35">
        <f t="shared" si="34"/>
        <v>7.0000000000000007E-2</v>
      </c>
      <c r="CE252" s="5">
        <f t="shared" si="58"/>
        <v>319497.16484435817</v>
      </c>
      <c r="CF252" s="5">
        <f t="shared" si="59"/>
        <v>854096.43665172067</v>
      </c>
      <c r="CG252" s="5">
        <f t="shared" si="35"/>
        <v>400502.83515564265</v>
      </c>
      <c r="CH252" s="5">
        <f t="shared" si="36"/>
        <v>1173593.6014960788</v>
      </c>
    </row>
    <row r="253" spans="9:86" ht="14.25" customHeight="1">
      <c r="I253" s="150"/>
      <c r="J253" s="2">
        <v>246</v>
      </c>
      <c r="K253" s="118">
        <v>52322</v>
      </c>
      <c r="L253" s="5">
        <f t="shared" si="37"/>
        <v>428960.92365366296</v>
      </c>
      <c r="M253" s="5">
        <f t="shared" si="0"/>
        <v>5409.1195491666622</v>
      </c>
      <c r="N253" s="5">
        <f t="shared" si="1"/>
        <v>2460.0131990477294</v>
      </c>
      <c r="O253" s="35">
        <f t="shared" si="2"/>
        <v>6.8817826428420589E-2</v>
      </c>
      <c r="P253" s="5">
        <f t="shared" si="3"/>
        <v>2949.1063501189328</v>
      </c>
      <c r="Q253" s="35">
        <f t="shared" si="4"/>
        <v>8.2500000000000004E-2</v>
      </c>
      <c r="R253" s="5">
        <f t="shared" si="38"/>
        <v>293499.08954538475</v>
      </c>
      <c r="S253" s="5">
        <f t="shared" si="39"/>
        <v>1037144.3195496141</v>
      </c>
      <c r="T253" s="5">
        <f t="shared" si="5"/>
        <v>426500.91045461525</v>
      </c>
      <c r="U253" s="5">
        <f t="shared" si="6"/>
        <v>1330643.4090949988</v>
      </c>
      <c r="V253" s="150"/>
      <c r="W253" s="2">
        <v>246</v>
      </c>
      <c r="X253" s="118">
        <v>52322</v>
      </c>
      <c r="Y253" s="5">
        <f t="shared" si="40"/>
        <v>423380.77972330851</v>
      </c>
      <c r="Z253" s="5">
        <f t="shared" si="41"/>
        <v>5283.104931931518</v>
      </c>
      <c r="AA253" s="5">
        <f t="shared" si="7"/>
        <v>2460.5664004427945</v>
      </c>
      <c r="AB253" s="35">
        <f t="shared" si="8"/>
        <v>6.9740522525869361E-2</v>
      </c>
      <c r="AC253" s="5">
        <f t="shared" si="9"/>
        <v>2822.5385314887235</v>
      </c>
      <c r="AD253" s="35">
        <f t="shared" si="10"/>
        <v>0.08</v>
      </c>
      <c r="AE253" s="5">
        <f t="shared" si="42"/>
        <v>299079.78667713411</v>
      </c>
      <c r="AF253" s="5">
        <f t="shared" si="43"/>
        <v>1000564.0265780194</v>
      </c>
      <c r="AG253" s="5">
        <f t="shared" si="11"/>
        <v>420920.21332286572</v>
      </c>
      <c r="AH253" s="5">
        <f t="shared" si="12"/>
        <v>1299643.8132551536</v>
      </c>
      <c r="AI253" s="150"/>
      <c r="AJ253" s="2">
        <v>246</v>
      </c>
      <c r="AK253" s="118">
        <v>52322</v>
      </c>
      <c r="AL253" s="5">
        <f t="shared" si="44"/>
        <v>417742.83126630157</v>
      </c>
      <c r="AM253" s="5">
        <f t="shared" si="45"/>
        <v>5158.1681680251213</v>
      </c>
      <c r="AN253" s="5">
        <f t="shared" si="13"/>
        <v>2460.2457160969238</v>
      </c>
      <c r="AO253" s="35">
        <f t="shared" si="14"/>
        <v>7.0672543927732603E-2</v>
      </c>
      <c r="AP253" s="5">
        <f t="shared" si="15"/>
        <v>2697.9224519281975</v>
      </c>
      <c r="AQ253" s="35">
        <f t="shared" si="16"/>
        <v>7.7499999999999999E-2</v>
      </c>
      <c r="AR253" s="5">
        <f t="shared" si="46"/>
        <v>304717.41444979573</v>
      </c>
      <c r="AS253" s="5">
        <f t="shared" si="47"/>
        <v>964191.95488438441</v>
      </c>
      <c r="AT253" s="5">
        <f t="shared" si="17"/>
        <v>415282.58555020462</v>
      </c>
      <c r="AU253" s="5">
        <f t="shared" si="18"/>
        <v>1268909.3693341801</v>
      </c>
      <c r="AV253" s="150"/>
      <c r="AW253" s="2">
        <v>246</v>
      </c>
      <c r="AX253" s="118">
        <v>52322</v>
      </c>
      <c r="AY253" s="5">
        <f t="shared" si="48"/>
        <v>412049.07968523534</v>
      </c>
      <c r="AZ253" s="5">
        <f t="shared" si="49"/>
        <v>5034.344461579999</v>
      </c>
      <c r="BA253" s="5">
        <f t="shared" si="19"/>
        <v>2459.0377135472781</v>
      </c>
      <c r="BB253" s="35">
        <f t="shared" si="20"/>
        <v>7.1613926634926273E-2</v>
      </c>
      <c r="BC253" s="5">
        <f t="shared" si="21"/>
        <v>2575.3067480327209</v>
      </c>
      <c r="BD253" s="35">
        <f t="shared" si="22"/>
        <v>7.5000000000000011E-2</v>
      </c>
      <c r="BE253" s="5">
        <f t="shared" si="50"/>
        <v>310409.95802831219</v>
      </c>
      <c r="BF253" s="5">
        <f t="shared" si="51"/>
        <v>928038.77952036704</v>
      </c>
      <c r="BG253" s="5">
        <f t="shared" si="23"/>
        <v>409590.04197168804</v>
      </c>
      <c r="BH253" s="5">
        <f t="shared" si="24"/>
        <v>1238448.7375486791</v>
      </c>
      <c r="BI253" s="150"/>
      <c r="BJ253" s="2">
        <v>246</v>
      </c>
      <c r="BK253" s="118">
        <v>52322</v>
      </c>
      <c r="BL253" s="5">
        <f t="shared" si="52"/>
        <v>406301.65888440533</v>
      </c>
      <c r="BM253" s="5">
        <f t="shared" si="53"/>
        <v>4911.6692164045799</v>
      </c>
      <c r="BN253" s="5">
        <f t="shared" si="25"/>
        <v>2456.9300273112976</v>
      </c>
      <c r="BO253" s="35">
        <f t="shared" si="26"/>
        <v>7.2564705762433679E-2</v>
      </c>
      <c r="BP253" s="5">
        <f t="shared" si="27"/>
        <v>2454.7391890932822</v>
      </c>
      <c r="BQ253" s="35">
        <f t="shared" si="28"/>
        <v>7.2499999999999995E-2</v>
      </c>
      <c r="BR253" s="5">
        <f t="shared" si="54"/>
        <v>316155.27114290703</v>
      </c>
      <c r="BS253" s="5">
        <f t="shared" si="55"/>
        <v>892115.35609262006</v>
      </c>
      <c r="BT253" s="5">
        <f t="shared" si="29"/>
        <v>403844.72885709401</v>
      </c>
      <c r="BU253" s="5">
        <f t="shared" si="30"/>
        <v>1208270.6272355272</v>
      </c>
      <c r="BV253" s="150"/>
      <c r="BW253" s="2">
        <v>246</v>
      </c>
      <c r="BX253" s="118">
        <v>52322</v>
      </c>
      <c r="BY253" s="5">
        <f t="shared" si="56"/>
        <v>400502.83515564265</v>
      </c>
      <c r="BZ253" s="5">
        <f t="shared" si="57"/>
        <v>4790.177965290115</v>
      </c>
      <c r="CA253" s="5">
        <f t="shared" si="31"/>
        <v>2453.9114268821995</v>
      </c>
      <c r="CB253" s="35">
        <f t="shared" si="32"/>
        <v>7.3524915525611148E-2</v>
      </c>
      <c r="CC253" s="5">
        <f t="shared" si="33"/>
        <v>2336.2665384079155</v>
      </c>
      <c r="CD253" s="35">
        <f t="shared" si="34"/>
        <v>7.0000000000000007E-2</v>
      </c>
      <c r="CE253" s="5">
        <f t="shared" si="58"/>
        <v>321951.07627124037</v>
      </c>
      <c r="CF253" s="5">
        <f t="shared" si="59"/>
        <v>856432.70319012855</v>
      </c>
      <c r="CG253" s="5">
        <f t="shared" si="35"/>
        <v>398048.92372876045</v>
      </c>
      <c r="CH253" s="5">
        <f t="shared" si="36"/>
        <v>1178383.7794613689</v>
      </c>
    </row>
    <row r="254" spans="9:86" ht="14.25" customHeight="1">
      <c r="I254" s="150"/>
      <c r="J254" s="2">
        <v>247</v>
      </c>
      <c r="K254" s="118">
        <v>52352</v>
      </c>
      <c r="L254" s="5">
        <f t="shared" si="37"/>
        <v>426500.91045461525</v>
      </c>
      <c r="M254" s="5">
        <f t="shared" si="0"/>
        <v>5409.1195491666622</v>
      </c>
      <c r="N254" s="5">
        <f t="shared" si="1"/>
        <v>2476.9257897911825</v>
      </c>
      <c r="O254" s="35">
        <f t="shared" si="2"/>
        <v>6.9690612021933968E-2</v>
      </c>
      <c r="P254" s="5">
        <f t="shared" si="3"/>
        <v>2932.1937593754797</v>
      </c>
      <c r="Q254" s="35">
        <f t="shared" si="4"/>
        <v>8.249999999999999E-2</v>
      </c>
      <c r="R254" s="5">
        <f t="shared" si="38"/>
        <v>295976.01533517591</v>
      </c>
      <c r="S254" s="5">
        <f t="shared" si="39"/>
        <v>1040076.5133089896</v>
      </c>
      <c r="T254" s="5">
        <f t="shared" si="5"/>
        <v>424023.98466482409</v>
      </c>
      <c r="U254" s="5">
        <f t="shared" si="6"/>
        <v>1336052.5286441655</v>
      </c>
      <c r="V254" s="150"/>
      <c r="W254" s="2">
        <v>247</v>
      </c>
      <c r="X254" s="118">
        <v>52352</v>
      </c>
      <c r="Y254" s="5">
        <f t="shared" si="40"/>
        <v>420920.21332286572</v>
      </c>
      <c r="Z254" s="5">
        <f t="shared" si="41"/>
        <v>5283.104931931518</v>
      </c>
      <c r="AA254" s="5">
        <f t="shared" si="7"/>
        <v>2476.9701764457463</v>
      </c>
      <c r="AB254" s="35">
        <f t="shared" si="8"/>
        <v>7.0615858247105645E-2</v>
      </c>
      <c r="AC254" s="5">
        <f t="shared" si="9"/>
        <v>2806.1347554857716</v>
      </c>
      <c r="AD254" s="35">
        <f t="shared" si="10"/>
        <v>0.08</v>
      </c>
      <c r="AE254" s="5">
        <f t="shared" si="42"/>
        <v>301556.75685357983</v>
      </c>
      <c r="AF254" s="5">
        <f t="shared" si="43"/>
        <v>1003370.1613335052</v>
      </c>
      <c r="AG254" s="5">
        <f t="shared" si="11"/>
        <v>418443.24314641999</v>
      </c>
      <c r="AH254" s="5">
        <f t="shared" si="12"/>
        <v>1304926.9181870851</v>
      </c>
      <c r="AI254" s="150"/>
      <c r="AJ254" s="2">
        <v>247</v>
      </c>
      <c r="AK254" s="118">
        <v>52352</v>
      </c>
      <c r="AL254" s="5">
        <f t="shared" si="44"/>
        <v>415282.58555020462</v>
      </c>
      <c r="AM254" s="5">
        <f t="shared" si="45"/>
        <v>5158.1681680251213</v>
      </c>
      <c r="AN254" s="5">
        <f t="shared" si="13"/>
        <v>2476.1348030133831</v>
      </c>
      <c r="AO254" s="35">
        <f t="shared" si="14"/>
        <v>7.1550357925057845E-2</v>
      </c>
      <c r="AP254" s="5">
        <f t="shared" si="15"/>
        <v>2682.0333650117382</v>
      </c>
      <c r="AQ254" s="35">
        <f t="shared" si="16"/>
        <v>7.7499999999999999E-2</v>
      </c>
      <c r="AR254" s="5">
        <f t="shared" si="46"/>
        <v>307193.54925280914</v>
      </c>
      <c r="AS254" s="5">
        <f t="shared" si="47"/>
        <v>966873.98824939609</v>
      </c>
      <c r="AT254" s="5">
        <f t="shared" si="17"/>
        <v>412806.45074719121</v>
      </c>
      <c r="AU254" s="5">
        <f t="shared" si="18"/>
        <v>1274067.5375022052</v>
      </c>
      <c r="AV254" s="150"/>
      <c r="AW254" s="2">
        <v>247</v>
      </c>
      <c r="AX254" s="118">
        <v>52352</v>
      </c>
      <c r="AY254" s="5">
        <f t="shared" si="48"/>
        <v>409590.04197168804</v>
      </c>
      <c r="AZ254" s="5">
        <f t="shared" si="49"/>
        <v>5034.344461579999</v>
      </c>
      <c r="BA254" s="5">
        <f t="shared" si="19"/>
        <v>2474.4066992569487</v>
      </c>
      <c r="BB254" s="35">
        <f t="shared" si="20"/>
        <v>7.2494146215439079E-2</v>
      </c>
      <c r="BC254" s="5">
        <f t="shared" si="21"/>
        <v>2559.9377623230503</v>
      </c>
      <c r="BD254" s="35">
        <f t="shared" si="22"/>
        <v>7.5000000000000011E-2</v>
      </c>
      <c r="BE254" s="5">
        <f t="shared" si="50"/>
        <v>312884.36472756916</v>
      </c>
      <c r="BF254" s="5">
        <f t="shared" si="51"/>
        <v>930598.71728269011</v>
      </c>
      <c r="BG254" s="5">
        <f t="shared" si="23"/>
        <v>407115.63527243107</v>
      </c>
      <c r="BH254" s="5">
        <f t="shared" si="24"/>
        <v>1243483.0820102594</v>
      </c>
      <c r="BI254" s="150"/>
      <c r="BJ254" s="2">
        <v>247</v>
      </c>
      <c r="BK254" s="118">
        <v>52352</v>
      </c>
      <c r="BL254" s="5">
        <f t="shared" si="52"/>
        <v>403844.72885709401</v>
      </c>
      <c r="BM254" s="5">
        <f t="shared" si="53"/>
        <v>4911.6692164045799</v>
      </c>
      <c r="BN254" s="5">
        <f t="shared" si="25"/>
        <v>2471.7739795596367</v>
      </c>
      <c r="BO254" s="35">
        <f t="shared" si="26"/>
        <v>7.3447257411676389E-2</v>
      </c>
      <c r="BP254" s="5">
        <f t="shared" si="27"/>
        <v>2439.8952368449432</v>
      </c>
      <c r="BQ254" s="35">
        <f t="shared" si="28"/>
        <v>7.2500000000000009E-2</v>
      </c>
      <c r="BR254" s="5">
        <f t="shared" si="54"/>
        <v>318627.04512246669</v>
      </c>
      <c r="BS254" s="5">
        <f t="shared" si="55"/>
        <v>894555.25132946495</v>
      </c>
      <c r="BT254" s="5">
        <f t="shared" si="29"/>
        <v>401372.95487753436</v>
      </c>
      <c r="BU254" s="5">
        <f t="shared" si="30"/>
        <v>1213182.2964519316</v>
      </c>
      <c r="BV254" s="150"/>
      <c r="BW254" s="2">
        <v>247</v>
      </c>
      <c r="BX254" s="118">
        <v>52352</v>
      </c>
      <c r="BY254" s="5">
        <f t="shared" si="56"/>
        <v>398048.92372876045</v>
      </c>
      <c r="BZ254" s="5">
        <f t="shared" si="57"/>
        <v>4790.177965290115</v>
      </c>
      <c r="CA254" s="5">
        <f t="shared" si="31"/>
        <v>2468.2259102056792</v>
      </c>
      <c r="CB254" s="35">
        <f t="shared" si="32"/>
        <v>7.4409724927810658E-2</v>
      </c>
      <c r="CC254" s="5">
        <f t="shared" si="33"/>
        <v>2321.9520550844359</v>
      </c>
      <c r="CD254" s="35">
        <f t="shared" si="34"/>
        <v>6.9999999999999993E-2</v>
      </c>
      <c r="CE254" s="5">
        <f t="shared" si="58"/>
        <v>324419.30218144605</v>
      </c>
      <c r="CF254" s="5">
        <f t="shared" si="59"/>
        <v>858754.65524521295</v>
      </c>
      <c r="CG254" s="5">
        <f t="shared" si="35"/>
        <v>395580.69781855476</v>
      </c>
      <c r="CH254" s="5">
        <f t="shared" si="36"/>
        <v>1183173.9574266591</v>
      </c>
    </row>
    <row r="255" spans="9:86" ht="14.25" customHeight="1">
      <c r="I255" s="150"/>
      <c r="J255" s="2">
        <v>248</v>
      </c>
      <c r="K255" s="118">
        <v>52383</v>
      </c>
      <c r="L255" s="5">
        <f t="shared" si="37"/>
        <v>424023.98466482409</v>
      </c>
      <c r="M255" s="5">
        <f t="shared" si="0"/>
        <v>5409.1195491666622</v>
      </c>
      <c r="N255" s="5">
        <f t="shared" si="1"/>
        <v>2493.9546545959965</v>
      </c>
      <c r="O255" s="35">
        <f t="shared" si="2"/>
        <v>7.0579629779217681E-2</v>
      </c>
      <c r="P255" s="5">
        <f t="shared" si="3"/>
        <v>2915.1648945706656</v>
      </c>
      <c r="Q255" s="35">
        <f t="shared" si="4"/>
        <v>8.2500000000000004E-2</v>
      </c>
      <c r="R255" s="5">
        <f t="shared" si="38"/>
        <v>298469.9699897719</v>
      </c>
      <c r="S255" s="5">
        <f t="shared" si="39"/>
        <v>1042991.6782035603</v>
      </c>
      <c r="T255" s="5">
        <f t="shared" si="5"/>
        <v>421530.0300102281</v>
      </c>
      <c r="U255" s="5">
        <f t="shared" si="6"/>
        <v>1341461.6481933321</v>
      </c>
      <c r="V255" s="150"/>
      <c r="W255" s="2">
        <v>248</v>
      </c>
      <c r="X255" s="118">
        <v>52383</v>
      </c>
      <c r="Y255" s="5">
        <f t="shared" si="40"/>
        <v>418443.24314641999</v>
      </c>
      <c r="Z255" s="5">
        <f t="shared" si="41"/>
        <v>5283.104931931518</v>
      </c>
      <c r="AA255" s="5">
        <f t="shared" si="7"/>
        <v>2493.4833109553847</v>
      </c>
      <c r="AB255" s="35">
        <f t="shared" si="8"/>
        <v>7.150742716377069E-2</v>
      </c>
      <c r="AC255" s="5">
        <f t="shared" si="9"/>
        <v>2789.6216209761333</v>
      </c>
      <c r="AD255" s="35">
        <f t="shared" si="10"/>
        <v>0.08</v>
      </c>
      <c r="AE255" s="5">
        <f t="shared" si="42"/>
        <v>304050.24016453524</v>
      </c>
      <c r="AF255" s="5">
        <f t="shared" si="43"/>
        <v>1006159.7829544813</v>
      </c>
      <c r="AG255" s="5">
        <f t="shared" si="11"/>
        <v>415949.75983546459</v>
      </c>
      <c r="AH255" s="5">
        <f t="shared" si="12"/>
        <v>1310210.0231190166</v>
      </c>
      <c r="AI255" s="150"/>
      <c r="AJ255" s="2">
        <v>248</v>
      </c>
      <c r="AK255" s="118">
        <v>52383</v>
      </c>
      <c r="AL255" s="5">
        <f t="shared" si="44"/>
        <v>412806.45074719121</v>
      </c>
      <c r="AM255" s="5">
        <f t="shared" si="45"/>
        <v>5158.1681680251213</v>
      </c>
      <c r="AN255" s="5">
        <f t="shared" si="13"/>
        <v>2492.1265069495116</v>
      </c>
      <c r="AO255" s="35">
        <f t="shared" si="14"/>
        <v>7.2444405917747451E-2</v>
      </c>
      <c r="AP255" s="5">
        <f t="shared" si="15"/>
        <v>2666.0416610756097</v>
      </c>
      <c r="AQ255" s="35">
        <f t="shared" si="16"/>
        <v>7.7499999999999986E-2</v>
      </c>
      <c r="AR255" s="5">
        <f t="shared" si="46"/>
        <v>309685.67575975863</v>
      </c>
      <c r="AS255" s="5">
        <f t="shared" si="47"/>
        <v>969540.02991047176</v>
      </c>
      <c r="AT255" s="5">
        <f t="shared" si="17"/>
        <v>410314.32424024172</v>
      </c>
      <c r="AU255" s="5">
        <f t="shared" si="18"/>
        <v>1279225.7056702303</v>
      </c>
      <c r="AV255" s="150"/>
      <c r="AW255" s="2">
        <v>248</v>
      </c>
      <c r="AX255" s="118">
        <v>52383</v>
      </c>
      <c r="AY255" s="5">
        <f t="shared" si="48"/>
        <v>407115.63527243107</v>
      </c>
      <c r="AZ255" s="5">
        <f t="shared" si="49"/>
        <v>5034.344461579999</v>
      </c>
      <c r="BA255" s="5">
        <f t="shared" si="19"/>
        <v>2489.8717411273051</v>
      </c>
      <c r="BB255" s="35">
        <f t="shared" si="20"/>
        <v>7.3390600372136974E-2</v>
      </c>
      <c r="BC255" s="5">
        <f t="shared" si="21"/>
        <v>2544.4727204526939</v>
      </c>
      <c r="BD255" s="35">
        <f t="shared" si="22"/>
        <v>7.4999999999999997E-2</v>
      </c>
      <c r="BE255" s="5">
        <f t="shared" si="50"/>
        <v>315374.23646869644</v>
      </c>
      <c r="BF255" s="5">
        <f t="shared" si="51"/>
        <v>933143.19000314281</v>
      </c>
      <c r="BG255" s="5">
        <f t="shared" si="23"/>
        <v>404625.76353130379</v>
      </c>
      <c r="BH255" s="5">
        <f t="shared" si="24"/>
        <v>1248517.4264718392</v>
      </c>
      <c r="BI255" s="150"/>
      <c r="BJ255" s="2">
        <v>248</v>
      </c>
      <c r="BK255" s="118">
        <v>52383</v>
      </c>
      <c r="BL255" s="5">
        <f t="shared" si="52"/>
        <v>401372.95487753436</v>
      </c>
      <c r="BM255" s="5">
        <f t="shared" si="53"/>
        <v>4911.6692164045799</v>
      </c>
      <c r="BN255" s="5">
        <f t="shared" si="25"/>
        <v>2486.7076140194763</v>
      </c>
      <c r="BO255" s="35">
        <f t="shared" si="26"/>
        <v>7.4346044011207868E-2</v>
      </c>
      <c r="BP255" s="5">
        <f t="shared" si="27"/>
        <v>2424.9616023851036</v>
      </c>
      <c r="BQ255" s="35">
        <f t="shared" si="28"/>
        <v>7.2500000000000009E-2</v>
      </c>
      <c r="BR255" s="5">
        <f t="shared" si="54"/>
        <v>321113.75273648615</v>
      </c>
      <c r="BS255" s="5">
        <f t="shared" si="55"/>
        <v>896980.21293185011</v>
      </c>
      <c r="BT255" s="5">
        <f t="shared" si="29"/>
        <v>398886.2472635149</v>
      </c>
      <c r="BU255" s="5">
        <f t="shared" si="30"/>
        <v>1218093.9656683363</v>
      </c>
      <c r="BV255" s="150"/>
      <c r="BW255" s="2">
        <v>248</v>
      </c>
      <c r="BX255" s="118">
        <v>52383</v>
      </c>
      <c r="BY255" s="5">
        <f t="shared" si="56"/>
        <v>395580.69781855476</v>
      </c>
      <c r="BZ255" s="5">
        <f t="shared" si="57"/>
        <v>4790.177965290115</v>
      </c>
      <c r="CA255" s="5">
        <f t="shared" si="31"/>
        <v>2482.6238946818789</v>
      </c>
      <c r="CB255" s="35">
        <f t="shared" si="32"/>
        <v>7.5310769459857041E-2</v>
      </c>
      <c r="CC255" s="5">
        <f t="shared" si="33"/>
        <v>2307.5540706082361</v>
      </c>
      <c r="CD255" s="35">
        <f t="shared" si="34"/>
        <v>7.0000000000000007E-2</v>
      </c>
      <c r="CE255" s="5">
        <f t="shared" si="58"/>
        <v>326901.92607612791</v>
      </c>
      <c r="CF255" s="5">
        <f t="shared" si="59"/>
        <v>861062.20931582118</v>
      </c>
      <c r="CG255" s="5">
        <f t="shared" si="35"/>
        <v>393098.0739238729</v>
      </c>
      <c r="CH255" s="5">
        <f t="shared" si="36"/>
        <v>1187964.1353919492</v>
      </c>
    </row>
    <row r="256" spans="9:86" ht="14.25" customHeight="1">
      <c r="I256" s="150"/>
      <c r="J256" s="2">
        <v>249</v>
      </c>
      <c r="K256" s="118">
        <v>52413</v>
      </c>
      <c r="L256" s="5">
        <f t="shared" si="37"/>
        <v>421530.0300102281</v>
      </c>
      <c r="M256" s="5">
        <f t="shared" si="0"/>
        <v>5409.1195491666622</v>
      </c>
      <c r="N256" s="5">
        <f t="shared" si="1"/>
        <v>2511.1005928463442</v>
      </c>
      <c r="O256" s="35">
        <f t="shared" si="2"/>
        <v>7.1485315324806092E-2</v>
      </c>
      <c r="P256" s="5">
        <f t="shared" si="3"/>
        <v>2898.018956320318</v>
      </c>
      <c r="Q256" s="35">
        <f t="shared" si="4"/>
        <v>8.249999999999999E-2</v>
      </c>
      <c r="R256" s="5">
        <f t="shared" si="38"/>
        <v>300981.07058261824</v>
      </c>
      <c r="S256" s="5">
        <f t="shared" si="39"/>
        <v>1045889.6971598807</v>
      </c>
      <c r="T256" s="5">
        <f t="shared" si="5"/>
        <v>419018.92941738176</v>
      </c>
      <c r="U256" s="5">
        <f t="shared" si="6"/>
        <v>1346870.7677424988</v>
      </c>
      <c r="V256" s="150"/>
      <c r="W256" s="2">
        <v>249</v>
      </c>
      <c r="X256" s="118">
        <v>52413</v>
      </c>
      <c r="Y256" s="5">
        <f t="shared" si="40"/>
        <v>415949.75983546459</v>
      </c>
      <c r="Z256" s="5">
        <f t="shared" si="41"/>
        <v>5283.104931931518</v>
      </c>
      <c r="AA256" s="5">
        <f t="shared" si="7"/>
        <v>2510.1065330284205</v>
      </c>
      <c r="AB256" s="35">
        <f t="shared" si="8"/>
        <v>7.2415664834753091E-2</v>
      </c>
      <c r="AC256" s="5">
        <f t="shared" si="9"/>
        <v>2772.9983989030975</v>
      </c>
      <c r="AD256" s="35">
        <f t="shared" si="10"/>
        <v>0.08</v>
      </c>
      <c r="AE256" s="5">
        <f t="shared" si="42"/>
        <v>306560.34669756365</v>
      </c>
      <c r="AF256" s="5">
        <f t="shared" si="43"/>
        <v>1008932.7813533844</v>
      </c>
      <c r="AG256" s="5">
        <f t="shared" si="11"/>
        <v>413439.65330243617</v>
      </c>
      <c r="AH256" s="5">
        <f t="shared" si="12"/>
        <v>1315493.128050948</v>
      </c>
      <c r="AI256" s="150"/>
      <c r="AJ256" s="2">
        <v>249</v>
      </c>
      <c r="AK256" s="118">
        <v>52413</v>
      </c>
      <c r="AL256" s="5">
        <f t="shared" si="44"/>
        <v>410314.32424024172</v>
      </c>
      <c r="AM256" s="5">
        <f t="shared" si="45"/>
        <v>5158.1681680251213</v>
      </c>
      <c r="AN256" s="5">
        <f t="shared" si="13"/>
        <v>2508.2214906402269</v>
      </c>
      <c r="AO256" s="35">
        <f t="shared" si="14"/>
        <v>7.3355123400614605E-2</v>
      </c>
      <c r="AP256" s="5">
        <f t="shared" si="15"/>
        <v>2649.9466773848944</v>
      </c>
      <c r="AQ256" s="35">
        <f t="shared" si="16"/>
        <v>7.7499999999999999E-2</v>
      </c>
      <c r="AR256" s="5">
        <f t="shared" si="46"/>
        <v>312193.89725039888</v>
      </c>
      <c r="AS256" s="5">
        <f t="shared" si="47"/>
        <v>972189.97658785665</v>
      </c>
      <c r="AT256" s="5">
        <f t="shared" si="17"/>
        <v>407806.10274960147</v>
      </c>
      <c r="AU256" s="5">
        <f t="shared" si="18"/>
        <v>1284383.8738382556</v>
      </c>
      <c r="AV256" s="150"/>
      <c r="AW256" s="2">
        <v>249</v>
      </c>
      <c r="AX256" s="118">
        <v>52413</v>
      </c>
      <c r="AY256" s="5">
        <f t="shared" si="48"/>
        <v>404625.76353130379</v>
      </c>
      <c r="AZ256" s="5">
        <f t="shared" si="49"/>
        <v>5034.344461579999</v>
      </c>
      <c r="BA256" s="5">
        <f t="shared" si="19"/>
        <v>2505.4334395093506</v>
      </c>
      <c r="BB256" s="35">
        <f t="shared" si="20"/>
        <v>7.4303724537269161E-2</v>
      </c>
      <c r="BC256" s="5">
        <f t="shared" si="21"/>
        <v>2528.9110220706484</v>
      </c>
      <c r="BD256" s="35">
        <f t="shared" si="22"/>
        <v>7.4999999999999997E-2</v>
      </c>
      <c r="BE256" s="5">
        <f t="shared" si="50"/>
        <v>317879.6699082058</v>
      </c>
      <c r="BF256" s="5">
        <f t="shared" si="51"/>
        <v>935672.10102521349</v>
      </c>
      <c r="BG256" s="5">
        <f t="shared" si="23"/>
        <v>402120.33009179443</v>
      </c>
      <c r="BH256" s="5">
        <f t="shared" si="24"/>
        <v>1253551.7709334192</v>
      </c>
      <c r="BI256" s="150"/>
      <c r="BJ256" s="2">
        <v>249</v>
      </c>
      <c r="BK256" s="118">
        <v>52413</v>
      </c>
      <c r="BL256" s="5">
        <f t="shared" si="52"/>
        <v>398886.2472635149</v>
      </c>
      <c r="BM256" s="5">
        <f t="shared" si="53"/>
        <v>4911.6692164045799</v>
      </c>
      <c r="BN256" s="5">
        <f t="shared" si="25"/>
        <v>2501.7314725208439</v>
      </c>
      <c r="BO256" s="35">
        <f t="shared" si="26"/>
        <v>7.5261500932163244E-2</v>
      </c>
      <c r="BP256" s="5">
        <f t="shared" si="27"/>
        <v>2409.9377438837359</v>
      </c>
      <c r="BQ256" s="35">
        <f t="shared" si="28"/>
        <v>7.2499999999999995E-2</v>
      </c>
      <c r="BR256" s="5">
        <f t="shared" si="54"/>
        <v>323615.484209007</v>
      </c>
      <c r="BS256" s="5">
        <f t="shared" si="55"/>
        <v>899390.15067573381</v>
      </c>
      <c r="BT256" s="5">
        <f t="shared" si="29"/>
        <v>396384.51579099405</v>
      </c>
      <c r="BU256" s="5">
        <f t="shared" si="30"/>
        <v>1223005.6348847407</v>
      </c>
      <c r="BV256" s="150"/>
      <c r="BW256" s="2">
        <v>249</v>
      </c>
      <c r="BX256" s="118">
        <v>52413</v>
      </c>
      <c r="BY256" s="5">
        <f t="shared" si="56"/>
        <v>393098.0739238729</v>
      </c>
      <c r="BZ256" s="5">
        <f t="shared" si="57"/>
        <v>4790.177965290115</v>
      </c>
      <c r="CA256" s="5">
        <f t="shared" si="31"/>
        <v>2497.1058674008564</v>
      </c>
      <c r="CB256" s="35">
        <f t="shared" si="32"/>
        <v>7.6228484433157842E-2</v>
      </c>
      <c r="CC256" s="5">
        <f t="shared" si="33"/>
        <v>2293.0720978892587</v>
      </c>
      <c r="CD256" s="35">
        <f t="shared" si="34"/>
        <v>7.0000000000000007E-2</v>
      </c>
      <c r="CE256" s="5">
        <f t="shared" si="58"/>
        <v>329399.0319435288</v>
      </c>
      <c r="CF256" s="5">
        <f t="shared" si="59"/>
        <v>863355.28141371044</v>
      </c>
      <c r="CG256" s="5">
        <f t="shared" si="35"/>
        <v>390600.96805647202</v>
      </c>
      <c r="CH256" s="5">
        <f t="shared" si="36"/>
        <v>1192754.3133572391</v>
      </c>
    </row>
    <row r="257" spans="9:86" ht="14.25" customHeight="1">
      <c r="I257" s="150"/>
      <c r="J257" s="2">
        <v>250</v>
      </c>
      <c r="K257" s="118">
        <v>52444</v>
      </c>
      <c r="L257" s="5">
        <f t="shared" si="37"/>
        <v>419018.92941738176</v>
      </c>
      <c r="M257" s="5">
        <f t="shared" si="0"/>
        <v>5409.1195491666622</v>
      </c>
      <c r="N257" s="5">
        <f t="shared" si="1"/>
        <v>2528.3644094221627</v>
      </c>
      <c r="O257" s="35">
        <f t="shared" si="2"/>
        <v>7.240811997503846E-2</v>
      </c>
      <c r="P257" s="5">
        <f t="shared" si="3"/>
        <v>2880.7551397444995</v>
      </c>
      <c r="Q257" s="35">
        <f t="shared" si="4"/>
        <v>8.2500000000000004E-2</v>
      </c>
      <c r="R257" s="5">
        <f t="shared" si="38"/>
        <v>303509.43499204039</v>
      </c>
      <c r="S257" s="5">
        <f t="shared" si="39"/>
        <v>1048770.4522996251</v>
      </c>
      <c r="T257" s="5">
        <f t="shared" si="5"/>
        <v>416490.56500795961</v>
      </c>
      <c r="U257" s="5">
        <f t="shared" si="6"/>
        <v>1352279.8872916657</v>
      </c>
      <c r="V257" s="150"/>
      <c r="W257" s="2">
        <v>250</v>
      </c>
      <c r="X257" s="118">
        <v>52444</v>
      </c>
      <c r="Y257" s="5">
        <f t="shared" si="40"/>
        <v>413439.65330243617</v>
      </c>
      <c r="Z257" s="5">
        <f t="shared" si="41"/>
        <v>5283.104931931518</v>
      </c>
      <c r="AA257" s="5">
        <f t="shared" si="7"/>
        <v>2526.8405765819434</v>
      </c>
      <c r="AB257" s="35">
        <f t="shared" si="8"/>
        <v>7.3341022509039164E-2</v>
      </c>
      <c r="AC257" s="5">
        <f t="shared" si="9"/>
        <v>2756.2643553495745</v>
      </c>
      <c r="AD257" s="35">
        <f t="shared" si="10"/>
        <v>0.08</v>
      </c>
      <c r="AE257" s="5">
        <f t="shared" si="42"/>
        <v>309087.1872741456</v>
      </c>
      <c r="AF257" s="5">
        <f t="shared" si="43"/>
        <v>1011689.045708734</v>
      </c>
      <c r="AG257" s="5">
        <f t="shared" si="11"/>
        <v>410912.81272585422</v>
      </c>
      <c r="AH257" s="5">
        <f t="shared" si="12"/>
        <v>1320776.2329828795</v>
      </c>
      <c r="AI257" s="150"/>
      <c r="AJ257" s="2">
        <v>250</v>
      </c>
      <c r="AK257" s="118">
        <v>52444</v>
      </c>
      <c r="AL257" s="5">
        <f t="shared" si="44"/>
        <v>407806.10274960147</v>
      </c>
      <c r="AM257" s="5">
        <f t="shared" si="45"/>
        <v>5158.1681680251213</v>
      </c>
      <c r="AN257" s="5">
        <f t="shared" si="13"/>
        <v>2524.4204211006117</v>
      </c>
      <c r="AO257" s="35">
        <f t="shared" si="14"/>
        <v>7.4282961556874208E-2</v>
      </c>
      <c r="AP257" s="5">
        <f t="shared" si="15"/>
        <v>2633.7477469245096</v>
      </c>
      <c r="AQ257" s="35">
        <f t="shared" si="16"/>
        <v>7.7499999999999999E-2</v>
      </c>
      <c r="AR257" s="5">
        <f t="shared" si="46"/>
        <v>314718.31767149951</v>
      </c>
      <c r="AS257" s="5">
        <f t="shared" si="47"/>
        <v>974823.72433478117</v>
      </c>
      <c r="AT257" s="5">
        <f t="shared" si="17"/>
        <v>405281.68232850084</v>
      </c>
      <c r="AU257" s="5">
        <f t="shared" si="18"/>
        <v>1289542.0420062807</v>
      </c>
      <c r="AV257" s="150"/>
      <c r="AW257" s="2">
        <v>250</v>
      </c>
      <c r="AX257" s="118">
        <v>52444</v>
      </c>
      <c r="AY257" s="5">
        <f t="shared" si="48"/>
        <v>402120.33009179443</v>
      </c>
      <c r="AZ257" s="5">
        <f t="shared" si="49"/>
        <v>5034.344461579999</v>
      </c>
      <c r="BA257" s="5">
        <f t="shared" si="19"/>
        <v>2521.0923985062841</v>
      </c>
      <c r="BB257" s="35">
        <f t="shared" si="20"/>
        <v>7.5233969829800323E-2</v>
      </c>
      <c r="BC257" s="5">
        <f t="shared" si="21"/>
        <v>2513.2520630737149</v>
      </c>
      <c r="BD257" s="35">
        <f t="shared" si="22"/>
        <v>7.4999999999999997E-2</v>
      </c>
      <c r="BE257" s="5">
        <f t="shared" si="50"/>
        <v>320400.7623067121</v>
      </c>
      <c r="BF257" s="5">
        <f t="shared" si="51"/>
        <v>938185.35308828717</v>
      </c>
      <c r="BG257" s="5">
        <f t="shared" si="23"/>
        <v>399599.23769328813</v>
      </c>
      <c r="BH257" s="5">
        <f t="shared" si="24"/>
        <v>1258586.1153949993</v>
      </c>
      <c r="BI257" s="150"/>
      <c r="BJ257" s="2">
        <v>250</v>
      </c>
      <c r="BK257" s="118">
        <v>52444</v>
      </c>
      <c r="BL257" s="5">
        <f t="shared" si="52"/>
        <v>396384.51579099405</v>
      </c>
      <c r="BM257" s="5">
        <f t="shared" si="53"/>
        <v>4911.6692164045799</v>
      </c>
      <c r="BN257" s="5">
        <f t="shared" si="25"/>
        <v>2516.846100167324</v>
      </c>
      <c r="BO257" s="35">
        <f t="shared" si="26"/>
        <v>7.6194079230715722E-2</v>
      </c>
      <c r="BP257" s="5">
        <f t="shared" si="27"/>
        <v>2394.8231162372558</v>
      </c>
      <c r="BQ257" s="35">
        <f t="shared" si="28"/>
        <v>7.2499999999999995E-2</v>
      </c>
      <c r="BR257" s="5">
        <f t="shared" si="54"/>
        <v>326132.33030917431</v>
      </c>
      <c r="BS257" s="5">
        <f t="shared" si="55"/>
        <v>901784.9737919711</v>
      </c>
      <c r="BT257" s="5">
        <f t="shared" si="29"/>
        <v>393867.66969082673</v>
      </c>
      <c r="BU257" s="5">
        <f t="shared" si="30"/>
        <v>1227917.3041011454</v>
      </c>
      <c r="BV257" s="150"/>
      <c r="BW257" s="2">
        <v>250</v>
      </c>
      <c r="BX257" s="118">
        <v>52444</v>
      </c>
      <c r="BY257" s="5">
        <f t="shared" si="56"/>
        <v>390600.96805647202</v>
      </c>
      <c r="BZ257" s="5">
        <f t="shared" si="57"/>
        <v>4790.177965290115</v>
      </c>
      <c r="CA257" s="5">
        <f t="shared" si="31"/>
        <v>2511.6723182940282</v>
      </c>
      <c r="CB257" s="35">
        <f t="shared" si="32"/>
        <v>7.7163320842488975E-2</v>
      </c>
      <c r="CC257" s="5">
        <f t="shared" si="33"/>
        <v>2278.5056469960869</v>
      </c>
      <c r="CD257" s="35">
        <f t="shared" si="34"/>
        <v>7.0000000000000007E-2</v>
      </c>
      <c r="CE257" s="5">
        <f t="shared" si="58"/>
        <v>331910.7042618228</v>
      </c>
      <c r="CF257" s="5">
        <f t="shared" si="59"/>
        <v>865633.78706070653</v>
      </c>
      <c r="CG257" s="5">
        <f t="shared" si="35"/>
        <v>388089.29573817801</v>
      </c>
      <c r="CH257" s="5">
        <f t="shared" si="36"/>
        <v>1197544.4913225293</v>
      </c>
    </row>
    <row r="258" spans="9:86" ht="14.25" customHeight="1">
      <c r="I258" s="150"/>
      <c r="J258" s="2">
        <v>251</v>
      </c>
      <c r="K258" s="118">
        <v>52475</v>
      </c>
      <c r="L258" s="5">
        <f t="shared" si="37"/>
        <v>416490.56500795961</v>
      </c>
      <c r="M258" s="5">
        <f t="shared" si="0"/>
        <v>5409.1195491666622</v>
      </c>
      <c r="N258" s="5">
        <f t="shared" si="1"/>
        <v>2545.7469147369397</v>
      </c>
      <c r="O258" s="35">
        <f t="shared" si="2"/>
        <v>7.3348511451296505E-2</v>
      </c>
      <c r="P258" s="5">
        <f t="shared" si="3"/>
        <v>2863.3726344297224</v>
      </c>
      <c r="Q258" s="35">
        <f t="shared" si="4"/>
        <v>8.2500000000000004E-2</v>
      </c>
      <c r="R258" s="5">
        <f t="shared" si="38"/>
        <v>306055.18190677732</v>
      </c>
      <c r="S258" s="5">
        <f t="shared" si="39"/>
        <v>1051633.8249340549</v>
      </c>
      <c r="T258" s="5">
        <f t="shared" si="5"/>
        <v>413944.81809322268</v>
      </c>
      <c r="U258" s="5">
        <f t="shared" si="6"/>
        <v>1357689.0068408321</v>
      </c>
      <c r="V258" s="150"/>
      <c r="W258" s="2">
        <v>251</v>
      </c>
      <c r="X258" s="118">
        <v>52475</v>
      </c>
      <c r="Y258" s="5">
        <f t="shared" si="40"/>
        <v>410912.81272585422</v>
      </c>
      <c r="Z258" s="5">
        <f t="shared" si="41"/>
        <v>5283.104931931518</v>
      </c>
      <c r="AA258" s="5">
        <f t="shared" si="7"/>
        <v>2543.6861804258228</v>
      </c>
      <c r="AB258" s="35">
        <f t="shared" si="8"/>
        <v>7.4283967838877085E-2</v>
      </c>
      <c r="AC258" s="5">
        <f t="shared" si="9"/>
        <v>2739.4187515056951</v>
      </c>
      <c r="AD258" s="35">
        <f t="shared" si="10"/>
        <v>0.08</v>
      </c>
      <c r="AE258" s="5">
        <f t="shared" si="42"/>
        <v>311630.87345457141</v>
      </c>
      <c r="AF258" s="5">
        <f t="shared" si="43"/>
        <v>1014428.4644602396</v>
      </c>
      <c r="AG258" s="5">
        <f t="shared" si="11"/>
        <v>408369.12654542841</v>
      </c>
      <c r="AH258" s="5">
        <f t="shared" si="12"/>
        <v>1326059.337914811</v>
      </c>
      <c r="AI258" s="150"/>
      <c r="AJ258" s="2">
        <v>251</v>
      </c>
      <c r="AK258" s="118">
        <v>52475</v>
      </c>
      <c r="AL258" s="5">
        <f t="shared" si="44"/>
        <v>405281.68232850084</v>
      </c>
      <c r="AM258" s="5">
        <f t="shared" si="45"/>
        <v>5158.1681680251213</v>
      </c>
      <c r="AN258" s="5">
        <f t="shared" si="13"/>
        <v>2540.7239696535535</v>
      </c>
      <c r="AO258" s="35">
        <f t="shared" si="14"/>
        <v>7.5228387971233435E-2</v>
      </c>
      <c r="AP258" s="5">
        <f t="shared" si="15"/>
        <v>2617.4441983715678</v>
      </c>
      <c r="AQ258" s="35">
        <f t="shared" si="16"/>
        <v>7.7499999999999999E-2</v>
      </c>
      <c r="AR258" s="5">
        <f t="shared" si="46"/>
        <v>317259.04164115305</v>
      </c>
      <c r="AS258" s="5">
        <f t="shared" si="47"/>
        <v>977441.16853315278</v>
      </c>
      <c r="AT258" s="5">
        <f t="shared" si="17"/>
        <v>402740.9583588473</v>
      </c>
      <c r="AU258" s="5">
        <f t="shared" si="18"/>
        <v>1294700.2101743058</v>
      </c>
      <c r="AV258" s="150"/>
      <c r="AW258" s="2">
        <v>251</v>
      </c>
      <c r="AX258" s="118">
        <v>52475</v>
      </c>
      <c r="AY258" s="5">
        <f t="shared" si="48"/>
        <v>399599.23769328813</v>
      </c>
      <c r="AZ258" s="5">
        <f t="shared" si="49"/>
        <v>5034.344461579999</v>
      </c>
      <c r="BA258" s="5">
        <f t="shared" si="19"/>
        <v>2536.8492259969485</v>
      </c>
      <c r="BB258" s="35">
        <f t="shared" si="20"/>
        <v>7.6181803768427717E-2</v>
      </c>
      <c r="BC258" s="5">
        <f t="shared" si="21"/>
        <v>2497.4952355830505</v>
      </c>
      <c r="BD258" s="35">
        <f t="shared" si="22"/>
        <v>7.4999999999999997E-2</v>
      </c>
      <c r="BE258" s="5">
        <f t="shared" si="50"/>
        <v>322937.61153270904</v>
      </c>
      <c r="BF258" s="5">
        <f t="shared" si="51"/>
        <v>940682.84832387022</v>
      </c>
      <c r="BG258" s="5">
        <f t="shared" si="23"/>
        <v>397062.3884672912</v>
      </c>
      <c r="BH258" s="5">
        <f t="shared" si="24"/>
        <v>1263620.4598565793</v>
      </c>
      <c r="BI258" s="150"/>
      <c r="BJ258" s="2">
        <v>251</v>
      </c>
      <c r="BK258" s="118">
        <v>52475</v>
      </c>
      <c r="BL258" s="5">
        <f t="shared" si="52"/>
        <v>393867.66969082673</v>
      </c>
      <c r="BM258" s="5">
        <f t="shared" si="53"/>
        <v>4911.6692164045799</v>
      </c>
      <c r="BN258" s="5">
        <f t="shared" si="25"/>
        <v>2532.0520453558352</v>
      </c>
      <c r="BO258" s="35">
        <f t="shared" si="26"/>
        <v>7.7144246361020088E-2</v>
      </c>
      <c r="BP258" s="5">
        <f t="shared" si="27"/>
        <v>2379.6171710487447</v>
      </c>
      <c r="BQ258" s="35">
        <f t="shared" si="28"/>
        <v>7.2499999999999995E-2</v>
      </c>
      <c r="BR258" s="5">
        <f t="shared" si="54"/>
        <v>328664.38235453016</v>
      </c>
      <c r="BS258" s="5">
        <f t="shared" si="55"/>
        <v>904164.59096301987</v>
      </c>
      <c r="BT258" s="5">
        <f t="shared" si="29"/>
        <v>391335.61764547089</v>
      </c>
      <c r="BU258" s="5">
        <f t="shared" si="30"/>
        <v>1232828.97331755</v>
      </c>
      <c r="BV258" s="150"/>
      <c r="BW258" s="2">
        <v>251</v>
      </c>
      <c r="BX258" s="118">
        <v>52475</v>
      </c>
      <c r="BY258" s="5">
        <f t="shared" si="56"/>
        <v>388089.29573817801</v>
      </c>
      <c r="BZ258" s="5">
        <f t="shared" si="57"/>
        <v>4790.177965290115</v>
      </c>
      <c r="CA258" s="5">
        <f t="shared" si="31"/>
        <v>2526.3237401507431</v>
      </c>
      <c r="CB258" s="35">
        <f t="shared" si="32"/>
        <v>7.8115746078864637E-2</v>
      </c>
      <c r="CC258" s="5">
        <f t="shared" si="33"/>
        <v>2263.8542251393719</v>
      </c>
      <c r="CD258" s="35">
        <f t="shared" si="34"/>
        <v>7.0000000000000007E-2</v>
      </c>
      <c r="CE258" s="5">
        <f t="shared" si="58"/>
        <v>334437.02800197352</v>
      </c>
      <c r="CF258" s="5">
        <f t="shared" si="59"/>
        <v>867897.64128584589</v>
      </c>
      <c r="CG258" s="5">
        <f t="shared" si="35"/>
        <v>385562.97199802729</v>
      </c>
      <c r="CH258" s="5">
        <f t="shared" si="36"/>
        <v>1202334.6692878194</v>
      </c>
    </row>
    <row r="259" spans="9:86" ht="14.25" customHeight="1">
      <c r="I259" s="150"/>
      <c r="J259" s="2">
        <v>252</v>
      </c>
      <c r="K259" s="118">
        <v>52505</v>
      </c>
      <c r="L259" s="5">
        <f t="shared" si="37"/>
        <v>413944.81809322268</v>
      </c>
      <c r="M259" s="5">
        <f t="shared" si="0"/>
        <v>5409.1195491666622</v>
      </c>
      <c r="N259" s="5">
        <f t="shared" si="1"/>
        <v>2563.2489247757562</v>
      </c>
      <c r="O259" s="35">
        <f t="shared" si="2"/>
        <v>7.4306974632502784E-2</v>
      </c>
      <c r="P259" s="5">
        <f t="shared" si="3"/>
        <v>2845.870624390906</v>
      </c>
      <c r="Q259" s="35">
        <f t="shared" si="4"/>
        <v>8.2500000000000004E-2</v>
      </c>
      <c r="R259" s="5">
        <f t="shared" si="38"/>
        <v>308618.43083155307</v>
      </c>
      <c r="S259" s="5">
        <f t="shared" si="39"/>
        <v>1054479.6955584458</v>
      </c>
      <c r="T259" s="5">
        <f t="shared" si="5"/>
        <v>411381.56916844693</v>
      </c>
      <c r="U259" s="5">
        <f t="shared" si="6"/>
        <v>1363098.1263899989</v>
      </c>
      <c r="V259" s="150"/>
      <c r="W259" s="2">
        <v>252</v>
      </c>
      <c r="X259" s="118">
        <v>52505</v>
      </c>
      <c r="Y259" s="5">
        <f t="shared" si="40"/>
        <v>408369.12654542841</v>
      </c>
      <c r="Z259" s="5">
        <f t="shared" si="41"/>
        <v>5283.104931931518</v>
      </c>
      <c r="AA259" s="5">
        <f t="shared" si="7"/>
        <v>2560.6440882953284</v>
      </c>
      <c r="AB259" s="35">
        <f t="shared" si="8"/>
        <v>7.5244985632197836E-2</v>
      </c>
      <c r="AC259" s="5">
        <f t="shared" si="9"/>
        <v>2722.4608436361896</v>
      </c>
      <c r="AD259" s="35">
        <f t="shared" si="10"/>
        <v>0.08</v>
      </c>
      <c r="AE259" s="5">
        <f t="shared" si="42"/>
        <v>314191.51754286676</v>
      </c>
      <c r="AF259" s="5">
        <f t="shared" si="43"/>
        <v>1017150.9253038758</v>
      </c>
      <c r="AG259" s="5">
        <f t="shared" si="11"/>
        <v>405808.48245713307</v>
      </c>
      <c r="AH259" s="5">
        <f t="shared" si="12"/>
        <v>1331342.4428467425</v>
      </c>
      <c r="AI259" s="150"/>
      <c r="AJ259" s="2">
        <v>252</v>
      </c>
      <c r="AK259" s="118">
        <v>52505</v>
      </c>
      <c r="AL259" s="5">
        <f t="shared" si="44"/>
        <v>402740.9583588473</v>
      </c>
      <c r="AM259" s="5">
        <f t="shared" si="45"/>
        <v>5158.1681680251213</v>
      </c>
      <c r="AN259" s="5">
        <f t="shared" si="13"/>
        <v>2557.132811957566</v>
      </c>
      <c r="AO259" s="35">
        <f t="shared" si="14"/>
        <v>7.6191887382235257E-2</v>
      </c>
      <c r="AP259" s="5">
        <f t="shared" si="15"/>
        <v>2601.0353560675553</v>
      </c>
      <c r="AQ259" s="35">
        <f t="shared" si="16"/>
        <v>7.7499999999999999E-2</v>
      </c>
      <c r="AR259" s="5">
        <f t="shared" si="46"/>
        <v>319816.17445311061</v>
      </c>
      <c r="AS259" s="5">
        <f t="shared" si="47"/>
        <v>980042.20388922037</v>
      </c>
      <c r="AT259" s="5">
        <f t="shared" si="17"/>
        <v>400183.82554688974</v>
      </c>
      <c r="AU259" s="5">
        <f t="shared" si="18"/>
        <v>1299858.3783423309</v>
      </c>
      <c r="AV259" s="150"/>
      <c r="AW259" s="2">
        <v>252</v>
      </c>
      <c r="AX259" s="118">
        <v>52505</v>
      </c>
      <c r="AY259" s="5">
        <f t="shared" si="48"/>
        <v>397062.3884672912</v>
      </c>
      <c r="AZ259" s="5">
        <f t="shared" si="49"/>
        <v>5034.344461579999</v>
      </c>
      <c r="BA259" s="5">
        <f t="shared" si="19"/>
        <v>2552.7045336594292</v>
      </c>
      <c r="BB259" s="35">
        <f t="shared" si="20"/>
        <v>7.7147711023847237E-2</v>
      </c>
      <c r="BC259" s="5">
        <f t="shared" si="21"/>
        <v>2481.6399279205698</v>
      </c>
      <c r="BD259" s="35">
        <f t="shared" si="22"/>
        <v>7.4999999999999997E-2</v>
      </c>
      <c r="BE259" s="5">
        <f t="shared" si="50"/>
        <v>325490.31606636848</v>
      </c>
      <c r="BF259" s="5">
        <f t="shared" si="51"/>
        <v>943164.48825179075</v>
      </c>
      <c r="BG259" s="5">
        <f t="shared" si="23"/>
        <v>394509.68393363175</v>
      </c>
      <c r="BH259" s="5">
        <f t="shared" si="24"/>
        <v>1268654.8043181594</v>
      </c>
      <c r="BI259" s="150"/>
      <c r="BJ259" s="2">
        <v>252</v>
      </c>
      <c r="BK259" s="118">
        <v>52505</v>
      </c>
      <c r="BL259" s="5">
        <f t="shared" si="52"/>
        <v>391335.61764547089</v>
      </c>
      <c r="BM259" s="5">
        <f t="shared" si="53"/>
        <v>4911.6692164045799</v>
      </c>
      <c r="BN259" s="5">
        <f t="shared" si="25"/>
        <v>2547.3498597965267</v>
      </c>
      <c r="BO259" s="35">
        <f t="shared" si="26"/>
        <v>7.8112486927401192E-2</v>
      </c>
      <c r="BP259" s="5">
        <f t="shared" si="27"/>
        <v>2364.3193566080531</v>
      </c>
      <c r="BQ259" s="35">
        <f t="shared" si="28"/>
        <v>7.2499999999999995E-2</v>
      </c>
      <c r="BR259" s="5">
        <f t="shared" si="54"/>
        <v>331211.73221432668</v>
      </c>
      <c r="BS259" s="5">
        <f t="shared" si="55"/>
        <v>906528.91031962796</v>
      </c>
      <c r="BT259" s="5">
        <f t="shared" si="29"/>
        <v>388788.26778567437</v>
      </c>
      <c r="BU259" s="5">
        <f t="shared" si="30"/>
        <v>1237740.6425339547</v>
      </c>
      <c r="BV259" s="150"/>
      <c r="BW259" s="2">
        <v>252</v>
      </c>
      <c r="BX259" s="118">
        <v>52505</v>
      </c>
      <c r="BY259" s="5">
        <f t="shared" si="56"/>
        <v>385562.97199802729</v>
      </c>
      <c r="BZ259" s="5">
        <f t="shared" si="57"/>
        <v>4790.177965290115</v>
      </c>
      <c r="CA259" s="5">
        <f t="shared" si="31"/>
        <v>2541.0606286349557</v>
      </c>
      <c r="CB259" s="35">
        <f t="shared" si="32"/>
        <v>7.9086244681648224E-2</v>
      </c>
      <c r="CC259" s="5">
        <f t="shared" si="33"/>
        <v>2249.1173366551593</v>
      </c>
      <c r="CD259" s="35">
        <f t="shared" si="34"/>
        <v>7.0000000000000007E-2</v>
      </c>
      <c r="CE259" s="5">
        <f t="shared" si="58"/>
        <v>336978.08863060846</v>
      </c>
      <c r="CF259" s="5">
        <f t="shared" si="59"/>
        <v>870146.75862250105</v>
      </c>
      <c r="CG259" s="5">
        <f t="shared" si="35"/>
        <v>383021.91136939236</v>
      </c>
      <c r="CH259" s="5">
        <f t="shared" si="36"/>
        <v>1207124.8472531096</v>
      </c>
    </row>
    <row r="260" spans="9:86" ht="14.25" customHeight="1">
      <c r="I260" s="150"/>
      <c r="J260" s="2">
        <v>253</v>
      </c>
      <c r="K260" s="118">
        <v>52536</v>
      </c>
      <c r="L260" s="5">
        <f t="shared" si="37"/>
        <v>411381.56916844693</v>
      </c>
      <c r="M260" s="5">
        <f t="shared" si="0"/>
        <v>5409.1195491666622</v>
      </c>
      <c r="N260" s="5">
        <f t="shared" si="1"/>
        <v>2580.8712611335895</v>
      </c>
      <c r="O260" s="35">
        <f t="shared" si="2"/>
        <v>7.5284012349424709E-2</v>
      </c>
      <c r="P260" s="5">
        <f t="shared" si="3"/>
        <v>2828.2482880330726</v>
      </c>
      <c r="Q260" s="35">
        <f t="shared" si="4"/>
        <v>8.2500000000000004E-2</v>
      </c>
      <c r="R260" s="5">
        <f t="shared" si="38"/>
        <v>311199.30209268664</v>
      </c>
      <c r="S260" s="5">
        <f t="shared" si="39"/>
        <v>1057307.9438464788</v>
      </c>
      <c r="T260" s="5">
        <f t="shared" si="5"/>
        <v>408800.69790731336</v>
      </c>
      <c r="U260" s="5">
        <f t="shared" si="6"/>
        <v>1368507.2459391654</v>
      </c>
      <c r="V260" s="150"/>
      <c r="W260" s="2">
        <v>253</v>
      </c>
      <c r="X260" s="118">
        <v>52536</v>
      </c>
      <c r="Y260" s="5">
        <f t="shared" si="40"/>
        <v>405808.48245713307</v>
      </c>
      <c r="Z260" s="5">
        <f t="shared" si="41"/>
        <v>5283.104931931518</v>
      </c>
      <c r="AA260" s="5">
        <f t="shared" si="7"/>
        <v>2577.7150488839638</v>
      </c>
      <c r="AB260" s="35">
        <f t="shared" si="8"/>
        <v>7.6224578646837626E-2</v>
      </c>
      <c r="AC260" s="5">
        <f t="shared" si="9"/>
        <v>2705.3898830475541</v>
      </c>
      <c r="AD260" s="35">
        <f t="shared" si="10"/>
        <v>0.08</v>
      </c>
      <c r="AE260" s="5">
        <f t="shared" si="42"/>
        <v>316769.23259175074</v>
      </c>
      <c r="AF260" s="5">
        <f t="shared" si="43"/>
        <v>1019856.3151869234</v>
      </c>
      <c r="AG260" s="5">
        <f t="shared" si="11"/>
        <v>403230.76740824908</v>
      </c>
      <c r="AH260" s="5">
        <f t="shared" si="12"/>
        <v>1336625.5477786742</v>
      </c>
      <c r="AI260" s="150"/>
      <c r="AJ260" s="2">
        <v>253</v>
      </c>
      <c r="AK260" s="118">
        <v>52536</v>
      </c>
      <c r="AL260" s="5">
        <f t="shared" si="44"/>
        <v>400183.82554688974</v>
      </c>
      <c r="AM260" s="5">
        <f t="shared" si="45"/>
        <v>5158.1681680251213</v>
      </c>
      <c r="AN260" s="5">
        <f t="shared" si="13"/>
        <v>2573.6476280347915</v>
      </c>
      <c r="AO260" s="35">
        <f t="shared" si="14"/>
        <v>7.7173962476399072E-2</v>
      </c>
      <c r="AP260" s="5">
        <f t="shared" si="15"/>
        <v>2584.5205399903298</v>
      </c>
      <c r="AQ260" s="35">
        <f t="shared" si="16"/>
        <v>7.7500000000000013E-2</v>
      </c>
      <c r="AR260" s="5">
        <f t="shared" si="46"/>
        <v>322389.82208114542</v>
      </c>
      <c r="AS260" s="5">
        <f t="shared" si="47"/>
        <v>982626.72442921065</v>
      </c>
      <c r="AT260" s="5">
        <f t="shared" si="17"/>
        <v>397610.17791885493</v>
      </c>
      <c r="AU260" s="5">
        <f t="shared" si="18"/>
        <v>1305016.546510356</v>
      </c>
      <c r="AV260" s="150"/>
      <c r="AW260" s="2">
        <v>253</v>
      </c>
      <c r="AX260" s="118">
        <v>52536</v>
      </c>
      <c r="AY260" s="5">
        <f t="shared" si="48"/>
        <v>394509.68393363175</v>
      </c>
      <c r="AZ260" s="5">
        <f t="shared" si="49"/>
        <v>5034.344461579999</v>
      </c>
      <c r="BA260" s="5">
        <f t="shared" si="19"/>
        <v>2568.6589369948006</v>
      </c>
      <c r="BB260" s="35">
        <f t="shared" si="20"/>
        <v>7.8132194212812034E-2</v>
      </c>
      <c r="BC260" s="5">
        <f t="shared" si="21"/>
        <v>2465.6855245851984</v>
      </c>
      <c r="BD260" s="35">
        <f t="shared" si="22"/>
        <v>7.5000000000000011E-2</v>
      </c>
      <c r="BE260" s="5">
        <f t="shared" si="50"/>
        <v>328058.97500336327</v>
      </c>
      <c r="BF260" s="5">
        <f t="shared" si="51"/>
        <v>945630.17377637594</v>
      </c>
      <c r="BG260" s="5">
        <f t="shared" si="23"/>
        <v>391941.02499663696</v>
      </c>
      <c r="BH260" s="5">
        <f t="shared" si="24"/>
        <v>1273689.1487797392</v>
      </c>
      <c r="BI260" s="150"/>
      <c r="BJ260" s="2">
        <v>253</v>
      </c>
      <c r="BK260" s="118">
        <v>52536</v>
      </c>
      <c r="BL260" s="5">
        <f t="shared" si="52"/>
        <v>388788.26778567437</v>
      </c>
      <c r="BM260" s="5">
        <f t="shared" si="53"/>
        <v>4911.6692164045799</v>
      </c>
      <c r="BN260" s="5">
        <f t="shared" si="25"/>
        <v>2562.7400985327972</v>
      </c>
      <c r="BO260" s="35">
        <f t="shared" si="26"/>
        <v>7.9099303478330718E-2</v>
      </c>
      <c r="BP260" s="5">
        <f t="shared" si="27"/>
        <v>2348.9291178717826</v>
      </c>
      <c r="BQ260" s="35">
        <f t="shared" si="28"/>
        <v>7.2499999999999995E-2</v>
      </c>
      <c r="BR260" s="5">
        <f t="shared" si="54"/>
        <v>333774.47231285949</v>
      </c>
      <c r="BS260" s="5">
        <f t="shared" si="55"/>
        <v>908877.83943749976</v>
      </c>
      <c r="BT260" s="5">
        <f t="shared" si="29"/>
        <v>386225.52768714156</v>
      </c>
      <c r="BU260" s="5">
        <f t="shared" si="30"/>
        <v>1242652.3117503594</v>
      </c>
      <c r="BV260" s="150"/>
      <c r="BW260" s="2">
        <v>253</v>
      </c>
      <c r="BX260" s="118">
        <v>52536</v>
      </c>
      <c r="BY260" s="5">
        <f t="shared" si="56"/>
        <v>383021.91136939236</v>
      </c>
      <c r="BZ260" s="5">
        <f t="shared" si="57"/>
        <v>4790.177965290115</v>
      </c>
      <c r="CA260" s="5">
        <f t="shared" si="31"/>
        <v>2555.8834823019929</v>
      </c>
      <c r="CB260" s="35">
        <f t="shared" si="32"/>
        <v>8.0075319132446976E-2</v>
      </c>
      <c r="CC260" s="5">
        <f t="shared" si="33"/>
        <v>2234.2944829881221</v>
      </c>
      <c r="CD260" s="35">
        <f t="shared" si="34"/>
        <v>7.0000000000000007E-2</v>
      </c>
      <c r="CE260" s="5">
        <f t="shared" si="58"/>
        <v>339533.97211291047</v>
      </c>
      <c r="CF260" s="5">
        <f t="shared" si="59"/>
        <v>872381.05310548912</v>
      </c>
      <c r="CG260" s="5">
        <f t="shared" si="35"/>
        <v>380466.02788709034</v>
      </c>
      <c r="CH260" s="5">
        <f t="shared" si="36"/>
        <v>1211915.0252183997</v>
      </c>
    </row>
    <row r="261" spans="9:86" ht="14.25" customHeight="1">
      <c r="I261" s="150"/>
      <c r="J261" s="2">
        <v>254</v>
      </c>
      <c r="K261" s="118">
        <v>52566</v>
      </c>
      <c r="L261" s="5">
        <f t="shared" si="37"/>
        <v>408800.69790731336</v>
      </c>
      <c r="M261" s="5">
        <f t="shared" si="0"/>
        <v>5409.1195491666622</v>
      </c>
      <c r="N261" s="5">
        <f t="shared" si="1"/>
        <v>2598.6147510538826</v>
      </c>
      <c r="O261" s="35">
        <f t="shared" si="2"/>
        <v>7.628014622351928E-2</v>
      </c>
      <c r="P261" s="5">
        <f t="shared" si="3"/>
        <v>2810.5047981127796</v>
      </c>
      <c r="Q261" s="35">
        <f t="shared" si="4"/>
        <v>8.2500000000000018E-2</v>
      </c>
      <c r="R261" s="5">
        <f t="shared" si="38"/>
        <v>313797.9168437405</v>
      </c>
      <c r="S261" s="5">
        <f t="shared" si="39"/>
        <v>1060118.4486445915</v>
      </c>
      <c r="T261" s="5">
        <f t="shared" si="5"/>
        <v>406202.0831562595</v>
      </c>
      <c r="U261" s="5">
        <f t="shared" si="6"/>
        <v>1373916.365488332</v>
      </c>
      <c r="V261" s="150"/>
      <c r="W261" s="2">
        <v>254</v>
      </c>
      <c r="X261" s="118">
        <v>52566</v>
      </c>
      <c r="Y261" s="5">
        <f t="shared" si="40"/>
        <v>403230.76740824908</v>
      </c>
      <c r="Z261" s="5">
        <f t="shared" si="41"/>
        <v>5283.104931931518</v>
      </c>
      <c r="AA261" s="5">
        <f t="shared" si="7"/>
        <v>2594.8998158765239</v>
      </c>
      <c r="AB261" s="35">
        <f t="shared" si="8"/>
        <v>7.722326842929611E-2</v>
      </c>
      <c r="AC261" s="5">
        <f t="shared" si="9"/>
        <v>2688.2051160549941</v>
      </c>
      <c r="AD261" s="35">
        <f t="shared" si="10"/>
        <v>0.08</v>
      </c>
      <c r="AE261" s="5">
        <f t="shared" si="42"/>
        <v>319364.13240762724</v>
      </c>
      <c r="AF261" s="5">
        <f t="shared" si="43"/>
        <v>1022544.5203029783</v>
      </c>
      <c r="AG261" s="5">
        <f t="shared" si="11"/>
        <v>400635.86759237258</v>
      </c>
      <c r="AH261" s="5">
        <f t="shared" si="12"/>
        <v>1341908.6527106056</v>
      </c>
      <c r="AI261" s="150"/>
      <c r="AJ261" s="2">
        <v>254</v>
      </c>
      <c r="AK261" s="118">
        <v>52566</v>
      </c>
      <c r="AL261" s="5">
        <f t="shared" si="44"/>
        <v>397610.17791885493</v>
      </c>
      <c r="AM261" s="5">
        <f t="shared" si="45"/>
        <v>5158.1681680251213</v>
      </c>
      <c r="AN261" s="5">
        <f t="shared" si="13"/>
        <v>2590.269102299183</v>
      </c>
      <c r="AO261" s="35">
        <f t="shared" si="14"/>
        <v>7.817513472689254E-2</v>
      </c>
      <c r="AP261" s="5">
        <f t="shared" si="15"/>
        <v>2567.8990657259383</v>
      </c>
      <c r="AQ261" s="35">
        <f t="shared" si="16"/>
        <v>7.7500000000000013E-2</v>
      </c>
      <c r="AR261" s="5">
        <f t="shared" si="46"/>
        <v>324980.0911834446</v>
      </c>
      <c r="AS261" s="5">
        <f t="shared" si="47"/>
        <v>985194.62349493662</v>
      </c>
      <c r="AT261" s="5">
        <f t="shared" si="17"/>
        <v>395019.90881655575</v>
      </c>
      <c r="AU261" s="5">
        <f t="shared" si="18"/>
        <v>1310174.7146783811</v>
      </c>
      <c r="AV261" s="150"/>
      <c r="AW261" s="2">
        <v>254</v>
      </c>
      <c r="AX261" s="118">
        <v>52566</v>
      </c>
      <c r="AY261" s="5">
        <f t="shared" si="48"/>
        <v>391941.02499663696</v>
      </c>
      <c r="AZ261" s="5">
        <f t="shared" si="49"/>
        <v>5034.344461579999</v>
      </c>
      <c r="BA261" s="5">
        <f t="shared" si="19"/>
        <v>2584.7130553510183</v>
      </c>
      <c r="BB261" s="35">
        <f t="shared" si="20"/>
        <v>7.9135774736717998E-2</v>
      </c>
      <c r="BC261" s="5">
        <f t="shared" si="21"/>
        <v>2449.6314062289807</v>
      </c>
      <c r="BD261" s="35">
        <f t="shared" si="22"/>
        <v>7.4999999999999997E-2</v>
      </c>
      <c r="BE261" s="5">
        <f t="shared" si="50"/>
        <v>330643.68805871427</v>
      </c>
      <c r="BF261" s="5">
        <f t="shared" si="51"/>
        <v>948079.80518260493</v>
      </c>
      <c r="BG261" s="5">
        <f t="shared" si="23"/>
        <v>389356.31194128597</v>
      </c>
      <c r="BH261" s="5">
        <f t="shared" si="24"/>
        <v>1278723.4932413192</v>
      </c>
      <c r="BI261" s="150"/>
      <c r="BJ261" s="2">
        <v>254</v>
      </c>
      <c r="BK261" s="118">
        <v>52566</v>
      </c>
      <c r="BL261" s="5">
        <f t="shared" si="52"/>
        <v>386225.52768714156</v>
      </c>
      <c r="BM261" s="5">
        <f t="shared" si="53"/>
        <v>4911.6692164045799</v>
      </c>
      <c r="BN261" s="5">
        <f t="shared" si="25"/>
        <v>2578.2233199614329</v>
      </c>
      <c r="BO261" s="35">
        <f t="shared" si="26"/>
        <v>8.0105217344925969E-2</v>
      </c>
      <c r="BP261" s="5">
        <f t="shared" si="27"/>
        <v>2333.4458964431469</v>
      </c>
      <c r="BQ261" s="35">
        <f t="shared" si="28"/>
        <v>7.2499999999999995E-2</v>
      </c>
      <c r="BR261" s="5">
        <f t="shared" si="54"/>
        <v>336352.69563282095</v>
      </c>
      <c r="BS261" s="5">
        <f t="shared" si="55"/>
        <v>911211.28533394285</v>
      </c>
      <c r="BT261" s="5">
        <f t="shared" si="29"/>
        <v>383647.3043671801</v>
      </c>
      <c r="BU261" s="5">
        <f t="shared" si="30"/>
        <v>1247563.9809667638</v>
      </c>
      <c r="BV261" s="150"/>
      <c r="BW261" s="2">
        <v>254</v>
      </c>
      <c r="BX261" s="118">
        <v>52566</v>
      </c>
      <c r="BY261" s="5">
        <f t="shared" si="56"/>
        <v>380466.02788709034</v>
      </c>
      <c r="BZ261" s="5">
        <f t="shared" si="57"/>
        <v>4790.177965290115</v>
      </c>
      <c r="CA261" s="5">
        <f t="shared" si="31"/>
        <v>2570.7928026154214</v>
      </c>
      <c r="CB261" s="35">
        <f t="shared" si="32"/>
        <v>8.1083490693524329E-2</v>
      </c>
      <c r="CC261" s="5">
        <f t="shared" si="33"/>
        <v>2219.3851626746937</v>
      </c>
      <c r="CD261" s="35">
        <f t="shared" si="34"/>
        <v>7.0000000000000007E-2</v>
      </c>
      <c r="CE261" s="5">
        <f t="shared" si="58"/>
        <v>342104.76491552591</v>
      </c>
      <c r="CF261" s="5">
        <f t="shared" si="59"/>
        <v>874600.43826816382</v>
      </c>
      <c r="CG261" s="5">
        <f t="shared" si="35"/>
        <v>377895.2350844749</v>
      </c>
      <c r="CH261" s="5">
        <f t="shared" si="36"/>
        <v>1216705.2031836896</v>
      </c>
    </row>
    <row r="262" spans="9:86" ht="14.25" customHeight="1">
      <c r="I262" s="150"/>
      <c r="J262" s="2">
        <v>255</v>
      </c>
      <c r="K262" s="118">
        <v>52597</v>
      </c>
      <c r="L262" s="5">
        <f t="shared" si="37"/>
        <v>406202.0831562595</v>
      </c>
      <c r="M262" s="5">
        <f t="shared" si="0"/>
        <v>5409.1195491666622</v>
      </c>
      <c r="N262" s="5">
        <f t="shared" si="1"/>
        <v>2616.480227467378</v>
      </c>
      <c r="O262" s="35">
        <f t="shared" si="2"/>
        <v>7.7295917553259597E-2</v>
      </c>
      <c r="P262" s="5">
        <f t="shared" si="3"/>
        <v>2792.6393216992842</v>
      </c>
      <c r="Q262" s="35">
        <f t="shared" si="4"/>
        <v>8.2500000000000004E-2</v>
      </c>
      <c r="R262" s="5">
        <f t="shared" si="38"/>
        <v>316414.39707120787</v>
      </c>
      <c r="S262" s="5">
        <f t="shared" si="39"/>
        <v>1062911.0879662908</v>
      </c>
      <c r="T262" s="5">
        <f t="shared" si="5"/>
        <v>403585.60292879213</v>
      </c>
      <c r="U262" s="5">
        <f t="shared" si="6"/>
        <v>1379325.4850374986</v>
      </c>
      <c r="V262" s="150"/>
      <c r="W262" s="2">
        <v>255</v>
      </c>
      <c r="X262" s="118">
        <v>52597</v>
      </c>
      <c r="Y262" s="5">
        <f t="shared" si="40"/>
        <v>400635.86759237258</v>
      </c>
      <c r="Z262" s="5">
        <f t="shared" si="41"/>
        <v>5283.104931931518</v>
      </c>
      <c r="AA262" s="5">
        <f t="shared" si="7"/>
        <v>2612.1991479823673</v>
      </c>
      <c r="AB262" s="35">
        <f t="shared" si="8"/>
        <v>7.8241596200971764E-2</v>
      </c>
      <c r="AC262" s="5">
        <f t="shared" si="9"/>
        <v>2670.9057839491506</v>
      </c>
      <c r="AD262" s="35">
        <f t="shared" si="10"/>
        <v>0.08</v>
      </c>
      <c r="AE262" s="5">
        <f t="shared" si="42"/>
        <v>321976.33155560959</v>
      </c>
      <c r="AF262" s="5">
        <f t="shared" si="43"/>
        <v>1025215.4260869275</v>
      </c>
      <c r="AG262" s="5">
        <f t="shared" si="11"/>
        <v>398023.66844439023</v>
      </c>
      <c r="AH262" s="5">
        <f t="shared" si="12"/>
        <v>1347191.7576425371</v>
      </c>
      <c r="AI262" s="150"/>
      <c r="AJ262" s="2">
        <v>255</v>
      </c>
      <c r="AK262" s="118">
        <v>52597</v>
      </c>
      <c r="AL262" s="5">
        <f t="shared" si="44"/>
        <v>395019.90881655575</v>
      </c>
      <c r="AM262" s="5">
        <f t="shared" si="45"/>
        <v>5158.1681680251213</v>
      </c>
      <c r="AN262" s="5">
        <f t="shared" si="13"/>
        <v>2606.9979235848655</v>
      </c>
      <c r="AO262" s="35">
        <f t="shared" si="14"/>
        <v>7.9195945279675578E-2</v>
      </c>
      <c r="AP262" s="5">
        <f t="shared" si="15"/>
        <v>2551.1702444402558</v>
      </c>
      <c r="AQ262" s="35">
        <f t="shared" si="16"/>
        <v>7.7499999999999999E-2</v>
      </c>
      <c r="AR262" s="5">
        <f t="shared" si="46"/>
        <v>327587.08910702949</v>
      </c>
      <c r="AS262" s="5">
        <f t="shared" si="47"/>
        <v>987745.79373937682</v>
      </c>
      <c r="AT262" s="5">
        <f t="shared" si="17"/>
        <v>392412.91089297086</v>
      </c>
      <c r="AU262" s="5">
        <f t="shared" si="18"/>
        <v>1315332.8828464062</v>
      </c>
      <c r="AV262" s="150"/>
      <c r="AW262" s="2">
        <v>255</v>
      </c>
      <c r="AX262" s="118">
        <v>52597</v>
      </c>
      <c r="AY262" s="5">
        <f t="shared" si="48"/>
        <v>389356.31194128597</v>
      </c>
      <c r="AZ262" s="5">
        <f t="shared" si="49"/>
        <v>5034.344461579999</v>
      </c>
      <c r="BA262" s="5">
        <f t="shared" si="19"/>
        <v>2600.8675119469617</v>
      </c>
      <c r="BB262" s="35">
        <f t="shared" si="20"/>
        <v>8.0158993667656261E-2</v>
      </c>
      <c r="BC262" s="5">
        <f t="shared" si="21"/>
        <v>2433.4769496330373</v>
      </c>
      <c r="BD262" s="35">
        <f t="shared" si="22"/>
        <v>7.5000000000000011E-2</v>
      </c>
      <c r="BE262" s="5">
        <f t="shared" si="50"/>
        <v>333244.55557066121</v>
      </c>
      <c r="BF262" s="5">
        <f t="shared" si="51"/>
        <v>950513.28213223792</v>
      </c>
      <c r="BG262" s="5">
        <f t="shared" si="23"/>
        <v>386755.44442933903</v>
      </c>
      <c r="BH262" s="5">
        <f t="shared" si="24"/>
        <v>1283757.8377028992</v>
      </c>
      <c r="BI262" s="150"/>
      <c r="BJ262" s="2">
        <v>255</v>
      </c>
      <c r="BK262" s="118">
        <v>52597</v>
      </c>
      <c r="BL262" s="5">
        <f t="shared" si="52"/>
        <v>383647.3043671801</v>
      </c>
      <c r="BM262" s="5">
        <f t="shared" si="53"/>
        <v>4911.6692164045799</v>
      </c>
      <c r="BN262" s="5">
        <f t="shared" si="25"/>
        <v>2593.8000858528667</v>
      </c>
      <c r="BO262" s="35">
        <f t="shared" si="26"/>
        <v>8.113076952691109E-2</v>
      </c>
      <c r="BP262" s="5">
        <f t="shared" si="27"/>
        <v>2317.8691305517132</v>
      </c>
      <c r="BQ262" s="35">
        <f t="shared" si="28"/>
        <v>7.2499999999999995E-2</v>
      </c>
      <c r="BR262" s="5">
        <f t="shared" si="54"/>
        <v>338946.4957186738</v>
      </c>
      <c r="BS262" s="5">
        <f t="shared" si="55"/>
        <v>913529.15446449455</v>
      </c>
      <c r="BT262" s="5">
        <f t="shared" si="29"/>
        <v>381053.50428132724</v>
      </c>
      <c r="BU262" s="5">
        <f t="shared" si="30"/>
        <v>1252475.6501831682</v>
      </c>
      <c r="BV262" s="150"/>
      <c r="BW262" s="2">
        <v>255</v>
      </c>
      <c r="BX262" s="118">
        <v>52597</v>
      </c>
      <c r="BY262" s="5">
        <f t="shared" si="56"/>
        <v>377895.2350844749</v>
      </c>
      <c r="BZ262" s="5">
        <f t="shared" si="57"/>
        <v>4790.177965290115</v>
      </c>
      <c r="CA262" s="5">
        <f t="shared" si="31"/>
        <v>2585.7890939640115</v>
      </c>
      <c r="CB262" s="35">
        <f t="shared" si="32"/>
        <v>8.2111300293669476E-2</v>
      </c>
      <c r="CC262" s="5">
        <f t="shared" si="33"/>
        <v>2204.3888713261035</v>
      </c>
      <c r="CD262" s="35">
        <f t="shared" si="34"/>
        <v>6.9999999999999993E-2</v>
      </c>
      <c r="CE262" s="5">
        <f t="shared" si="58"/>
        <v>344690.55400948995</v>
      </c>
      <c r="CF262" s="5">
        <f t="shared" si="59"/>
        <v>876804.82713948993</v>
      </c>
      <c r="CG262" s="5">
        <f t="shared" si="35"/>
        <v>375309.44599051087</v>
      </c>
      <c r="CH262" s="5">
        <f t="shared" si="36"/>
        <v>1221495.38114898</v>
      </c>
    </row>
    <row r="263" spans="9:86" ht="14.25" customHeight="1">
      <c r="I263" s="150"/>
      <c r="J263" s="2">
        <v>256</v>
      </c>
      <c r="K263" s="118">
        <v>52628</v>
      </c>
      <c r="L263" s="5">
        <f t="shared" si="37"/>
        <v>403585.60292879213</v>
      </c>
      <c r="M263" s="5">
        <f t="shared" ref="M263:M367" si="67">$L$8/((($N$4)-1)/($N$3*$N$4))</f>
        <v>5409.1195491666622</v>
      </c>
      <c r="N263" s="5">
        <f t="shared" ref="N263:N367" si="68">M263-P263</f>
        <v>2634.4685290312163</v>
      </c>
      <c r="O263" s="35">
        <f t="shared" ref="O263:O367" si="69">(N263/L263)*12</f>
        <v>7.8331888251109011E-2</v>
      </c>
      <c r="P263" s="5">
        <f t="shared" ref="P263:P367" si="70">L263*($K$3/12)</f>
        <v>2774.6510201354458</v>
      </c>
      <c r="Q263" s="35">
        <f t="shared" ref="Q263:Q367" si="71">(P263/L263)*12</f>
        <v>8.2500000000000004E-2</v>
      </c>
      <c r="R263" s="5">
        <f t="shared" si="38"/>
        <v>319048.86560023908</v>
      </c>
      <c r="S263" s="5">
        <f t="shared" si="39"/>
        <v>1065685.7389864263</v>
      </c>
      <c r="T263" s="5">
        <f t="shared" ref="T263:T367" si="72">L263-N263</f>
        <v>400951.13439976092</v>
      </c>
      <c r="U263" s="5">
        <f t="shared" ref="U263:U367" si="73">R263+S263</f>
        <v>1384734.6045866653</v>
      </c>
      <c r="V263" s="150"/>
      <c r="W263" s="2">
        <v>256</v>
      </c>
      <c r="X263" s="118">
        <v>52628</v>
      </c>
      <c r="Y263" s="5">
        <f t="shared" si="40"/>
        <v>398023.66844439023</v>
      </c>
      <c r="Z263" s="5">
        <f t="shared" si="41"/>
        <v>5283.104931931518</v>
      </c>
      <c r="AA263" s="5">
        <f t="shared" ref="AA263:AA367" si="74">Z263-AC263</f>
        <v>2629.6138089689161</v>
      </c>
      <c r="AB263" s="35">
        <f t="shared" ref="AB263:AB367" si="75">(AA263/Y263)*12</f>
        <v>7.9280123795039459E-2</v>
      </c>
      <c r="AC263" s="5">
        <f t="shared" ref="AC263:AC367" si="76">Y263*($X$3/12)</f>
        <v>2653.4911229626018</v>
      </c>
      <c r="AD263" s="35">
        <f t="shared" ref="AD263:AD367" si="77">(AC263/Y263)*12</f>
        <v>0.08</v>
      </c>
      <c r="AE263" s="5">
        <f t="shared" si="42"/>
        <v>324605.94536457851</v>
      </c>
      <c r="AF263" s="5">
        <f t="shared" si="43"/>
        <v>1027868.9172098901</v>
      </c>
      <c r="AG263" s="5">
        <f t="shared" ref="AG263:AG367" si="78">Y263-AA263</f>
        <v>395394.05463542131</v>
      </c>
      <c r="AH263" s="5">
        <f t="shared" ref="AH263:AH367" si="79">AE263+AF263</f>
        <v>1352474.8625744686</v>
      </c>
      <c r="AI263" s="150"/>
      <c r="AJ263" s="2">
        <v>256</v>
      </c>
      <c r="AK263" s="118">
        <v>52628</v>
      </c>
      <c r="AL263" s="5">
        <f t="shared" si="44"/>
        <v>392412.91089297086</v>
      </c>
      <c r="AM263" s="5">
        <f t="shared" si="45"/>
        <v>5158.1681680251213</v>
      </c>
      <c r="AN263" s="5">
        <f t="shared" ref="AN263:AN367" si="80">AM263-AP263</f>
        <v>2623.8347851746844</v>
      </c>
      <c r="AO263" s="35">
        <f t="shared" ref="AO263:AO367" si="81">(AN263/AL263)*12</f>
        <v>8.0236955890281361E-2</v>
      </c>
      <c r="AP263" s="5">
        <f t="shared" ref="AP263:AP367" si="82">AL263*($AK$3/12)</f>
        <v>2534.3333828504369</v>
      </c>
      <c r="AQ263" s="35">
        <f t="shared" ref="AQ263:AQ367" si="83">(AP263/AL263)*12</f>
        <v>7.7499999999999999E-2</v>
      </c>
      <c r="AR263" s="5">
        <f t="shared" si="46"/>
        <v>330210.92389220418</v>
      </c>
      <c r="AS263" s="5">
        <f t="shared" si="47"/>
        <v>990280.12712222722</v>
      </c>
      <c r="AT263" s="5">
        <f t="shared" ref="AT263:AT367" si="84">AL263-AN263</f>
        <v>389789.07610779617</v>
      </c>
      <c r="AU263" s="5">
        <f t="shared" ref="AU263:AU367" si="85">AR263+AS263</f>
        <v>1320491.0510144313</v>
      </c>
      <c r="AV263" s="150"/>
      <c r="AW263" s="2">
        <v>256</v>
      </c>
      <c r="AX263" s="118">
        <v>52628</v>
      </c>
      <c r="AY263" s="5">
        <f t="shared" si="48"/>
        <v>386755.44442933903</v>
      </c>
      <c r="AZ263" s="5">
        <f t="shared" si="49"/>
        <v>5034.344461579999</v>
      </c>
      <c r="BA263" s="5">
        <f t="shared" ref="BA263:BA367" si="86">AZ263-BC263</f>
        <v>2617.1229338966305</v>
      </c>
      <c r="BB263" s="35">
        <f t="shared" ref="BB263:BB367" si="87">(BA263/AY263)*12</f>
        <v>8.1202412685097716E-2</v>
      </c>
      <c r="BC263" s="5">
        <f t="shared" ref="BC263:BC367" si="88">AY263*($AX$3/12)</f>
        <v>2417.2215276833685</v>
      </c>
      <c r="BD263" s="35">
        <f t="shared" ref="BD263:BD367" si="89">(BC263/AY263)*12</f>
        <v>7.4999999999999997E-2</v>
      </c>
      <c r="BE263" s="5">
        <f t="shared" si="50"/>
        <v>335861.67850455781</v>
      </c>
      <c r="BF263" s="5">
        <f t="shared" si="51"/>
        <v>952930.50365992123</v>
      </c>
      <c r="BG263" s="5">
        <f t="shared" ref="BG263:BG367" si="90">AY263-BA263</f>
        <v>384138.32149544242</v>
      </c>
      <c r="BH263" s="5">
        <f t="shared" ref="BH263:BH367" si="91">BE263+BF263</f>
        <v>1288792.182164479</v>
      </c>
      <c r="BI263" s="150"/>
      <c r="BJ263" s="2">
        <v>256</v>
      </c>
      <c r="BK263" s="118">
        <v>52628</v>
      </c>
      <c r="BL263" s="5">
        <f t="shared" si="52"/>
        <v>381053.50428132724</v>
      </c>
      <c r="BM263" s="5">
        <f t="shared" si="53"/>
        <v>4911.6692164045799</v>
      </c>
      <c r="BN263" s="5">
        <f t="shared" ref="BN263:BN367" si="92">BM263-BP263</f>
        <v>2609.4709613715613</v>
      </c>
      <c r="BO263" s="35">
        <f t="shared" ref="BO263:BO367" si="93">(BN263/BL263)*12</f>
        <v>8.2176521629204705E-2</v>
      </c>
      <c r="BP263" s="5">
        <f t="shared" ref="BP263:BP367" si="94">BL263*($BK$3/12)</f>
        <v>2302.1982550330185</v>
      </c>
      <c r="BQ263" s="35">
        <f t="shared" ref="BQ263:BQ367" si="95">(BP263/BL263)*12</f>
        <v>7.2499999999999981E-2</v>
      </c>
      <c r="BR263" s="5">
        <f t="shared" si="54"/>
        <v>341555.96668004536</v>
      </c>
      <c r="BS263" s="5">
        <f t="shared" si="55"/>
        <v>915831.35271952755</v>
      </c>
      <c r="BT263" s="5">
        <f t="shared" ref="BT263:BT367" si="96">BL263-BN263</f>
        <v>378444.03331995569</v>
      </c>
      <c r="BU263" s="5">
        <f t="shared" ref="BU263:BU367" si="97">BR263+BS263</f>
        <v>1257387.3193995729</v>
      </c>
      <c r="BV263" s="150"/>
      <c r="BW263" s="2">
        <v>256</v>
      </c>
      <c r="BX263" s="118">
        <v>52628</v>
      </c>
      <c r="BY263" s="5">
        <f t="shared" si="56"/>
        <v>375309.44599051087</v>
      </c>
      <c r="BZ263" s="5">
        <f t="shared" si="57"/>
        <v>4790.177965290115</v>
      </c>
      <c r="CA263" s="5">
        <f t="shared" ref="CA263:CA367" si="98">BZ263-CC263</f>
        <v>2600.8728636788014</v>
      </c>
      <c r="CB263" s="35">
        <f t="shared" ref="CB263:CB367" si="99">(CA263/BY263)*12</f>
        <v>8.3159309464688316E-2</v>
      </c>
      <c r="CC263" s="5">
        <f t="shared" ref="CC263:CC367" si="100">BY263*($BX$3/12)</f>
        <v>2189.3051016113136</v>
      </c>
      <c r="CD263" s="35">
        <f t="shared" ref="CD263:CD367" si="101">(CC263/BY263)*12</f>
        <v>7.0000000000000007E-2</v>
      </c>
      <c r="CE263" s="5">
        <f t="shared" si="58"/>
        <v>347291.42687316873</v>
      </c>
      <c r="CF263" s="5">
        <f t="shared" si="59"/>
        <v>878994.13224110124</v>
      </c>
      <c r="CG263" s="5">
        <f t="shared" ref="CG263:CG367" si="102">BY263-CA263</f>
        <v>372708.57312683208</v>
      </c>
      <c r="CH263" s="5">
        <f t="shared" ref="CH263:CH367" si="103">CE263+CF263</f>
        <v>1226285.5591142699</v>
      </c>
    </row>
    <row r="264" spans="9:86" ht="14.25" customHeight="1">
      <c r="I264" s="150"/>
      <c r="J264" s="2">
        <v>257</v>
      </c>
      <c r="K264" s="118">
        <v>52657</v>
      </c>
      <c r="L264" s="5">
        <f t="shared" ref="L264:L367" si="104">T263</f>
        <v>400951.13439976092</v>
      </c>
      <c r="M264" s="5">
        <f t="shared" si="67"/>
        <v>5409.1195491666622</v>
      </c>
      <c r="N264" s="5">
        <f t="shared" si="68"/>
        <v>2652.5805001683057</v>
      </c>
      <c r="O264" s="35">
        <f t="shared" si="69"/>
        <v>7.9388641834551313E-2</v>
      </c>
      <c r="P264" s="5">
        <f t="shared" si="70"/>
        <v>2756.5390489983565</v>
      </c>
      <c r="Q264" s="35">
        <f t="shared" si="71"/>
        <v>8.2500000000000004E-2</v>
      </c>
      <c r="R264" s="5">
        <f t="shared" ref="R264:R367" si="105">R263+N264</f>
        <v>321701.4461004074</v>
      </c>
      <c r="S264" s="5">
        <f t="shared" ref="S264:S367" si="106">S263+P264</f>
        <v>1068442.2780354246</v>
      </c>
      <c r="T264" s="5">
        <f t="shared" si="72"/>
        <v>398298.5538995926</v>
      </c>
      <c r="U264" s="5">
        <f t="shared" si="73"/>
        <v>1390143.7241358319</v>
      </c>
      <c r="V264" s="150"/>
      <c r="W264" s="2">
        <v>257</v>
      </c>
      <c r="X264" s="118">
        <v>52657</v>
      </c>
      <c r="Y264" s="5">
        <f t="shared" ref="Y264:Y367" si="107">AG263</f>
        <v>395394.05463542131</v>
      </c>
      <c r="Z264" s="5">
        <f t="shared" ref="Z264:Z367" si="108">Z263</f>
        <v>5283.104931931518</v>
      </c>
      <c r="AA264" s="5">
        <f t="shared" si="74"/>
        <v>2647.1445676953758</v>
      </c>
      <c r="AB264" s="35">
        <f t="shared" si="75"/>
        <v>8.0339434647378694E-2</v>
      </c>
      <c r="AC264" s="5">
        <f t="shared" si="76"/>
        <v>2635.9603642361421</v>
      </c>
      <c r="AD264" s="35">
        <f t="shared" si="77"/>
        <v>0.08</v>
      </c>
      <c r="AE264" s="5">
        <f t="shared" ref="AE264:AE367" si="109">AE263+AA264</f>
        <v>327253.0899322739</v>
      </c>
      <c r="AF264" s="5">
        <f t="shared" ref="AF264:AF367" si="110">AF263+AC264</f>
        <v>1030504.8775741262</v>
      </c>
      <c r="AG264" s="5">
        <f t="shared" si="78"/>
        <v>392746.91006772593</v>
      </c>
      <c r="AH264" s="5">
        <f t="shared" si="79"/>
        <v>1357757.9675064001</v>
      </c>
      <c r="AI264" s="150"/>
      <c r="AJ264" s="2">
        <v>257</v>
      </c>
      <c r="AK264" s="118">
        <v>52657</v>
      </c>
      <c r="AL264" s="5">
        <f t="shared" ref="AL264:AL367" si="111">AT263</f>
        <v>389789.07610779617</v>
      </c>
      <c r="AM264" s="5">
        <f t="shared" ref="AM264:AM367" si="112">AM263</f>
        <v>5158.1681680251213</v>
      </c>
      <c r="AN264" s="5">
        <f t="shared" si="80"/>
        <v>2640.7803848289377</v>
      </c>
      <c r="AO264" s="35">
        <f t="shared" si="81"/>
        <v>8.1298749914642449E-2</v>
      </c>
      <c r="AP264" s="5">
        <f t="shared" si="82"/>
        <v>2517.3877831961836</v>
      </c>
      <c r="AQ264" s="35">
        <f t="shared" si="83"/>
        <v>7.7499999999999999E-2</v>
      </c>
      <c r="AR264" s="5">
        <f t="shared" ref="AR264:AR367" si="113">AR263+AN264</f>
        <v>332851.7042770331</v>
      </c>
      <c r="AS264" s="5">
        <f t="shared" ref="AS264:AS367" si="114">AS263+AP264</f>
        <v>992797.51490542339</v>
      </c>
      <c r="AT264" s="5">
        <f t="shared" si="84"/>
        <v>387148.29572296725</v>
      </c>
      <c r="AU264" s="5">
        <f t="shared" si="85"/>
        <v>1325649.2191824564</v>
      </c>
      <c r="AV264" s="150"/>
      <c r="AW264" s="2">
        <v>257</v>
      </c>
      <c r="AX264" s="118">
        <v>52657</v>
      </c>
      <c r="AY264" s="5">
        <f t="shared" ref="AY264:AY367" si="115">BG263</f>
        <v>384138.32149544242</v>
      </c>
      <c r="AZ264" s="5">
        <f t="shared" ref="AZ264:AZ367" si="116">AZ263</f>
        <v>5034.344461579999</v>
      </c>
      <c r="BA264" s="5">
        <f t="shared" si="86"/>
        <v>2633.4799522334843</v>
      </c>
      <c r="BB264" s="35">
        <f t="shared" si="87"/>
        <v>8.22666150666167E-2</v>
      </c>
      <c r="BC264" s="5">
        <f t="shared" si="88"/>
        <v>2400.8645093465148</v>
      </c>
      <c r="BD264" s="35">
        <f t="shared" si="89"/>
        <v>7.4999999999999997E-2</v>
      </c>
      <c r="BE264" s="5">
        <f t="shared" ref="BE264:BE367" si="117">BE263+BA264</f>
        <v>338495.15845679131</v>
      </c>
      <c r="BF264" s="5">
        <f t="shared" ref="BF264:BF367" si="118">BF263+BC264</f>
        <v>955331.36816926778</v>
      </c>
      <c r="BG264" s="5">
        <f t="shared" si="90"/>
        <v>381504.84154320892</v>
      </c>
      <c r="BH264" s="5">
        <f t="shared" si="91"/>
        <v>1293826.5266260591</v>
      </c>
      <c r="BI264" s="150"/>
      <c r="BJ264" s="2">
        <v>257</v>
      </c>
      <c r="BK264" s="118">
        <v>52657</v>
      </c>
      <c r="BL264" s="5">
        <f t="shared" ref="BL264:BL367" si="119">BT263</f>
        <v>378444.03331995569</v>
      </c>
      <c r="BM264" s="5">
        <f t="shared" ref="BM264:BM367" si="120">BM263</f>
        <v>4911.6692164045799</v>
      </c>
      <c r="BN264" s="5">
        <f t="shared" si="92"/>
        <v>2625.2365150965143</v>
      </c>
      <c r="BO264" s="35">
        <f t="shared" si="93"/>
        <v>8.3243056852541478E-2</v>
      </c>
      <c r="BP264" s="5">
        <f t="shared" si="94"/>
        <v>2286.4327013080656</v>
      </c>
      <c r="BQ264" s="35">
        <f t="shared" si="95"/>
        <v>7.2499999999999995E-2</v>
      </c>
      <c r="BR264" s="5">
        <f t="shared" ref="BR264:BR367" si="121">BR263+BN264</f>
        <v>344181.20319514186</v>
      </c>
      <c r="BS264" s="5">
        <f t="shared" ref="BS264:BS367" si="122">BS263+BP264</f>
        <v>918117.7854208356</v>
      </c>
      <c r="BT264" s="5">
        <f t="shared" si="96"/>
        <v>375818.79680485919</v>
      </c>
      <c r="BU264" s="5">
        <f t="shared" si="97"/>
        <v>1262298.9886159776</v>
      </c>
      <c r="BV264" s="150"/>
      <c r="BW264" s="2">
        <v>257</v>
      </c>
      <c r="BX264" s="118">
        <v>52657</v>
      </c>
      <c r="BY264" s="5">
        <f t="shared" ref="BY264:BY367" si="123">CG263</f>
        <v>372708.57312683208</v>
      </c>
      <c r="BZ264" s="5">
        <f t="shared" ref="BZ264:BZ367" si="124">BZ263</f>
        <v>4790.177965290115</v>
      </c>
      <c r="CA264" s="5">
        <f t="shared" si="98"/>
        <v>2616.0446220502613</v>
      </c>
      <c r="CB264" s="35">
        <f t="shared" si="99"/>
        <v>8.4228101331922711E-2</v>
      </c>
      <c r="CC264" s="5">
        <f t="shared" si="100"/>
        <v>2174.1333432398537</v>
      </c>
      <c r="CD264" s="35">
        <f t="shared" si="101"/>
        <v>6.9999999999999993E-2</v>
      </c>
      <c r="CE264" s="5">
        <f t="shared" ref="CE264:CE367" si="125">CE263+CA264</f>
        <v>349907.47149521898</v>
      </c>
      <c r="CF264" s="5">
        <f t="shared" ref="CF264:CF367" si="126">CF263+CC264</f>
        <v>881168.26558434113</v>
      </c>
      <c r="CG264" s="5">
        <f t="shared" si="102"/>
        <v>370092.52850478183</v>
      </c>
      <c r="CH264" s="5">
        <f t="shared" si="103"/>
        <v>1231075.7370795601</v>
      </c>
    </row>
    <row r="265" spans="9:86" ht="14.25" customHeight="1">
      <c r="I265" s="150"/>
      <c r="J265" s="2">
        <v>258</v>
      </c>
      <c r="K265" s="118">
        <v>52688</v>
      </c>
      <c r="L265" s="5">
        <f t="shared" si="104"/>
        <v>398298.5538995926</v>
      </c>
      <c r="M265" s="5">
        <f t="shared" si="67"/>
        <v>5409.1195491666622</v>
      </c>
      <c r="N265" s="5">
        <f t="shared" si="68"/>
        <v>2670.8169911069631</v>
      </c>
      <c r="O265" s="35">
        <f t="shared" si="69"/>
        <v>8.0466784474851547E-2</v>
      </c>
      <c r="P265" s="5">
        <f t="shared" si="70"/>
        <v>2738.3025580596991</v>
      </c>
      <c r="Q265" s="35">
        <f t="shared" si="71"/>
        <v>8.2500000000000004E-2</v>
      </c>
      <c r="R265" s="5">
        <f t="shared" si="105"/>
        <v>324372.26309151435</v>
      </c>
      <c r="S265" s="5">
        <f t="shared" si="106"/>
        <v>1071180.5805934845</v>
      </c>
      <c r="T265" s="5">
        <f t="shared" si="72"/>
        <v>395627.73690848565</v>
      </c>
      <c r="U265" s="5">
        <f t="shared" si="73"/>
        <v>1395552.8436849988</v>
      </c>
      <c r="V265" s="150"/>
      <c r="W265" s="2">
        <v>258</v>
      </c>
      <c r="X265" s="118">
        <v>52688</v>
      </c>
      <c r="Y265" s="5">
        <f t="shared" si="107"/>
        <v>392746.91006772593</v>
      </c>
      <c r="Z265" s="5">
        <f t="shared" si="108"/>
        <v>5283.104931931518</v>
      </c>
      <c r="AA265" s="5">
        <f t="shared" si="74"/>
        <v>2664.7921981466784</v>
      </c>
      <c r="AB265" s="35">
        <f t="shared" si="75"/>
        <v>8.1420134845226116E-2</v>
      </c>
      <c r="AC265" s="5">
        <f t="shared" si="76"/>
        <v>2618.3127337848396</v>
      </c>
      <c r="AD265" s="35">
        <f t="shared" si="77"/>
        <v>0.08</v>
      </c>
      <c r="AE265" s="5">
        <f t="shared" si="109"/>
        <v>329917.88213042059</v>
      </c>
      <c r="AF265" s="5">
        <f t="shared" si="110"/>
        <v>1033123.190307911</v>
      </c>
      <c r="AG265" s="5">
        <f t="shared" si="78"/>
        <v>390082.11786957923</v>
      </c>
      <c r="AH265" s="5">
        <f t="shared" si="79"/>
        <v>1363041.0724383316</v>
      </c>
      <c r="AI265" s="150"/>
      <c r="AJ265" s="2">
        <v>258</v>
      </c>
      <c r="AK265" s="118">
        <v>52688</v>
      </c>
      <c r="AL265" s="5">
        <f t="shared" si="111"/>
        <v>387148.29572296725</v>
      </c>
      <c r="AM265" s="5">
        <f t="shared" si="112"/>
        <v>5158.1681680251213</v>
      </c>
      <c r="AN265" s="5">
        <f t="shared" si="80"/>
        <v>2657.8354248142914</v>
      </c>
      <c r="AO265" s="35">
        <f t="shared" si="81"/>
        <v>8.2381933357635106E-2</v>
      </c>
      <c r="AP265" s="5">
        <f t="shared" si="82"/>
        <v>2500.3327432108299</v>
      </c>
      <c r="AQ265" s="35">
        <f t="shared" si="83"/>
        <v>7.7499999999999986E-2</v>
      </c>
      <c r="AR265" s="5">
        <f t="shared" si="113"/>
        <v>335509.53970184742</v>
      </c>
      <c r="AS265" s="5">
        <f t="shared" si="114"/>
        <v>995297.84764863423</v>
      </c>
      <c r="AT265" s="5">
        <f t="shared" si="84"/>
        <v>384490.46029815293</v>
      </c>
      <c r="AU265" s="5">
        <f t="shared" si="85"/>
        <v>1330807.3873504817</v>
      </c>
      <c r="AV265" s="150"/>
      <c r="AW265" s="2">
        <v>258</v>
      </c>
      <c r="AX265" s="118">
        <v>52688</v>
      </c>
      <c r="AY265" s="5">
        <f t="shared" si="115"/>
        <v>381504.84154320892</v>
      </c>
      <c r="AZ265" s="5">
        <f t="shared" si="116"/>
        <v>5034.344461579999</v>
      </c>
      <c r="BA265" s="5">
        <f t="shared" si="86"/>
        <v>2649.9392019349434</v>
      </c>
      <c r="BB265" s="35">
        <f t="shared" si="87"/>
        <v>8.3352206736327261E-2</v>
      </c>
      <c r="BC265" s="5">
        <f t="shared" si="88"/>
        <v>2384.4052596450556</v>
      </c>
      <c r="BD265" s="35">
        <f t="shared" si="89"/>
        <v>7.4999999999999997E-2</v>
      </c>
      <c r="BE265" s="5">
        <f t="shared" si="117"/>
        <v>341145.09765872627</v>
      </c>
      <c r="BF265" s="5">
        <f t="shared" si="118"/>
        <v>957715.77342891286</v>
      </c>
      <c r="BG265" s="5">
        <f t="shared" si="90"/>
        <v>378854.90234127396</v>
      </c>
      <c r="BH265" s="5">
        <f t="shared" si="91"/>
        <v>1298860.8710876391</v>
      </c>
      <c r="BI265" s="150"/>
      <c r="BJ265" s="2">
        <v>258</v>
      </c>
      <c r="BK265" s="118">
        <v>52688</v>
      </c>
      <c r="BL265" s="5">
        <f t="shared" si="119"/>
        <v>375818.79680485919</v>
      </c>
      <c r="BM265" s="5">
        <f t="shared" si="120"/>
        <v>4911.6692164045799</v>
      </c>
      <c r="BN265" s="5">
        <f t="shared" si="92"/>
        <v>2641.097319041889</v>
      </c>
      <c r="BO265" s="35">
        <f t="shared" si="93"/>
        <v>8.4330981041800007E-2</v>
      </c>
      <c r="BP265" s="5">
        <f t="shared" si="94"/>
        <v>2270.5718973626908</v>
      </c>
      <c r="BQ265" s="35">
        <f t="shared" si="95"/>
        <v>7.2499999999999995E-2</v>
      </c>
      <c r="BR265" s="5">
        <f t="shared" si="121"/>
        <v>346822.30051418376</v>
      </c>
      <c r="BS265" s="5">
        <f t="shared" si="122"/>
        <v>920388.35731819831</v>
      </c>
      <c r="BT265" s="5">
        <f t="shared" si="96"/>
        <v>373177.69948581728</v>
      </c>
      <c r="BU265" s="5">
        <f t="shared" si="97"/>
        <v>1267210.657832382</v>
      </c>
      <c r="BV265" s="150"/>
      <c r="BW265" s="2">
        <v>258</v>
      </c>
      <c r="BX265" s="118">
        <v>52688</v>
      </c>
      <c r="BY265" s="5">
        <f t="shared" si="123"/>
        <v>370092.52850478183</v>
      </c>
      <c r="BZ265" s="5">
        <f t="shared" si="124"/>
        <v>4790.177965290115</v>
      </c>
      <c r="CA265" s="5">
        <f t="shared" si="98"/>
        <v>2631.3048823455542</v>
      </c>
      <c r="CB265" s="35">
        <f t="shared" si="99"/>
        <v>8.5318281662469908E-2</v>
      </c>
      <c r="CC265" s="5">
        <f t="shared" si="100"/>
        <v>2158.8730829445608</v>
      </c>
      <c r="CD265" s="35">
        <f t="shared" si="101"/>
        <v>7.0000000000000007E-2</v>
      </c>
      <c r="CE265" s="5">
        <f t="shared" si="125"/>
        <v>352538.77637756453</v>
      </c>
      <c r="CF265" s="5">
        <f t="shared" si="126"/>
        <v>883327.13866728568</v>
      </c>
      <c r="CG265" s="5">
        <f t="shared" si="102"/>
        <v>367461.22362243629</v>
      </c>
      <c r="CH265" s="5">
        <f t="shared" si="103"/>
        <v>1235865.9150448502</v>
      </c>
    </row>
    <row r="266" spans="9:86" ht="14.25" customHeight="1">
      <c r="I266" s="150"/>
      <c r="J266" s="2">
        <v>259</v>
      </c>
      <c r="K266" s="118">
        <v>52718</v>
      </c>
      <c r="L266" s="5">
        <f t="shared" si="104"/>
        <v>395627.73690848565</v>
      </c>
      <c r="M266" s="5">
        <f t="shared" si="67"/>
        <v>5409.1195491666622</v>
      </c>
      <c r="N266" s="5">
        <f t="shared" si="68"/>
        <v>2689.1788579208232</v>
      </c>
      <c r="O266" s="35">
        <f t="shared" si="69"/>
        <v>8.1566946107508198E-2</v>
      </c>
      <c r="P266" s="5">
        <f t="shared" si="70"/>
        <v>2719.9406912458389</v>
      </c>
      <c r="Q266" s="35">
        <f t="shared" si="71"/>
        <v>8.2500000000000004E-2</v>
      </c>
      <c r="R266" s="5">
        <f t="shared" si="105"/>
        <v>327061.44194943516</v>
      </c>
      <c r="S266" s="5">
        <f t="shared" si="106"/>
        <v>1073900.5212847304</v>
      </c>
      <c r="T266" s="5">
        <f t="shared" si="72"/>
        <v>392938.55805056484</v>
      </c>
      <c r="U266" s="5">
        <f t="shared" si="73"/>
        <v>1400961.9632341657</v>
      </c>
      <c r="V266" s="150"/>
      <c r="W266" s="2">
        <v>259</v>
      </c>
      <c r="X266" s="118">
        <v>52718</v>
      </c>
      <c r="Y266" s="5">
        <f t="shared" si="107"/>
        <v>390082.11786957923</v>
      </c>
      <c r="Z266" s="5">
        <f t="shared" si="108"/>
        <v>5283.104931931518</v>
      </c>
      <c r="AA266" s="5">
        <f t="shared" si="74"/>
        <v>2682.5574794676563</v>
      </c>
      <c r="AB266" s="35">
        <f t="shared" si="75"/>
        <v>8.2522854237513571E-2</v>
      </c>
      <c r="AC266" s="5">
        <f t="shared" si="76"/>
        <v>2600.5474524638616</v>
      </c>
      <c r="AD266" s="35">
        <f t="shared" si="77"/>
        <v>0.08</v>
      </c>
      <c r="AE266" s="5">
        <f t="shared" si="109"/>
        <v>332600.43960988824</v>
      </c>
      <c r="AF266" s="5">
        <f t="shared" si="110"/>
        <v>1035723.7377603749</v>
      </c>
      <c r="AG266" s="5">
        <f t="shared" si="78"/>
        <v>387399.56039011158</v>
      </c>
      <c r="AH266" s="5">
        <f t="shared" si="79"/>
        <v>1368324.1773702633</v>
      </c>
      <c r="AI266" s="150"/>
      <c r="AJ266" s="2">
        <v>259</v>
      </c>
      <c r="AK266" s="118">
        <v>52718</v>
      </c>
      <c r="AL266" s="5">
        <f t="shared" si="111"/>
        <v>384490.46029815293</v>
      </c>
      <c r="AM266" s="5">
        <f t="shared" si="112"/>
        <v>5158.1681680251213</v>
      </c>
      <c r="AN266" s="5">
        <f t="shared" si="80"/>
        <v>2675.0006119328837</v>
      </c>
      <c r="AO266" s="35">
        <f t="shared" si="81"/>
        <v>8.3487135983302874E-2</v>
      </c>
      <c r="AP266" s="5">
        <f t="shared" si="82"/>
        <v>2483.1675560922376</v>
      </c>
      <c r="AQ266" s="35">
        <f t="shared" si="83"/>
        <v>7.7499999999999999E-2</v>
      </c>
      <c r="AR266" s="5">
        <f t="shared" si="113"/>
        <v>338184.54031378031</v>
      </c>
      <c r="AS266" s="5">
        <f t="shared" si="114"/>
        <v>997781.01520472649</v>
      </c>
      <c r="AT266" s="5">
        <f t="shared" si="84"/>
        <v>381815.45968622004</v>
      </c>
      <c r="AU266" s="5">
        <f t="shared" si="85"/>
        <v>1335965.5555185068</v>
      </c>
      <c r="AV266" s="150"/>
      <c r="AW266" s="2">
        <v>259</v>
      </c>
      <c r="AX266" s="118">
        <v>52718</v>
      </c>
      <c r="AY266" s="5">
        <f t="shared" si="115"/>
        <v>378854.90234127396</v>
      </c>
      <c r="AZ266" s="5">
        <f t="shared" si="116"/>
        <v>5034.344461579999</v>
      </c>
      <c r="BA266" s="5">
        <f t="shared" si="86"/>
        <v>2666.501321947037</v>
      </c>
      <c r="BB266" s="35">
        <f t="shared" si="87"/>
        <v>8.4459817374992044E-2</v>
      </c>
      <c r="BC266" s="5">
        <f t="shared" si="88"/>
        <v>2367.843139632962</v>
      </c>
      <c r="BD266" s="35">
        <f t="shared" si="89"/>
        <v>7.4999999999999997E-2</v>
      </c>
      <c r="BE266" s="5">
        <f t="shared" si="117"/>
        <v>343811.5989806733</v>
      </c>
      <c r="BF266" s="5">
        <f t="shared" si="118"/>
        <v>960083.61656854581</v>
      </c>
      <c r="BG266" s="5">
        <f t="shared" si="90"/>
        <v>376188.40101932694</v>
      </c>
      <c r="BH266" s="5">
        <f t="shared" si="91"/>
        <v>1303895.2155492192</v>
      </c>
      <c r="BI266" s="150"/>
      <c r="BJ266" s="2">
        <v>259</v>
      </c>
      <c r="BK266" s="118">
        <v>52718</v>
      </c>
      <c r="BL266" s="5">
        <f t="shared" si="119"/>
        <v>373177.69948581728</v>
      </c>
      <c r="BM266" s="5">
        <f t="shared" si="120"/>
        <v>4911.6692164045799</v>
      </c>
      <c r="BN266" s="5">
        <f t="shared" si="92"/>
        <v>2657.053948677767</v>
      </c>
      <c r="BO266" s="35">
        <f t="shared" si="93"/>
        <v>8.5440923795997062E-2</v>
      </c>
      <c r="BP266" s="5">
        <f t="shared" si="94"/>
        <v>2254.6152677268128</v>
      </c>
      <c r="BQ266" s="35">
        <f t="shared" si="95"/>
        <v>7.2499999999999995E-2</v>
      </c>
      <c r="BR266" s="5">
        <f t="shared" si="121"/>
        <v>349479.35446286155</v>
      </c>
      <c r="BS266" s="5">
        <f t="shared" si="122"/>
        <v>922642.97258592513</v>
      </c>
      <c r="BT266" s="5">
        <f t="shared" si="96"/>
        <v>370520.6455371395</v>
      </c>
      <c r="BU266" s="5">
        <f t="shared" si="97"/>
        <v>1272122.3270487867</v>
      </c>
      <c r="BV266" s="150"/>
      <c r="BW266" s="2">
        <v>259</v>
      </c>
      <c r="BX266" s="118">
        <v>52718</v>
      </c>
      <c r="BY266" s="5">
        <f t="shared" si="123"/>
        <v>367461.22362243629</v>
      </c>
      <c r="BZ266" s="5">
        <f t="shared" si="124"/>
        <v>4790.177965290115</v>
      </c>
      <c r="CA266" s="5">
        <f t="shared" si="98"/>
        <v>2646.6541608259031</v>
      </c>
      <c r="CB266" s="35">
        <f t="shared" si="99"/>
        <v>8.6430479975062216E-2</v>
      </c>
      <c r="CC266" s="5">
        <f t="shared" si="100"/>
        <v>2143.5238044642119</v>
      </c>
      <c r="CD266" s="35">
        <f t="shared" si="101"/>
        <v>7.0000000000000007E-2</v>
      </c>
      <c r="CE266" s="5">
        <f t="shared" si="125"/>
        <v>355185.43053839041</v>
      </c>
      <c r="CF266" s="5">
        <f t="shared" si="126"/>
        <v>885470.66247174994</v>
      </c>
      <c r="CG266" s="5">
        <f t="shared" si="102"/>
        <v>364814.5694616104</v>
      </c>
      <c r="CH266" s="5">
        <f t="shared" si="103"/>
        <v>1240656.0930101404</v>
      </c>
    </row>
    <row r="267" spans="9:86" ht="14.25" customHeight="1">
      <c r="I267" s="150"/>
      <c r="J267" s="2">
        <v>260</v>
      </c>
      <c r="K267" s="118">
        <v>52749</v>
      </c>
      <c r="L267" s="5">
        <f t="shared" si="104"/>
        <v>392938.55805056484</v>
      </c>
      <c r="M267" s="5">
        <f t="shared" si="67"/>
        <v>5409.1195491666622</v>
      </c>
      <c r="N267" s="5">
        <f t="shared" si="68"/>
        <v>2707.6669625690288</v>
      </c>
      <c r="O267" s="35">
        <f t="shared" si="69"/>
        <v>8.2689781608673657E-2</v>
      </c>
      <c r="P267" s="5">
        <f t="shared" si="70"/>
        <v>2701.4525865976334</v>
      </c>
      <c r="Q267" s="35">
        <f t="shared" si="71"/>
        <v>8.2500000000000004E-2</v>
      </c>
      <c r="R267" s="5">
        <f t="shared" si="105"/>
        <v>329769.10891200422</v>
      </c>
      <c r="S267" s="5">
        <f t="shared" si="106"/>
        <v>1076601.9738713279</v>
      </c>
      <c r="T267" s="5">
        <f t="shared" si="72"/>
        <v>390230.89108799578</v>
      </c>
      <c r="U267" s="5">
        <f t="shared" si="73"/>
        <v>1406371.0827833321</v>
      </c>
      <c r="V267" s="150"/>
      <c r="W267" s="2">
        <v>260</v>
      </c>
      <c r="X267" s="118">
        <v>52749</v>
      </c>
      <c r="Y267" s="5">
        <f t="shared" si="107"/>
        <v>387399.56039011158</v>
      </c>
      <c r="Z267" s="5">
        <f t="shared" si="108"/>
        <v>5283.104931931518</v>
      </c>
      <c r="AA267" s="5">
        <f t="shared" si="74"/>
        <v>2700.4411959974404</v>
      </c>
      <c r="AB267" s="35">
        <f t="shared" si="75"/>
        <v>8.3648247611166959E-2</v>
      </c>
      <c r="AC267" s="5">
        <f t="shared" si="76"/>
        <v>2582.6637359340775</v>
      </c>
      <c r="AD267" s="35">
        <f t="shared" si="77"/>
        <v>0.08</v>
      </c>
      <c r="AE267" s="5">
        <f t="shared" si="109"/>
        <v>335300.88080588571</v>
      </c>
      <c r="AF267" s="5">
        <f t="shared" si="110"/>
        <v>1038306.401496309</v>
      </c>
      <c r="AG267" s="5">
        <f t="shared" si="78"/>
        <v>384699.11919411412</v>
      </c>
      <c r="AH267" s="5">
        <f t="shared" si="79"/>
        <v>1373607.2823021947</v>
      </c>
      <c r="AI267" s="150"/>
      <c r="AJ267" s="2">
        <v>260</v>
      </c>
      <c r="AK267" s="118">
        <v>52749</v>
      </c>
      <c r="AL267" s="5">
        <f t="shared" si="111"/>
        <v>381815.45968622004</v>
      </c>
      <c r="AM267" s="5">
        <f t="shared" si="112"/>
        <v>5158.1681680251213</v>
      </c>
      <c r="AN267" s="5">
        <f t="shared" si="80"/>
        <v>2692.2766575516171</v>
      </c>
      <c r="AO267" s="35">
        <f t="shared" si="81"/>
        <v>8.4615012491034022E-2</v>
      </c>
      <c r="AP267" s="5">
        <f t="shared" si="82"/>
        <v>2465.8915104735042</v>
      </c>
      <c r="AQ267" s="35">
        <f t="shared" si="83"/>
        <v>7.7499999999999986E-2</v>
      </c>
      <c r="AR267" s="5">
        <f t="shared" si="113"/>
        <v>340876.81697133195</v>
      </c>
      <c r="AS267" s="5">
        <f t="shared" si="114"/>
        <v>1000246.9067151999</v>
      </c>
      <c r="AT267" s="5">
        <f t="shared" si="84"/>
        <v>379123.1830286684</v>
      </c>
      <c r="AU267" s="5">
        <f t="shared" si="85"/>
        <v>1341123.7236865319</v>
      </c>
      <c r="AV267" s="150"/>
      <c r="AW267" s="2">
        <v>260</v>
      </c>
      <c r="AX267" s="118">
        <v>52749</v>
      </c>
      <c r="AY267" s="5">
        <f t="shared" si="115"/>
        <v>376188.40101932694</v>
      </c>
      <c r="AZ267" s="5">
        <f t="shared" si="116"/>
        <v>5034.344461579999</v>
      </c>
      <c r="BA267" s="5">
        <f t="shared" si="86"/>
        <v>2683.1669552092058</v>
      </c>
      <c r="BB267" s="35">
        <f t="shared" si="87"/>
        <v>8.5590101596078383E-2</v>
      </c>
      <c r="BC267" s="5">
        <f t="shared" si="88"/>
        <v>2351.1775063707933</v>
      </c>
      <c r="BD267" s="35">
        <f t="shared" si="89"/>
        <v>7.4999999999999997E-2</v>
      </c>
      <c r="BE267" s="5">
        <f t="shared" si="117"/>
        <v>346494.76593588252</v>
      </c>
      <c r="BF267" s="5">
        <f t="shared" si="118"/>
        <v>962434.79407491663</v>
      </c>
      <c r="BG267" s="5">
        <f t="shared" si="90"/>
        <v>373505.23406411771</v>
      </c>
      <c r="BH267" s="5">
        <f t="shared" si="91"/>
        <v>1308929.5600107992</v>
      </c>
      <c r="BI267" s="150"/>
      <c r="BJ267" s="2">
        <v>260</v>
      </c>
      <c r="BK267" s="118">
        <v>52749</v>
      </c>
      <c r="BL267" s="5">
        <f t="shared" si="119"/>
        <v>370520.6455371395</v>
      </c>
      <c r="BM267" s="5">
        <f t="shared" si="120"/>
        <v>4911.6692164045799</v>
      </c>
      <c r="BN267" s="5">
        <f t="shared" si="92"/>
        <v>2673.1069829510288</v>
      </c>
      <c r="BO267" s="35">
        <f t="shared" si="93"/>
        <v>8.6573539644222194E-2</v>
      </c>
      <c r="BP267" s="5">
        <f t="shared" si="94"/>
        <v>2238.562233453551</v>
      </c>
      <c r="BQ267" s="35">
        <f t="shared" si="95"/>
        <v>7.2499999999999995E-2</v>
      </c>
      <c r="BR267" s="5">
        <f t="shared" si="121"/>
        <v>352152.4614458126</v>
      </c>
      <c r="BS267" s="5">
        <f t="shared" si="122"/>
        <v>924881.53481937863</v>
      </c>
      <c r="BT267" s="5">
        <f t="shared" si="96"/>
        <v>367847.53855418845</v>
      </c>
      <c r="BU267" s="5">
        <f t="shared" si="97"/>
        <v>1277033.9962651911</v>
      </c>
      <c r="BV267" s="150"/>
      <c r="BW267" s="2">
        <v>260</v>
      </c>
      <c r="BX267" s="118">
        <v>52749</v>
      </c>
      <c r="BY267" s="5">
        <f t="shared" si="123"/>
        <v>364814.5694616104</v>
      </c>
      <c r="BZ267" s="5">
        <f t="shared" si="124"/>
        <v>4790.177965290115</v>
      </c>
      <c r="CA267" s="5">
        <f t="shared" si="98"/>
        <v>2662.0929767640541</v>
      </c>
      <c r="CB267" s="35">
        <f t="shared" si="99"/>
        <v>8.7565350715879911E-2</v>
      </c>
      <c r="CC267" s="5">
        <f t="shared" si="100"/>
        <v>2128.0849885260609</v>
      </c>
      <c r="CD267" s="35">
        <f t="shared" si="101"/>
        <v>7.0000000000000007E-2</v>
      </c>
      <c r="CE267" s="5">
        <f t="shared" si="125"/>
        <v>357847.52351515449</v>
      </c>
      <c r="CF267" s="5">
        <f t="shared" si="126"/>
        <v>887598.747460276</v>
      </c>
      <c r="CG267" s="5">
        <f t="shared" si="102"/>
        <v>362152.47648484632</v>
      </c>
      <c r="CH267" s="5">
        <f t="shared" si="103"/>
        <v>1245446.2709754305</v>
      </c>
    </row>
    <row r="268" spans="9:86" ht="14.25" customHeight="1">
      <c r="I268" s="150"/>
      <c r="J268" s="2">
        <v>261</v>
      </c>
      <c r="K268" s="118">
        <v>52779</v>
      </c>
      <c r="L268" s="5">
        <f t="shared" si="104"/>
        <v>390230.89108799578</v>
      </c>
      <c r="M268" s="5">
        <f t="shared" si="67"/>
        <v>5409.1195491666622</v>
      </c>
      <c r="N268" s="5">
        <f t="shared" si="68"/>
        <v>2726.282172936691</v>
      </c>
      <c r="O268" s="35">
        <f t="shared" si="69"/>
        <v>8.3835972042159729E-2</v>
      </c>
      <c r="P268" s="5">
        <f t="shared" si="70"/>
        <v>2682.8373762299711</v>
      </c>
      <c r="Q268" s="35">
        <f t="shared" si="71"/>
        <v>8.2500000000000004E-2</v>
      </c>
      <c r="R268" s="5">
        <f t="shared" si="105"/>
        <v>332495.39108494093</v>
      </c>
      <c r="S268" s="5">
        <f t="shared" si="106"/>
        <v>1079284.8112475579</v>
      </c>
      <c r="T268" s="5">
        <f t="shared" si="72"/>
        <v>387504.60891505907</v>
      </c>
      <c r="U268" s="5">
        <f t="shared" si="73"/>
        <v>1411780.2023324987</v>
      </c>
      <c r="V268" s="150"/>
      <c r="W268" s="2">
        <v>261</v>
      </c>
      <c r="X268" s="118">
        <v>52779</v>
      </c>
      <c r="Y268" s="5">
        <f t="shared" si="107"/>
        <v>384699.11919411412</v>
      </c>
      <c r="Z268" s="5">
        <f t="shared" si="108"/>
        <v>5283.104931931518</v>
      </c>
      <c r="AA268" s="5">
        <f t="shared" si="74"/>
        <v>2718.4441373040904</v>
      </c>
      <c r="AB268" s="35">
        <f t="shared" si="75"/>
        <v>8.4796995937983399E-2</v>
      </c>
      <c r="AC268" s="5">
        <f t="shared" si="76"/>
        <v>2564.6607946274275</v>
      </c>
      <c r="AD268" s="35">
        <f t="shared" si="77"/>
        <v>0.08</v>
      </c>
      <c r="AE268" s="5">
        <f t="shared" si="109"/>
        <v>338019.3249431898</v>
      </c>
      <c r="AF268" s="5">
        <f t="shared" si="110"/>
        <v>1040871.0622909364</v>
      </c>
      <c r="AG268" s="5">
        <f t="shared" si="78"/>
        <v>381980.67505681003</v>
      </c>
      <c r="AH268" s="5">
        <f t="shared" si="79"/>
        <v>1378890.3872341262</v>
      </c>
      <c r="AI268" s="150"/>
      <c r="AJ268" s="2">
        <v>261</v>
      </c>
      <c r="AK268" s="118">
        <v>52779</v>
      </c>
      <c r="AL268" s="5">
        <f t="shared" si="111"/>
        <v>379123.1830286684</v>
      </c>
      <c r="AM268" s="5">
        <f t="shared" si="112"/>
        <v>5158.1681680251213</v>
      </c>
      <c r="AN268" s="5">
        <f t="shared" si="80"/>
        <v>2709.664277631638</v>
      </c>
      <c r="AO268" s="35">
        <f t="shared" si="81"/>
        <v>8.5766243762310027E-2</v>
      </c>
      <c r="AP268" s="5">
        <f t="shared" si="82"/>
        <v>2448.5038903934833</v>
      </c>
      <c r="AQ268" s="35">
        <f t="shared" si="83"/>
        <v>7.7499999999999999E-2</v>
      </c>
      <c r="AR268" s="5">
        <f t="shared" si="113"/>
        <v>343586.48124896357</v>
      </c>
      <c r="AS268" s="5">
        <f t="shared" si="114"/>
        <v>1002695.4106055935</v>
      </c>
      <c r="AT268" s="5">
        <f t="shared" si="84"/>
        <v>376413.51875103678</v>
      </c>
      <c r="AU268" s="5">
        <f t="shared" si="85"/>
        <v>1346281.891854557</v>
      </c>
      <c r="AV268" s="150"/>
      <c r="AW268" s="2">
        <v>261</v>
      </c>
      <c r="AX268" s="118">
        <v>52779</v>
      </c>
      <c r="AY268" s="5">
        <f t="shared" si="115"/>
        <v>373505.23406411771</v>
      </c>
      <c r="AZ268" s="5">
        <f t="shared" si="116"/>
        <v>5034.344461579999</v>
      </c>
      <c r="BA268" s="5">
        <f t="shared" si="86"/>
        <v>2699.9367486792635</v>
      </c>
      <c r="BB268" s="35">
        <f t="shared" si="87"/>
        <v>8.6743740192378002E-2</v>
      </c>
      <c r="BC268" s="5">
        <f t="shared" si="88"/>
        <v>2334.4077129007355</v>
      </c>
      <c r="BD268" s="35">
        <f t="shared" si="89"/>
        <v>7.4999999999999997E-2</v>
      </c>
      <c r="BE268" s="5">
        <f t="shared" si="117"/>
        <v>349194.70268456178</v>
      </c>
      <c r="BF268" s="5">
        <f t="shared" si="118"/>
        <v>964769.20178781741</v>
      </c>
      <c r="BG268" s="5">
        <f t="shared" si="90"/>
        <v>370805.29731543845</v>
      </c>
      <c r="BH268" s="5">
        <f t="shared" si="91"/>
        <v>1313963.9044723792</v>
      </c>
      <c r="BI268" s="150"/>
      <c r="BJ268" s="2">
        <v>261</v>
      </c>
      <c r="BK268" s="118">
        <v>52779</v>
      </c>
      <c r="BL268" s="5">
        <f t="shared" si="119"/>
        <v>367847.53855418845</v>
      </c>
      <c r="BM268" s="5">
        <f t="shared" si="120"/>
        <v>4911.6692164045799</v>
      </c>
      <c r="BN268" s="5">
        <f t="shared" si="92"/>
        <v>2689.2570043063579</v>
      </c>
      <c r="BO268" s="35">
        <f t="shared" si="93"/>
        <v>8.7729509292128555E-2</v>
      </c>
      <c r="BP268" s="5">
        <f t="shared" si="94"/>
        <v>2222.412212098222</v>
      </c>
      <c r="BQ268" s="35">
        <f t="shared" si="95"/>
        <v>7.2499999999999995E-2</v>
      </c>
      <c r="BR268" s="5">
        <f t="shared" si="121"/>
        <v>354841.71845011896</v>
      </c>
      <c r="BS268" s="5">
        <f t="shared" si="122"/>
        <v>927103.94703147688</v>
      </c>
      <c r="BT268" s="5">
        <f t="shared" si="96"/>
        <v>365158.28154988209</v>
      </c>
      <c r="BU268" s="5">
        <f t="shared" si="97"/>
        <v>1281945.6654815958</v>
      </c>
      <c r="BV268" s="150"/>
      <c r="BW268" s="2">
        <v>261</v>
      </c>
      <c r="BX268" s="118">
        <v>52779</v>
      </c>
      <c r="BY268" s="5">
        <f t="shared" si="123"/>
        <v>362152.47648484632</v>
      </c>
      <c r="BZ268" s="5">
        <f t="shared" si="124"/>
        <v>4790.177965290115</v>
      </c>
      <c r="CA268" s="5">
        <f t="shared" si="98"/>
        <v>2677.6218524618448</v>
      </c>
      <c r="CB268" s="35">
        <f t="shared" si="99"/>
        <v>8.8723574504913333E-2</v>
      </c>
      <c r="CC268" s="5">
        <f t="shared" si="100"/>
        <v>2112.5561128282702</v>
      </c>
      <c r="CD268" s="35">
        <f t="shared" si="101"/>
        <v>7.0000000000000007E-2</v>
      </c>
      <c r="CE268" s="5">
        <f t="shared" si="125"/>
        <v>360525.14536761632</v>
      </c>
      <c r="CF268" s="5">
        <f t="shared" si="126"/>
        <v>889711.30357310432</v>
      </c>
      <c r="CG268" s="5">
        <f t="shared" si="102"/>
        <v>359474.85463238449</v>
      </c>
      <c r="CH268" s="5">
        <f t="shared" si="103"/>
        <v>1250236.4489407206</v>
      </c>
    </row>
    <row r="269" spans="9:86" ht="14.25" customHeight="1">
      <c r="I269" s="150"/>
      <c r="J269" s="2">
        <v>262</v>
      </c>
      <c r="K269" s="118">
        <v>52810</v>
      </c>
      <c r="L269" s="5">
        <f t="shared" si="104"/>
        <v>387504.60891505907</v>
      </c>
      <c r="M269" s="5">
        <f t="shared" si="67"/>
        <v>5409.1195491666622</v>
      </c>
      <c r="N269" s="5">
        <f t="shared" si="68"/>
        <v>2745.0253628756309</v>
      </c>
      <c r="O269" s="35">
        <f t="shared" si="69"/>
        <v>8.5006225982019429E-2</v>
      </c>
      <c r="P269" s="5">
        <f t="shared" si="70"/>
        <v>2664.0941862910313</v>
      </c>
      <c r="Q269" s="35">
        <f t="shared" si="71"/>
        <v>8.2500000000000018E-2</v>
      </c>
      <c r="R269" s="5">
        <f t="shared" si="105"/>
        <v>335240.41644781653</v>
      </c>
      <c r="S269" s="5">
        <f t="shared" si="106"/>
        <v>1081948.905433849</v>
      </c>
      <c r="T269" s="5">
        <f t="shared" si="72"/>
        <v>384759.58355218347</v>
      </c>
      <c r="U269" s="5">
        <f t="shared" si="73"/>
        <v>1417189.3218816654</v>
      </c>
      <c r="V269" s="150"/>
      <c r="W269" s="2">
        <v>262</v>
      </c>
      <c r="X269" s="118">
        <v>52810</v>
      </c>
      <c r="Y269" s="5">
        <f t="shared" si="107"/>
        <v>381980.67505681003</v>
      </c>
      <c r="Z269" s="5">
        <f t="shared" si="108"/>
        <v>5283.104931931518</v>
      </c>
      <c r="AA269" s="5">
        <f t="shared" si="74"/>
        <v>2736.5670982194511</v>
      </c>
      <c r="AB269" s="35">
        <f t="shared" si="75"/>
        <v>8.5969807697076461E-2</v>
      </c>
      <c r="AC269" s="5">
        <f t="shared" si="76"/>
        <v>2546.5378337120669</v>
      </c>
      <c r="AD269" s="35">
        <f t="shared" si="77"/>
        <v>0.08</v>
      </c>
      <c r="AE269" s="5">
        <f t="shared" si="109"/>
        <v>340755.89204140927</v>
      </c>
      <c r="AF269" s="5">
        <f t="shared" si="110"/>
        <v>1043417.6001246484</v>
      </c>
      <c r="AG269" s="5">
        <f t="shared" si="78"/>
        <v>379244.10795859055</v>
      </c>
      <c r="AH269" s="5">
        <f t="shared" si="79"/>
        <v>1384173.4921660577</v>
      </c>
      <c r="AI269" s="150"/>
      <c r="AJ269" s="2">
        <v>262</v>
      </c>
      <c r="AK269" s="118">
        <v>52810</v>
      </c>
      <c r="AL269" s="5">
        <f t="shared" si="111"/>
        <v>376413.51875103678</v>
      </c>
      <c r="AM269" s="5">
        <f t="shared" si="112"/>
        <v>5158.1681680251213</v>
      </c>
      <c r="AN269" s="5">
        <f t="shared" si="80"/>
        <v>2727.1641927580085</v>
      </c>
      <c r="AO269" s="35">
        <f t="shared" si="81"/>
        <v>8.6941538183014491E-2</v>
      </c>
      <c r="AP269" s="5">
        <f t="shared" si="82"/>
        <v>2431.0039752671128</v>
      </c>
      <c r="AQ269" s="35">
        <f t="shared" si="83"/>
        <v>7.7500000000000013E-2</v>
      </c>
      <c r="AR269" s="5">
        <f t="shared" si="113"/>
        <v>346313.6454417216</v>
      </c>
      <c r="AS269" s="5">
        <f t="shared" si="114"/>
        <v>1005126.4145808605</v>
      </c>
      <c r="AT269" s="5">
        <f t="shared" si="84"/>
        <v>373686.35455827875</v>
      </c>
      <c r="AU269" s="5">
        <f t="shared" si="85"/>
        <v>1351440.0600225821</v>
      </c>
      <c r="AV269" s="150"/>
      <c r="AW269" s="2">
        <v>262</v>
      </c>
      <c r="AX269" s="118">
        <v>52810</v>
      </c>
      <c r="AY269" s="5">
        <f t="shared" si="115"/>
        <v>370805.29731543845</v>
      </c>
      <c r="AZ269" s="5">
        <f t="shared" si="116"/>
        <v>5034.344461579999</v>
      </c>
      <c r="BA269" s="5">
        <f t="shared" si="86"/>
        <v>2716.8113533585088</v>
      </c>
      <c r="BB269" s="35">
        <f t="shared" si="87"/>
        <v>8.7921441458179331E-2</v>
      </c>
      <c r="BC269" s="5">
        <f t="shared" si="88"/>
        <v>2317.5331082214902</v>
      </c>
      <c r="BD269" s="35">
        <f t="shared" si="89"/>
        <v>7.4999999999999997E-2</v>
      </c>
      <c r="BE269" s="5">
        <f t="shared" si="117"/>
        <v>351911.51403792028</v>
      </c>
      <c r="BF269" s="5">
        <f t="shared" si="118"/>
        <v>967086.73489603889</v>
      </c>
      <c r="BG269" s="5">
        <f t="shared" si="90"/>
        <v>368088.48596207995</v>
      </c>
      <c r="BH269" s="5">
        <f t="shared" si="91"/>
        <v>1318998.2489339593</v>
      </c>
      <c r="BI269" s="150"/>
      <c r="BJ269" s="2">
        <v>262</v>
      </c>
      <c r="BK269" s="118">
        <v>52810</v>
      </c>
      <c r="BL269" s="5">
        <f t="shared" si="119"/>
        <v>365158.28154988209</v>
      </c>
      <c r="BM269" s="5">
        <f t="shared" si="120"/>
        <v>4911.6692164045799</v>
      </c>
      <c r="BN269" s="5">
        <f t="shared" si="92"/>
        <v>2705.5045987073759</v>
      </c>
      <c r="BO269" s="35">
        <f t="shared" si="93"/>
        <v>8.890954094396876E-2</v>
      </c>
      <c r="BP269" s="5">
        <f t="shared" si="94"/>
        <v>2206.164617697204</v>
      </c>
      <c r="BQ269" s="35">
        <f t="shared" si="95"/>
        <v>7.2499999999999981E-2</v>
      </c>
      <c r="BR269" s="5">
        <f t="shared" si="121"/>
        <v>357547.22304882633</v>
      </c>
      <c r="BS269" s="5">
        <f t="shared" si="122"/>
        <v>929310.11164917413</v>
      </c>
      <c r="BT269" s="5">
        <f t="shared" si="96"/>
        <v>362452.77695117472</v>
      </c>
      <c r="BU269" s="5">
        <f t="shared" si="97"/>
        <v>1286857.3346980005</v>
      </c>
      <c r="BV269" s="150"/>
      <c r="BW269" s="2">
        <v>262</v>
      </c>
      <c r="BX269" s="118">
        <v>52810</v>
      </c>
      <c r="BY269" s="5">
        <f t="shared" si="123"/>
        <v>359474.85463238449</v>
      </c>
      <c r="BZ269" s="5">
        <f t="shared" si="124"/>
        <v>4790.177965290115</v>
      </c>
      <c r="CA269" s="5">
        <f t="shared" si="98"/>
        <v>2693.2413132678721</v>
      </c>
      <c r="CB269" s="35">
        <f t="shared" si="99"/>
        <v>8.9905859457861809E-2</v>
      </c>
      <c r="CC269" s="5">
        <f t="shared" si="100"/>
        <v>2096.9366520222429</v>
      </c>
      <c r="CD269" s="35">
        <f t="shared" si="101"/>
        <v>7.0000000000000007E-2</v>
      </c>
      <c r="CE269" s="5">
        <f t="shared" si="125"/>
        <v>363218.38668088417</v>
      </c>
      <c r="CF269" s="5">
        <f t="shared" si="126"/>
        <v>891808.24022512662</v>
      </c>
      <c r="CG269" s="5">
        <f t="shared" si="102"/>
        <v>356781.61331911664</v>
      </c>
      <c r="CH269" s="5">
        <f t="shared" si="103"/>
        <v>1255026.6269060108</v>
      </c>
    </row>
    <row r="270" spans="9:86" ht="14.25" customHeight="1">
      <c r="I270" s="150"/>
      <c r="J270" s="2">
        <v>263</v>
      </c>
      <c r="K270" s="118">
        <v>52841</v>
      </c>
      <c r="L270" s="5">
        <f t="shared" si="104"/>
        <v>384759.58355218347</v>
      </c>
      <c r="M270" s="5">
        <f t="shared" si="67"/>
        <v>5409.1195491666622</v>
      </c>
      <c r="N270" s="5">
        <f t="shared" si="68"/>
        <v>2763.897412245401</v>
      </c>
      <c r="O270" s="35">
        <f t="shared" si="69"/>
        <v>8.6201280916103629E-2</v>
      </c>
      <c r="P270" s="5">
        <f t="shared" si="70"/>
        <v>2645.2221369212612</v>
      </c>
      <c r="Q270" s="35">
        <f t="shared" si="71"/>
        <v>8.249999999999999E-2</v>
      </c>
      <c r="R270" s="5">
        <f t="shared" si="105"/>
        <v>338004.31386006193</v>
      </c>
      <c r="S270" s="5">
        <f t="shared" si="106"/>
        <v>1084594.1275707702</v>
      </c>
      <c r="T270" s="5">
        <f t="shared" si="72"/>
        <v>381995.68613993807</v>
      </c>
      <c r="U270" s="5">
        <f t="shared" si="73"/>
        <v>1422598.4414308323</v>
      </c>
      <c r="V270" s="150"/>
      <c r="W270" s="2">
        <v>263</v>
      </c>
      <c r="X270" s="118">
        <v>52841</v>
      </c>
      <c r="Y270" s="5">
        <f t="shared" si="107"/>
        <v>379244.10795859055</v>
      </c>
      <c r="Z270" s="5">
        <f t="shared" si="108"/>
        <v>5283.104931931518</v>
      </c>
      <c r="AA270" s="5">
        <f t="shared" si="74"/>
        <v>2754.8108788742475</v>
      </c>
      <c r="AB270" s="35">
        <f t="shared" si="75"/>
        <v>8.7167420278288221E-2</v>
      </c>
      <c r="AC270" s="5">
        <f t="shared" si="76"/>
        <v>2528.2940530572705</v>
      </c>
      <c r="AD270" s="35">
        <f t="shared" si="77"/>
        <v>0.08</v>
      </c>
      <c r="AE270" s="5">
        <f t="shared" si="109"/>
        <v>343510.70292028354</v>
      </c>
      <c r="AF270" s="5">
        <f t="shared" si="110"/>
        <v>1045945.8941777057</v>
      </c>
      <c r="AG270" s="5">
        <f t="shared" si="78"/>
        <v>376489.29707971629</v>
      </c>
      <c r="AH270" s="5">
        <f t="shared" si="79"/>
        <v>1389456.5970979892</v>
      </c>
      <c r="AI270" s="150"/>
      <c r="AJ270" s="2">
        <v>263</v>
      </c>
      <c r="AK270" s="118">
        <v>52841</v>
      </c>
      <c r="AL270" s="5">
        <f t="shared" si="111"/>
        <v>373686.35455827875</v>
      </c>
      <c r="AM270" s="5">
        <f t="shared" si="112"/>
        <v>5158.1681680251213</v>
      </c>
      <c r="AN270" s="5">
        <f t="shared" si="80"/>
        <v>2744.7771281695709</v>
      </c>
      <c r="AO270" s="35">
        <f t="shared" si="81"/>
        <v>8.8141633046700044E-2</v>
      </c>
      <c r="AP270" s="5">
        <f t="shared" si="82"/>
        <v>2413.3910398555504</v>
      </c>
      <c r="AQ270" s="35">
        <f t="shared" si="83"/>
        <v>7.7499999999999999E-2</v>
      </c>
      <c r="AR270" s="5">
        <f t="shared" si="113"/>
        <v>349058.42256989115</v>
      </c>
      <c r="AS270" s="5">
        <f t="shared" si="114"/>
        <v>1007539.8056207161</v>
      </c>
      <c r="AT270" s="5">
        <f t="shared" si="84"/>
        <v>370941.5774301092</v>
      </c>
      <c r="AU270" s="5">
        <f t="shared" si="85"/>
        <v>1356598.2281906072</v>
      </c>
      <c r="AV270" s="150"/>
      <c r="AW270" s="2">
        <v>263</v>
      </c>
      <c r="AX270" s="118">
        <v>52841</v>
      </c>
      <c r="AY270" s="5">
        <f t="shared" si="115"/>
        <v>368088.48596207995</v>
      </c>
      <c r="AZ270" s="5">
        <f t="shared" si="116"/>
        <v>5034.344461579999</v>
      </c>
      <c r="BA270" s="5">
        <f t="shared" si="86"/>
        <v>2733.7914243169994</v>
      </c>
      <c r="BB270" s="35">
        <f t="shared" si="87"/>
        <v>8.9123942592389524E-2</v>
      </c>
      <c r="BC270" s="5">
        <f t="shared" si="88"/>
        <v>2300.5530372629996</v>
      </c>
      <c r="BD270" s="35">
        <f t="shared" si="89"/>
        <v>7.4999999999999997E-2</v>
      </c>
      <c r="BE270" s="5">
        <f t="shared" si="117"/>
        <v>354645.30546223727</v>
      </c>
      <c r="BF270" s="5">
        <f t="shared" si="118"/>
        <v>969387.28793330188</v>
      </c>
      <c r="BG270" s="5">
        <f t="shared" si="90"/>
        <v>365354.69453776296</v>
      </c>
      <c r="BH270" s="5">
        <f t="shared" si="91"/>
        <v>1324032.5933955391</v>
      </c>
      <c r="BI270" s="150"/>
      <c r="BJ270" s="2">
        <v>263</v>
      </c>
      <c r="BK270" s="118">
        <v>52841</v>
      </c>
      <c r="BL270" s="5">
        <f t="shared" si="119"/>
        <v>362452.77695117472</v>
      </c>
      <c r="BM270" s="5">
        <f t="shared" si="120"/>
        <v>4911.6692164045799</v>
      </c>
      <c r="BN270" s="5">
        <f t="shared" si="92"/>
        <v>2721.8503556578994</v>
      </c>
      <c r="BO270" s="35">
        <f t="shared" si="93"/>
        <v>9.01143717055716E-2</v>
      </c>
      <c r="BP270" s="5">
        <f t="shared" si="94"/>
        <v>2189.8188607466805</v>
      </c>
      <c r="BQ270" s="35">
        <f t="shared" si="95"/>
        <v>7.2499999999999995E-2</v>
      </c>
      <c r="BR270" s="5">
        <f t="shared" si="121"/>
        <v>360269.07340448425</v>
      </c>
      <c r="BS270" s="5">
        <f t="shared" si="122"/>
        <v>931499.93050992081</v>
      </c>
      <c r="BT270" s="5">
        <f t="shared" si="96"/>
        <v>359730.92659551679</v>
      </c>
      <c r="BU270" s="5">
        <f t="shared" si="97"/>
        <v>1291769.0039144051</v>
      </c>
      <c r="BV270" s="150"/>
      <c r="BW270" s="2">
        <v>263</v>
      </c>
      <c r="BX270" s="118">
        <v>52841</v>
      </c>
      <c r="BY270" s="5">
        <f t="shared" si="123"/>
        <v>356781.61331911664</v>
      </c>
      <c r="BZ270" s="5">
        <f t="shared" si="124"/>
        <v>4790.177965290115</v>
      </c>
      <c r="CA270" s="5">
        <f t="shared" si="98"/>
        <v>2708.9518875952676</v>
      </c>
      <c r="CB270" s="35">
        <f t="shared" si="99"/>
        <v>9.1112942588965629E-2</v>
      </c>
      <c r="CC270" s="5">
        <f t="shared" si="100"/>
        <v>2081.2260776948474</v>
      </c>
      <c r="CD270" s="35">
        <f t="shared" si="101"/>
        <v>7.0000000000000007E-2</v>
      </c>
      <c r="CE270" s="5">
        <f t="shared" si="125"/>
        <v>365927.33856847946</v>
      </c>
      <c r="CF270" s="5">
        <f t="shared" si="126"/>
        <v>893889.46630282141</v>
      </c>
      <c r="CG270" s="5">
        <f t="shared" si="102"/>
        <v>354072.66143152135</v>
      </c>
      <c r="CH270" s="5">
        <f t="shared" si="103"/>
        <v>1259816.8048713009</v>
      </c>
    </row>
    <row r="271" spans="9:86" ht="14.25" customHeight="1">
      <c r="I271" s="150"/>
      <c r="J271" s="2">
        <v>264</v>
      </c>
      <c r="K271" s="118">
        <v>52871</v>
      </c>
      <c r="L271" s="5">
        <f t="shared" si="104"/>
        <v>381995.68613993807</v>
      </c>
      <c r="M271" s="5">
        <f t="shared" si="67"/>
        <v>5409.1195491666622</v>
      </c>
      <c r="N271" s="5">
        <f t="shared" si="68"/>
        <v>2782.899206954588</v>
      </c>
      <c r="O271" s="35">
        <f t="shared" si="69"/>
        <v>8.7421904736435699E-2</v>
      </c>
      <c r="P271" s="5">
        <f t="shared" si="70"/>
        <v>2626.2203422120742</v>
      </c>
      <c r="Q271" s="35">
        <f t="shared" si="71"/>
        <v>8.2500000000000004E-2</v>
      </c>
      <c r="R271" s="5">
        <f t="shared" si="105"/>
        <v>340787.21306701651</v>
      </c>
      <c r="S271" s="5">
        <f t="shared" si="106"/>
        <v>1087220.3479129823</v>
      </c>
      <c r="T271" s="5">
        <f t="shared" si="72"/>
        <v>379212.78693298349</v>
      </c>
      <c r="U271" s="5">
        <f t="shared" si="73"/>
        <v>1428007.5609799989</v>
      </c>
      <c r="V271" s="150"/>
      <c r="W271" s="2">
        <v>264</v>
      </c>
      <c r="X271" s="118">
        <v>52871</v>
      </c>
      <c r="Y271" s="5">
        <f t="shared" si="107"/>
        <v>376489.29707971629</v>
      </c>
      <c r="Z271" s="5">
        <f t="shared" si="108"/>
        <v>5283.104931931518</v>
      </c>
      <c r="AA271" s="5">
        <f t="shared" si="74"/>
        <v>2773.1762847334094</v>
      </c>
      <c r="AB271" s="35">
        <f t="shared" si="75"/>
        <v>8.8390601472409833E-2</v>
      </c>
      <c r="AC271" s="5">
        <f t="shared" si="76"/>
        <v>2509.9286471981086</v>
      </c>
      <c r="AD271" s="35">
        <f t="shared" si="77"/>
        <v>0.08</v>
      </c>
      <c r="AE271" s="5">
        <f t="shared" si="109"/>
        <v>346283.87920501694</v>
      </c>
      <c r="AF271" s="5">
        <f t="shared" si="110"/>
        <v>1048455.8228249039</v>
      </c>
      <c r="AG271" s="5">
        <f t="shared" si="78"/>
        <v>373716.12079498288</v>
      </c>
      <c r="AH271" s="5">
        <f t="shared" si="79"/>
        <v>1394739.7020299209</v>
      </c>
      <c r="AI271" s="150"/>
      <c r="AJ271" s="2">
        <v>264</v>
      </c>
      <c r="AK271" s="118">
        <v>52871</v>
      </c>
      <c r="AL271" s="5">
        <f t="shared" si="111"/>
        <v>370941.5774301092</v>
      </c>
      <c r="AM271" s="5">
        <f t="shared" si="112"/>
        <v>5158.1681680251213</v>
      </c>
      <c r="AN271" s="5">
        <f t="shared" si="80"/>
        <v>2762.5038137889992</v>
      </c>
      <c r="AO271" s="35">
        <f t="shared" si="81"/>
        <v>8.9367296044655292E-2</v>
      </c>
      <c r="AP271" s="5">
        <f t="shared" si="82"/>
        <v>2395.6643542361221</v>
      </c>
      <c r="AQ271" s="35">
        <f t="shared" si="83"/>
        <v>7.7500000000000013E-2</v>
      </c>
      <c r="AR271" s="5">
        <f t="shared" si="113"/>
        <v>351820.92638368014</v>
      </c>
      <c r="AS271" s="5">
        <f t="shared" si="114"/>
        <v>1009935.4699749522</v>
      </c>
      <c r="AT271" s="5">
        <f t="shared" si="84"/>
        <v>368179.07361632021</v>
      </c>
      <c r="AU271" s="5">
        <f t="shared" si="85"/>
        <v>1361756.3963586322</v>
      </c>
      <c r="AV271" s="150"/>
      <c r="AW271" s="2">
        <v>264</v>
      </c>
      <c r="AX271" s="118">
        <v>52871</v>
      </c>
      <c r="AY271" s="5">
        <f t="shared" si="115"/>
        <v>365354.69453776296</v>
      </c>
      <c r="AZ271" s="5">
        <f t="shared" si="116"/>
        <v>5034.344461579999</v>
      </c>
      <c r="BA271" s="5">
        <f t="shared" si="86"/>
        <v>2750.8776207189808</v>
      </c>
      <c r="BB271" s="35">
        <f t="shared" si="87"/>
        <v>9.0352011188447476E-2</v>
      </c>
      <c r="BC271" s="5">
        <f t="shared" si="88"/>
        <v>2283.4668408610182</v>
      </c>
      <c r="BD271" s="35">
        <f t="shared" si="89"/>
        <v>7.4999999999999997E-2</v>
      </c>
      <c r="BE271" s="5">
        <f t="shared" si="117"/>
        <v>357396.18308295624</v>
      </c>
      <c r="BF271" s="5">
        <f t="shared" si="118"/>
        <v>971670.7547741629</v>
      </c>
      <c r="BG271" s="5">
        <f t="shared" si="90"/>
        <v>362603.81691704399</v>
      </c>
      <c r="BH271" s="5">
        <f t="shared" si="91"/>
        <v>1329066.9378571191</v>
      </c>
      <c r="BI271" s="150"/>
      <c r="BJ271" s="2">
        <v>264</v>
      </c>
      <c r="BK271" s="118">
        <v>52871</v>
      </c>
      <c r="BL271" s="5">
        <f t="shared" si="119"/>
        <v>359730.92659551679</v>
      </c>
      <c r="BM271" s="5">
        <f t="shared" si="120"/>
        <v>4911.6692164045799</v>
      </c>
      <c r="BN271" s="5">
        <f t="shared" si="92"/>
        <v>2738.2948682233327</v>
      </c>
      <c r="BO271" s="35">
        <f t="shared" si="93"/>
        <v>9.134476907410137E-2</v>
      </c>
      <c r="BP271" s="5">
        <f t="shared" si="94"/>
        <v>2173.3743481812471</v>
      </c>
      <c r="BQ271" s="35">
        <f t="shared" si="95"/>
        <v>7.2499999999999995E-2</v>
      </c>
      <c r="BR271" s="5">
        <f t="shared" si="121"/>
        <v>363007.36827270756</v>
      </c>
      <c r="BS271" s="5">
        <f t="shared" si="122"/>
        <v>933673.30485810211</v>
      </c>
      <c r="BT271" s="5">
        <f t="shared" si="96"/>
        <v>356992.63172729348</v>
      </c>
      <c r="BU271" s="5">
        <f t="shared" si="97"/>
        <v>1296680.6731308098</v>
      </c>
      <c r="BV271" s="150"/>
      <c r="BW271" s="2">
        <v>264</v>
      </c>
      <c r="BX271" s="118">
        <v>52871</v>
      </c>
      <c r="BY271" s="5">
        <f t="shared" si="123"/>
        <v>354072.66143152135</v>
      </c>
      <c r="BZ271" s="5">
        <f t="shared" si="124"/>
        <v>4790.177965290115</v>
      </c>
      <c r="CA271" s="5">
        <f t="shared" si="98"/>
        <v>2724.7541069395738</v>
      </c>
      <c r="CB271" s="35">
        <f t="shared" si="99"/>
        <v>9.2345591300611013E-2</v>
      </c>
      <c r="CC271" s="5">
        <f t="shared" si="100"/>
        <v>2065.4238583505412</v>
      </c>
      <c r="CD271" s="35">
        <f t="shared" si="101"/>
        <v>7.0000000000000007E-2</v>
      </c>
      <c r="CE271" s="5">
        <f t="shared" si="125"/>
        <v>368652.09267541906</v>
      </c>
      <c r="CF271" s="5">
        <f t="shared" si="126"/>
        <v>895954.8901611719</v>
      </c>
      <c r="CG271" s="5">
        <f t="shared" si="102"/>
        <v>351347.90732458176</v>
      </c>
      <c r="CH271" s="5">
        <f t="shared" si="103"/>
        <v>1264606.9828365911</v>
      </c>
    </row>
    <row r="272" spans="9:86" ht="14.25" customHeight="1">
      <c r="I272" s="150"/>
      <c r="J272" s="2">
        <v>265</v>
      </c>
      <c r="K272" s="118">
        <v>52902</v>
      </c>
      <c r="L272" s="5">
        <f t="shared" si="104"/>
        <v>379212.78693298349</v>
      </c>
      <c r="M272" s="5">
        <f t="shared" si="67"/>
        <v>5409.1195491666622</v>
      </c>
      <c r="N272" s="5">
        <f t="shared" si="68"/>
        <v>2802.0316390024004</v>
      </c>
      <c r="O272" s="35">
        <f t="shared" si="69"/>
        <v>8.8668897322734752E-2</v>
      </c>
      <c r="P272" s="5">
        <f t="shared" si="70"/>
        <v>2607.0879101642618</v>
      </c>
      <c r="Q272" s="35">
        <f t="shared" si="71"/>
        <v>8.2500000000000018E-2</v>
      </c>
      <c r="R272" s="5">
        <f t="shared" si="105"/>
        <v>343589.24470601889</v>
      </c>
      <c r="S272" s="5">
        <f t="shared" si="106"/>
        <v>1089827.4358231465</v>
      </c>
      <c r="T272" s="5">
        <f t="shared" si="72"/>
        <v>376410.75529398111</v>
      </c>
      <c r="U272" s="5">
        <f t="shared" si="73"/>
        <v>1433416.6805291653</v>
      </c>
      <c r="V272" s="150"/>
      <c r="W272" s="2">
        <v>265</v>
      </c>
      <c r="X272" s="118">
        <v>52902</v>
      </c>
      <c r="Y272" s="5">
        <f t="shared" si="107"/>
        <v>373716.12079498288</v>
      </c>
      <c r="Z272" s="5">
        <f t="shared" si="108"/>
        <v>5283.104931931518</v>
      </c>
      <c r="AA272" s="5">
        <f t="shared" si="74"/>
        <v>2791.6641266316319</v>
      </c>
      <c r="AB272" s="35">
        <f t="shared" si="75"/>
        <v>8.9640151054541609E-2</v>
      </c>
      <c r="AC272" s="5">
        <f t="shared" si="76"/>
        <v>2491.4408052998861</v>
      </c>
      <c r="AD272" s="35">
        <f t="shared" si="77"/>
        <v>0.08</v>
      </c>
      <c r="AE272" s="5">
        <f t="shared" si="109"/>
        <v>349075.54333164857</v>
      </c>
      <c r="AF272" s="5">
        <f t="shared" si="110"/>
        <v>1050947.2636302037</v>
      </c>
      <c r="AG272" s="5">
        <f t="shared" si="78"/>
        <v>370924.45666835125</v>
      </c>
      <c r="AH272" s="5">
        <f t="shared" si="79"/>
        <v>1400022.8069618521</v>
      </c>
      <c r="AI272" s="150"/>
      <c r="AJ272" s="2">
        <v>265</v>
      </c>
      <c r="AK272" s="118">
        <v>52902</v>
      </c>
      <c r="AL272" s="5">
        <f t="shared" si="111"/>
        <v>368179.07361632021</v>
      </c>
      <c r="AM272" s="5">
        <f t="shared" si="112"/>
        <v>5158.1681680251213</v>
      </c>
      <c r="AN272" s="5">
        <f t="shared" si="80"/>
        <v>2780.3449842530531</v>
      </c>
      <c r="AO272" s="35">
        <f t="shared" si="81"/>
        <v>9.0619326849101262E-2</v>
      </c>
      <c r="AP272" s="5">
        <f t="shared" si="82"/>
        <v>2377.8231837720682</v>
      </c>
      <c r="AQ272" s="35">
        <f t="shared" si="83"/>
        <v>7.7500000000000013E-2</v>
      </c>
      <c r="AR272" s="5">
        <f t="shared" si="113"/>
        <v>354601.27136793319</v>
      </c>
      <c r="AS272" s="5">
        <f t="shared" si="114"/>
        <v>1012313.2931587242</v>
      </c>
      <c r="AT272" s="5">
        <f t="shared" si="84"/>
        <v>365398.72863206716</v>
      </c>
      <c r="AU272" s="5">
        <f t="shared" si="85"/>
        <v>1366914.5645266573</v>
      </c>
      <c r="AV272" s="150"/>
      <c r="AW272" s="2">
        <v>265</v>
      </c>
      <c r="AX272" s="118">
        <v>52902</v>
      </c>
      <c r="AY272" s="5">
        <f t="shared" si="115"/>
        <v>362603.81691704399</v>
      </c>
      <c r="AZ272" s="5">
        <f t="shared" si="116"/>
        <v>5034.344461579999</v>
      </c>
      <c r="BA272" s="5">
        <f t="shared" si="86"/>
        <v>2768.0706058484743</v>
      </c>
      <c r="BB272" s="35">
        <f t="shared" si="87"/>
        <v>9.1606446817356579E-2</v>
      </c>
      <c r="BC272" s="5">
        <f t="shared" si="88"/>
        <v>2266.2738557315247</v>
      </c>
      <c r="BD272" s="35">
        <f t="shared" si="89"/>
        <v>7.4999999999999997E-2</v>
      </c>
      <c r="BE272" s="5">
        <f t="shared" si="117"/>
        <v>360164.25368880469</v>
      </c>
      <c r="BF272" s="5">
        <f t="shared" si="118"/>
        <v>973937.02862989437</v>
      </c>
      <c r="BG272" s="5">
        <f t="shared" si="90"/>
        <v>359835.74631119554</v>
      </c>
      <c r="BH272" s="5">
        <f t="shared" si="91"/>
        <v>1334101.2823186992</v>
      </c>
      <c r="BI272" s="150"/>
      <c r="BJ272" s="2">
        <v>265</v>
      </c>
      <c r="BK272" s="118">
        <v>52902</v>
      </c>
      <c r="BL272" s="5">
        <f t="shared" si="119"/>
        <v>356992.63172729348</v>
      </c>
      <c r="BM272" s="5">
        <f t="shared" si="120"/>
        <v>4911.6692164045799</v>
      </c>
      <c r="BN272" s="5">
        <f t="shared" si="92"/>
        <v>2754.8387330521819</v>
      </c>
      <c r="BO272" s="35">
        <f t="shared" si="93"/>
        <v>9.2601532520926719E-2</v>
      </c>
      <c r="BP272" s="5">
        <f t="shared" si="94"/>
        <v>2156.830483352398</v>
      </c>
      <c r="BQ272" s="35">
        <f t="shared" si="95"/>
        <v>7.2499999999999995E-2</v>
      </c>
      <c r="BR272" s="5">
        <f t="shared" si="121"/>
        <v>365762.20700575976</v>
      </c>
      <c r="BS272" s="5">
        <f t="shared" si="122"/>
        <v>935830.13534145453</v>
      </c>
      <c r="BT272" s="5">
        <f t="shared" si="96"/>
        <v>354237.79299424129</v>
      </c>
      <c r="BU272" s="5">
        <f t="shared" si="97"/>
        <v>1301592.3423472142</v>
      </c>
      <c r="BV272" s="150"/>
      <c r="BW272" s="2">
        <v>265</v>
      </c>
      <c r="BX272" s="118">
        <v>52902</v>
      </c>
      <c r="BY272" s="5">
        <f t="shared" si="123"/>
        <v>351347.90732458176</v>
      </c>
      <c r="BZ272" s="5">
        <f t="shared" si="124"/>
        <v>4790.177965290115</v>
      </c>
      <c r="CA272" s="5">
        <f t="shared" si="98"/>
        <v>2740.6485058967214</v>
      </c>
      <c r="CB272" s="35">
        <f t="shared" si="99"/>
        <v>9.3604604966035301E-2</v>
      </c>
      <c r="CC272" s="5">
        <f t="shared" si="100"/>
        <v>2049.5294593933936</v>
      </c>
      <c r="CD272" s="35">
        <f t="shared" si="101"/>
        <v>7.0000000000000007E-2</v>
      </c>
      <c r="CE272" s="5">
        <f t="shared" si="125"/>
        <v>371392.7411813158</v>
      </c>
      <c r="CF272" s="5">
        <f t="shared" si="126"/>
        <v>898004.41962056526</v>
      </c>
      <c r="CG272" s="5">
        <f t="shared" si="102"/>
        <v>348607.25881868502</v>
      </c>
      <c r="CH272" s="5">
        <f t="shared" si="103"/>
        <v>1269397.160801881</v>
      </c>
    </row>
    <row r="273" spans="9:86" ht="14.25" customHeight="1">
      <c r="I273" s="150"/>
      <c r="J273" s="2">
        <v>266</v>
      </c>
      <c r="K273" s="118">
        <v>52932</v>
      </c>
      <c r="L273" s="5">
        <f t="shared" si="104"/>
        <v>376410.75529398111</v>
      </c>
      <c r="M273" s="5">
        <f t="shared" si="67"/>
        <v>5409.1195491666622</v>
      </c>
      <c r="N273" s="5">
        <f t="shared" si="68"/>
        <v>2821.2956065205422</v>
      </c>
      <c r="O273" s="35">
        <f t="shared" si="69"/>
        <v>8.9943092225951232E-2</v>
      </c>
      <c r="P273" s="5">
        <f t="shared" si="70"/>
        <v>2587.82394264612</v>
      </c>
      <c r="Q273" s="35">
        <f t="shared" si="71"/>
        <v>8.2500000000000004E-2</v>
      </c>
      <c r="R273" s="5">
        <f t="shared" si="105"/>
        <v>346410.54031253944</v>
      </c>
      <c r="S273" s="5">
        <f t="shared" si="106"/>
        <v>1092415.2597657926</v>
      </c>
      <c r="T273" s="5">
        <f t="shared" si="72"/>
        <v>373589.45968746056</v>
      </c>
      <c r="U273" s="5">
        <f t="shared" si="73"/>
        <v>1438825.800078332</v>
      </c>
      <c r="V273" s="150"/>
      <c r="W273" s="2">
        <v>266</v>
      </c>
      <c r="X273" s="118">
        <v>52932</v>
      </c>
      <c r="Y273" s="5">
        <f t="shared" si="107"/>
        <v>370924.45666835125</v>
      </c>
      <c r="Z273" s="5">
        <f t="shared" si="108"/>
        <v>5283.104931931518</v>
      </c>
      <c r="AA273" s="5">
        <f t="shared" si="74"/>
        <v>2810.2752208091761</v>
      </c>
      <c r="AB273" s="35">
        <f t="shared" si="75"/>
        <v>9.091690246745468E-2</v>
      </c>
      <c r="AC273" s="5">
        <f t="shared" si="76"/>
        <v>2472.8297111223419</v>
      </c>
      <c r="AD273" s="35">
        <f t="shared" si="77"/>
        <v>0.08</v>
      </c>
      <c r="AE273" s="5">
        <f t="shared" si="109"/>
        <v>351885.81855245773</v>
      </c>
      <c r="AF273" s="5">
        <f t="shared" si="110"/>
        <v>1053420.0933413261</v>
      </c>
      <c r="AG273" s="5">
        <f t="shared" si="78"/>
        <v>368114.1814475421</v>
      </c>
      <c r="AH273" s="5">
        <f t="shared" si="79"/>
        <v>1405305.9118937838</v>
      </c>
      <c r="AI273" s="150"/>
      <c r="AJ273" s="2">
        <v>266</v>
      </c>
      <c r="AK273" s="118">
        <v>52932</v>
      </c>
      <c r="AL273" s="5">
        <f t="shared" si="111"/>
        <v>365398.72863206716</v>
      </c>
      <c r="AM273" s="5">
        <f t="shared" si="112"/>
        <v>5158.1681680251213</v>
      </c>
      <c r="AN273" s="5">
        <f t="shared" si="80"/>
        <v>2798.3013789430211</v>
      </c>
      <c r="AO273" s="35">
        <f t="shared" si="81"/>
        <v>9.1898558796379259E-2</v>
      </c>
      <c r="AP273" s="5">
        <f t="shared" si="82"/>
        <v>2359.8667890821002</v>
      </c>
      <c r="AQ273" s="35">
        <f t="shared" si="83"/>
        <v>7.7499999999999999E-2</v>
      </c>
      <c r="AR273" s="5">
        <f t="shared" si="113"/>
        <v>357399.57274687622</v>
      </c>
      <c r="AS273" s="5">
        <f t="shared" si="114"/>
        <v>1014673.1599478063</v>
      </c>
      <c r="AT273" s="5">
        <f t="shared" si="84"/>
        <v>362600.42725312413</v>
      </c>
      <c r="AU273" s="5">
        <f t="shared" si="85"/>
        <v>1372072.7326946824</v>
      </c>
      <c r="AV273" s="150"/>
      <c r="AW273" s="2">
        <v>266</v>
      </c>
      <c r="AX273" s="118">
        <v>52932</v>
      </c>
      <c r="AY273" s="5">
        <f t="shared" si="115"/>
        <v>359835.74631119554</v>
      </c>
      <c r="AZ273" s="5">
        <f t="shared" si="116"/>
        <v>5034.344461579999</v>
      </c>
      <c r="BA273" s="5">
        <f t="shared" si="86"/>
        <v>2785.3710471350269</v>
      </c>
      <c r="BB273" s="35">
        <f t="shared" si="87"/>
        <v>9.2888082710698677E-2</v>
      </c>
      <c r="BC273" s="5">
        <f t="shared" si="88"/>
        <v>2248.9734144449721</v>
      </c>
      <c r="BD273" s="35">
        <f t="shared" si="89"/>
        <v>7.5000000000000011E-2</v>
      </c>
      <c r="BE273" s="5">
        <f t="shared" si="117"/>
        <v>362949.62473593972</v>
      </c>
      <c r="BF273" s="5">
        <f t="shared" si="118"/>
        <v>976186.00204433932</v>
      </c>
      <c r="BG273" s="5">
        <f t="shared" si="90"/>
        <v>357050.37526406051</v>
      </c>
      <c r="BH273" s="5">
        <f t="shared" si="91"/>
        <v>1339135.626780279</v>
      </c>
      <c r="BI273" s="150"/>
      <c r="BJ273" s="2">
        <v>266</v>
      </c>
      <c r="BK273" s="118">
        <v>52932</v>
      </c>
      <c r="BL273" s="5">
        <f t="shared" si="119"/>
        <v>354237.79299424129</v>
      </c>
      <c r="BM273" s="5">
        <f t="shared" si="120"/>
        <v>4911.6692164045799</v>
      </c>
      <c r="BN273" s="5">
        <f t="shared" si="92"/>
        <v>2771.4825503977054</v>
      </c>
      <c r="BO273" s="35">
        <f t="shared" si="93"/>
        <v>9.3885495174460737E-2</v>
      </c>
      <c r="BP273" s="5">
        <f t="shared" si="94"/>
        <v>2140.1866660068745</v>
      </c>
      <c r="BQ273" s="35">
        <f t="shared" si="95"/>
        <v>7.2499999999999995E-2</v>
      </c>
      <c r="BR273" s="5">
        <f t="shared" si="121"/>
        <v>368533.68955615745</v>
      </c>
      <c r="BS273" s="5">
        <f t="shared" si="122"/>
        <v>937970.32200746145</v>
      </c>
      <c r="BT273" s="5">
        <f t="shared" si="96"/>
        <v>351466.3104438436</v>
      </c>
      <c r="BU273" s="5">
        <f t="shared" si="97"/>
        <v>1306504.0115636189</v>
      </c>
      <c r="BV273" s="150"/>
      <c r="BW273" s="2">
        <v>266</v>
      </c>
      <c r="BX273" s="118">
        <v>52932</v>
      </c>
      <c r="BY273" s="5">
        <f t="shared" si="123"/>
        <v>348607.25881868502</v>
      </c>
      <c r="BZ273" s="5">
        <f t="shared" si="124"/>
        <v>4790.177965290115</v>
      </c>
      <c r="CA273" s="5">
        <f t="shared" si="98"/>
        <v>2756.6356221811193</v>
      </c>
      <c r="CB273" s="35">
        <f t="shared" si="99"/>
        <v>9.4890816611993042E-2</v>
      </c>
      <c r="CC273" s="5">
        <f t="shared" si="100"/>
        <v>2033.542343108996</v>
      </c>
      <c r="CD273" s="35">
        <f t="shared" si="101"/>
        <v>7.0000000000000007E-2</v>
      </c>
      <c r="CE273" s="5">
        <f t="shared" si="125"/>
        <v>374149.37680349691</v>
      </c>
      <c r="CF273" s="5">
        <f t="shared" si="126"/>
        <v>900037.96196367429</v>
      </c>
      <c r="CG273" s="5">
        <f t="shared" si="102"/>
        <v>345850.6231965039</v>
      </c>
      <c r="CH273" s="5">
        <f t="shared" si="103"/>
        <v>1274187.3387671711</v>
      </c>
    </row>
    <row r="274" spans="9:86" ht="14.25" customHeight="1">
      <c r="I274" s="150"/>
      <c r="J274" s="2">
        <v>267</v>
      </c>
      <c r="K274" s="118">
        <v>52963</v>
      </c>
      <c r="L274" s="5">
        <f t="shared" si="104"/>
        <v>373589.45968746056</v>
      </c>
      <c r="M274" s="5">
        <f t="shared" si="67"/>
        <v>5409.1195491666622</v>
      </c>
      <c r="N274" s="5">
        <f t="shared" si="68"/>
        <v>2840.692013815371</v>
      </c>
      <c r="O274" s="35">
        <f t="shared" si="69"/>
        <v>9.124535845926228E-2</v>
      </c>
      <c r="P274" s="5">
        <f t="shared" si="70"/>
        <v>2568.4275353512912</v>
      </c>
      <c r="Q274" s="35">
        <f t="shared" si="71"/>
        <v>8.2500000000000004E-2</v>
      </c>
      <c r="R274" s="5">
        <f t="shared" si="105"/>
        <v>349251.23232635483</v>
      </c>
      <c r="S274" s="5">
        <f t="shared" si="106"/>
        <v>1094983.687301144</v>
      </c>
      <c r="T274" s="5">
        <f t="shared" si="72"/>
        <v>370748.76767364517</v>
      </c>
      <c r="U274" s="5">
        <f t="shared" si="73"/>
        <v>1444234.9196274988</v>
      </c>
      <c r="V274" s="150"/>
      <c r="W274" s="2">
        <v>267</v>
      </c>
      <c r="X274" s="118">
        <v>52963</v>
      </c>
      <c r="Y274" s="5">
        <f t="shared" si="107"/>
        <v>368114.1814475421</v>
      </c>
      <c r="Z274" s="5">
        <f t="shared" si="108"/>
        <v>5283.104931931518</v>
      </c>
      <c r="AA274" s="5">
        <f t="shared" si="74"/>
        <v>2829.0103889479037</v>
      </c>
      <c r="AB274" s="35">
        <f t="shared" si="75"/>
        <v>9.2221724612401551E-2</v>
      </c>
      <c r="AC274" s="5">
        <f t="shared" si="76"/>
        <v>2454.0945429836142</v>
      </c>
      <c r="AD274" s="35">
        <f t="shared" si="77"/>
        <v>0.08</v>
      </c>
      <c r="AE274" s="5">
        <f t="shared" si="109"/>
        <v>354714.82894140563</v>
      </c>
      <c r="AF274" s="5">
        <f t="shared" si="110"/>
        <v>1055874.1878843098</v>
      </c>
      <c r="AG274" s="5">
        <f t="shared" si="78"/>
        <v>365285.17105859419</v>
      </c>
      <c r="AH274" s="5">
        <f t="shared" si="79"/>
        <v>1410589.0168257155</v>
      </c>
      <c r="AI274" s="150"/>
      <c r="AJ274" s="2">
        <v>267</v>
      </c>
      <c r="AK274" s="118">
        <v>52963</v>
      </c>
      <c r="AL274" s="5">
        <f t="shared" si="111"/>
        <v>362600.42725312413</v>
      </c>
      <c r="AM274" s="5">
        <f t="shared" si="112"/>
        <v>5158.1681680251213</v>
      </c>
      <c r="AN274" s="5">
        <f t="shared" si="80"/>
        <v>2816.3737420153611</v>
      </c>
      <c r="AO274" s="35">
        <f t="shared" si="81"/>
        <v>9.3205860677576316E-2</v>
      </c>
      <c r="AP274" s="5">
        <f t="shared" si="82"/>
        <v>2341.7944260097602</v>
      </c>
      <c r="AQ274" s="35">
        <f t="shared" si="83"/>
        <v>7.7500000000000013E-2</v>
      </c>
      <c r="AR274" s="5">
        <f t="shared" si="113"/>
        <v>360215.94648889155</v>
      </c>
      <c r="AS274" s="5">
        <f t="shared" si="114"/>
        <v>1017014.954373816</v>
      </c>
      <c r="AT274" s="5">
        <f t="shared" si="84"/>
        <v>359784.0535111088</v>
      </c>
      <c r="AU274" s="5">
        <f t="shared" si="85"/>
        <v>1377230.9008627075</v>
      </c>
      <c r="AV274" s="150"/>
      <c r="AW274" s="2">
        <v>267</v>
      </c>
      <c r="AX274" s="118">
        <v>52963</v>
      </c>
      <c r="AY274" s="5">
        <f t="shared" si="115"/>
        <v>357050.37526406051</v>
      </c>
      <c r="AZ274" s="5">
        <f t="shared" si="116"/>
        <v>5034.344461579999</v>
      </c>
      <c r="BA274" s="5">
        <f t="shared" si="86"/>
        <v>2802.7796161796209</v>
      </c>
      <c r="BB274" s="35">
        <f t="shared" si="87"/>
        <v>9.4197787551074663E-2</v>
      </c>
      <c r="BC274" s="5">
        <f t="shared" si="88"/>
        <v>2231.5648454003781</v>
      </c>
      <c r="BD274" s="35">
        <f t="shared" si="89"/>
        <v>7.4999999999999997E-2</v>
      </c>
      <c r="BE274" s="5">
        <f t="shared" si="117"/>
        <v>365752.40435211937</v>
      </c>
      <c r="BF274" s="5">
        <f t="shared" si="118"/>
        <v>978417.56688973971</v>
      </c>
      <c r="BG274" s="5">
        <f t="shared" si="90"/>
        <v>354247.59564788087</v>
      </c>
      <c r="BH274" s="5">
        <f t="shared" si="91"/>
        <v>1344169.971241859</v>
      </c>
      <c r="BI274" s="150"/>
      <c r="BJ274" s="2">
        <v>267</v>
      </c>
      <c r="BK274" s="118">
        <v>52963</v>
      </c>
      <c r="BL274" s="5">
        <f t="shared" si="119"/>
        <v>351466.3104438436</v>
      </c>
      <c r="BM274" s="5">
        <f t="shared" si="120"/>
        <v>4911.6692164045799</v>
      </c>
      <c r="BN274" s="5">
        <f t="shared" si="92"/>
        <v>2788.2269241396916</v>
      </c>
      <c r="BO274" s="35">
        <f t="shared" si="93"/>
        <v>9.5197525610416223E-2</v>
      </c>
      <c r="BP274" s="5">
        <f t="shared" si="94"/>
        <v>2123.4422922648882</v>
      </c>
      <c r="BQ274" s="35">
        <f t="shared" si="95"/>
        <v>7.2499999999999995E-2</v>
      </c>
      <c r="BR274" s="5">
        <f t="shared" si="121"/>
        <v>371321.91648029716</v>
      </c>
      <c r="BS274" s="5">
        <f t="shared" si="122"/>
        <v>940093.76429972635</v>
      </c>
      <c r="BT274" s="5">
        <f t="shared" si="96"/>
        <v>348678.08351970388</v>
      </c>
      <c r="BU274" s="5">
        <f t="shared" si="97"/>
        <v>1311415.6807800236</v>
      </c>
      <c r="BV274" s="150"/>
      <c r="BW274" s="2">
        <v>267</v>
      </c>
      <c r="BX274" s="118">
        <v>52963</v>
      </c>
      <c r="BY274" s="5">
        <f t="shared" si="123"/>
        <v>345850.6231965039</v>
      </c>
      <c r="BZ274" s="5">
        <f t="shared" si="124"/>
        <v>4790.177965290115</v>
      </c>
      <c r="CA274" s="5">
        <f t="shared" si="98"/>
        <v>2772.7159966438421</v>
      </c>
      <c r="CB274" s="35">
        <f t="shared" si="99"/>
        <v>9.620509470882585E-2</v>
      </c>
      <c r="CC274" s="5">
        <f t="shared" si="100"/>
        <v>2017.4619686462729</v>
      </c>
      <c r="CD274" s="35">
        <f t="shared" si="101"/>
        <v>7.0000000000000007E-2</v>
      </c>
      <c r="CE274" s="5">
        <f t="shared" si="125"/>
        <v>376922.09280014073</v>
      </c>
      <c r="CF274" s="5">
        <f t="shared" si="126"/>
        <v>902055.42393232055</v>
      </c>
      <c r="CG274" s="5">
        <f t="shared" si="102"/>
        <v>343077.90719986008</v>
      </c>
      <c r="CH274" s="5">
        <f t="shared" si="103"/>
        <v>1278977.5167324613</v>
      </c>
    </row>
    <row r="275" spans="9:86" ht="14.25" customHeight="1">
      <c r="I275" s="150"/>
      <c r="J275" s="2">
        <v>268</v>
      </c>
      <c r="K275" s="118">
        <v>52994</v>
      </c>
      <c r="L275" s="5">
        <f t="shared" si="104"/>
        <v>370748.76767364517</v>
      </c>
      <c r="M275" s="5">
        <f t="shared" si="67"/>
        <v>5409.1195491666622</v>
      </c>
      <c r="N275" s="5">
        <f t="shared" si="68"/>
        <v>2860.2217714103517</v>
      </c>
      <c r="O275" s="35">
        <f t="shared" si="69"/>
        <v>9.2576602404615516E-2</v>
      </c>
      <c r="P275" s="5">
        <f t="shared" si="70"/>
        <v>2548.8977777563105</v>
      </c>
      <c r="Q275" s="35">
        <f t="shared" si="71"/>
        <v>8.2500000000000004E-2</v>
      </c>
      <c r="R275" s="5">
        <f t="shared" si="105"/>
        <v>352111.45409776521</v>
      </c>
      <c r="S275" s="5">
        <f t="shared" si="106"/>
        <v>1097532.5850789002</v>
      </c>
      <c r="T275" s="5">
        <f t="shared" si="72"/>
        <v>367888.54590223479</v>
      </c>
      <c r="U275" s="5">
        <f t="shared" si="73"/>
        <v>1449644.0391766655</v>
      </c>
      <c r="V275" s="150"/>
      <c r="W275" s="2">
        <v>268</v>
      </c>
      <c r="X275" s="118">
        <v>52994</v>
      </c>
      <c r="Y275" s="5">
        <f t="shared" si="107"/>
        <v>365285.17105859419</v>
      </c>
      <c r="Z275" s="5">
        <f t="shared" si="108"/>
        <v>5283.104931931518</v>
      </c>
      <c r="AA275" s="5">
        <f t="shared" si="74"/>
        <v>2847.8704582075566</v>
      </c>
      <c r="AB275" s="35">
        <f t="shared" si="75"/>
        <v>9.3555523755463013E-2</v>
      </c>
      <c r="AC275" s="5">
        <f t="shared" si="76"/>
        <v>2435.2344737239614</v>
      </c>
      <c r="AD275" s="35">
        <f t="shared" si="77"/>
        <v>0.08</v>
      </c>
      <c r="AE275" s="5">
        <f t="shared" si="109"/>
        <v>357562.69939961319</v>
      </c>
      <c r="AF275" s="5">
        <f t="shared" si="110"/>
        <v>1058309.4223580337</v>
      </c>
      <c r="AG275" s="5">
        <f t="shared" si="78"/>
        <v>362437.30060038663</v>
      </c>
      <c r="AH275" s="5">
        <f t="shared" si="79"/>
        <v>1415872.121757647</v>
      </c>
      <c r="AI275" s="150"/>
      <c r="AJ275" s="2">
        <v>268</v>
      </c>
      <c r="AK275" s="118">
        <v>52994</v>
      </c>
      <c r="AL275" s="5">
        <f t="shared" si="111"/>
        <v>359784.0535111088</v>
      </c>
      <c r="AM275" s="5">
        <f t="shared" si="112"/>
        <v>5158.1681680251213</v>
      </c>
      <c r="AN275" s="5">
        <f t="shared" si="80"/>
        <v>2834.5628224325437</v>
      </c>
      <c r="AO275" s="35">
        <f t="shared" si="81"/>
        <v>9.4542138644675311E-2</v>
      </c>
      <c r="AP275" s="5">
        <f t="shared" si="82"/>
        <v>2323.6053455925776</v>
      </c>
      <c r="AQ275" s="35">
        <f t="shared" si="83"/>
        <v>7.7499999999999999E-2</v>
      </c>
      <c r="AR275" s="5">
        <f t="shared" si="113"/>
        <v>363050.5093113241</v>
      </c>
      <c r="AS275" s="5">
        <f t="shared" si="114"/>
        <v>1019338.5597194086</v>
      </c>
      <c r="AT275" s="5">
        <f t="shared" si="84"/>
        <v>356949.49068867625</v>
      </c>
      <c r="AU275" s="5">
        <f t="shared" si="85"/>
        <v>1382389.0690307328</v>
      </c>
      <c r="AV275" s="150"/>
      <c r="AW275" s="2">
        <v>268</v>
      </c>
      <c r="AX275" s="118">
        <v>52994</v>
      </c>
      <c r="AY275" s="5">
        <f t="shared" si="115"/>
        <v>354247.59564788087</v>
      </c>
      <c r="AZ275" s="5">
        <f t="shared" si="116"/>
        <v>5034.344461579999</v>
      </c>
      <c r="BA275" s="5">
        <f t="shared" si="86"/>
        <v>2820.296988780744</v>
      </c>
      <c r="BB275" s="35">
        <f t="shared" si="87"/>
        <v>9.5536467378057072E-2</v>
      </c>
      <c r="BC275" s="5">
        <f t="shared" si="88"/>
        <v>2214.047472799255</v>
      </c>
      <c r="BD275" s="35">
        <f t="shared" si="89"/>
        <v>7.4999999999999983E-2</v>
      </c>
      <c r="BE275" s="5">
        <f t="shared" si="117"/>
        <v>368572.70134090009</v>
      </c>
      <c r="BF275" s="5">
        <f t="shared" si="118"/>
        <v>980631.61436253903</v>
      </c>
      <c r="BG275" s="5">
        <f t="shared" si="90"/>
        <v>351427.29865910014</v>
      </c>
      <c r="BH275" s="5">
        <f t="shared" si="91"/>
        <v>1349204.3157034391</v>
      </c>
      <c r="BI275" s="150"/>
      <c r="BJ275" s="2">
        <v>268</v>
      </c>
      <c r="BK275" s="118">
        <v>52994</v>
      </c>
      <c r="BL275" s="5">
        <f t="shared" si="119"/>
        <v>348678.08351970388</v>
      </c>
      <c r="BM275" s="5">
        <f t="shared" si="120"/>
        <v>4911.6692164045799</v>
      </c>
      <c r="BN275" s="5">
        <f t="shared" si="92"/>
        <v>2805.0724618063691</v>
      </c>
      <c r="BO275" s="35">
        <f t="shared" si="93"/>
        <v>9.6538529757561456E-2</v>
      </c>
      <c r="BP275" s="5">
        <f t="shared" si="94"/>
        <v>2106.5967545982107</v>
      </c>
      <c r="BQ275" s="35">
        <f t="shared" si="95"/>
        <v>7.2499999999999981E-2</v>
      </c>
      <c r="BR275" s="5">
        <f t="shared" si="121"/>
        <v>374126.98894210352</v>
      </c>
      <c r="BS275" s="5">
        <f t="shared" si="122"/>
        <v>942200.36105432454</v>
      </c>
      <c r="BT275" s="5">
        <f t="shared" si="96"/>
        <v>345873.01105789753</v>
      </c>
      <c r="BU275" s="5">
        <f t="shared" si="97"/>
        <v>1316327.349996428</v>
      </c>
      <c r="BV275" s="150"/>
      <c r="BW275" s="2">
        <v>268</v>
      </c>
      <c r="BX275" s="118">
        <v>52994</v>
      </c>
      <c r="BY275" s="5">
        <f t="shared" si="123"/>
        <v>343077.90719986008</v>
      </c>
      <c r="BZ275" s="5">
        <f t="shared" si="124"/>
        <v>4790.177965290115</v>
      </c>
      <c r="CA275" s="5">
        <f t="shared" si="98"/>
        <v>2788.8901732909312</v>
      </c>
      <c r="CB275" s="35">
        <f t="shared" si="99"/>
        <v>9.7548345076021337E-2</v>
      </c>
      <c r="CC275" s="5">
        <f t="shared" si="100"/>
        <v>2001.2877919991838</v>
      </c>
      <c r="CD275" s="35">
        <f t="shared" si="101"/>
        <v>7.0000000000000007E-2</v>
      </c>
      <c r="CE275" s="5">
        <f t="shared" si="125"/>
        <v>379710.98297343164</v>
      </c>
      <c r="CF275" s="5">
        <f t="shared" si="126"/>
        <v>904056.71172431973</v>
      </c>
      <c r="CG275" s="5">
        <f t="shared" si="102"/>
        <v>340289.01702656917</v>
      </c>
      <c r="CH275" s="5">
        <f t="shared" si="103"/>
        <v>1283767.6946977514</v>
      </c>
    </row>
    <row r="276" spans="9:86" ht="14.25" customHeight="1">
      <c r="I276" s="150"/>
      <c r="J276" s="2">
        <v>269</v>
      </c>
      <c r="K276" s="118">
        <v>53022</v>
      </c>
      <c r="L276" s="5">
        <f t="shared" si="104"/>
        <v>367888.54590223479</v>
      </c>
      <c r="M276" s="5">
        <f t="shared" si="67"/>
        <v>5409.1195491666622</v>
      </c>
      <c r="N276" s="5">
        <f t="shared" si="68"/>
        <v>2879.8857960887981</v>
      </c>
      <c r="O276" s="35">
        <f t="shared" si="69"/>
        <v>9.3937769843612975E-2</v>
      </c>
      <c r="P276" s="5">
        <f t="shared" si="70"/>
        <v>2529.2337530778641</v>
      </c>
      <c r="Q276" s="35">
        <f t="shared" si="71"/>
        <v>8.2500000000000004E-2</v>
      </c>
      <c r="R276" s="5">
        <f t="shared" si="105"/>
        <v>354991.33989385399</v>
      </c>
      <c r="S276" s="5">
        <f t="shared" si="106"/>
        <v>1100061.8188319781</v>
      </c>
      <c r="T276" s="5">
        <f t="shared" si="72"/>
        <v>365008.66010614601</v>
      </c>
      <c r="U276" s="5">
        <f t="shared" si="73"/>
        <v>1455053.1587258321</v>
      </c>
      <c r="V276" s="150"/>
      <c r="W276" s="2">
        <v>269</v>
      </c>
      <c r="X276" s="118">
        <v>53022</v>
      </c>
      <c r="Y276" s="5">
        <f t="shared" si="107"/>
        <v>362437.30060038663</v>
      </c>
      <c r="Z276" s="5">
        <f t="shared" si="108"/>
        <v>5283.104931931518</v>
      </c>
      <c r="AA276" s="5">
        <f t="shared" si="74"/>
        <v>2866.8562612622736</v>
      </c>
      <c r="AB276" s="35">
        <f t="shared" si="75"/>
        <v>9.4919245558222176E-2</v>
      </c>
      <c r="AC276" s="5">
        <f t="shared" si="76"/>
        <v>2416.2486706692443</v>
      </c>
      <c r="AD276" s="35">
        <f t="shared" si="77"/>
        <v>0.08</v>
      </c>
      <c r="AE276" s="5">
        <f t="shared" si="109"/>
        <v>360429.55566087546</v>
      </c>
      <c r="AF276" s="5">
        <f t="shared" si="110"/>
        <v>1060725.671028703</v>
      </c>
      <c r="AG276" s="5">
        <f t="shared" si="78"/>
        <v>359570.44433912437</v>
      </c>
      <c r="AH276" s="5">
        <f t="shared" si="79"/>
        <v>1421155.2266895785</v>
      </c>
      <c r="AI276" s="150"/>
      <c r="AJ276" s="2">
        <v>269</v>
      </c>
      <c r="AK276" s="118">
        <v>53022</v>
      </c>
      <c r="AL276" s="5">
        <f t="shared" si="111"/>
        <v>356949.49068867625</v>
      </c>
      <c r="AM276" s="5">
        <f t="shared" si="112"/>
        <v>5158.1681680251213</v>
      </c>
      <c r="AN276" s="5">
        <f t="shared" si="80"/>
        <v>2852.8693739940873</v>
      </c>
      <c r="AO276" s="35">
        <f t="shared" si="81"/>
        <v>9.5908338241019075E-2</v>
      </c>
      <c r="AP276" s="5">
        <f t="shared" si="82"/>
        <v>2305.298794031034</v>
      </c>
      <c r="AQ276" s="35">
        <f t="shared" si="83"/>
        <v>7.7499999999999999E-2</v>
      </c>
      <c r="AR276" s="5">
        <f t="shared" si="113"/>
        <v>365903.37868531817</v>
      </c>
      <c r="AS276" s="5">
        <f t="shared" si="114"/>
        <v>1021643.8585134397</v>
      </c>
      <c r="AT276" s="5">
        <f t="shared" si="84"/>
        <v>354096.62131468218</v>
      </c>
      <c r="AU276" s="5">
        <f t="shared" si="85"/>
        <v>1387547.2371987579</v>
      </c>
      <c r="AV276" s="150"/>
      <c r="AW276" s="2">
        <v>269</v>
      </c>
      <c r="AX276" s="118">
        <v>53022</v>
      </c>
      <c r="AY276" s="5">
        <f t="shared" si="115"/>
        <v>351427.29865910014</v>
      </c>
      <c r="AZ276" s="5">
        <f t="shared" si="116"/>
        <v>5034.344461579999</v>
      </c>
      <c r="BA276" s="5">
        <f t="shared" si="86"/>
        <v>2837.9238449606232</v>
      </c>
      <c r="BB276" s="35">
        <f t="shared" si="87"/>
        <v>9.6905067618444751E-2</v>
      </c>
      <c r="BC276" s="5">
        <f t="shared" si="88"/>
        <v>2196.4206166193758</v>
      </c>
      <c r="BD276" s="35">
        <f t="shared" si="89"/>
        <v>7.4999999999999997E-2</v>
      </c>
      <c r="BE276" s="5">
        <f t="shared" si="117"/>
        <v>371410.62518586073</v>
      </c>
      <c r="BF276" s="5">
        <f t="shared" si="118"/>
        <v>982828.03497915843</v>
      </c>
      <c r="BG276" s="5">
        <f t="shared" si="90"/>
        <v>348589.3748141395</v>
      </c>
      <c r="BH276" s="5">
        <f t="shared" si="91"/>
        <v>1354238.6601650191</v>
      </c>
      <c r="BI276" s="150"/>
      <c r="BJ276" s="2">
        <v>269</v>
      </c>
      <c r="BK276" s="118">
        <v>53022</v>
      </c>
      <c r="BL276" s="5">
        <f t="shared" si="119"/>
        <v>345873.01105789753</v>
      </c>
      <c r="BM276" s="5">
        <f t="shared" si="120"/>
        <v>4911.6692164045799</v>
      </c>
      <c r="BN276" s="5">
        <f t="shared" si="92"/>
        <v>2822.0197745964488</v>
      </c>
      <c r="BO276" s="35">
        <f t="shared" si="93"/>
        <v>9.7909452927764484E-2</v>
      </c>
      <c r="BP276" s="5">
        <f t="shared" si="94"/>
        <v>2089.6494418081311</v>
      </c>
      <c r="BQ276" s="35">
        <f t="shared" si="95"/>
        <v>7.2500000000000009E-2</v>
      </c>
      <c r="BR276" s="5">
        <f t="shared" si="121"/>
        <v>376949.00871669996</v>
      </c>
      <c r="BS276" s="5">
        <f t="shared" si="122"/>
        <v>944290.01049613266</v>
      </c>
      <c r="BT276" s="5">
        <f t="shared" si="96"/>
        <v>343050.99128330109</v>
      </c>
      <c r="BU276" s="5">
        <f t="shared" si="97"/>
        <v>1321239.0192128327</v>
      </c>
      <c r="BV276" s="150"/>
      <c r="BW276" s="2">
        <v>269</v>
      </c>
      <c r="BX276" s="118">
        <v>53022</v>
      </c>
      <c r="BY276" s="5">
        <f t="shared" si="123"/>
        <v>340289.01702656917</v>
      </c>
      <c r="BZ276" s="5">
        <f t="shared" si="124"/>
        <v>4790.177965290115</v>
      </c>
      <c r="CA276" s="5">
        <f t="shared" si="98"/>
        <v>2805.1586993017945</v>
      </c>
      <c r="CB276" s="35">
        <f t="shared" si="99"/>
        <v>9.8921512912046983E-2</v>
      </c>
      <c r="CC276" s="5">
        <f t="shared" si="100"/>
        <v>1985.0192659883203</v>
      </c>
      <c r="CD276" s="35">
        <f t="shared" si="101"/>
        <v>7.0000000000000007E-2</v>
      </c>
      <c r="CE276" s="5">
        <f t="shared" si="125"/>
        <v>382516.14167273341</v>
      </c>
      <c r="CF276" s="5">
        <f t="shared" si="126"/>
        <v>906041.7309903081</v>
      </c>
      <c r="CG276" s="5">
        <f t="shared" si="102"/>
        <v>337483.8583272674</v>
      </c>
      <c r="CH276" s="5">
        <f t="shared" si="103"/>
        <v>1288557.8726630416</v>
      </c>
    </row>
    <row r="277" spans="9:86" ht="14.25" customHeight="1">
      <c r="I277" s="150"/>
      <c r="J277" s="2">
        <v>270</v>
      </c>
      <c r="K277" s="118">
        <v>53053</v>
      </c>
      <c r="L277" s="5">
        <f t="shared" si="104"/>
        <v>365008.66010614601</v>
      </c>
      <c r="M277" s="5">
        <f t="shared" si="67"/>
        <v>5409.1195491666622</v>
      </c>
      <c r="N277" s="5">
        <f t="shared" si="68"/>
        <v>2899.6850109369084</v>
      </c>
      <c r="O277" s="35">
        <f t="shared" si="69"/>
        <v>9.5329848122299402E-2</v>
      </c>
      <c r="P277" s="5">
        <f t="shared" si="70"/>
        <v>2509.4345382297538</v>
      </c>
      <c r="Q277" s="35">
        <f t="shared" si="71"/>
        <v>8.2500000000000004E-2</v>
      </c>
      <c r="R277" s="5">
        <f t="shared" si="105"/>
        <v>357891.02490479092</v>
      </c>
      <c r="S277" s="5">
        <f t="shared" si="106"/>
        <v>1102571.253370208</v>
      </c>
      <c r="T277" s="5">
        <f t="shared" si="72"/>
        <v>362108.97509520908</v>
      </c>
      <c r="U277" s="5">
        <f t="shared" si="73"/>
        <v>1460462.278274999</v>
      </c>
      <c r="V277" s="150"/>
      <c r="W277" s="2">
        <v>270</v>
      </c>
      <c r="X277" s="118">
        <v>53053</v>
      </c>
      <c r="Y277" s="5">
        <f t="shared" si="107"/>
        <v>359570.44433912437</v>
      </c>
      <c r="Z277" s="5">
        <f t="shared" si="108"/>
        <v>5283.104931931518</v>
      </c>
      <c r="AA277" s="5">
        <f t="shared" si="74"/>
        <v>2885.9686363373553</v>
      </c>
      <c r="AB277" s="35">
        <f t="shared" si="75"/>
        <v>9.6313877242329399E-2</v>
      </c>
      <c r="AC277" s="5">
        <f t="shared" si="76"/>
        <v>2397.1362955941627</v>
      </c>
      <c r="AD277" s="35">
        <f t="shared" si="77"/>
        <v>0.08</v>
      </c>
      <c r="AE277" s="5">
        <f t="shared" si="109"/>
        <v>363315.52429721283</v>
      </c>
      <c r="AF277" s="5">
        <f t="shared" si="110"/>
        <v>1063122.8073242973</v>
      </c>
      <c r="AG277" s="5">
        <f t="shared" si="78"/>
        <v>356684.47570278699</v>
      </c>
      <c r="AH277" s="5">
        <f t="shared" si="79"/>
        <v>1426438.33162151</v>
      </c>
      <c r="AI277" s="150"/>
      <c r="AJ277" s="2">
        <v>270</v>
      </c>
      <c r="AK277" s="118">
        <v>53053</v>
      </c>
      <c r="AL277" s="5">
        <f t="shared" si="111"/>
        <v>354096.62131468218</v>
      </c>
      <c r="AM277" s="5">
        <f t="shared" si="112"/>
        <v>5158.1681680251213</v>
      </c>
      <c r="AN277" s="5">
        <f t="shared" si="80"/>
        <v>2871.2941553677988</v>
      </c>
      <c r="AO277" s="35">
        <f t="shared" si="81"/>
        <v>9.7305446565651627E-2</v>
      </c>
      <c r="AP277" s="5">
        <f t="shared" si="82"/>
        <v>2286.8740126573225</v>
      </c>
      <c r="AQ277" s="35">
        <f t="shared" si="83"/>
        <v>7.7499999999999999E-2</v>
      </c>
      <c r="AR277" s="5">
        <f t="shared" si="113"/>
        <v>368774.67284068599</v>
      </c>
      <c r="AS277" s="5">
        <f t="shared" si="114"/>
        <v>1023930.732526097</v>
      </c>
      <c r="AT277" s="5">
        <f t="shared" si="84"/>
        <v>351225.32715931436</v>
      </c>
      <c r="AU277" s="5">
        <f t="shared" si="85"/>
        <v>1392705.405366783</v>
      </c>
      <c r="AV277" s="150"/>
      <c r="AW277" s="2">
        <v>270</v>
      </c>
      <c r="AX277" s="118">
        <v>53053</v>
      </c>
      <c r="AY277" s="5">
        <f t="shared" si="115"/>
        <v>348589.3748141395</v>
      </c>
      <c r="AZ277" s="5">
        <f t="shared" si="116"/>
        <v>5034.344461579999</v>
      </c>
      <c r="BA277" s="5">
        <f t="shared" si="86"/>
        <v>2855.6608689916275</v>
      </c>
      <c r="BB277" s="35">
        <f t="shared" si="87"/>
        <v>9.8304575250380097E-2</v>
      </c>
      <c r="BC277" s="5">
        <f t="shared" si="88"/>
        <v>2178.6835925883715</v>
      </c>
      <c r="BD277" s="35">
        <f t="shared" si="89"/>
        <v>7.4999999999999983E-2</v>
      </c>
      <c r="BE277" s="5">
        <f t="shared" si="117"/>
        <v>374266.28605485236</v>
      </c>
      <c r="BF277" s="5">
        <f t="shared" si="118"/>
        <v>985006.71857174684</v>
      </c>
      <c r="BG277" s="5">
        <f t="shared" si="90"/>
        <v>345733.71394514787</v>
      </c>
      <c r="BH277" s="5">
        <f t="shared" si="91"/>
        <v>1359273.0046265991</v>
      </c>
      <c r="BI277" s="150"/>
      <c r="BJ277" s="2">
        <v>270</v>
      </c>
      <c r="BK277" s="118">
        <v>53053</v>
      </c>
      <c r="BL277" s="5">
        <f t="shared" si="119"/>
        <v>343050.99128330109</v>
      </c>
      <c r="BM277" s="5">
        <f t="shared" si="120"/>
        <v>4911.6692164045799</v>
      </c>
      <c r="BN277" s="5">
        <f t="shared" si="92"/>
        <v>2839.0694774013023</v>
      </c>
      <c r="BO277" s="35">
        <f t="shared" si="93"/>
        <v>9.9311281979886867E-2</v>
      </c>
      <c r="BP277" s="5">
        <f t="shared" si="94"/>
        <v>2072.5997390032776</v>
      </c>
      <c r="BQ277" s="35">
        <f t="shared" si="95"/>
        <v>7.2500000000000009E-2</v>
      </c>
      <c r="BR277" s="5">
        <f t="shared" si="121"/>
        <v>379788.07819410128</v>
      </c>
      <c r="BS277" s="5">
        <f t="shared" si="122"/>
        <v>946362.61023513589</v>
      </c>
      <c r="BT277" s="5">
        <f t="shared" si="96"/>
        <v>340211.92180589976</v>
      </c>
      <c r="BU277" s="5">
        <f t="shared" si="97"/>
        <v>1326150.6884292371</v>
      </c>
      <c r="BV277" s="150"/>
      <c r="BW277" s="2">
        <v>270</v>
      </c>
      <c r="BX277" s="118">
        <v>53053</v>
      </c>
      <c r="BY277" s="5">
        <f t="shared" si="123"/>
        <v>337483.8583272674</v>
      </c>
      <c r="BZ277" s="5">
        <f t="shared" si="124"/>
        <v>4790.177965290115</v>
      </c>
      <c r="CA277" s="5">
        <f t="shared" si="98"/>
        <v>2821.5221250477216</v>
      </c>
      <c r="CB277" s="35">
        <f t="shared" si="99"/>
        <v>0.10032558495802002</v>
      </c>
      <c r="CC277" s="5">
        <f t="shared" si="100"/>
        <v>1968.6558402423932</v>
      </c>
      <c r="CD277" s="35">
        <f t="shared" si="101"/>
        <v>7.0000000000000007E-2</v>
      </c>
      <c r="CE277" s="5">
        <f t="shared" si="125"/>
        <v>385337.66379778116</v>
      </c>
      <c r="CF277" s="5">
        <f t="shared" si="126"/>
        <v>908010.3868305505</v>
      </c>
      <c r="CG277" s="5">
        <f t="shared" si="102"/>
        <v>334662.33620221965</v>
      </c>
      <c r="CH277" s="5">
        <f t="shared" si="103"/>
        <v>1293348.0506283317</v>
      </c>
    </row>
    <row r="278" spans="9:86" ht="14.25" customHeight="1">
      <c r="I278" s="150"/>
      <c r="J278" s="2">
        <v>271</v>
      </c>
      <c r="K278" s="118">
        <v>53083</v>
      </c>
      <c r="L278" s="5">
        <f t="shared" si="104"/>
        <v>362108.97509520908</v>
      </c>
      <c r="M278" s="5">
        <f t="shared" si="67"/>
        <v>5409.1195491666622</v>
      </c>
      <c r="N278" s="5">
        <f t="shared" si="68"/>
        <v>2919.6203453870999</v>
      </c>
      <c r="O278" s="35">
        <f t="shared" si="69"/>
        <v>9.6753868460270426E-2</v>
      </c>
      <c r="P278" s="5">
        <f t="shared" si="70"/>
        <v>2489.4992037795623</v>
      </c>
      <c r="Q278" s="35">
        <f t="shared" si="71"/>
        <v>8.2500000000000004E-2</v>
      </c>
      <c r="R278" s="5">
        <f t="shared" si="105"/>
        <v>360810.645250178</v>
      </c>
      <c r="S278" s="5">
        <f t="shared" si="106"/>
        <v>1105060.7525739875</v>
      </c>
      <c r="T278" s="5">
        <f t="shared" si="72"/>
        <v>359189.354749822</v>
      </c>
      <c r="U278" s="5">
        <f t="shared" si="73"/>
        <v>1465871.3978241654</v>
      </c>
      <c r="V278" s="150"/>
      <c r="W278" s="2">
        <v>271</v>
      </c>
      <c r="X278" s="118">
        <v>53083</v>
      </c>
      <c r="Y278" s="5">
        <f t="shared" si="107"/>
        <v>356684.47570278699</v>
      </c>
      <c r="Z278" s="5">
        <f t="shared" si="108"/>
        <v>5283.104931931518</v>
      </c>
      <c r="AA278" s="5">
        <f t="shared" si="74"/>
        <v>2905.2084272462712</v>
      </c>
      <c r="AB278" s="35">
        <f t="shared" si="75"/>
        <v>9.7740449898371759E-2</v>
      </c>
      <c r="AC278" s="5">
        <f t="shared" si="76"/>
        <v>2377.8965046852468</v>
      </c>
      <c r="AD278" s="35">
        <f t="shared" si="77"/>
        <v>0.08</v>
      </c>
      <c r="AE278" s="5">
        <f t="shared" si="109"/>
        <v>366220.73272445909</v>
      </c>
      <c r="AF278" s="5">
        <f t="shared" si="110"/>
        <v>1065500.7038289825</v>
      </c>
      <c r="AG278" s="5">
        <f t="shared" si="78"/>
        <v>353779.26727554074</v>
      </c>
      <c r="AH278" s="5">
        <f t="shared" si="79"/>
        <v>1431721.4365534417</v>
      </c>
      <c r="AI278" s="150"/>
      <c r="AJ278" s="2">
        <v>271</v>
      </c>
      <c r="AK278" s="118">
        <v>53083</v>
      </c>
      <c r="AL278" s="5">
        <f t="shared" si="111"/>
        <v>351225.32715931436</v>
      </c>
      <c r="AM278" s="5">
        <f t="shared" si="112"/>
        <v>5158.1681680251213</v>
      </c>
      <c r="AN278" s="5">
        <f t="shared" si="80"/>
        <v>2889.8379301212162</v>
      </c>
      <c r="AO278" s="35">
        <f t="shared" si="81"/>
        <v>9.8734494581949023E-2</v>
      </c>
      <c r="AP278" s="5">
        <f t="shared" si="82"/>
        <v>2268.3302379039051</v>
      </c>
      <c r="AQ278" s="35">
        <f t="shared" si="83"/>
        <v>7.7499999999999999E-2</v>
      </c>
      <c r="AR278" s="5">
        <f t="shared" si="113"/>
        <v>371664.51077080722</v>
      </c>
      <c r="AS278" s="5">
        <f t="shared" si="114"/>
        <v>1026199.0627640008</v>
      </c>
      <c r="AT278" s="5">
        <f t="shared" si="84"/>
        <v>348335.48922919313</v>
      </c>
      <c r="AU278" s="5">
        <f t="shared" si="85"/>
        <v>1397863.5735348081</v>
      </c>
      <c r="AV278" s="150"/>
      <c r="AW278" s="2">
        <v>271</v>
      </c>
      <c r="AX278" s="118">
        <v>53083</v>
      </c>
      <c r="AY278" s="5">
        <f t="shared" si="115"/>
        <v>345733.71394514787</v>
      </c>
      <c r="AZ278" s="5">
        <f t="shared" si="116"/>
        <v>5034.344461579999</v>
      </c>
      <c r="BA278" s="5">
        <f t="shared" si="86"/>
        <v>2873.5087494228251</v>
      </c>
      <c r="BB278" s="35">
        <f t="shared" si="87"/>
        <v>9.9736021111741027E-2</v>
      </c>
      <c r="BC278" s="5">
        <f t="shared" si="88"/>
        <v>2160.8357121571739</v>
      </c>
      <c r="BD278" s="35">
        <f t="shared" si="89"/>
        <v>7.4999999999999997E-2</v>
      </c>
      <c r="BE278" s="5">
        <f t="shared" si="117"/>
        <v>377139.79480427521</v>
      </c>
      <c r="BF278" s="5">
        <f t="shared" si="118"/>
        <v>987167.55428390403</v>
      </c>
      <c r="BG278" s="5">
        <f t="shared" si="90"/>
        <v>342860.20519572502</v>
      </c>
      <c r="BH278" s="5">
        <f t="shared" si="91"/>
        <v>1364307.3490881792</v>
      </c>
      <c r="BI278" s="150"/>
      <c r="BJ278" s="2">
        <v>271</v>
      </c>
      <c r="BK278" s="118">
        <v>53083</v>
      </c>
      <c r="BL278" s="5">
        <f t="shared" si="119"/>
        <v>340211.92180589976</v>
      </c>
      <c r="BM278" s="5">
        <f t="shared" si="120"/>
        <v>4911.6692164045799</v>
      </c>
      <c r="BN278" s="5">
        <f t="shared" si="92"/>
        <v>2856.2221888272688</v>
      </c>
      <c r="BO278" s="35">
        <f t="shared" si="93"/>
        <v>0.10074504762793665</v>
      </c>
      <c r="BP278" s="5">
        <f t="shared" si="94"/>
        <v>2055.447027577311</v>
      </c>
      <c r="BQ278" s="35">
        <f t="shared" si="95"/>
        <v>7.2499999999999995E-2</v>
      </c>
      <c r="BR278" s="5">
        <f t="shared" si="121"/>
        <v>382644.30038292857</v>
      </c>
      <c r="BS278" s="5">
        <f t="shared" si="122"/>
        <v>948418.05726271321</v>
      </c>
      <c r="BT278" s="5">
        <f t="shared" si="96"/>
        <v>337355.69961707247</v>
      </c>
      <c r="BU278" s="5">
        <f t="shared" si="97"/>
        <v>1331062.3576456418</v>
      </c>
      <c r="BV278" s="150"/>
      <c r="BW278" s="2">
        <v>271</v>
      </c>
      <c r="BX278" s="118">
        <v>53083</v>
      </c>
      <c r="BY278" s="5">
        <f t="shared" si="123"/>
        <v>334662.33620221965</v>
      </c>
      <c r="BZ278" s="5">
        <f t="shared" si="124"/>
        <v>4790.177965290115</v>
      </c>
      <c r="CA278" s="5">
        <f t="shared" si="98"/>
        <v>2837.9810041105002</v>
      </c>
      <c r="CB278" s="35">
        <f t="shared" si="99"/>
        <v>0.10176159180562169</v>
      </c>
      <c r="CC278" s="5">
        <f t="shared" si="100"/>
        <v>1952.1969611796146</v>
      </c>
      <c r="CD278" s="35">
        <f t="shared" si="101"/>
        <v>7.0000000000000007E-2</v>
      </c>
      <c r="CE278" s="5">
        <f t="shared" si="125"/>
        <v>388175.64480189164</v>
      </c>
      <c r="CF278" s="5">
        <f t="shared" si="126"/>
        <v>909962.58379173011</v>
      </c>
      <c r="CG278" s="5">
        <f t="shared" si="102"/>
        <v>331824.35519810917</v>
      </c>
      <c r="CH278" s="5">
        <f t="shared" si="103"/>
        <v>1298138.2285936219</v>
      </c>
    </row>
    <row r="279" spans="9:86" ht="14.25" customHeight="1">
      <c r="I279" s="150"/>
      <c r="J279" s="2">
        <v>272</v>
      </c>
      <c r="K279" s="118">
        <v>53114</v>
      </c>
      <c r="L279" s="5">
        <f t="shared" si="104"/>
        <v>359189.354749822</v>
      </c>
      <c r="M279" s="5">
        <f t="shared" si="67"/>
        <v>5409.1195491666622</v>
      </c>
      <c r="N279" s="5">
        <f t="shared" si="68"/>
        <v>2939.6927352616358</v>
      </c>
      <c r="O279" s="35">
        <f t="shared" si="69"/>
        <v>9.8210908415450798E-2</v>
      </c>
      <c r="P279" s="5">
        <f t="shared" si="70"/>
        <v>2469.4268139050264</v>
      </c>
      <c r="Q279" s="35">
        <f t="shared" si="71"/>
        <v>8.2500000000000004E-2</v>
      </c>
      <c r="R279" s="5">
        <f t="shared" si="105"/>
        <v>363750.33798543963</v>
      </c>
      <c r="S279" s="5">
        <f t="shared" si="106"/>
        <v>1107530.1793878926</v>
      </c>
      <c r="T279" s="5">
        <f t="shared" si="72"/>
        <v>356249.66201456037</v>
      </c>
      <c r="U279" s="5">
        <f t="shared" si="73"/>
        <v>1471280.5173733323</v>
      </c>
      <c r="V279" s="150"/>
      <c r="W279" s="2">
        <v>272</v>
      </c>
      <c r="X279" s="118">
        <v>53114</v>
      </c>
      <c r="Y279" s="5">
        <f t="shared" si="107"/>
        <v>353779.26727554074</v>
      </c>
      <c r="Z279" s="5">
        <f t="shared" si="108"/>
        <v>5283.104931931518</v>
      </c>
      <c r="AA279" s="5">
        <f t="shared" si="74"/>
        <v>2924.576483427913</v>
      </c>
      <c r="AB279" s="35">
        <f t="shared" si="75"/>
        <v>9.920004095039664E-2</v>
      </c>
      <c r="AC279" s="5">
        <f t="shared" si="76"/>
        <v>2358.528448503605</v>
      </c>
      <c r="AD279" s="35">
        <f t="shared" si="77"/>
        <v>0.08</v>
      </c>
      <c r="AE279" s="5">
        <f t="shared" si="109"/>
        <v>369145.30920788698</v>
      </c>
      <c r="AF279" s="5">
        <f t="shared" si="110"/>
        <v>1067859.2322774862</v>
      </c>
      <c r="AG279" s="5">
        <f t="shared" si="78"/>
        <v>350854.69079211284</v>
      </c>
      <c r="AH279" s="5">
        <f t="shared" si="79"/>
        <v>1437004.5414853732</v>
      </c>
      <c r="AI279" s="150"/>
      <c r="AJ279" s="2">
        <v>272</v>
      </c>
      <c r="AK279" s="118">
        <v>53114</v>
      </c>
      <c r="AL279" s="5">
        <f t="shared" si="111"/>
        <v>348335.48922919313</v>
      </c>
      <c r="AM279" s="5">
        <f t="shared" si="112"/>
        <v>5158.1681680251213</v>
      </c>
      <c r="AN279" s="5">
        <f t="shared" si="80"/>
        <v>2908.5014667532491</v>
      </c>
      <c r="AO279" s="35">
        <f t="shared" si="81"/>
        <v>0.1001965595818881</v>
      </c>
      <c r="AP279" s="5">
        <f t="shared" si="82"/>
        <v>2249.6667012718722</v>
      </c>
      <c r="AQ279" s="35">
        <f t="shared" si="83"/>
        <v>7.7499999999999999E-2</v>
      </c>
      <c r="AR279" s="5">
        <f t="shared" si="113"/>
        <v>374573.01223756047</v>
      </c>
      <c r="AS279" s="5">
        <f t="shared" si="114"/>
        <v>1028448.7294652727</v>
      </c>
      <c r="AT279" s="5">
        <f t="shared" si="84"/>
        <v>345426.98776243988</v>
      </c>
      <c r="AU279" s="5">
        <f t="shared" si="85"/>
        <v>1403021.7417028332</v>
      </c>
      <c r="AV279" s="150"/>
      <c r="AW279" s="2">
        <v>272</v>
      </c>
      <c r="AX279" s="118">
        <v>53114</v>
      </c>
      <c r="AY279" s="5">
        <f t="shared" si="115"/>
        <v>342860.20519572502</v>
      </c>
      <c r="AZ279" s="5">
        <f t="shared" si="116"/>
        <v>5034.344461579999</v>
      </c>
      <c r="BA279" s="5">
        <f t="shared" si="86"/>
        <v>2891.4681791067178</v>
      </c>
      <c r="BB279" s="35">
        <f t="shared" si="87"/>
        <v>0.10120048236415524</v>
      </c>
      <c r="BC279" s="5">
        <f t="shared" si="88"/>
        <v>2142.8762824732812</v>
      </c>
      <c r="BD279" s="35">
        <f t="shared" si="89"/>
        <v>7.4999999999999997E-2</v>
      </c>
      <c r="BE279" s="5">
        <f t="shared" si="117"/>
        <v>380031.26298338192</v>
      </c>
      <c r="BF279" s="5">
        <f t="shared" si="118"/>
        <v>989310.43056637736</v>
      </c>
      <c r="BG279" s="5">
        <f t="shared" si="90"/>
        <v>339968.73701661831</v>
      </c>
      <c r="BH279" s="5">
        <f t="shared" si="91"/>
        <v>1369341.6935497592</v>
      </c>
      <c r="BI279" s="150"/>
      <c r="BJ279" s="2">
        <v>272</v>
      </c>
      <c r="BK279" s="118">
        <v>53114</v>
      </c>
      <c r="BL279" s="5">
        <f t="shared" si="119"/>
        <v>337355.69961707247</v>
      </c>
      <c r="BM279" s="5">
        <f t="shared" si="120"/>
        <v>4911.6692164045799</v>
      </c>
      <c r="BN279" s="5">
        <f t="shared" si="92"/>
        <v>2873.4785312181002</v>
      </c>
      <c r="BO279" s="35">
        <f t="shared" si="93"/>
        <v>0.10221182690482752</v>
      </c>
      <c r="BP279" s="5">
        <f t="shared" si="94"/>
        <v>2038.1906851864794</v>
      </c>
      <c r="BQ279" s="35">
        <f t="shared" si="95"/>
        <v>7.2499999999999995E-2</v>
      </c>
      <c r="BR279" s="5">
        <f t="shared" si="121"/>
        <v>385517.77891414665</v>
      </c>
      <c r="BS279" s="5">
        <f t="shared" si="122"/>
        <v>950456.24794789974</v>
      </c>
      <c r="BT279" s="5">
        <f t="shared" si="96"/>
        <v>334482.2210858544</v>
      </c>
      <c r="BU279" s="5">
        <f t="shared" si="97"/>
        <v>1335974.0268620464</v>
      </c>
      <c r="BV279" s="150"/>
      <c r="BW279" s="2">
        <v>272</v>
      </c>
      <c r="BX279" s="118">
        <v>53114</v>
      </c>
      <c r="BY279" s="5">
        <f t="shared" si="123"/>
        <v>331824.35519810917</v>
      </c>
      <c r="BZ279" s="5">
        <f t="shared" si="124"/>
        <v>4790.177965290115</v>
      </c>
      <c r="CA279" s="5">
        <f t="shared" si="98"/>
        <v>2854.5358933011448</v>
      </c>
      <c r="CB279" s="35">
        <f t="shared" si="99"/>
        <v>0.10323061036060119</v>
      </c>
      <c r="CC279" s="5">
        <f t="shared" si="100"/>
        <v>1935.6420719889702</v>
      </c>
      <c r="CD279" s="35">
        <f t="shared" si="101"/>
        <v>7.0000000000000007E-2</v>
      </c>
      <c r="CE279" s="5">
        <f t="shared" si="125"/>
        <v>391030.18069519277</v>
      </c>
      <c r="CF279" s="5">
        <f t="shared" si="126"/>
        <v>911898.22586371913</v>
      </c>
      <c r="CG279" s="5">
        <f t="shared" si="102"/>
        <v>328969.81930480804</v>
      </c>
      <c r="CH279" s="5">
        <f t="shared" si="103"/>
        <v>1302928.4065589118</v>
      </c>
    </row>
    <row r="280" spans="9:86" ht="14.25" customHeight="1">
      <c r="I280" s="150"/>
      <c r="J280" s="2">
        <v>273</v>
      </c>
      <c r="K280" s="118">
        <v>53144</v>
      </c>
      <c r="L280" s="5">
        <f t="shared" si="104"/>
        <v>356249.66201456037</v>
      </c>
      <c r="M280" s="5">
        <f t="shared" si="67"/>
        <v>5409.1195491666622</v>
      </c>
      <c r="N280" s="5">
        <f t="shared" si="68"/>
        <v>2959.9031228165595</v>
      </c>
      <c r="O280" s="35">
        <f t="shared" si="69"/>
        <v>9.9702094516926201E-2</v>
      </c>
      <c r="P280" s="5">
        <f t="shared" si="70"/>
        <v>2449.2164263501027</v>
      </c>
      <c r="Q280" s="35">
        <f t="shared" si="71"/>
        <v>8.2500000000000004E-2</v>
      </c>
      <c r="R280" s="5">
        <f t="shared" si="105"/>
        <v>366710.24110825622</v>
      </c>
      <c r="S280" s="5">
        <f t="shared" si="106"/>
        <v>1109979.3958142428</v>
      </c>
      <c r="T280" s="5">
        <f t="shared" si="72"/>
        <v>353289.75889174378</v>
      </c>
      <c r="U280" s="5">
        <f t="shared" si="73"/>
        <v>1476689.6369224989</v>
      </c>
      <c r="V280" s="150"/>
      <c r="W280" s="2">
        <v>273</v>
      </c>
      <c r="X280" s="118">
        <v>53144</v>
      </c>
      <c r="Y280" s="5">
        <f t="shared" si="107"/>
        <v>350854.69079211284</v>
      </c>
      <c r="Z280" s="5">
        <f t="shared" si="108"/>
        <v>5283.104931931518</v>
      </c>
      <c r="AA280" s="5">
        <f t="shared" si="74"/>
        <v>2944.0736599840989</v>
      </c>
      <c r="AB280" s="35">
        <f t="shared" si="75"/>
        <v>0.10069377678847147</v>
      </c>
      <c r="AC280" s="5">
        <f t="shared" si="76"/>
        <v>2339.0312719474191</v>
      </c>
      <c r="AD280" s="35">
        <f t="shared" si="77"/>
        <v>0.08</v>
      </c>
      <c r="AE280" s="5">
        <f t="shared" si="109"/>
        <v>372089.38286787109</v>
      </c>
      <c r="AF280" s="5">
        <f t="shared" si="110"/>
        <v>1070198.2635494336</v>
      </c>
      <c r="AG280" s="5">
        <f t="shared" si="78"/>
        <v>347910.61713212874</v>
      </c>
      <c r="AH280" s="5">
        <f t="shared" si="79"/>
        <v>1442287.6464173046</v>
      </c>
      <c r="AI280" s="150"/>
      <c r="AJ280" s="2">
        <v>273</v>
      </c>
      <c r="AK280" s="118">
        <v>53144</v>
      </c>
      <c r="AL280" s="5">
        <f t="shared" si="111"/>
        <v>345426.98776243988</v>
      </c>
      <c r="AM280" s="5">
        <f t="shared" si="112"/>
        <v>5158.1681680251213</v>
      </c>
      <c r="AN280" s="5">
        <f t="shared" si="80"/>
        <v>2927.2855387260306</v>
      </c>
      <c r="AO280" s="35">
        <f t="shared" si="81"/>
        <v>0.1016927678183342</v>
      </c>
      <c r="AP280" s="5">
        <f t="shared" si="82"/>
        <v>2230.8826292990907</v>
      </c>
      <c r="AQ280" s="35">
        <f t="shared" si="83"/>
        <v>7.7499999999999986E-2</v>
      </c>
      <c r="AR280" s="5">
        <f t="shared" si="113"/>
        <v>377500.29777628649</v>
      </c>
      <c r="AS280" s="5">
        <f t="shared" si="114"/>
        <v>1030679.6120945718</v>
      </c>
      <c r="AT280" s="5">
        <f t="shared" si="84"/>
        <v>342499.70222371386</v>
      </c>
      <c r="AU280" s="5">
        <f t="shared" si="85"/>
        <v>1408179.9098708583</v>
      </c>
      <c r="AV280" s="150"/>
      <c r="AW280" s="2">
        <v>273</v>
      </c>
      <c r="AX280" s="118">
        <v>53144</v>
      </c>
      <c r="AY280" s="5">
        <f t="shared" si="115"/>
        <v>339968.73701661831</v>
      </c>
      <c r="AZ280" s="5">
        <f t="shared" si="116"/>
        <v>5034.344461579999</v>
      </c>
      <c r="BA280" s="5">
        <f t="shared" si="86"/>
        <v>2909.5398552261349</v>
      </c>
      <c r="BB280" s="35">
        <f t="shared" si="87"/>
        <v>0.10269908512501529</v>
      </c>
      <c r="BC280" s="5">
        <f t="shared" si="88"/>
        <v>2124.8046063538641</v>
      </c>
      <c r="BD280" s="35">
        <f t="shared" si="89"/>
        <v>7.4999999999999983E-2</v>
      </c>
      <c r="BE280" s="5">
        <f t="shared" si="117"/>
        <v>382940.80283860804</v>
      </c>
      <c r="BF280" s="5">
        <f t="shared" si="118"/>
        <v>991435.23517273122</v>
      </c>
      <c r="BG280" s="5">
        <f t="shared" si="90"/>
        <v>337059.19716139219</v>
      </c>
      <c r="BH280" s="5">
        <f t="shared" si="91"/>
        <v>1374376.0380113393</v>
      </c>
      <c r="BI280" s="150"/>
      <c r="BJ280" s="2">
        <v>273</v>
      </c>
      <c r="BK280" s="118">
        <v>53144</v>
      </c>
      <c r="BL280" s="5">
        <f t="shared" si="119"/>
        <v>334482.2210858544</v>
      </c>
      <c r="BM280" s="5">
        <f t="shared" si="120"/>
        <v>4911.6692164045799</v>
      </c>
      <c r="BN280" s="5">
        <f t="shared" si="92"/>
        <v>2890.8391306775429</v>
      </c>
      <c r="BO280" s="35">
        <f t="shared" si="93"/>
        <v>0.10371274579412196</v>
      </c>
      <c r="BP280" s="5">
        <f t="shared" si="94"/>
        <v>2020.8300857270369</v>
      </c>
      <c r="BQ280" s="35">
        <f t="shared" si="95"/>
        <v>7.2499999999999995E-2</v>
      </c>
      <c r="BR280" s="5">
        <f t="shared" si="121"/>
        <v>388408.61804482416</v>
      </c>
      <c r="BS280" s="5">
        <f t="shared" si="122"/>
        <v>952477.07803362678</v>
      </c>
      <c r="BT280" s="5">
        <f t="shared" si="96"/>
        <v>331591.38195517688</v>
      </c>
      <c r="BU280" s="5">
        <f t="shared" si="97"/>
        <v>1340885.6960784509</v>
      </c>
      <c r="BV280" s="150"/>
      <c r="BW280" s="2">
        <v>273</v>
      </c>
      <c r="BX280" s="118">
        <v>53144</v>
      </c>
      <c r="BY280" s="5">
        <f t="shared" si="123"/>
        <v>328969.81930480804</v>
      </c>
      <c r="BZ280" s="5">
        <f t="shared" si="124"/>
        <v>4790.177965290115</v>
      </c>
      <c r="CA280" s="5">
        <f t="shared" si="98"/>
        <v>2871.1873526787349</v>
      </c>
      <c r="CB280" s="35">
        <f t="shared" si="99"/>
        <v>0.10473376647424645</v>
      </c>
      <c r="CC280" s="5">
        <f t="shared" si="100"/>
        <v>1918.9906126113804</v>
      </c>
      <c r="CD280" s="35">
        <f t="shared" si="101"/>
        <v>7.0000000000000007E-2</v>
      </c>
      <c r="CE280" s="5">
        <f t="shared" si="125"/>
        <v>393901.36804787151</v>
      </c>
      <c r="CF280" s="5">
        <f t="shared" si="126"/>
        <v>913817.21647633053</v>
      </c>
      <c r="CG280" s="5">
        <f t="shared" si="102"/>
        <v>326098.6319521293</v>
      </c>
      <c r="CH280" s="5">
        <f t="shared" si="103"/>
        <v>1307718.5845242022</v>
      </c>
    </row>
    <row r="281" spans="9:86" ht="14.25" customHeight="1">
      <c r="I281" s="150"/>
      <c r="J281" s="2">
        <v>274</v>
      </c>
      <c r="K281" s="118">
        <v>53175</v>
      </c>
      <c r="L281" s="5">
        <f t="shared" si="104"/>
        <v>353289.75889174378</v>
      </c>
      <c r="M281" s="5">
        <f t="shared" si="67"/>
        <v>5409.1195491666622</v>
      </c>
      <c r="N281" s="5">
        <f t="shared" si="68"/>
        <v>2980.2524567859236</v>
      </c>
      <c r="O281" s="35">
        <f t="shared" si="69"/>
        <v>0.10122860507934993</v>
      </c>
      <c r="P281" s="5">
        <f t="shared" si="70"/>
        <v>2428.8670923807385</v>
      </c>
      <c r="Q281" s="35">
        <f t="shared" si="71"/>
        <v>8.2500000000000004E-2</v>
      </c>
      <c r="R281" s="5">
        <f t="shared" si="105"/>
        <v>369690.49356504215</v>
      </c>
      <c r="S281" s="5">
        <f t="shared" si="106"/>
        <v>1112408.2629066235</v>
      </c>
      <c r="T281" s="5">
        <f t="shared" si="72"/>
        <v>350309.50643495785</v>
      </c>
      <c r="U281" s="5">
        <f t="shared" si="73"/>
        <v>1482098.7564716656</v>
      </c>
      <c r="V281" s="150"/>
      <c r="W281" s="2">
        <v>274</v>
      </c>
      <c r="X281" s="118">
        <v>53175</v>
      </c>
      <c r="Y281" s="5">
        <f t="shared" si="107"/>
        <v>347910.61713212874</v>
      </c>
      <c r="Z281" s="5">
        <f t="shared" si="108"/>
        <v>5283.104931931518</v>
      </c>
      <c r="AA281" s="5">
        <f t="shared" si="74"/>
        <v>2963.7008177173261</v>
      </c>
      <c r="AB281" s="35">
        <f t="shared" si="75"/>
        <v>0.10222283558279954</v>
      </c>
      <c r="AC281" s="5">
        <f t="shared" si="76"/>
        <v>2319.4041142141918</v>
      </c>
      <c r="AD281" s="35">
        <f t="shared" si="77"/>
        <v>0.08</v>
      </c>
      <c r="AE281" s="5">
        <f t="shared" si="109"/>
        <v>375053.08368558838</v>
      </c>
      <c r="AF281" s="5">
        <f t="shared" si="110"/>
        <v>1072517.6676636478</v>
      </c>
      <c r="AG281" s="5">
        <f t="shared" si="78"/>
        <v>344946.91631441144</v>
      </c>
      <c r="AH281" s="5">
        <f t="shared" si="79"/>
        <v>1447570.7513492361</v>
      </c>
      <c r="AI281" s="150"/>
      <c r="AJ281" s="2">
        <v>274</v>
      </c>
      <c r="AK281" s="118">
        <v>53175</v>
      </c>
      <c r="AL281" s="5">
        <f t="shared" si="111"/>
        <v>342499.70222371386</v>
      </c>
      <c r="AM281" s="5">
        <f t="shared" si="112"/>
        <v>5158.1681680251213</v>
      </c>
      <c r="AN281" s="5">
        <f t="shared" si="80"/>
        <v>2946.1909244969693</v>
      </c>
      <c r="AO281" s="35">
        <f t="shared" si="81"/>
        <v>0.10322429731886579</v>
      </c>
      <c r="AP281" s="5">
        <f t="shared" si="82"/>
        <v>2211.977243528152</v>
      </c>
      <c r="AQ281" s="35">
        <f t="shared" si="83"/>
        <v>7.7499999999999999E-2</v>
      </c>
      <c r="AR281" s="5">
        <f t="shared" si="113"/>
        <v>380446.48870078346</v>
      </c>
      <c r="AS281" s="5">
        <f t="shared" si="114"/>
        <v>1032891.5893380999</v>
      </c>
      <c r="AT281" s="5">
        <f t="shared" si="84"/>
        <v>339553.51129921689</v>
      </c>
      <c r="AU281" s="5">
        <f t="shared" si="85"/>
        <v>1413338.0780388834</v>
      </c>
      <c r="AV281" s="150"/>
      <c r="AW281" s="2">
        <v>274</v>
      </c>
      <c r="AX281" s="118">
        <v>53175</v>
      </c>
      <c r="AY281" s="5">
        <f t="shared" si="115"/>
        <v>337059.19716139219</v>
      </c>
      <c r="AZ281" s="5">
        <f t="shared" si="116"/>
        <v>5034.344461579999</v>
      </c>
      <c r="BA281" s="5">
        <f t="shared" si="86"/>
        <v>2927.7244793212981</v>
      </c>
      <c r="BB281" s="35">
        <f t="shared" si="87"/>
        <v>0.10423300728101237</v>
      </c>
      <c r="BC281" s="5">
        <f t="shared" si="88"/>
        <v>2106.6199822587009</v>
      </c>
      <c r="BD281" s="35">
        <f t="shared" si="89"/>
        <v>7.4999999999999997E-2</v>
      </c>
      <c r="BE281" s="5">
        <f t="shared" si="117"/>
        <v>385868.52731792931</v>
      </c>
      <c r="BF281" s="5">
        <f t="shared" si="118"/>
        <v>993541.85515498987</v>
      </c>
      <c r="BG281" s="5">
        <f t="shared" si="90"/>
        <v>334131.47268207092</v>
      </c>
      <c r="BH281" s="5">
        <f t="shared" si="91"/>
        <v>1379410.3824729193</v>
      </c>
      <c r="BI281" s="150"/>
      <c r="BJ281" s="2">
        <v>274</v>
      </c>
      <c r="BK281" s="118">
        <v>53175</v>
      </c>
      <c r="BL281" s="5">
        <f t="shared" si="119"/>
        <v>331591.38195517688</v>
      </c>
      <c r="BM281" s="5">
        <f t="shared" si="120"/>
        <v>4911.6692164045799</v>
      </c>
      <c r="BN281" s="5">
        <f t="shared" si="92"/>
        <v>2908.3046170920529</v>
      </c>
      <c r="BO281" s="35">
        <f t="shared" si="93"/>
        <v>0.10524898204327345</v>
      </c>
      <c r="BP281" s="5">
        <f t="shared" si="94"/>
        <v>2003.3645993125269</v>
      </c>
      <c r="BQ281" s="35">
        <f t="shared" si="95"/>
        <v>7.2499999999999995E-2</v>
      </c>
      <c r="BR281" s="5">
        <f t="shared" si="121"/>
        <v>391316.92266191624</v>
      </c>
      <c r="BS281" s="5">
        <f t="shared" si="122"/>
        <v>954480.44263293932</v>
      </c>
      <c r="BT281" s="5">
        <f t="shared" si="96"/>
        <v>328683.07733808481</v>
      </c>
      <c r="BU281" s="5">
        <f t="shared" si="97"/>
        <v>1345797.3652948556</v>
      </c>
      <c r="BV281" s="150"/>
      <c r="BW281" s="2">
        <v>274</v>
      </c>
      <c r="BX281" s="118">
        <v>53175</v>
      </c>
      <c r="BY281" s="5">
        <f t="shared" si="123"/>
        <v>326098.6319521293</v>
      </c>
      <c r="BZ281" s="5">
        <f t="shared" si="124"/>
        <v>4790.177965290115</v>
      </c>
      <c r="CA281" s="5">
        <f t="shared" si="98"/>
        <v>2887.9359455693607</v>
      </c>
      <c r="CB281" s="35">
        <f t="shared" si="99"/>
        <v>0.10627223775633519</v>
      </c>
      <c r="CC281" s="5">
        <f t="shared" si="100"/>
        <v>1902.2420197207543</v>
      </c>
      <c r="CD281" s="35">
        <f t="shared" si="101"/>
        <v>7.0000000000000007E-2</v>
      </c>
      <c r="CE281" s="5">
        <f t="shared" si="125"/>
        <v>396789.30399344087</v>
      </c>
      <c r="CF281" s="5">
        <f t="shared" si="126"/>
        <v>915719.45849605126</v>
      </c>
      <c r="CG281" s="5">
        <f t="shared" si="102"/>
        <v>323210.69600655994</v>
      </c>
      <c r="CH281" s="5">
        <f t="shared" si="103"/>
        <v>1312508.7624894921</v>
      </c>
    </row>
    <row r="282" spans="9:86" ht="14.25" customHeight="1">
      <c r="I282" s="150"/>
      <c r="J282" s="2">
        <v>275</v>
      </c>
      <c r="K282" s="118">
        <v>53206</v>
      </c>
      <c r="L282" s="5">
        <f t="shared" si="104"/>
        <v>350309.50643495785</v>
      </c>
      <c r="M282" s="5">
        <f t="shared" si="67"/>
        <v>5409.1195491666622</v>
      </c>
      <c r="N282" s="5">
        <f t="shared" si="68"/>
        <v>3000.7416924263271</v>
      </c>
      <c r="O282" s="35">
        <f t="shared" si="69"/>
        <v>0.10279167321370342</v>
      </c>
      <c r="P282" s="5">
        <f t="shared" si="70"/>
        <v>2408.3778567403351</v>
      </c>
      <c r="Q282" s="35">
        <f t="shared" si="71"/>
        <v>8.2500000000000004E-2</v>
      </c>
      <c r="R282" s="5">
        <f t="shared" si="105"/>
        <v>372691.23525746848</v>
      </c>
      <c r="S282" s="5">
        <f t="shared" si="106"/>
        <v>1114816.6407633638</v>
      </c>
      <c r="T282" s="5">
        <f t="shared" si="72"/>
        <v>347308.76474253152</v>
      </c>
      <c r="U282" s="5">
        <f t="shared" si="73"/>
        <v>1487507.8760208322</v>
      </c>
      <c r="V282" s="150"/>
      <c r="W282" s="2">
        <v>275</v>
      </c>
      <c r="X282" s="118">
        <v>53206</v>
      </c>
      <c r="Y282" s="5">
        <f t="shared" si="107"/>
        <v>344946.91631441144</v>
      </c>
      <c r="Z282" s="5">
        <f t="shared" si="108"/>
        <v>5283.104931931518</v>
      </c>
      <c r="AA282" s="5">
        <f t="shared" si="74"/>
        <v>2983.4588231687749</v>
      </c>
      <c r="AB282" s="35">
        <f t="shared" si="75"/>
        <v>0.10378845029416939</v>
      </c>
      <c r="AC282" s="5">
        <f t="shared" si="76"/>
        <v>2299.6461087627431</v>
      </c>
      <c r="AD282" s="35">
        <f t="shared" si="77"/>
        <v>0.08</v>
      </c>
      <c r="AE282" s="5">
        <f t="shared" si="109"/>
        <v>378036.54250875715</v>
      </c>
      <c r="AF282" s="5">
        <f t="shared" si="110"/>
        <v>1074817.3137724106</v>
      </c>
      <c r="AG282" s="5">
        <f t="shared" si="78"/>
        <v>341963.45749124268</v>
      </c>
      <c r="AH282" s="5">
        <f t="shared" si="79"/>
        <v>1452853.8562811678</v>
      </c>
      <c r="AI282" s="150"/>
      <c r="AJ282" s="2">
        <v>275</v>
      </c>
      <c r="AK282" s="118">
        <v>53206</v>
      </c>
      <c r="AL282" s="5">
        <f t="shared" si="111"/>
        <v>339553.51129921689</v>
      </c>
      <c r="AM282" s="5">
        <f t="shared" si="112"/>
        <v>5158.1681680251213</v>
      </c>
      <c r="AN282" s="5">
        <f t="shared" si="80"/>
        <v>2965.2184075510122</v>
      </c>
      <c r="AO282" s="35">
        <f t="shared" si="81"/>
        <v>0.10479238089591275</v>
      </c>
      <c r="AP282" s="5">
        <f t="shared" si="82"/>
        <v>2192.9497604741091</v>
      </c>
      <c r="AQ282" s="35">
        <f t="shared" si="83"/>
        <v>7.7499999999999999E-2</v>
      </c>
      <c r="AR282" s="5">
        <f t="shared" si="113"/>
        <v>383411.70710833446</v>
      </c>
      <c r="AS282" s="5">
        <f t="shared" si="114"/>
        <v>1035084.5390985741</v>
      </c>
      <c r="AT282" s="5">
        <f t="shared" si="84"/>
        <v>336588.29289166589</v>
      </c>
      <c r="AU282" s="5">
        <f t="shared" si="85"/>
        <v>1418496.2462069085</v>
      </c>
      <c r="AV282" s="150"/>
      <c r="AW282" s="2">
        <v>275</v>
      </c>
      <c r="AX282" s="118">
        <v>53206</v>
      </c>
      <c r="AY282" s="5">
        <f t="shared" si="115"/>
        <v>334131.47268207092</v>
      </c>
      <c r="AZ282" s="5">
        <f t="shared" si="116"/>
        <v>5034.344461579999</v>
      </c>
      <c r="BA282" s="5">
        <f t="shared" si="86"/>
        <v>2946.0227573170559</v>
      </c>
      <c r="BB282" s="35">
        <f t="shared" si="87"/>
        <v>0.10580348149796315</v>
      </c>
      <c r="BC282" s="5">
        <f t="shared" si="88"/>
        <v>2088.3217042629431</v>
      </c>
      <c r="BD282" s="35">
        <f t="shared" si="89"/>
        <v>7.4999999999999997E-2</v>
      </c>
      <c r="BE282" s="5">
        <f t="shared" si="117"/>
        <v>388814.55007524637</v>
      </c>
      <c r="BF282" s="5">
        <f t="shared" si="118"/>
        <v>995630.17685925285</v>
      </c>
      <c r="BG282" s="5">
        <f t="shared" si="90"/>
        <v>331185.44992475386</v>
      </c>
      <c r="BH282" s="5">
        <f t="shared" si="91"/>
        <v>1384444.7269344991</v>
      </c>
      <c r="BI282" s="150"/>
      <c r="BJ282" s="2">
        <v>275</v>
      </c>
      <c r="BK282" s="118">
        <v>53206</v>
      </c>
      <c r="BL282" s="5">
        <f t="shared" si="119"/>
        <v>328683.07733808481</v>
      </c>
      <c r="BM282" s="5">
        <f t="shared" si="120"/>
        <v>4911.6692164045799</v>
      </c>
      <c r="BN282" s="5">
        <f t="shared" si="92"/>
        <v>2925.8756241536507</v>
      </c>
      <c r="BO282" s="35">
        <f t="shared" si="93"/>
        <v>0.10682176817314204</v>
      </c>
      <c r="BP282" s="5">
        <f t="shared" si="94"/>
        <v>1985.7935922509291</v>
      </c>
      <c r="BQ282" s="35">
        <f t="shared" si="95"/>
        <v>7.2499999999999995E-2</v>
      </c>
      <c r="BR282" s="5">
        <f t="shared" si="121"/>
        <v>394242.79828606988</v>
      </c>
      <c r="BS282" s="5">
        <f t="shared" si="122"/>
        <v>956466.23622519022</v>
      </c>
      <c r="BT282" s="5">
        <f t="shared" si="96"/>
        <v>325757.20171393116</v>
      </c>
      <c r="BU282" s="5">
        <f t="shared" si="97"/>
        <v>1350709.0345112602</v>
      </c>
      <c r="BV282" s="150"/>
      <c r="BW282" s="2">
        <v>275</v>
      </c>
      <c r="BX282" s="118">
        <v>53206</v>
      </c>
      <c r="BY282" s="5">
        <f t="shared" si="123"/>
        <v>323210.69600655994</v>
      </c>
      <c r="BZ282" s="5">
        <f t="shared" si="124"/>
        <v>4790.177965290115</v>
      </c>
      <c r="CA282" s="5">
        <f t="shared" si="98"/>
        <v>2904.7822385851819</v>
      </c>
      <c r="CB282" s="35">
        <f t="shared" si="99"/>
        <v>0.10784725658433876</v>
      </c>
      <c r="CC282" s="5">
        <f t="shared" si="100"/>
        <v>1885.3957267049332</v>
      </c>
      <c r="CD282" s="35">
        <f t="shared" si="101"/>
        <v>7.0000000000000007E-2</v>
      </c>
      <c r="CE282" s="5">
        <f t="shared" si="125"/>
        <v>399694.08623202605</v>
      </c>
      <c r="CF282" s="5">
        <f t="shared" si="126"/>
        <v>917604.85422275623</v>
      </c>
      <c r="CG282" s="5">
        <f t="shared" si="102"/>
        <v>320305.91376797477</v>
      </c>
      <c r="CH282" s="5">
        <f t="shared" si="103"/>
        <v>1317298.9404547822</v>
      </c>
    </row>
    <row r="283" spans="9:86" ht="14.25" customHeight="1">
      <c r="I283" s="150"/>
      <c r="J283" s="2">
        <v>276</v>
      </c>
      <c r="K283" s="118">
        <v>53236</v>
      </c>
      <c r="L283" s="5">
        <f t="shared" si="104"/>
        <v>347308.76474253152</v>
      </c>
      <c r="M283" s="5">
        <f t="shared" si="67"/>
        <v>5409.1195491666622</v>
      </c>
      <c r="N283" s="5">
        <f t="shared" si="68"/>
        <v>3021.3717915617581</v>
      </c>
      <c r="O283" s="35">
        <f t="shared" si="69"/>
        <v>0.10439259005058193</v>
      </c>
      <c r="P283" s="5">
        <f t="shared" si="70"/>
        <v>2387.7477576049041</v>
      </c>
      <c r="Q283" s="35">
        <f t="shared" si="71"/>
        <v>8.2500000000000004E-2</v>
      </c>
      <c r="R283" s="5">
        <f t="shared" si="105"/>
        <v>375712.60704903025</v>
      </c>
      <c r="S283" s="5">
        <f t="shared" si="106"/>
        <v>1117204.3885209686</v>
      </c>
      <c r="T283" s="5">
        <f t="shared" si="72"/>
        <v>344287.39295096975</v>
      </c>
      <c r="U283" s="5">
        <f t="shared" si="73"/>
        <v>1492916.9955699989</v>
      </c>
      <c r="V283" s="150"/>
      <c r="W283" s="2">
        <v>276</v>
      </c>
      <c r="X283" s="118">
        <v>53236</v>
      </c>
      <c r="Y283" s="5">
        <f t="shared" si="107"/>
        <v>341963.45749124268</v>
      </c>
      <c r="Z283" s="5">
        <f t="shared" si="108"/>
        <v>5283.104931931518</v>
      </c>
      <c r="AA283" s="5">
        <f t="shared" si="74"/>
        <v>3003.3485486565664</v>
      </c>
      <c r="AB283" s="35">
        <f t="shared" si="75"/>
        <v>0.10539191189690714</v>
      </c>
      <c r="AC283" s="5">
        <f t="shared" si="76"/>
        <v>2279.7563832749515</v>
      </c>
      <c r="AD283" s="35">
        <f t="shared" si="77"/>
        <v>8.0000000000000016E-2</v>
      </c>
      <c r="AE283" s="5">
        <f t="shared" si="109"/>
        <v>381039.89105741371</v>
      </c>
      <c r="AF283" s="5">
        <f t="shared" si="110"/>
        <v>1077097.0701556855</v>
      </c>
      <c r="AG283" s="5">
        <f t="shared" si="78"/>
        <v>338960.10894258611</v>
      </c>
      <c r="AH283" s="5">
        <f t="shared" si="79"/>
        <v>1458136.9612130993</v>
      </c>
      <c r="AI283" s="150"/>
      <c r="AJ283" s="2">
        <v>276</v>
      </c>
      <c r="AK283" s="118">
        <v>53236</v>
      </c>
      <c r="AL283" s="5">
        <f t="shared" si="111"/>
        <v>336588.29289166589</v>
      </c>
      <c r="AM283" s="5">
        <f t="shared" si="112"/>
        <v>5158.1681680251213</v>
      </c>
      <c r="AN283" s="5">
        <f t="shared" si="80"/>
        <v>2984.3687764331125</v>
      </c>
      <c r="AO283" s="35">
        <f t="shared" si="81"/>
        <v>0.10639830936937524</v>
      </c>
      <c r="AP283" s="5">
        <f t="shared" si="82"/>
        <v>2173.7993915920088</v>
      </c>
      <c r="AQ283" s="35">
        <f t="shared" si="83"/>
        <v>7.7499999999999999E-2</v>
      </c>
      <c r="AR283" s="5">
        <f t="shared" si="113"/>
        <v>386396.07588476758</v>
      </c>
      <c r="AS283" s="5">
        <f t="shared" si="114"/>
        <v>1037258.3384901661</v>
      </c>
      <c r="AT283" s="5">
        <f t="shared" si="84"/>
        <v>333603.92411523277</v>
      </c>
      <c r="AU283" s="5">
        <f t="shared" si="85"/>
        <v>1423654.4143749336</v>
      </c>
      <c r="AV283" s="150"/>
      <c r="AW283" s="2">
        <v>276</v>
      </c>
      <c r="AX283" s="118">
        <v>53236</v>
      </c>
      <c r="AY283" s="5">
        <f t="shared" si="115"/>
        <v>331185.44992475386</v>
      </c>
      <c r="AZ283" s="5">
        <f t="shared" si="116"/>
        <v>5034.344461579999</v>
      </c>
      <c r="BA283" s="5">
        <f t="shared" si="86"/>
        <v>2964.4353995502875</v>
      </c>
      <c r="BB283" s="35">
        <f t="shared" si="87"/>
        <v>0.10741179844309517</v>
      </c>
      <c r="BC283" s="5">
        <f t="shared" si="88"/>
        <v>2069.9090620297115</v>
      </c>
      <c r="BD283" s="35">
        <f t="shared" si="89"/>
        <v>7.4999999999999997E-2</v>
      </c>
      <c r="BE283" s="5">
        <f t="shared" si="117"/>
        <v>391778.98547479667</v>
      </c>
      <c r="BF283" s="5">
        <f t="shared" si="118"/>
        <v>997700.08592128253</v>
      </c>
      <c r="BG283" s="5">
        <f t="shared" si="90"/>
        <v>328221.01452520356</v>
      </c>
      <c r="BH283" s="5">
        <f t="shared" si="91"/>
        <v>1389479.0713960791</v>
      </c>
      <c r="BI283" s="150"/>
      <c r="BJ283" s="2">
        <v>276</v>
      </c>
      <c r="BK283" s="118">
        <v>53236</v>
      </c>
      <c r="BL283" s="5">
        <f t="shared" si="119"/>
        <v>325757.20171393116</v>
      </c>
      <c r="BM283" s="5">
        <f t="shared" si="120"/>
        <v>4911.6692164045799</v>
      </c>
      <c r="BN283" s="5">
        <f t="shared" si="92"/>
        <v>2943.5527893829121</v>
      </c>
      <c r="BO283" s="35">
        <f t="shared" si="93"/>
        <v>0.10843239469994612</v>
      </c>
      <c r="BP283" s="5">
        <f t="shared" si="94"/>
        <v>1968.1164270216675</v>
      </c>
      <c r="BQ283" s="35">
        <f t="shared" si="95"/>
        <v>7.2499999999999995E-2</v>
      </c>
      <c r="BR283" s="5">
        <f t="shared" si="121"/>
        <v>397186.35107545281</v>
      </c>
      <c r="BS283" s="5">
        <f t="shared" si="122"/>
        <v>958434.35265221191</v>
      </c>
      <c r="BT283" s="5">
        <f t="shared" si="96"/>
        <v>322813.64892454824</v>
      </c>
      <c r="BU283" s="5">
        <f t="shared" si="97"/>
        <v>1355620.7037276647</v>
      </c>
      <c r="BV283" s="150"/>
      <c r="BW283" s="2">
        <v>276</v>
      </c>
      <c r="BX283" s="118">
        <v>53236</v>
      </c>
      <c r="BY283" s="5">
        <f t="shared" si="123"/>
        <v>320305.91376797477</v>
      </c>
      <c r="BZ283" s="5">
        <f t="shared" si="124"/>
        <v>4790.177965290115</v>
      </c>
      <c r="CA283" s="5">
        <f t="shared" si="98"/>
        <v>2921.7268016435955</v>
      </c>
      <c r="CB283" s="35">
        <f t="shared" si="99"/>
        <v>0.10946011332504044</v>
      </c>
      <c r="CC283" s="5">
        <f t="shared" si="100"/>
        <v>1868.4511636465195</v>
      </c>
      <c r="CD283" s="35">
        <f t="shared" si="101"/>
        <v>7.0000000000000007E-2</v>
      </c>
      <c r="CE283" s="5">
        <f t="shared" si="125"/>
        <v>402615.81303366966</v>
      </c>
      <c r="CF283" s="5">
        <f t="shared" si="126"/>
        <v>919473.30538640276</v>
      </c>
      <c r="CG283" s="5">
        <f t="shared" si="102"/>
        <v>317384.18696633115</v>
      </c>
      <c r="CH283" s="5">
        <f t="shared" si="103"/>
        <v>1322089.1184200724</v>
      </c>
    </row>
    <row r="284" spans="9:86" ht="14.25" customHeight="1">
      <c r="I284" s="150"/>
      <c r="J284" s="2">
        <v>277</v>
      </c>
      <c r="K284" s="118">
        <v>53267</v>
      </c>
      <c r="L284" s="5">
        <f t="shared" si="104"/>
        <v>344287.39295096975</v>
      </c>
      <c r="M284" s="5">
        <f t="shared" si="67"/>
        <v>5409.1195491666622</v>
      </c>
      <c r="N284" s="5">
        <f t="shared" si="68"/>
        <v>3042.1437226287453</v>
      </c>
      <c r="O284" s="35">
        <f t="shared" si="69"/>
        <v>0.10603270819371466</v>
      </c>
      <c r="P284" s="5">
        <f t="shared" si="70"/>
        <v>2366.9758265379169</v>
      </c>
      <c r="Q284" s="35">
        <f t="shared" si="71"/>
        <v>8.249999999999999E-2</v>
      </c>
      <c r="R284" s="5">
        <f t="shared" si="105"/>
        <v>378754.75077165902</v>
      </c>
      <c r="S284" s="5">
        <f t="shared" si="106"/>
        <v>1119571.3643475065</v>
      </c>
      <c r="T284" s="5">
        <f t="shared" si="72"/>
        <v>341245.24922834098</v>
      </c>
      <c r="U284" s="5">
        <f t="shared" si="73"/>
        <v>1498326.1151191655</v>
      </c>
      <c r="V284" s="150"/>
      <c r="W284" s="2">
        <v>277</v>
      </c>
      <c r="X284" s="118">
        <v>53267</v>
      </c>
      <c r="Y284" s="5">
        <f t="shared" si="107"/>
        <v>338960.10894258611</v>
      </c>
      <c r="Z284" s="5">
        <f t="shared" si="108"/>
        <v>5283.104931931518</v>
      </c>
      <c r="AA284" s="5">
        <f t="shared" si="74"/>
        <v>3023.3708723142772</v>
      </c>
      <c r="AB284" s="35">
        <f t="shared" si="75"/>
        <v>0.10703457283203964</v>
      </c>
      <c r="AC284" s="5">
        <f t="shared" si="76"/>
        <v>2259.7340596172407</v>
      </c>
      <c r="AD284" s="35">
        <f t="shared" si="77"/>
        <v>7.9999999999999988E-2</v>
      </c>
      <c r="AE284" s="5">
        <f t="shared" si="109"/>
        <v>384063.26192972797</v>
      </c>
      <c r="AF284" s="5">
        <f t="shared" si="110"/>
        <v>1079356.8042153027</v>
      </c>
      <c r="AG284" s="5">
        <f t="shared" si="78"/>
        <v>335936.73807027185</v>
      </c>
      <c r="AH284" s="5">
        <f t="shared" si="79"/>
        <v>1463420.0661450308</v>
      </c>
      <c r="AI284" s="150"/>
      <c r="AJ284" s="2">
        <v>277</v>
      </c>
      <c r="AK284" s="118">
        <v>53267</v>
      </c>
      <c r="AL284" s="5">
        <f t="shared" si="111"/>
        <v>333603.92411523277</v>
      </c>
      <c r="AM284" s="5">
        <f t="shared" si="112"/>
        <v>5158.1681680251213</v>
      </c>
      <c r="AN284" s="5">
        <f t="shared" si="80"/>
        <v>3003.6428247809095</v>
      </c>
      <c r="AO284" s="35">
        <f t="shared" si="81"/>
        <v>0.10804343501942971</v>
      </c>
      <c r="AP284" s="5">
        <f t="shared" si="82"/>
        <v>2154.5253432442119</v>
      </c>
      <c r="AQ284" s="35">
        <f t="shared" si="83"/>
        <v>7.7500000000000013E-2</v>
      </c>
      <c r="AR284" s="5">
        <f t="shared" si="113"/>
        <v>389399.71870954847</v>
      </c>
      <c r="AS284" s="5">
        <f t="shared" si="114"/>
        <v>1039412.8638334103</v>
      </c>
      <c r="AT284" s="5">
        <f t="shared" si="84"/>
        <v>330600.28129045188</v>
      </c>
      <c r="AU284" s="5">
        <f t="shared" si="85"/>
        <v>1428812.5825429587</v>
      </c>
      <c r="AV284" s="150"/>
      <c r="AW284" s="2">
        <v>277</v>
      </c>
      <c r="AX284" s="118">
        <v>53267</v>
      </c>
      <c r="AY284" s="5">
        <f t="shared" si="115"/>
        <v>328221.01452520356</v>
      </c>
      <c r="AZ284" s="5">
        <f t="shared" si="116"/>
        <v>5034.344461579999</v>
      </c>
      <c r="BA284" s="5">
        <f t="shared" si="86"/>
        <v>2982.9631207974771</v>
      </c>
      <c r="BB284" s="35">
        <f t="shared" si="87"/>
        <v>0.1090593102374956</v>
      </c>
      <c r="BC284" s="5">
        <f t="shared" si="88"/>
        <v>2051.3813407825219</v>
      </c>
      <c r="BD284" s="35">
        <f t="shared" si="89"/>
        <v>7.4999999999999983E-2</v>
      </c>
      <c r="BE284" s="5">
        <f t="shared" si="117"/>
        <v>394761.94859559415</v>
      </c>
      <c r="BF284" s="5">
        <f t="shared" si="118"/>
        <v>999751.46726206504</v>
      </c>
      <c r="BG284" s="5">
        <f t="shared" si="90"/>
        <v>325238.05140440608</v>
      </c>
      <c r="BH284" s="5">
        <f t="shared" si="91"/>
        <v>1394513.4158576592</v>
      </c>
      <c r="BI284" s="150"/>
      <c r="BJ284" s="2">
        <v>277</v>
      </c>
      <c r="BK284" s="118">
        <v>53267</v>
      </c>
      <c r="BL284" s="5">
        <f t="shared" si="119"/>
        <v>322813.64892454824</v>
      </c>
      <c r="BM284" s="5">
        <f t="shared" si="120"/>
        <v>4911.6692164045799</v>
      </c>
      <c r="BN284" s="5">
        <f t="shared" si="92"/>
        <v>2961.3367541521011</v>
      </c>
      <c r="BO284" s="35">
        <f t="shared" si="93"/>
        <v>0.11008221358735396</v>
      </c>
      <c r="BP284" s="5">
        <f t="shared" si="94"/>
        <v>1950.332462252479</v>
      </c>
      <c r="BQ284" s="35">
        <f t="shared" si="95"/>
        <v>7.2499999999999995E-2</v>
      </c>
      <c r="BR284" s="5">
        <f t="shared" si="121"/>
        <v>400147.6878296049</v>
      </c>
      <c r="BS284" s="5">
        <f t="shared" si="122"/>
        <v>960384.68511446437</v>
      </c>
      <c r="BT284" s="5">
        <f t="shared" si="96"/>
        <v>319852.31217039615</v>
      </c>
      <c r="BU284" s="5">
        <f t="shared" si="97"/>
        <v>1360532.3729440693</v>
      </c>
      <c r="BV284" s="150"/>
      <c r="BW284" s="2">
        <v>277</v>
      </c>
      <c r="BX284" s="118">
        <v>53267</v>
      </c>
      <c r="BY284" s="5">
        <f t="shared" si="123"/>
        <v>317384.18696633115</v>
      </c>
      <c r="BZ284" s="5">
        <f t="shared" si="124"/>
        <v>4790.177965290115</v>
      </c>
      <c r="CA284" s="5">
        <f t="shared" si="98"/>
        <v>2938.7702079865167</v>
      </c>
      <c r="CB284" s="35">
        <f t="shared" si="99"/>
        <v>0.11111215978626944</v>
      </c>
      <c r="CC284" s="5">
        <f t="shared" si="100"/>
        <v>1851.4077573035984</v>
      </c>
      <c r="CD284" s="35">
        <f t="shared" si="101"/>
        <v>7.0000000000000007E-2</v>
      </c>
      <c r="CE284" s="5">
        <f t="shared" si="125"/>
        <v>405554.58324165619</v>
      </c>
      <c r="CF284" s="5">
        <f t="shared" si="126"/>
        <v>921324.71314370632</v>
      </c>
      <c r="CG284" s="5">
        <f t="shared" si="102"/>
        <v>314445.41675834463</v>
      </c>
      <c r="CH284" s="5">
        <f t="shared" si="103"/>
        <v>1326879.2963853625</v>
      </c>
    </row>
    <row r="285" spans="9:86" ht="14.25" customHeight="1">
      <c r="I285" s="150"/>
      <c r="J285" s="2">
        <v>278</v>
      </c>
      <c r="K285" s="118">
        <v>53297</v>
      </c>
      <c r="L285" s="5">
        <f t="shared" si="104"/>
        <v>341245.24922834098</v>
      </c>
      <c r="M285" s="5">
        <f t="shared" si="67"/>
        <v>5409.1195491666622</v>
      </c>
      <c r="N285" s="5">
        <f t="shared" si="68"/>
        <v>3063.0584607218179</v>
      </c>
      <c r="O285" s="35">
        <f t="shared" si="69"/>
        <v>0.10771344542313736</v>
      </c>
      <c r="P285" s="5">
        <f t="shared" si="70"/>
        <v>2346.0610884448442</v>
      </c>
      <c r="Q285" s="35">
        <f t="shared" si="71"/>
        <v>8.2500000000000004E-2</v>
      </c>
      <c r="R285" s="5">
        <f t="shared" si="105"/>
        <v>381817.80923238082</v>
      </c>
      <c r="S285" s="5">
        <f t="shared" si="106"/>
        <v>1121917.4254359514</v>
      </c>
      <c r="T285" s="5">
        <f t="shared" si="72"/>
        <v>338182.19076761918</v>
      </c>
      <c r="U285" s="5">
        <f t="shared" si="73"/>
        <v>1503735.2346683322</v>
      </c>
      <c r="V285" s="150"/>
      <c r="W285" s="2">
        <v>278</v>
      </c>
      <c r="X285" s="118">
        <v>53297</v>
      </c>
      <c r="Y285" s="5">
        <f t="shared" si="107"/>
        <v>335936.73807027185</v>
      </c>
      <c r="Z285" s="5">
        <f t="shared" si="108"/>
        <v>5283.104931931518</v>
      </c>
      <c r="AA285" s="5">
        <f t="shared" si="74"/>
        <v>3043.5266781297055</v>
      </c>
      <c r="AB285" s="35">
        <f t="shared" si="75"/>
        <v>0.10871785071008416</v>
      </c>
      <c r="AC285" s="5">
        <f t="shared" si="76"/>
        <v>2239.5782538018125</v>
      </c>
      <c r="AD285" s="35">
        <f t="shared" si="77"/>
        <v>0.08</v>
      </c>
      <c r="AE285" s="5">
        <f t="shared" si="109"/>
        <v>387106.78860785766</v>
      </c>
      <c r="AF285" s="5">
        <f t="shared" si="110"/>
        <v>1081596.3824691046</v>
      </c>
      <c r="AG285" s="5">
        <f t="shared" si="78"/>
        <v>332893.21139214217</v>
      </c>
      <c r="AH285" s="5">
        <f t="shared" si="79"/>
        <v>1468703.1710769623</v>
      </c>
      <c r="AI285" s="150"/>
      <c r="AJ285" s="2">
        <v>278</v>
      </c>
      <c r="AK285" s="118">
        <v>53297</v>
      </c>
      <c r="AL285" s="5">
        <f t="shared" si="111"/>
        <v>330600.28129045188</v>
      </c>
      <c r="AM285" s="5">
        <f t="shared" si="112"/>
        <v>5158.1681680251213</v>
      </c>
      <c r="AN285" s="5">
        <f t="shared" si="80"/>
        <v>3023.0413513576195</v>
      </c>
      <c r="AO285" s="35">
        <f t="shared" si="81"/>
        <v>0.10972917528893567</v>
      </c>
      <c r="AP285" s="5">
        <f t="shared" si="82"/>
        <v>2135.1268166675018</v>
      </c>
      <c r="AQ285" s="35">
        <f t="shared" si="83"/>
        <v>7.7499999999999999E-2</v>
      </c>
      <c r="AR285" s="5">
        <f t="shared" si="113"/>
        <v>392422.76006090606</v>
      </c>
      <c r="AS285" s="5">
        <f t="shared" si="114"/>
        <v>1041547.9906500778</v>
      </c>
      <c r="AT285" s="5">
        <f t="shared" si="84"/>
        <v>327577.23993909429</v>
      </c>
      <c r="AU285" s="5">
        <f t="shared" si="85"/>
        <v>1433970.7507109838</v>
      </c>
      <c r="AV285" s="150"/>
      <c r="AW285" s="2">
        <v>278</v>
      </c>
      <c r="AX285" s="118">
        <v>53297</v>
      </c>
      <c r="AY285" s="5">
        <f t="shared" si="115"/>
        <v>325238.05140440608</v>
      </c>
      <c r="AZ285" s="5">
        <f t="shared" si="116"/>
        <v>5034.344461579999</v>
      </c>
      <c r="BA285" s="5">
        <f t="shared" si="86"/>
        <v>3001.6066403024611</v>
      </c>
      <c r="BB285" s="35">
        <f t="shared" si="87"/>
        <v>0.11074743415813482</v>
      </c>
      <c r="BC285" s="5">
        <f t="shared" si="88"/>
        <v>2032.7378212775379</v>
      </c>
      <c r="BD285" s="35">
        <f t="shared" si="89"/>
        <v>7.4999999999999997E-2</v>
      </c>
      <c r="BE285" s="5">
        <f t="shared" si="117"/>
        <v>397763.55523589661</v>
      </c>
      <c r="BF285" s="5">
        <f t="shared" si="118"/>
        <v>1001784.2050833426</v>
      </c>
      <c r="BG285" s="5">
        <f t="shared" si="90"/>
        <v>322236.44476410362</v>
      </c>
      <c r="BH285" s="5">
        <f t="shared" si="91"/>
        <v>1399547.7603192392</v>
      </c>
      <c r="BI285" s="150"/>
      <c r="BJ285" s="2">
        <v>278</v>
      </c>
      <c r="BK285" s="118">
        <v>53297</v>
      </c>
      <c r="BL285" s="5">
        <f t="shared" si="119"/>
        <v>319852.31217039615</v>
      </c>
      <c r="BM285" s="5">
        <f t="shared" si="120"/>
        <v>4911.6692164045799</v>
      </c>
      <c r="BN285" s="5">
        <f t="shared" si="92"/>
        <v>2979.2281637084366</v>
      </c>
      <c r="BO285" s="35">
        <f t="shared" si="93"/>
        <v>0.11177264194812389</v>
      </c>
      <c r="BP285" s="5">
        <f t="shared" si="94"/>
        <v>1932.4410526961433</v>
      </c>
      <c r="BQ285" s="35">
        <f t="shared" si="95"/>
        <v>7.2499999999999995E-2</v>
      </c>
      <c r="BR285" s="5">
        <f t="shared" si="121"/>
        <v>403126.91599331331</v>
      </c>
      <c r="BS285" s="5">
        <f t="shared" si="122"/>
        <v>962317.12616716046</v>
      </c>
      <c r="BT285" s="5">
        <f t="shared" si="96"/>
        <v>316873.08400668774</v>
      </c>
      <c r="BU285" s="5">
        <f t="shared" si="97"/>
        <v>1365444.0421604738</v>
      </c>
      <c r="BV285" s="150"/>
      <c r="BW285" s="2">
        <v>278</v>
      </c>
      <c r="BX285" s="118">
        <v>53297</v>
      </c>
      <c r="BY285" s="5">
        <f t="shared" si="123"/>
        <v>314445.41675834463</v>
      </c>
      <c r="BZ285" s="5">
        <f t="shared" si="124"/>
        <v>4790.177965290115</v>
      </c>
      <c r="CA285" s="5">
        <f t="shared" si="98"/>
        <v>2955.9130341997716</v>
      </c>
      <c r="CB285" s="35">
        <f t="shared" si="99"/>
        <v>0.11280481291815789</v>
      </c>
      <c r="CC285" s="5">
        <f t="shared" si="100"/>
        <v>1834.2649310903437</v>
      </c>
      <c r="CD285" s="35">
        <f t="shared" si="101"/>
        <v>7.0000000000000007E-2</v>
      </c>
      <c r="CE285" s="5">
        <f t="shared" si="125"/>
        <v>408510.49627585599</v>
      </c>
      <c r="CF285" s="5">
        <f t="shared" si="126"/>
        <v>923158.97807479661</v>
      </c>
      <c r="CG285" s="5">
        <f t="shared" si="102"/>
        <v>311489.50372414483</v>
      </c>
      <c r="CH285" s="5">
        <f t="shared" si="103"/>
        <v>1331669.4743506527</v>
      </c>
    </row>
    <row r="286" spans="9:86" ht="14.25" customHeight="1">
      <c r="I286" s="150"/>
      <c r="J286" s="2">
        <v>279</v>
      </c>
      <c r="K286" s="118">
        <v>53328</v>
      </c>
      <c r="L286" s="5">
        <f t="shared" si="104"/>
        <v>338182.19076761918</v>
      </c>
      <c r="M286" s="5">
        <f t="shared" si="67"/>
        <v>5409.1195491666622</v>
      </c>
      <c r="N286" s="5">
        <f t="shared" si="68"/>
        <v>3084.1169876392805</v>
      </c>
      <c r="O286" s="35">
        <f t="shared" si="69"/>
        <v>0.10943628866932931</v>
      </c>
      <c r="P286" s="5">
        <f t="shared" si="70"/>
        <v>2325.0025615273817</v>
      </c>
      <c r="Q286" s="35">
        <f t="shared" si="71"/>
        <v>8.249999999999999E-2</v>
      </c>
      <c r="R286" s="5">
        <f t="shared" si="105"/>
        <v>384901.9262200201</v>
      </c>
      <c r="S286" s="5">
        <f t="shared" si="106"/>
        <v>1124242.4279974787</v>
      </c>
      <c r="T286" s="5">
        <f t="shared" si="72"/>
        <v>335098.0737799799</v>
      </c>
      <c r="U286" s="5">
        <f t="shared" si="73"/>
        <v>1509144.3542174988</v>
      </c>
      <c r="V286" s="150"/>
      <c r="W286" s="2">
        <v>279</v>
      </c>
      <c r="X286" s="118">
        <v>53328</v>
      </c>
      <c r="Y286" s="5">
        <f t="shared" si="107"/>
        <v>332893.21139214217</v>
      </c>
      <c r="Z286" s="5">
        <f t="shared" si="108"/>
        <v>5283.104931931518</v>
      </c>
      <c r="AA286" s="5">
        <f t="shared" si="74"/>
        <v>3063.8168559839032</v>
      </c>
      <c r="AB286" s="35">
        <f t="shared" si="75"/>
        <v>0.11044323228477432</v>
      </c>
      <c r="AC286" s="5">
        <f t="shared" si="76"/>
        <v>2219.2880759476147</v>
      </c>
      <c r="AD286" s="35">
        <f t="shared" si="77"/>
        <v>0.08</v>
      </c>
      <c r="AE286" s="5">
        <f t="shared" si="109"/>
        <v>390170.60546384158</v>
      </c>
      <c r="AF286" s="5">
        <f t="shared" si="110"/>
        <v>1083815.6705450523</v>
      </c>
      <c r="AG286" s="5">
        <f t="shared" si="78"/>
        <v>329829.39453615824</v>
      </c>
      <c r="AH286" s="5">
        <f t="shared" si="79"/>
        <v>1473986.2760088937</v>
      </c>
      <c r="AI286" s="150"/>
      <c r="AJ286" s="2">
        <v>279</v>
      </c>
      <c r="AK286" s="118">
        <v>53328</v>
      </c>
      <c r="AL286" s="5">
        <f t="shared" si="111"/>
        <v>327577.23993909429</v>
      </c>
      <c r="AM286" s="5">
        <f t="shared" si="112"/>
        <v>5158.1681680251213</v>
      </c>
      <c r="AN286" s="5">
        <f t="shared" si="80"/>
        <v>3042.5651600851374</v>
      </c>
      <c r="AO286" s="35">
        <f t="shared" si="81"/>
        <v>0.11145701675675031</v>
      </c>
      <c r="AP286" s="5">
        <f t="shared" si="82"/>
        <v>2115.6030079399839</v>
      </c>
      <c r="AQ286" s="35">
        <f t="shared" si="83"/>
        <v>7.7499999999999999E-2</v>
      </c>
      <c r="AR286" s="5">
        <f t="shared" si="113"/>
        <v>395465.32522099122</v>
      </c>
      <c r="AS286" s="5">
        <f t="shared" si="114"/>
        <v>1043663.5936580178</v>
      </c>
      <c r="AT286" s="5">
        <f t="shared" si="84"/>
        <v>324534.67477900913</v>
      </c>
      <c r="AU286" s="5">
        <f t="shared" si="85"/>
        <v>1439128.9188790091</v>
      </c>
      <c r="AV286" s="150"/>
      <c r="AW286" s="2">
        <v>279</v>
      </c>
      <c r="AX286" s="118">
        <v>53328</v>
      </c>
      <c r="AY286" s="5">
        <f t="shared" si="115"/>
        <v>322236.44476410362</v>
      </c>
      <c r="AZ286" s="5">
        <f t="shared" si="116"/>
        <v>5034.344461579999</v>
      </c>
      <c r="BA286" s="5">
        <f t="shared" si="86"/>
        <v>3020.3666818043516</v>
      </c>
      <c r="BB286" s="35">
        <f t="shared" si="87"/>
        <v>0.11247765661077005</v>
      </c>
      <c r="BC286" s="5">
        <f t="shared" si="88"/>
        <v>2013.9777797756474</v>
      </c>
      <c r="BD286" s="35">
        <f t="shared" si="89"/>
        <v>7.4999999999999997E-2</v>
      </c>
      <c r="BE286" s="5">
        <f t="shared" si="117"/>
        <v>400783.92191770097</v>
      </c>
      <c r="BF286" s="5">
        <f t="shared" si="118"/>
        <v>1003798.1828631182</v>
      </c>
      <c r="BG286" s="5">
        <f t="shared" si="90"/>
        <v>319216.07808229927</v>
      </c>
      <c r="BH286" s="5">
        <f t="shared" si="91"/>
        <v>1404582.1047808193</v>
      </c>
      <c r="BI286" s="150"/>
      <c r="BJ286" s="2">
        <v>279</v>
      </c>
      <c r="BK286" s="118">
        <v>53328</v>
      </c>
      <c r="BL286" s="5">
        <f t="shared" si="119"/>
        <v>316873.08400668774</v>
      </c>
      <c r="BM286" s="5">
        <f t="shared" si="120"/>
        <v>4911.6692164045799</v>
      </c>
      <c r="BN286" s="5">
        <f t="shared" si="92"/>
        <v>2997.2276671975078</v>
      </c>
      <c r="BO286" s="35">
        <f t="shared" si="93"/>
        <v>0.11350516601659671</v>
      </c>
      <c r="BP286" s="5">
        <f t="shared" si="94"/>
        <v>1914.4415492070718</v>
      </c>
      <c r="BQ286" s="35">
        <f t="shared" si="95"/>
        <v>7.2499999999999995E-2</v>
      </c>
      <c r="BR286" s="5">
        <f t="shared" si="121"/>
        <v>406124.14366051083</v>
      </c>
      <c r="BS286" s="5">
        <f t="shared" si="122"/>
        <v>964231.56771636754</v>
      </c>
      <c r="BT286" s="5">
        <f t="shared" si="96"/>
        <v>313875.85633949022</v>
      </c>
      <c r="BU286" s="5">
        <f t="shared" si="97"/>
        <v>1370355.7113768784</v>
      </c>
      <c r="BV286" s="150"/>
      <c r="BW286" s="2">
        <v>279</v>
      </c>
      <c r="BX286" s="118">
        <v>53328</v>
      </c>
      <c r="BY286" s="5">
        <f t="shared" si="123"/>
        <v>311489.50372414483</v>
      </c>
      <c r="BZ286" s="5">
        <f t="shared" si="124"/>
        <v>4790.177965290115</v>
      </c>
      <c r="CA286" s="5">
        <f t="shared" si="98"/>
        <v>2973.1558602326031</v>
      </c>
      <c r="CB286" s="35">
        <f t="shared" si="99"/>
        <v>0.11453955878522176</v>
      </c>
      <c r="CC286" s="5">
        <f t="shared" si="100"/>
        <v>1817.0221050575117</v>
      </c>
      <c r="CD286" s="35">
        <f t="shared" si="101"/>
        <v>7.0000000000000007E-2</v>
      </c>
      <c r="CE286" s="5">
        <f t="shared" si="125"/>
        <v>411483.65213608858</v>
      </c>
      <c r="CF286" s="5">
        <f t="shared" si="126"/>
        <v>924976.00017985411</v>
      </c>
      <c r="CG286" s="5">
        <f t="shared" si="102"/>
        <v>308516.34786391223</v>
      </c>
      <c r="CH286" s="5">
        <f t="shared" si="103"/>
        <v>1336459.6523159426</v>
      </c>
    </row>
    <row r="287" spans="9:86" ht="14.25" customHeight="1">
      <c r="I287" s="150"/>
      <c r="J287" s="2">
        <v>280</v>
      </c>
      <c r="K287" s="118">
        <v>53359</v>
      </c>
      <c r="L287" s="5">
        <f t="shared" si="104"/>
        <v>335098.0737799799</v>
      </c>
      <c r="M287" s="5">
        <f t="shared" si="67"/>
        <v>5409.1195491666622</v>
      </c>
      <c r="N287" s="5">
        <f t="shared" si="68"/>
        <v>3105.3202919293003</v>
      </c>
      <c r="O287" s="35">
        <f t="shared" si="69"/>
        <v>0.11120279828173066</v>
      </c>
      <c r="P287" s="5">
        <f t="shared" si="70"/>
        <v>2303.7992572373619</v>
      </c>
      <c r="Q287" s="35">
        <f t="shared" si="71"/>
        <v>8.2500000000000004E-2</v>
      </c>
      <c r="R287" s="5">
        <f t="shared" si="105"/>
        <v>388007.2465119494</v>
      </c>
      <c r="S287" s="5">
        <f t="shared" si="106"/>
        <v>1126546.2272547162</v>
      </c>
      <c r="T287" s="5">
        <f t="shared" si="72"/>
        <v>331992.7534880506</v>
      </c>
      <c r="U287" s="5">
        <f t="shared" si="73"/>
        <v>1514553.4737666657</v>
      </c>
      <c r="V287" s="150"/>
      <c r="W287" s="2">
        <v>280</v>
      </c>
      <c r="X287" s="118">
        <v>53359</v>
      </c>
      <c r="Y287" s="5">
        <f t="shared" si="107"/>
        <v>329829.39453615824</v>
      </c>
      <c r="Z287" s="5">
        <f t="shared" si="108"/>
        <v>5283.104931931518</v>
      </c>
      <c r="AA287" s="5">
        <f t="shared" si="74"/>
        <v>3084.2423016904627</v>
      </c>
      <c r="AB287" s="35">
        <f t="shared" si="75"/>
        <v>0.11221227772113609</v>
      </c>
      <c r="AC287" s="5">
        <f t="shared" si="76"/>
        <v>2198.8626302410553</v>
      </c>
      <c r="AD287" s="35">
        <f t="shared" si="77"/>
        <v>8.0000000000000016E-2</v>
      </c>
      <c r="AE287" s="5">
        <f t="shared" si="109"/>
        <v>393254.84776553203</v>
      </c>
      <c r="AF287" s="5">
        <f t="shared" si="110"/>
        <v>1086014.5331752934</v>
      </c>
      <c r="AG287" s="5">
        <f t="shared" si="78"/>
        <v>326745.15223446779</v>
      </c>
      <c r="AH287" s="5">
        <f t="shared" si="79"/>
        <v>1479269.3809408254</v>
      </c>
      <c r="AI287" s="150"/>
      <c r="AJ287" s="2">
        <v>280</v>
      </c>
      <c r="AK287" s="118">
        <v>53359</v>
      </c>
      <c r="AL287" s="5">
        <f t="shared" si="111"/>
        <v>324534.67477900913</v>
      </c>
      <c r="AM287" s="5">
        <f t="shared" si="112"/>
        <v>5158.1681680251213</v>
      </c>
      <c r="AN287" s="5">
        <f t="shared" si="80"/>
        <v>3062.2150600773539</v>
      </c>
      <c r="AO287" s="35">
        <f t="shared" si="81"/>
        <v>0.11322851940536312</v>
      </c>
      <c r="AP287" s="5">
        <f t="shared" si="82"/>
        <v>2095.9531079477674</v>
      </c>
      <c r="AQ287" s="35">
        <f t="shared" si="83"/>
        <v>7.7499999999999999E-2</v>
      </c>
      <c r="AR287" s="5">
        <f t="shared" si="113"/>
        <v>398527.54028106859</v>
      </c>
      <c r="AS287" s="5">
        <f t="shared" si="114"/>
        <v>1045759.5467659655</v>
      </c>
      <c r="AT287" s="5">
        <f t="shared" si="84"/>
        <v>321472.45971893176</v>
      </c>
      <c r="AU287" s="5">
        <f t="shared" si="85"/>
        <v>1444287.0870470342</v>
      </c>
      <c r="AV287" s="150"/>
      <c r="AW287" s="2">
        <v>280</v>
      </c>
      <c r="AX287" s="118">
        <v>53359</v>
      </c>
      <c r="AY287" s="5">
        <f t="shared" si="115"/>
        <v>319216.07808229927</v>
      </c>
      <c r="AZ287" s="5">
        <f t="shared" si="116"/>
        <v>5034.344461579999</v>
      </c>
      <c r="BA287" s="5">
        <f t="shared" si="86"/>
        <v>3039.2439735656289</v>
      </c>
      <c r="BB287" s="35">
        <f t="shared" si="87"/>
        <v>0.11425153739713803</v>
      </c>
      <c r="BC287" s="5">
        <f t="shared" si="88"/>
        <v>1995.1004880143703</v>
      </c>
      <c r="BD287" s="35">
        <f t="shared" si="89"/>
        <v>7.4999999999999997E-2</v>
      </c>
      <c r="BE287" s="5">
        <f t="shared" si="117"/>
        <v>403823.1658912666</v>
      </c>
      <c r="BF287" s="5">
        <f t="shared" si="118"/>
        <v>1005793.2833511326</v>
      </c>
      <c r="BG287" s="5">
        <f t="shared" si="90"/>
        <v>316176.83410873363</v>
      </c>
      <c r="BH287" s="5">
        <f t="shared" si="91"/>
        <v>1409616.4492423993</v>
      </c>
      <c r="BI287" s="150"/>
      <c r="BJ287" s="2">
        <v>280</v>
      </c>
      <c r="BK287" s="118">
        <v>53359</v>
      </c>
      <c r="BL287" s="5">
        <f t="shared" si="119"/>
        <v>313875.85633949022</v>
      </c>
      <c r="BM287" s="5">
        <f t="shared" si="120"/>
        <v>4911.6692164045799</v>
      </c>
      <c r="BN287" s="5">
        <f t="shared" si="92"/>
        <v>3015.3359176868262</v>
      </c>
      <c r="BO287" s="35">
        <f t="shared" si="93"/>
        <v>0.11528134541544675</v>
      </c>
      <c r="BP287" s="5">
        <f t="shared" si="94"/>
        <v>1896.3332987177535</v>
      </c>
      <c r="BQ287" s="35">
        <f t="shared" si="95"/>
        <v>7.2499999999999995E-2</v>
      </c>
      <c r="BR287" s="5">
        <f t="shared" si="121"/>
        <v>409139.47957819764</v>
      </c>
      <c r="BS287" s="5">
        <f t="shared" si="122"/>
        <v>966127.90101508528</v>
      </c>
      <c r="BT287" s="5">
        <f t="shared" si="96"/>
        <v>310860.52042180341</v>
      </c>
      <c r="BU287" s="5">
        <f t="shared" si="97"/>
        <v>1375267.3805932829</v>
      </c>
      <c r="BV287" s="150"/>
      <c r="BW287" s="2">
        <v>280</v>
      </c>
      <c r="BX287" s="118">
        <v>53359</v>
      </c>
      <c r="BY287" s="5">
        <f t="shared" si="123"/>
        <v>308516.34786391223</v>
      </c>
      <c r="BZ287" s="5">
        <f t="shared" si="124"/>
        <v>4790.177965290115</v>
      </c>
      <c r="CA287" s="5">
        <f t="shared" si="98"/>
        <v>2990.4992694172934</v>
      </c>
      <c r="CB287" s="35">
        <f t="shared" si="99"/>
        <v>0.11631795683266993</v>
      </c>
      <c r="CC287" s="5">
        <f t="shared" si="100"/>
        <v>1799.6786958728214</v>
      </c>
      <c r="CD287" s="35">
        <f t="shared" si="101"/>
        <v>7.0000000000000007E-2</v>
      </c>
      <c r="CE287" s="5">
        <f t="shared" si="125"/>
        <v>414474.15140550589</v>
      </c>
      <c r="CF287" s="5">
        <f t="shared" si="126"/>
        <v>926775.67887572688</v>
      </c>
      <c r="CG287" s="5">
        <f t="shared" si="102"/>
        <v>305525.84859449492</v>
      </c>
      <c r="CH287" s="5">
        <f t="shared" si="103"/>
        <v>1341249.8302812327</v>
      </c>
    </row>
    <row r="288" spans="9:86" ht="14.25" customHeight="1">
      <c r="I288" s="150"/>
      <c r="J288" s="2">
        <v>281</v>
      </c>
      <c r="K288" s="118">
        <v>53387</v>
      </c>
      <c r="L288" s="5">
        <f t="shared" si="104"/>
        <v>331992.7534880506</v>
      </c>
      <c r="M288" s="5">
        <f t="shared" si="67"/>
        <v>5409.1195491666622</v>
      </c>
      <c r="N288" s="5">
        <f t="shared" si="68"/>
        <v>3126.6693689363142</v>
      </c>
      <c r="O288" s="35">
        <f t="shared" si="69"/>
        <v>0.11301461261739927</v>
      </c>
      <c r="P288" s="5">
        <f t="shared" si="70"/>
        <v>2282.450180230348</v>
      </c>
      <c r="Q288" s="35">
        <f t="shared" si="71"/>
        <v>8.2500000000000004E-2</v>
      </c>
      <c r="R288" s="5">
        <f t="shared" si="105"/>
        <v>391133.91588088573</v>
      </c>
      <c r="S288" s="5">
        <f t="shared" si="106"/>
        <v>1128828.6774349466</v>
      </c>
      <c r="T288" s="5">
        <f t="shared" si="72"/>
        <v>328866.08411911427</v>
      </c>
      <c r="U288" s="5">
        <f t="shared" si="73"/>
        <v>1519962.5933158323</v>
      </c>
      <c r="V288" s="150"/>
      <c r="W288" s="2">
        <v>281</v>
      </c>
      <c r="X288" s="118">
        <v>53387</v>
      </c>
      <c r="Y288" s="5">
        <f t="shared" si="107"/>
        <v>326745.15223446779</v>
      </c>
      <c r="Z288" s="5">
        <f t="shared" si="108"/>
        <v>5283.104931931518</v>
      </c>
      <c r="AA288" s="5">
        <f t="shared" si="74"/>
        <v>3104.8039170350658</v>
      </c>
      <c r="AB288" s="35">
        <f t="shared" si="75"/>
        <v>0.11402662518366979</v>
      </c>
      <c r="AC288" s="5">
        <f t="shared" si="76"/>
        <v>2178.3010148964522</v>
      </c>
      <c r="AD288" s="35">
        <f t="shared" si="77"/>
        <v>0.08</v>
      </c>
      <c r="AE288" s="5">
        <f t="shared" si="109"/>
        <v>396359.65168256708</v>
      </c>
      <c r="AF288" s="5">
        <f t="shared" si="110"/>
        <v>1088192.8341901898</v>
      </c>
      <c r="AG288" s="5">
        <f t="shared" si="78"/>
        <v>323640.34831743274</v>
      </c>
      <c r="AH288" s="5">
        <f t="shared" si="79"/>
        <v>1484552.4858727569</v>
      </c>
      <c r="AI288" s="150"/>
      <c r="AJ288" s="2">
        <v>281</v>
      </c>
      <c r="AK288" s="118">
        <v>53387</v>
      </c>
      <c r="AL288" s="5">
        <f t="shared" si="111"/>
        <v>321472.45971893176</v>
      </c>
      <c r="AM288" s="5">
        <f t="shared" si="112"/>
        <v>5158.1681680251213</v>
      </c>
      <c r="AN288" s="5">
        <f t="shared" si="80"/>
        <v>3081.9918656736872</v>
      </c>
      <c r="AO288" s="35">
        <f t="shared" si="81"/>
        <v>0.11504532120860317</v>
      </c>
      <c r="AP288" s="5">
        <f t="shared" si="82"/>
        <v>2076.1763023514341</v>
      </c>
      <c r="AQ288" s="35">
        <f t="shared" si="83"/>
        <v>7.7499999999999986E-2</v>
      </c>
      <c r="AR288" s="5">
        <f t="shared" si="113"/>
        <v>401609.53214674228</v>
      </c>
      <c r="AS288" s="5">
        <f t="shared" si="114"/>
        <v>1047835.7230683169</v>
      </c>
      <c r="AT288" s="5">
        <f t="shared" si="84"/>
        <v>318390.46785325807</v>
      </c>
      <c r="AU288" s="5">
        <f t="shared" si="85"/>
        <v>1449445.2552150593</v>
      </c>
      <c r="AV288" s="150"/>
      <c r="AW288" s="2">
        <v>281</v>
      </c>
      <c r="AX288" s="118">
        <v>53387</v>
      </c>
      <c r="AY288" s="5">
        <f t="shared" si="115"/>
        <v>316176.83410873363</v>
      </c>
      <c r="AZ288" s="5">
        <f t="shared" si="116"/>
        <v>5034.344461579999</v>
      </c>
      <c r="BA288" s="5">
        <f t="shared" si="86"/>
        <v>3058.239248400414</v>
      </c>
      <c r="BB288" s="35">
        <f t="shared" si="87"/>
        <v>0.11607071430218754</v>
      </c>
      <c r="BC288" s="5">
        <f t="shared" si="88"/>
        <v>1976.105213179585</v>
      </c>
      <c r="BD288" s="35">
        <f t="shared" si="89"/>
        <v>7.4999999999999997E-2</v>
      </c>
      <c r="BE288" s="5">
        <f t="shared" si="117"/>
        <v>406881.40513966704</v>
      </c>
      <c r="BF288" s="5">
        <f t="shared" si="118"/>
        <v>1007769.3885643122</v>
      </c>
      <c r="BG288" s="5">
        <f t="shared" si="90"/>
        <v>313118.59486033319</v>
      </c>
      <c r="BH288" s="5">
        <f t="shared" si="91"/>
        <v>1414650.7937039793</v>
      </c>
      <c r="BI288" s="150"/>
      <c r="BJ288" s="2">
        <v>281</v>
      </c>
      <c r="BK288" s="118">
        <v>53387</v>
      </c>
      <c r="BL288" s="5">
        <f t="shared" si="119"/>
        <v>310860.52042180341</v>
      </c>
      <c r="BM288" s="5">
        <f t="shared" si="120"/>
        <v>4911.6692164045799</v>
      </c>
      <c r="BN288" s="5">
        <f t="shared" si="92"/>
        <v>3033.5535721895176</v>
      </c>
      <c r="BO288" s="35">
        <f t="shared" si="93"/>
        <v>0.11710281774243909</v>
      </c>
      <c r="BP288" s="5">
        <f t="shared" si="94"/>
        <v>1878.1156442150623</v>
      </c>
      <c r="BQ288" s="35">
        <f t="shared" si="95"/>
        <v>7.2499999999999995E-2</v>
      </c>
      <c r="BR288" s="5">
        <f t="shared" si="121"/>
        <v>412173.03315038717</v>
      </c>
      <c r="BS288" s="5">
        <f t="shared" si="122"/>
        <v>968006.01665930031</v>
      </c>
      <c r="BT288" s="5">
        <f t="shared" si="96"/>
        <v>307826.96684961388</v>
      </c>
      <c r="BU288" s="5">
        <f t="shared" si="97"/>
        <v>1380179.0498096875</v>
      </c>
      <c r="BV288" s="150"/>
      <c r="BW288" s="2">
        <v>281</v>
      </c>
      <c r="BX288" s="118">
        <v>53387</v>
      </c>
      <c r="BY288" s="5">
        <f t="shared" si="123"/>
        <v>305525.84859449492</v>
      </c>
      <c r="BZ288" s="5">
        <f t="shared" si="124"/>
        <v>4790.177965290115</v>
      </c>
      <c r="CA288" s="5">
        <f t="shared" si="98"/>
        <v>3007.9438484888947</v>
      </c>
      <c r="CB288" s="35">
        <f t="shared" si="99"/>
        <v>0.11814164447268674</v>
      </c>
      <c r="CC288" s="5">
        <f t="shared" si="100"/>
        <v>1782.2341168012204</v>
      </c>
      <c r="CD288" s="35">
        <f t="shared" si="101"/>
        <v>7.0000000000000007E-2</v>
      </c>
      <c r="CE288" s="5">
        <f t="shared" si="125"/>
        <v>417482.0952539948</v>
      </c>
      <c r="CF288" s="5">
        <f t="shared" si="126"/>
        <v>928557.91299252806</v>
      </c>
      <c r="CG288" s="5">
        <f t="shared" si="102"/>
        <v>302517.90474600601</v>
      </c>
      <c r="CH288" s="5">
        <f t="shared" si="103"/>
        <v>1346040.0082465229</v>
      </c>
    </row>
    <row r="289" spans="9:86" ht="14.25" customHeight="1">
      <c r="I289" s="150"/>
      <c r="J289" s="2">
        <v>282</v>
      </c>
      <c r="K289" s="118">
        <v>53418</v>
      </c>
      <c r="L289" s="5">
        <f t="shared" si="104"/>
        <v>328866.08411911427</v>
      </c>
      <c r="M289" s="5">
        <f t="shared" si="67"/>
        <v>5409.1195491666622</v>
      </c>
      <c r="N289" s="5">
        <f t="shared" si="68"/>
        <v>3148.1652208477517</v>
      </c>
      <c r="O289" s="35">
        <f t="shared" si="69"/>
        <v>0.1148734529781732</v>
      </c>
      <c r="P289" s="5">
        <f t="shared" si="70"/>
        <v>2260.9543283189105</v>
      </c>
      <c r="Q289" s="35">
        <f t="shared" si="71"/>
        <v>8.2500000000000004E-2</v>
      </c>
      <c r="R289" s="5">
        <f t="shared" si="105"/>
        <v>394282.08110173349</v>
      </c>
      <c r="S289" s="5">
        <f t="shared" si="106"/>
        <v>1131089.6317632655</v>
      </c>
      <c r="T289" s="5">
        <f t="shared" si="72"/>
        <v>325717.91889826651</v>
      </c>
      <c r="U289" s="5">
        <f t="shared" si="73"/>
        <v>1525371.712864999</v>
      </c>
      <c r="V289" s="150"/>
      <c r="W289" s="2">
        <v>282</v>
      </c>
      <c r="X289" s="118">
        <v>53418</v>
      </c>
      <c r="Y289" s="5">
        <f t="shared" si="107"/>
        <v>323640.34831743274</v>
      </c>
      <c r="Z289" s="5">
        <f t="shared" si="108"/>
        <v>5283.104931931518</v>
      </c>
      <c r="AA289" s="5">
        <f t="shared" si="74"/>
        <v>3125.5026098152994</v>
      </c>
      <c r="AB289" s="35">
        <f t="shared" si="75"/>
        <v>0.11588799577300217</v>
      </c>
      <c r="AC289" s="5">
        <f t="shared" si="76"/>
        <v>2157.6023221162186</v>
      </c>
      <c r="AD289" s="35">
        <f t="shared" si="77"/>
        <v>8.0000000000000016E-2</v>
      </c>
      <c r="AE289" s="5">
        <f t="shared" si="109"/>
        <v>399485.15429238236</v>
      </c>
      <c r="AF289" s="5">
        <f t="shared" si="110"/>
        <v>1090350.4365123061</v>
      </c>
      <c r="AG289" s="5">
        <f t="shared" si="78"/>
        <v>320514.84570761747</v>
      </c>
      <c r="AH289" s="5">
        <f t="shared" si="79"/>
        <v>1489835.5908046884</v>
      </c>
      <c r="AI289" s="150"/>
      <c r="AJ289" s="2">
        <v>282</v>
      </c>
      <c r="AK289" s="118">
        <v>53418</v>
      </c>
      <c r="AL289" s="5">
        <f t="shared" si="111"/>
        <v>318390.46785325807</v>
      </c>
      <c r="AM289" s="5">
        <f t="shared" si="112"/>
        <v>5158.1681680251213</v>
      </c>
      <c r="AN289" s="5">
        <f t="shared" si="80"/>
        <v>3101.8963964728296</v>
      </c>
      <c r="AO289" s="35">
        <f t="shared" si="81"/>
        <v>0.11690914306778</v>
      </c>
      <c r="AP289" s="5">
        <f t="shared" si="82"/>
        <v>2056.2717715522917</v>
      </c>
      <c r="AQ289" s="35">
        <f t="shared" si="83"/>
        <v>7.7499999999999999E-2</v>
      </c>
      <c r="AR289" s="5">
        <f t="shared" si="113"/>
        <v>404711.42854321509</v>
      </c>
      <c r="AS289" s="5">
        <f t="shared" si="114"/>
        <v>1049891.9948398692</v>
      </c>
      <c r="AT289" s="5">
        <f t="shared" si="84"/>
        <v>315288.57145678526</v>
      </c>
      <c r="AU289" s="5">
        <f t="shared" si="85"/>
        <v>1454603.4233830844</v>
      </c>
      <c r="AV289" s="150"/>
      <c r="AW289" s="2">
        <v>282</v>
      </c>
      <c r="AX289" s="118">
        <v>53418</v>
      </c>
      <c r="AY289" s="5">
        <f t="shared" si="115"/>
        <v>313118.59486033319</v>
      </c>
      <c r="AZ289" s="5">
        <f t="shared" si="116"/>
        <v>5034.344461579999</v>
      </c>
      <c r="BA289" s="5">
        <f t="shared" si="86"/>
        <v>3077.3532437029166</v>
      </c>
      <c r="BB289" s="35">
        <f t="shared" si="87"/>
        <v>0.11793690802970955</v>
      </c>
      <c r="BC289" s="5">
        <f t="shared" si="88"/>
        <v>1956.9912178770824</v>
      </c>
      <c r="BD289" s="35">
        <f t="shared" si="89"/>
        <v>7.4999999999999997E-2</v>
      </c>
      <c r="BE289" s="5">
        <f t="shared" si="117"/>
        <v>409958.75838336995</v>
      </c>
      <c r="BF289" s="5">
        <f t="shared" si="118"/>
        <v>1009726.3797821894</v>
      </c>
      <c r="BG289" s="5">
        <f t="shared" si="90"/>
        <v>310041.24161663029</v>
      </c>
      <c r="BH289" s="5">
        <f t="shared" si="91"/>
        <v>1419685.1381655594</v>
      </c>
      <c r="BI289" s="150"/>
      <c r="BJ289" s="2">
        <v>282</v>
      </c>
      <c r="BK289" s="118">
        <v>53418</v>
      </c>
      <c r="BL289" s="5">
        <f t="shared" si="119"/>
        <v>307826.96684961388</v>
      </c>
      <c r="BM289" s="5">
        <f t="shared" si="120"/>
        <v>4911.6692164045799</v>
      </c>
      <c r="BN289" s="5">
        <f t="shared" si="92"/>
        <v>3051.8812916881625</v>
      </c>
      <c r="BO289" s="35">
        <f t="shared" si="93"/>
        <v>0.11897130350554889</v>
      </c>
      <c r="BP289" s="5">
        <f t="shared" si="94"/>
        <v>1859.7879247164171</v>
      </c>
      <c r="BQ289" s="35">
        <f t="shared" si="95"/>
        <v>7.2499999999999995E-2</v>
      </c>
      <c r="BR289" s="5">
        <f t="shared" si="121"/>
        <v>415224.91444207536</v>
      </c>
      <c r="BS289" s="5">
        <f t="shared" si="122"/>
        <v>969865.80458401667</v>
      </c>
      <c r="BT289" s="5">
        <f t="shared" si="96"/>
        <v>304775.08555792569</v>
      </c>
      <c r="BU289" s="5">
        <f t="shared" si="97"/>
        <v>1385090.719026092</v>
      </c>
      <c r="BV289" s="150"/>
      <c r="BW289" s="2">
        <v>282</v>
      </c>
      <c r="BX289" s="118">
        <v>53418</v>
      </c>
      <c r="BY289" s="5">
        <f t="shared" si="123"/>
        <v>302517.90474600601</v>
      </c>
      <c r="BZ289" s="5">
        <f t="shared" si="124"/>
        <v>4790.177965290115</v>
      </c>
      <c r="CA289" s="5">
        <f t="shared" si="98"/>
        <v>3025.4901876050799</v>
      </c>
      <c r="CB289" s="35">
        <f t="shared" si="99"/>
        <v>0.12001234201903975</v>
      </c>
      <c r="CC289" s="5">
        <f t="shared" si="100"/>
        <v>1764.6877776850351</v>
      </c>
      <c r="CD289" s="35">
        <f t="shared" si="101"/>
        <v>7.0000000000000007E-2</v>
      </c>
      <c r="CE289" s="5">
        <f t="shared" si="125"/>
        <v>420507.58544159989</v>
      </c>
      <c r="CF289" s="5">
        <f t="shared" si="126"/>
        <v>930322.60077021306</v>
      </c>
      <c r="CG289" s="5">
        <f t="shared" si="102"/>
        <v>299492.41455840092</v>
      </c>
      <c r="CH289" s="5">
        <f t="shared" si="103"/>
        <v>1350830.186211813</v>
      </c>
    </row>
    <row r="290" spans="9:86" ht="14.25" customHeight="1">
      <c r="I290" s="150"/>
      <c r="J290" s="2">
        <v>283</v>
      </c>
      <c r="K290" s="118">
        <v>53448</v>
      </c>
      <c r="L290" s="5">
        <f t="shared" si="104"/>
        <v>325717.91889826651</v>
      </c>
      <c r="M290" s="5">
        <f t="shared" si="67"/>
        <v>5409.1195491666622</v>
      </c>
      <c r="N290" s="5">
        <f t="shared" si="68"/>
        <v>3169.80885674108</v>
      </c>
      <c r="O290" s="35">
        <f t="shared" si="69"/>
        <v>0.11678112892761516</v>
      </c>
      <c r="P290" s="5">
        <f t="shared" si="70"/>
        <v>2239.3106924255821</v>
      </c>
      <c r="Q290" s="35">
        <f t="shared" si="71"/>
        <v>8.2500000000000004E-2</v>
      </c>
      <c r="R290" s="5">
        <f t="shared" si="105"/>
        <v>397451.88995847455</v>
      </c>
      <c r="S290" s="5">
        <f t="shared" si="106"/>
        <v>1133328.9424556911</v>
      </c>
      <c r="T290" s="5">
        <f t="shared" si="72"/>
        <v>322548.11004152545</v>
      </c>
      <c r="U290" s="5">
        <f t="shared" si="73"/>
        <v>1530780.8324141656</v>
      </c>
      <c r="V290" s="150"/>
      <c r="W290" s="2">
        <v>283</v>
      </c>
      <c r="X290" s="118">
        <v>53448</v>
      </c>
      <c r="Y290" s="5">
        <f t="shared" si="107"/>
        <v>320514.84570761747</v>
      </c>
      <c r="Z290" s="5">
        <f t="shared" si="108"/>
        <v>5283.104931931518</v>
      </c>
      <c r="AA290" s="5">
        <f t="shared" si="74"/>
        <v>3146.3392938807347</v>
      </c>
      <c r="AB290" s="35">
        <f t="shared" si="75"/>
        <v>0.11779819884228063</v>
      </c>
      <c r="AC290" s="5">
        <f t="shared" si="76"/>
        <v>2136.7656380507833</v>
      </c>
      <c r="AD290" s="35">
        <f t="shared" si="77"/>
        <v>0.08</v>
      </c>
      <c r="AE290" s="5">
        <f t="shared" si="109"/>
        <v>402631.4935862631</v>
      </c>
      <c r="AF290" s="5">
        <f t="shared" si="110"/>
        <v>1092487.202150357</v>
      </c>
      <c r="AG290" s="5">
        <f t="shared" si="78"/>
        <v>317368.50641373673</v>
      </c>
      <c r="AH290" s="5">
        <f t="shared" si="79"/>
        <v>1495118.6957366201</v>
      </c>
      <c r="AI290" s="150"/>
      <c r="AJ290" s="2">
        <v>283</v>
      </c>
      <c r="AK290" s="118">
        <v>53448</v>
      </c>
      <c r="AL290" s="5">
        <f t="shared" si="111"/>
        <v>315288.57145678526</v>
      </c>
      <c r="AM290" s="5">
        <f t="shared" si="112"/>
        <v>5158.1681680251213</v>
      </c>
      <c r="AN290" s="5">
        <f t="shared" si="80"/>
        <v>3121.9294773667166</v>
      </c>
      <c r="AO290" s="35">
        <f t="shared" si="81"/>
        <v>0.11882179412752819</v>
      </c>
      <c r="AP290" s="5">
        <f t="shared" si="82"/>
        <v>2036.2386906584047</v>
      </c>
      <c r="AQ290" s="35">
        <f t="shared" si="83"/>
        <v>7.7499999999999999E-2</v>
      </c>
      <c r="AR290" s="5">
        <f t="shared" si="113"/>
        <v>407833.35802058183</v>
      </c>
      <c r="AS290" s="5">
        <f t="shared" si="114"/>
        <v>1051928.2335305277</v>
      </c>
      <c r="AT290" s="5">
        <f t="shared" si="84"/>
        <v>312166.64197941852</v>
      </c>
      <c r="AU290" s="5">
        <f t="shared" si="85"/>
        <v>1459761.5915511094</v>
      </c>
      <c r="AV290" s="150"/>
      <c r="AW290" s="2">
        <v>283</v>
      </c>
      <c r="AX290" s="118">
        <v>53448</v>
      </c>
      <c r="AY290" s="5">
        <f t="shared" si="115"/>
        <v>310041.24161663029</v>
      </c>
      <c r="AZ290" s="5">
        <f t="shared" si="116"/>
        <v>5034.344461579999</v>
      </c>
      <c r="BA290" s="5">
        <f t="shared" si="86"/>
        <v>3096.5867014760597</v>
      </c>
      <c r="BB290" s="35">
        <f t="shared" si="87"/>
        <v>0.11985192751763107</v>
      </c>
      <c r="BC290" s="5">
        <f t="shared" si="88"/>
        <v>1937.7577601039391</v>
      </c>
      <c r="BD290" s="35">
        <f t="shared" si="89"/>
        <v>7.4999999999999997E-2</v>
      </c>
      <c r="BE290" s="5">
        <f t="shared" si="117"/>
        <v>413055.34508484602</v>
      </c>
      <c r="BF290" s="5">
        <f t="shared" si="118"/>
        <v>1011664.1375422933</v>
      </c>
      <c r="BG290" s="5">
        <f t="shared" si="90"/>
        <v>306944.65491515421</v>
      </c>
      <c r="BH290" s="5">
        <f t="shared" si="91"/>
        <v>1424719.4826271394</v>
      </c>
      <c r="BI290" s="150"/>
      <c r="BJ290" s="2">
        <v>283</v>
      </c>
      <c r="BK290" s="118">
        <v>53448</v>
      </c>
      <c r="BL290" s="5">
        <f t="shared" si="119"/>
        <v>304775.08555792569</v>
      </c>
      <c r="BM290" s="5">
        <f t="shared" si="120"/>
        <v>4911.6692164045799</v>
      </c>
      <c r="BN290" s="5">
        <f t="shared" si="92"/>
        <v>3070.3197411587789</v>
      </c>
      <c r="BO290" s="35">
        <f t="shared" si="93"/>
        <v>0.12088861143770491</v>
      </c>
      <c r="BP290" s="5">
        <f t="shared" si="94"/>
        <v>1841.3494752458009</v>
      </c>
      <c r="BQ290" s="35">
        <f t="shared" si="95"/>
        <v>7.2499999999999995E-2</v>
      </c>
      <c r="BR290" s="5">
        <f t="shared" si="121"/>
        <v>418295.23418323416</v>
      </c>
      <c r="BS290" s="5">
        <f t="shared" si="122"/>
        <v>971707.15405926248</v>
      </c>
      <c r="BT290" s="5">
        <f t="shared" si="96"/>
        <v>301704.76581676689</v>
      </c>
      <c r="BU290" s="5">
        <f t="shared" si="97"/>
        <v>1390002.3882424966</v>
      </c>
      <c r="BV290" s="150"/>
      <c r="BW290" s="2">
        <v>283</v>
      </c>
      <c r="BX290" s="118">
        <v>53448</v>
      </c>
      <c r="BY290" s="5">
        <f t="shared" si="123"/>
        <v>299492.41455840092</v>
      </c>
      <c r="BZ290" s="5">
        <f t="shared" si="124"/>
        <v>4790.177965290115</v>
      </c>
      <c r="CA290" s="5">
        <f t="shared" si="98"/>
        <v>3043.1388803661093</v>
      </c>
      <c r="CB290" s="35">
        <f t="shared" si="99"/>
        <v>0.12193185800127296</v>
      </c>
      <c r="CC290" s="5">
        <f t="shared" si="100"/>
        <v>1747.0390849240055</v>
      </c>
      <c r="CD290" s="35">
        <f t="shared" si="101"/>
        <v>7.0000000000000007E-2</v>
      </c>
      <c r="CE290" s="5">
        <f t="shared" si="125"/>
        <v>423550.724321966</v>
      </c>
      <c r="CF290" s="5">
        <f t="shared" si="126"/>
        <v>932069.63985513709</v>
      </c>
      <c r="CG290" s="5">
        <f t="shared" si="102"/>
        <v>296449.27567803481</v>
      </c>
      <c r="CH290" s="5">
        <f t="shared" si="103"/>
        <v>1355620.3641771032</v>
      </c>
    </row>
    <row r="291" spans="9:86" ht="14.25" customHeight="1">
      <c r="I291" s="150"/>
      <c r="J291" s="2">
        <v>284</v>
      </c>
      <c r="K291" s="118">
        <v>53479</v>
      </c>
      <c r="L291" s="5">
        <f t="shared" si="104"/>
        <v>322548.11004152545</v>
      </c>
      <c r="M291" s="5">
        <f t="shared" si="67"/>
        <v>5409.1195491666622</v>
      </c>
      <c r="N291" s="5">
        <f t="shared" si="68"/>
        <v>3191.6012926311746</v>
      </c>
      <c r="O291" s="35">
        <f t="shared" si="69"/>
        <v>0.11873954402226503</v>
      </c>
      <c r="P291" s="5">
        <f t="shared" si="70"/>
        <v>2217.5182565354876</v>
      </c>
      <c r="Q291" s="35">
        <f t="shared" si="71"/>
        <v>8.2500000000000004E-2</v>
      </c>
      <c r="R291" s="5">
        <f t="shared" si="105"/>
        <v>400643.49125110573</v>
      </c>
      <c r="S291" s="5">
        <f t="shared" si="106"/>
        <v>1135546.4607122266</v>
      </c>
      <c r="T291" s="5">
        <f t="shared" si="72"/>
        <v>319356.50874889427</v>
      </c>
      <c r="U291" s="5">
        <f t="shared" si="73"/>
        <v>1536189.9519633322</v>
      </c>
      <c r="V291" s="150"/>
      <c r="W291" s="2">
        <v>284</v>
      </c>
      <c r="X291" s="118">
        <v>53479</v>
      </c>
      <c r="Y291" s="5">
        <f t="shared" si="107"/>
        <v>317368.50641373673</v>
      </c>
      <c r="Z291" s="5">
        <f t="shared" si="108"/>
        <v>5283.104931931518</v>
      </c>
      <c r="AA291" s="5">
        <f t="shared" si="74"/>
        <v>3167.3148891732731</v>
      </c>
      <c r="AB291" s="35">
        <f t="shared" si="75"/>
        <v>0.11975913772783278</v>
      </c>
      <c r="AC291" s="5">
        <f t="shared" si="76"/>
        <v>2115.7900427582449</v>
      </c>
      <c r="AD291" s="35">
        <f t="shared" si="77"/>
        <v>0.08</v>
      </c>
      <c r="AE291" s="5">
        <f t="shared" si="109"/>
        <v>405798.80847543635</v>
      </c>
      <c r="AF291" s="5">
        <f t="shared" si="110"/>
        <v>1094602.9921931152</v>
      </c>
      <c r="AG291" s="5">
        <f t="shared" si="78"/>
        <v>314201.19152456347</v>
      </c>
      <c r="AH291" s="5">
        <f t="shared" si="79"/>
        <v>1500401.8006685516</v>
      </c>
      <c r="AI291" s="150"/>
      <c r="AJ291" s="2">
        <v>284</v>
      </c>
      <c r="AK291" s="118">
        <v>53479</v>
      </c>
      <c r="AL291" s="5">
        <f t="shared" si="111"/>
        <v>312166.64197941852</v>
      </c>
      <c r="AM291" s="5">
        <f t="shared" si="112"/>
        <v>5158.1681680251213</v>
      </c>
      <c r="AN291" s="5">
        <f t="shared" si="80"/>
        <v>3142.0919385747102</v>
      </c>
      <c r="AO291" s="35">
        <f t="shared" si="81"/>
        <v>0.12078517750587348</v>
      </c>
      <c r="AP291" s="5">
        <f t="shared" si="82"/>
        <v>2016.0762294504113</v>
      </c>
      <c r="AQ291" s="35">
        <f t="shared" si="83"/>
        <v>7.7499999999999999E-2</v>
      </c>
      <c r="AR291" s="5">
        <f t="shared" si="113"/>
        <v>410975.44995915651</v>
      </c>
      <c r="AS291" s="5">
        <f t="shared" si="114"/>
        <v>1053944.3097599782</v>
      </c>
      <c r="AT291" s="5">
        <f t="shared" si="84"/>
        <v>309024.55004084384</v>
      </c>
      <c r="AU291" s="5">
        <f t="shared" si="85"/>
        <v>1464919.7597191348</v>
      </c>
      <c r="AV291" s="150"/>
      <c r="AW291" s="2">
        <v>284</v>
      </c>
      <c r="AX291" s="118">
        <v>53479</v>
      </c>
      <c r="AY291" s="5">
        <f t="shared" si="115"/>
        <v>306944.65491515421</v>
      </c>
      <c r="AZ291" s="5">
        <f t="shared" si="116"/>
        <v>5034.344461579999</v>
      </c>
      <c r="BA291" s="5">
        <f t="shared" si="86"/>
        <v>3115.9403683602854</v>
      </c>
      <c r="BB291" s="35">
        <f t="shared" si="87"/>
        <v>0.12181767566748847</v>
      </c>
      <c r="BC291" s="5">
        <f t="shared" si="88"/>
        <v>1918.4040932197136</v>
      </c>
      <c r="BD291" s="35">
        <f t="shared" si="89"/>
        <v>7.4999999999999997E-2</v>
      </c>
      <c r="BE291" s="5">
        <f t="shared" si="117"/>
        <v>416171.28545320628</v>
      </c>
      <c r="BF291" s="5">
        <f t="shared" si="118"/>
        <v>1013582.541635513</v>
      </c>
      <c r="BG291" s="5">
        <f t="shared" si="90"/>
        <v>303828.71454679396</v>
      </c>
      <c r="BH291" s="5">
        <f t="shared" si="91"/>
        <v>1429753.8270887192</v>
      </c>
      <c r="BI291" s="150"/>
      <c r="BJ291" s="2">
        <v>284</v>
      </c>
      <c r="BK291" s="118">
        <v>53479</v>
      </c>
      <c r="BL291" s="5">
        <f t="shared" si="119"/>
        <v>301704.76581676689</v>
      </c>
      <c r="BM291" s="5">
        <f t="shared" si="120"/>
        <v>4911.6692164045799</v>
      </c>
      <c r="BN291" s="5">
        <f t="shared" si="92"/>
        <v>3088.8695895949468</v>
      </c>
      <c r="BO291" s="35">
        <f t="shared" si="93"/>
        <v>0.12285664422566916</v>
      </c>
      <c r="BP291" s="5">
        <f t="shared" si="94"/>
        <v>1822.7996268096333</v>
      </c>
      <c r="BQ291" s="35">
        <f t="shared" si="95"/>
        <v>7.2499999999999995E-2</v>
      </c>
      <c r="BR291" s="5">
        <f t="shared" si="121"/>
        <v>421384.10377282911</v>
      </c>
      <c r="BS291" s="5">
        <f t="shared" si="122"/>
        <v>973529.95368607214</v>
      </c>
      <c r="BT291" s="5">
        <f t="shared" si="96"/>
        <v>298615.89622717194</v>
      </c>
      <c r="BU291" s="5">
        <f t="shared" si="97"/>
        <v>1394914.0574589013</v>
      </c>
      <c r="BV291" s="150"/>
      <c r="BW291" s="2">
        <v>284</v>
      </c>
      <c r="BX291" s="118">
        <v>53479</v>
      </c>
      <c r="BY291" s="5">
        <f t="shared" si="123"/>
        <v>296449.27567803481</v>
      </c>
      <c r="BZ291" s="5">
        <f t="shared" si="124"/>
        <v>4790.177965290115</v>
      </c>
      <c r="CA291" s="5">
        <f t="shared" si="98"/>
        <v>3060.8905238349116</v>
      </c>
      <c r="CB291" s="35">
        <f t="shared" si="99"/>
        <v>0.12390209489299309</v>
      </c>
      <c r="CC291" s="5">
        <f t="shared" si="100"/>
        <v>1729.2874414552032</v>
      </c>
      <c r="CD291" s="35">
        <f t="shared" si="101"/>
        <v>7.0000000000000007E-2</v>
      </c>
      <c r="CE291" s="5">
        <f t="shared" si="125"/>
        <v>426611.61484580091</v>
      </c>
      <c r="CF291" s="5">
        <f t="shared" si="126"/>
        <v>933798.92729659227</v>
      </c>
      <c r="CG291" s="5">
        <f t="shared" si="102"/>
        <v>293388.3851541999</v>
      </c>
      <c r="CH291" s="5">
        <f t="shared" si="103"/>
        <v>1360410.5421423931</v>
      </c>
    </row>
    <row r="292" spans="9:86" ht="14.25" customHeight="1">
      <c r="I292" s="150"/>
      <c r="J292" s="2">
        <v>285</v>
      </c>
      <c r="K292" s="118">
        <v>53509</v>
      </c>
      <c r="L292" s="5">
        <f t="shared" si="104"/>
        <v>319356.50874889427</v>
      </c>
      <c r="M292" s="5">
        <f t="shared" si="67"/>
        <v>5409.1195491666622</v>
      </c>
      <c r="N292" s="5">
        <f t="shared" si="68"/>
        <v>3213.5435515180143</v>
      </c>
      <c r="O292" s="35">
        <f t="shared" si="69"/>
        <v>0.12075070199535957</v>
      </c>
      <c r="P292" s="5">
        <f t="shared" si="70"/>
        <v>2195.5759976486479</v>
      </c>
      <c r="Q292" s="35">
        <f t="shared" si="71"/>
        <v>8.249999999999999E-2</v>
      </c>
      <c r="R292" s="5">
        <f t="shared" si="105"/>
        <v>403857.03480262373</v>
      </c>
      <c r="S292" s="5">
        <f t="shared" si="106"/>
        <v>1137742.0367098753</v>
      </c>
      <c r="T292" s="5">
        <f t="shared" si="72"/>
        <v>316142.96519737627</v>
      </c>
      <c r="U292" s="5">
        <f t="shared" si="73"/>
        <v>1541599.0715124991</v>
      </c>
      <c r="V292" s="150"/>
      <c r="W292" s="2">
        <v>285</v>
      </c>
      <c r="X292" s="118">
        <v>53509</v>
      </c>
      <c r="Y292" s="5">
        <f t="shared" si="107"/>
        <v>314201.19152456347</v>
      </c>
      <c r="Z292" s="5">
        <f t="shared" si="108"/>
        <v>5283.104931931518</v>
      </c>
      <c r="AA292" s="5">
        <f t="shared" si="74"/>
        <v>3188.4303217677611</v>
      </c>
      <c r="AB292" s="35">
        <f t="shared" si="75"/>
        <v>0.1217728159322463</v>
      </c>
      <c r="AC292" s="5">
        <f t="shared" si="76"/>
        <v>2094.6746101637568</v>
      </c>
      <c r="AD292" s="35">
        <f t="shared" si="77"/>
        <v>8.0000000000000016E-2</v>
      </c>
      <c r="AE292" s="5">
        <f t="shared" si="109"/>
        <v>408987.2387972041</v>
      </c>
      <c r="AF292" s="5">
        <f t="shared" si="110"/>
        <v>1096697.666803279</v>
      </c>
      <c r="AG292" s="5">
        <f t="shared" si="78"/>
        <v>311012.76120279572</v>
      </c>
      <c r="AH292" s="5">
        <f t="shared" si="79"/>
        <v>1505684.9056004831</v>
      </c>
      <c r="AI292" s="150"/>
      <c r="AJ292" s="2">
        <v>285</v>
      </c>
      <c r="AK292" s="118">
        <v>53509</v>
      </c>
      <c r="AL292" s="5">
        <f t="shared" si="111"/>
        <v>309024.55004084384</v>
      </c>
      <c r="AM292" s="5">
        <f t="shared" si="112"/>
        <v>5158.1681680251213</v>
      </c>
      <c r="AN292" s="5">
        <f t="shared" si="80"/>
        <v>3162.3846156780046</v>
      </c>
      <c r="AO292" s="35">
        <f t="shared" si="81"/>
        <v>0.12280129647667273</v>
      </c>
      <c r="AP292" s="5">
        <f t="shared" si="82"/>
        <v>1995.7835523471165</v>
      </c>
      <c r="AQ292" s="35">
        <f t="shared" si="83"/>
        <v>7.7499999999999999E-2</v>
      </c>
      <c r="AR292" s="5">
        <f t="shared" si="113"/>
        <v>414137.8345748345</v>
      </c>
      <c r="AS292" s="5">
        <f t="shared" si="114"/>
        <v>1055940.0933123254</v>
      </c>
      <c r="AT292" s="5">
        <f t="shared" si="84"/>
        <v>305862.16542516585</v>
      </c>
      <c r="AU292" s="5">
        <f t="shared" si="85"/>
        <v>1470077.9278871599</v>
      </c>
      <c r="AV292" s="150"/>
      <c r="AW292" s="2">
        <v>285</v>
      </c>
      <c r="AX292" s="118">
        <v>53509</v>
      </c>
      <c r="AY292" s="5">
        <f t="shared" si="115"/>
        <v>303828.71454679396</v>
      </c>
      <c r="AZ292" s="5">
        <f t="shared" si="116"/>
        <v>5034.344461579999</v>
      </c>
      <c r="BA292" s="5">
        <f t="shared" si="86"/>
        <v>3135.414995662537</v>
      </c>
      <c r="BB292" s="35">
        <f t="shared" si="87"/>
        <v>0.12383615552622712</v>
      </c>
      <c r="BC292" s="5">
        <f t="shared" si="88"/>
        <v>1898.929465917462</v>
      </c>
      <c r="BD292" s="35">
        <f t="shared" si="89"/>
        <v>7.4999999999999997E-2</v>
      </c>
      <c r="BE292" s="5">
        <f t="shared" si="117"/>
        <v>419306.7004488688</v>
      </c>
      <c r="BF292" s="5">
        <f t="shared" si="118"/>
        <v>1015481.4711014304</v>
      </c>
      <c r="BG292" s="5">
        <f t="shared" si="90"/>
        <v>300693.29955113144</v>
      </c>
      <c r="BH292" s="5">
        <f t="shared" si="91"/>
        <v>1434788.171550299</v>
      </c>
      <c r="BI292" s="150"/>
      <c r="BJ292" s="2">
        <v>285</v>
      </c>
      <c r="BK292" s="118">
        <v>53509</v>
      </c>
      <c r="BL292" s="5">
        <f t="shared" si="119"/>
        <v>298615.89622717194</v>
      </c>
      <c r="BM292" s="5">
        <f t="shared" si="120"/>
        <v>4911.6692164045799</v>
      </c>
      <c r="BN292" s="5">
        <f t="shared" si="92"/>
        <v>3107.5315100320827</v>
      </c>
      <c r="BO292" s="35">
        <f t="shared" si="93"/>
        <v>0.12487740469119685</v>
      </c>
      <c r="BP292" s="5">
        <f t="shared" si="94"/>
        <v>1804.1377063724972</v>
      </c>
      <c r="BQ292" s="35">
        <f t="shared" si="95"/>
        <v>7.2499999999999995E-2</v>
      </c>
      <c r="BR292" s="5">
        <f t="shared" si="121"/>
        <v>424491.63528286119</v>
      </c>
      <c r="BS292" s="5">
        <f t="shared" si="122"/>
        <v>975334.09139244468</v>
      </c>
      <c r="BT292" s="5">
        <f t="shared" si="96"/>
        <v>295508.36471713986</v>
      </c>
      <c r="BU292" s="5">
        <f t="shared" si="97"/>
        <v>1399825.726675306</v>
      </c>
      <c r="BV292" s="150"/>
      <c r="BW292" s="2">
        <v>285</v>
      </c>
      <c r="BX292" s="118">
        <v>53509</v>
      </c>
      <c r="BY292" s="5">
        <f t="shared" si="123"/>
        <v>293388.3851541999</v>
      </c>
      <c r="BZ292" s="5">
        <f t="shared" si="124"/>
        <v>4790.177965290115</v>
      </c>
      <c r="CA292" s="5">
        <f t="shared" si="98"/>
        <v>3078.7457185572821</v>
      </c>
      <c r="CB292" s="35">
        <f t="shared" si="99"/>
        <v>0.12592505529238915</v>
      </c>
      <c r="CC292" s="5">
        <f t="shared" si="100"/>
        <v>1711.4322467328329</v>
      </c>
      <c r="CD292" s="35">
        <f t="shared" si="101"/>
        <v>7.0000000000000007E-2</v>
      </c>
      <c r="CE292" s="5">
        <f t="shared" si="125"/>
        <v>429690.36056435818</v>
      </c>
      <c r="CF292" s="5">
        <f t="shared" si="126"/>
        <v>935510.35954332515</v>
      </c>
      <c r="CG292" s="5">
        <f t="shared" si="102"/>
        <v>290309.63943564263</v>
      </c>
      <c r="CH292" s="5">
        <f t="shared" si="103"/>
        <v>1365200.7201076834</v>
      </c>
    </row>
    <row r="293" spans="9:86" ht="14.25" customHeight="1">
      <c r="I293" s="150"/>
      <c r="J293" s="2">
        <v>286</v>
      </c>
      <c r="K293" s="118">
        <v>53540</v>
      </c>
      <c r="L293" s="5">
        <f t="shared" si="104"/>
        <v>316142.96519737627</v>
      </c>
      <c r="M293" s="5">
        <f t="shared" si="67"/>
        <v>5409.1195491666622</v>
      </c>
      <c r="N293" s="5">
        <f t="shared" si="68"/>
        <v>3235.6366634347005</v>
      </c>
      <c r="O293" s="35">
        <f t="shared" si="69"/>
        <v>0.12281671343525011</v>
      </c>
      <c r="P293" s="5">
        <f t="shared" si="70"/>
        <v>2173.4828857319617</v>
      </c>
      <c r="Q293" s="35">
        <f t="shared" si="71"/>
        <v>8.249999999999999E-2</v>
      </c>
      <c r="R293" s="5">
        <f t="shared" si="105"/>
        <v>407092.67146605841</v>
      </c>
      <c r="S293" s="5">
        <f t="shared" si="106"/>
        <v>1139915.5195956072</v>
      </c>
      <c r="T293" s="5">
        <f t="shared" si="72"/>
        <v>312907.32853394159</v>
      </c>
      <c r="U293" s="5">
        <f t="shared" si="73"/>
        <v>1547008.1910616655</v>
      </c>
      <c r="V293" s="150"/>
      <c r="W293" s="2">
        <v>286</v>
      </c>
      <c r="X293" s="118">
        <v>53540</v>
      </c>
      <c r="Y293" s="5">
        <f t="shared" si="107"/>
        <v>311012.76120279572</v>
      </c>
      <c r="Z293" s="5">
        <f t="shared" si="108"/>
        <v>5283.104931931518</v>
      </c>
      <c r="AA293" s="5">
        <f t="shared" si="74"/>
        <v>3209.6865239128797</v>
      </c>
      <c r="AB293" s="35">
        <f t="shared" si="75"/>
        <v>0.12384134380209583</v>
      </c>
      <c r="AC293" s="5">
        <f t="shared" si="76"/>
        <v>2073.4184080186383</v>
      </c>
      <c r="AD293" s="35">
        <f t="shared" si="77"/>
        <v>0.08</v>
      </c>
      <c r="AE293" s="5">
        <f t="shared" si="109"/>
        <v>412196.92532111699</v>
      </c>
      <c r="AF293" s="5">
        <f t="shared" si="110"/>
        <v>1098771.0852112975</v>
      </c>
      <c r="AG293" s="5">
        <f t="shared" si="78"/>
        <v>307803.07467888284</v>
      </c>
      <c r="AH293" s="5">
        <f t="shared" si="79"/>
        <v>1510968.0105324145</v>
      </c>
      <c r="AI293" s="150"/>
      <c r="AJ293" s="2">
        <v>286</v>
      </c>
      <c r="AK293" s="118">
        <v>53540</v>
      </c>
      <c r="AL293" s="5">
        <f t="shared" si="111"/>
        <v>305862.16542516585</v>
      </c>
      <c r="AM293" s="5">
        <f t="shared" si="112"/>
        <v>5158.1681680251213</v>
      </c>
      <c r="AN293" s="5">
        <f t="shared" si="80"/>
        <v>3182.8083496542586</v>
      </c>
      <c r="AO293" s="35">
        <f t="shared" si="81"/>
        <v>0.12487226114664976</v>
      </c>
      <c r="AP293" s="5">
        <f t="shared" si="82"/>
        <v>1975.3598183708627</v>
      </c>
      <c r="AQ293" s="35">
        <f t="shared" si="83"/>
        <v>7.7499999999999999E-2</v>
      </c>
      <c r="AR293" s="5">
        <f t="shared" si="113"/>
        <v>417320.64292448875</v>
      </c>
      <c r="AS293" s="5">
        <f t="shared" si="114"/>
        <v>1057915.4531306962</v>
      </c>
      <c r="AT293" s="5">
        <f t="shared" si="84"/>
        <v>302679.35707551159</v>
      </c>
      <c r="AU293" s="5">
        <f t="shared" si="85"/>
        <v>1475236.096055185</v>
      </c>
      <c r="AV293" s="150"/>
      <c r="AW293" s="2">
        <v>286</v>
      </c>
      <c r="AX293" s="118">
        <v>53540</v>
      </c>
      <c r="AY293" s="5">
        <f t="shared" si="115"/>
        <v>300693.29955113144</v>
      </c>
      <c r="AZ293" s="5">
        <f t="shared" si="116"/>
        <v>5034.344461579999</v>
      </c>
      <c r="BA293" s="5">
        <f t="shared" si="86"/>
        <v>3155.0113393854276</v>
      </c>
      <c r="BB293" s="35">
        <f t="shared" si="87"/>
        <v>0.12590947696254601</v>
      </c>
      <c r="BC293" s="5">
        <f t="shared" si="88"/>
        <v>1879.3331221945714</v>
      </c>
      <c r="BD293" s="35">
        <f t="shared" si="89"/>
        <v>7.4999999999999997E-2</v>
      </c>
      <c r="BE293" s="5">
        <f t="shared" si="117"/>
        <v>422461.71178825421</v>
      </c>
      <c r="BF293" s="5">
        <f t="shared" si="118"/>
        <v>1017360.804223625</v>
      </c>
      <c r="BG293" s="5">
        <f t="shared" si="90"/>
        <v>297538.28821174602</v>
      </c>
      <c r="BH293" s="5">
        <f t="shared" si="91"/>
        <v>1439822.5160118793</v>
      </c>
      <c r="BI293" s="150"/>
      <c r="BJ293" s="2">
        <v>286</v>
      </c>
      <c r="BK293" s="118">
        <v>53540</v>
      </c>
      <c r="BL293" s="5">
        <f t="shared" si="119"/>
        <v>295508.36471713986</v>
      </c>
      <c r="BM293" s="5">
        <f t="shared" si="120"/>
        <v>4911.6692164045799</v>
      </c>
      <c r="BN293" s="5">
        <f t="shared" si="92"/>
        <v>3126.30617957186</v>
      </c>
      <c r="BO293" s="35">
        <f t="shared" si="93"/>
        <v>0.12695300246668909</v>
      </c>
      <c r="BP293" s="5">
        <f t="shared" si="94"/>
        <v>1785.3630368327199</v>
      </c>
      <c r="BQ293" s="35">
        <f t="shared" si="95"/>
        <v>7.2499999999999995E-2</v>
      </c>
      <c r="BR293" s="5">
        <f t="shared" si="121"/>
        <v>427617.94146243302</v>
      </c>
      <c r="BS293" s="5">
        <f t="shared" si="122"/>
        <v>977119.45442927745</v>
      </c>
      <c r="BT293" s="5">
        <f t="shared" si="96"/>
        <v>292382.05853756802</v>
      </c>
      <c r="BU293" s="5">
        <f t="shared" si="97"/>
        <v>1404737.3958917104</v>
      </c>
      <c r="BV293" s="150"/>
      <c r="BW293" s="2">
        <v>286</v>
      </c>
      <c r="BX293" s="118">
        <v>53540</v>
      </c>
      <c r="BY293" s="5">
        <f t="shared" si="123"/>
        <v>290309.63943564263</v>
      </c>
      <c r="BZ293" s="5">
        <f t="shared" si="124"/>
        <v>4790.177965290115</v>
      </c>
      <c r="CA293" s="5">
        <f t="shared" si="98"/>
        <v>3096.7050685821996</v>
      </c>
      <c r="CB293" s="35">
        <f t="shared" si="99"/>
        <v>0.12800284859719346</v>
      </c>
      <c r="CC293" s="5">
        <f t="shared" si="100"/>
        <v>1693.4728967079154</v>
      </c>
      <c r="CD293" s="35">
        <f t="shared" si="101"/>
        <v>7.0000000000000007E-2</v>
      </c>
      <c r="CE293" s="5">
        <f t="shared" si="125"/>
        <v>432787.06563294039</v>
      </c>
      <c r="CF293" s="5">
        <f t="shared" si="126"/>
        <v>937203.83244003309</v>
      </c>
      <c r="CG293" s="5">
        <f t="shared" si="102"/>
        <v>287212.93436706043</v>
      </c>
      <c r="CH293" s="5">
        <f t="shared" si="103"/>
        <v>1369990.8980729734</v>
      </c>
    </row>
    <row r="294" spans="9:86" ht="14.25" customHeight="1">
      <c r="I294" s="150"/>
      <c r="J294" s="2">
        <v>287</v>
      </c>
      <c r="K294" s="118">
        <v>53571</v>
      </c>
      <c r="L294" s="5">
        <f t="shared" si="104"/>
        <v>312907.32853394159</v>
      </c>
      <c r="M294" s="5">
        <f t="shared" si="67"/>
        <v>5409.1195491666622</v>
      </c>
      <c r="N294" s="5">
        <f t="shared" si="68"/>
        <v>3257.8816654958136</v>
      </c>
      <c r="O294" s="35">
        <f t="shared" si="69"/>
        <v>0.1249398030053141</v>
      </c>
      <c r="P294" s="5">
        <f t="shared" si="70"/>
        <v>2151.2378836708485</v>
      </c>
      <c r="Q294" s="35">
        <f t="shared" si="71"/>
        <v>8.2500000000000004E-2</v>
      </c>
      <c r="R294" s="5">
        <f t="shared" si="105"/>
        <v>410350.55313155422</v>
      </c>
      <c r="S294" s="5">
        <f t="shared" si="106"/>
        <v>1142066.7574792781</v>
      </c>
      <c r="T294" s="5">
        <f t="shared" si="72"/>
        <v>309649.44686844578</v>
      </c>
      <c r="U294" s="5">
        <f t="shared" si="73"/>
        <v>1552417.3106108324</v>
      </c>
      <c r="V294" s="150"/>
      <c r="W294" s="2">
        <v>287</v>
      </c>
      <c r="X294" s="118">
        <v>53571</v>
      </c>
      <c r="Y294" s="5">
        <f t="shared" si="107"/>
        <v>307803.07467888284</v>
      </c>
      <c r="Z294" s="5">
        <f t="shared" si="108"/>
        <v>5283.104931931518</v>
      </c>
      <c r="AA294" s="5">
        <f t="shared" si="74"/>
        <v>3231.0844340722988</v>
      </c>
      <c r="AB294" s="35">
        <f t="shared" si="75"/>
        <v>0.1259669457471071</v>
      </c>
      <c r="AC294" s="5">
        <f t="shared" si="76"/>
        <v>2052.0204978592192</v>
      </c>
      <c r="AD294" s="35">
        <f t="shared" si="77"/>
        <v>0.08</v>
      </c>
      <c r="AE294" s="5">
        <f t="shared" si="109"/>
        <v>415428.0097551893</v>
      </c>
      <c r="AF294" s="5">
        <f t="shared" si="110"/>
        <v>1100823.1057091567</v>
      </c>
      <c r="AG294" s="5">
        <f t="shared" si="78"/>
        <v>304571.99024481053</v>
      </c>
      <c r="AH294" s="5">
        <f t="shared" si="79"/>
        <v>1516251.115464346</v>
      </c>
      <c r="AI294" s="150"/>
      <c r="AJ294" s="2">
        <v>287</v>
      </c>
      <c r="AK294" s="118">
        <v>53571</v>
      </c>
      <c r="AL294" s="5">
        <f t="shared" si="111"/>
        <v>302679.35707551159</v>
      </c>
      <c r="AM294" s="5">
        <f t="shared" si="112"/>
        <v>5158.1681680251213</v>
      </c>
      <c r="AN294" s="5">
        <f t="shared" si="80"/>
        <v>3203.3639869124422</v>
      </c>
      <c r="AO294" s="35">
        <f t="shared" si="81"/>
        <v>0.12700029567381205</v>
      </c>
      <c r="AP294" s="5">
        <f t="shared" si="82"/>
        <v>1954.8041811126791</v>
      </c>
      <c r="AQ294" s="35">
        <f t="shared" si="83"/>
        <v>7.7499999999999999E-2</v>
      </c>
      <c r="AR294" s="5">
        <f t="shared" si="113"/>
        <v>420524.00691140117</v>
      </c>
      <c r="AS294" s="5">
        <f t="shared" si="114"/>
        <v>1059870.2573118089</v>
      </c>
      <c r="AT294" s="5">
        <f t="shared" si="84"/>
        <v>299475.99308859918</v>
      </c>
      <c r="AU294" s="5">
        <f t="shared" si="85"/>
        <v>1480394.26422321</v>
      </c>
      <c r="AV294" s="150"/>
      <c r="AW294" s="2">
        <v>287</v>
      </c>
      <c r="AX294" s="118">
        <v>53571</v>
      </c>
      <c r="AY294" s="5">
        <f t="shared" si="115"/>
        <v>297538.28821174602</v>
      </c>
      <c r="AZ294" s="5">
        <f t="shared" si="116"/>
        <v>5034.344461579999</v>
      </c>
      <c r="BA294" s="5">
        <f t="shared" si="86"/>
        <v>3174.7301602565867</v>
      </c>
      <c r="BB294" s="35">
        <f t="shared" si="87"/>
        <v>0.12803986388456703</v>
      </c>
      <c r="BC294" s="5">
        <f t="shared" si="88"/>
        <v>1859.6143013234125</v>
      </c>
      <c r="BD294" s="35">
        <f t="shared" si="89"/>
        <v>7.4999999999999997E-2</v>
      </c>
      <c r="BE294" s="5">
        <f t="shared" si="117"/>
        <v>425636.44194851082</v>
      </c>
      <c r="BF294" s="5">
        <f t="shared" si="118"/>
        <v>1019220.4185249484</v>
      </c>
      <c r="BG294" s="5">
        <f t="shared" si="90"/>
        <v>294363.55805148941</v>
      </c>
      <c r="BH294" s="5">
        <f t="shared" si="91"/>
        <v>1444856.8604734591</v>
      </c>
      <c r="BI294" s="150"/>
      <c r="BJ294" s="2">
        <v>287</v>
      </c>
      <c r="BK294" s="118">
        <v>53571</v>
      </c>
      <c r="BL294" s="5">
        <f t="shared" si="119"/>
        <v>292382.05853756802</v>
      </c>
      <c r="BM294" s="5">
        <f t="shared" si="120"/>
        <v>4911.6692164045799</v>
      </c>
      <c r="BN294" s="5">
        <f t="shared" si="92"/>
        <v>3145.1942794067731</v>
      </c>
      <c r="BO294" s="35">
        <f t="shared" si="93"/>
        <v>0.12908566121211498</v>
      </c>
      <c r="BP294" s="5">
        <f t="shared" si="94"/>
        <v>1766.4749369978067</v>
      </c>
      <c r="BQ294" s="35">
        <f t="shared" si="95"/>
        <v>7.2499999999999995E-2</v>
      </c>
      <c r="BR294" s="5">
        <f t="shared" si="121"/>
        <v>430763.13574183983</v>
      </c>
      <c r="BS294" s="5">
        <f t="shared" si="122"/>
        <v>978885.9293662752</v>
      </c>
      <c r="BT294" s="5">
        <f t="shared" si="96"/>
        <v>289236.86425816122</v>
      </c>
      <c r="BU294" s="5">
        <f t="shared" si="97"/>
        <v>1409649.0651081151</v>
      </c>
      <c r="BV294" s="150"/>
      <c r="BW294" s="2">
        <v>287</v>
      </c>
      <c r="BX294" s="118">
        <v>53571</v>
      </c>
      <c r="BY294" s="5">
        <f t="shared" si="123"/>
        <v>287212.93436706043</v>
      </c>
      <c r="BZ294" s="5">
        <f t="shared" si="124"/>
        <v>4790.177965290115</v>
      </c>
      <c r="CA294" s="5">
        <f t="shared" si="98"/>
        <v>3114.7691814822624</v>
      </c>
      <c r="CB294" s="35">
        <f t="shared" si="99"/>
        <v>0.13013769822085641</v>
      </c>
      <c r="CC294" s="5">
        <f t="shared" si="100"/>
        <v>1675.4087838078526</v>
      </c>
      <c r="CD294" s="35">
        <f t="shared" si="101"/>
        <v>7.0000000000000007E-2</v>
      </c>
      <c r="CE294" s="5">
        <f t="shared" si="125"/>
        <v>435901.83481442265</v>
      </c>
      <c r="CF294" s="5">
        <f t="shared" si="126"/>
        <v>938879.24122384097</v>
      </c>
      <c r="CG294" s="5">
        <f t="shared" si="102"/>
        <v>284098.16518557817</v>
      </c>
      <c r="CH294" s="5">
        <f t="shared" si="103"/>
        <v>1374781.0760382637</v>
      </c>
    </row>
    <row r="295" spans="9:86" ht="14.25" customHeight="1">
      <c r="I295" s="150"/>
      <c r="J295" s="2">
        <v>288</v>
      </c>
      <c r="K295" s="118">
        <v>53601</v>
      </c>
      <c r="L295" s="5">
        <f t="shared" si="104"/>
        <v>309649.44686844578</v>
      </c>
      <c r="M295" s="5">
        <f t="shared" si="67"/>
        <v>5409.1195491666622</v>
      </c>
      <c r="N295" s="5">
        <f t="shared" si="68"/>
        <v>3280.2796019460975</v>
      </c>
      <c r="O295" s="35">
        <f t="shared" si="69"/>
        <v>0.12712231725728432</v>
      </c>
      <c r="P295" s="5">
        <f t="shared" si="70"/>
        <v>2128.8399472205647</v>
      </c>
      <c r="Q295" s="35">
        <f t="shared" si="71"/>
        <v>8.2500000000000004E-2</v>
      </c>
      <c r="R295" s="5">
        <f t="shared" si="105"/>
        <v>413630.83273350034</v>
      </c>
      <c r="S295" s="5">
        <f t="shared" si="106"/>
        <v>1144195.5974264988</v>
      </c>
      <c r="T295" s="5">
        <f t="shared" si="72"/>
        <v>306369.16726649966</v>
      </c>
      <c r="U295" s="5">
        <f t="shared" si="73"/>
        <v>1557826.4301599991</v>
      </c>
      <c r="V295" s="150"/>
      <c r="W295" s="2">
        <v>288</v>
      </c>
      <c r="X295" s="118">
        <v>53601</v>
      </c>
      <c r="Y295" s="5">
        <f t="shared" si="107"/>
        <v>304571.99024481053</v>
      </c>
      <c r="Z295" s="5">
        <f t="shared" si="108"/>
        <v>5283.104931931518</v>
      </c>
      <c r="AA295" s="5">
        <f t="shared" si="74"/>
        <v>3252.6249969661144</v>
      </c>
      <c r="AB295" s="35">
        <f t="shared" si="75"/>
        <v>0.12815196805267753</v>
      </c>
      <c r="AC295" s="5">
        <f t="shared" si="76"/>
        <v>2030.4799349654036</v>
      </c>
      <c r="AD295" s="35">
        <f t="shared" si="77"/>
        <v>0.08</v>
      </c>
      <c r="AE295" s="5">
        <f t="shared" si="109"/>
        <v>418680.6347521554</v>
      </c>
      <c r="AF295" s="5">
        <f t="shared" si="110"/>
        <v>1102853.5856441222</v>
      </c>
      <c r="AG295" s="5">
        <f t="shared" si="78"/>
        <v>301319.36524784443</v>
      </c>
      <c r="AH295" s="5">
        <f t="shared" si="79"/>
        <v>1521534.2203962775</v>
      </c>
      <c r="AI295" s="150"/>
      <c r="AJ295" s="2">
        <v>288</v>
      </c>
      <c r="AK295" s="118">
        <v>53601</v>
      </c>
      <c r="AL295" s="5">
        <f t="shared" si="111"/>
        <v>299475.99308859918</v>
      </c>
      <c r="AM295" s="5">
        <f t="shared" si="112"/>
        <v>5158.1681680251213</v>
      </c>
      <c r="AN295" s="5">
        <f t="shared" si="80"/>
        <v>3224.0523793279181</v>
      </c>
      <c r="AO295" s="35">
        <f t="shared" si="81"/>
        <v>0.12918774607916264</v>
      </c>
      <c r="AP295" s="5">
        <f t="shared" si="82"/>
        <v>1934.115788697203</v>
      </c>
      <c r="AQ295" s="35">
        <f t="shared" si="83"/>
        <v>7.7499999999999999E-2</v>
      </c>
      <c r="AR295" s="5">
        <f t="shared" si="113"/>
        <v>423748.05929072911</v>
      </c>
      <c r="AS295" s="5">
        <f t="shared" si="114"/>
        <v>1061804.3731005061</v>
      </c>
      <c r="AT295" s="5">
        <f t="shared" si="84"/>
        <v>296251.94070927124</v>
      </c>
      <c r="AU295" s="5">
        <f t="shared" si="85"/>
        <v>1485552.4323912351</v>
      </c>
      <c r="AV295" s="150"/>
      <c r="AW295" s="2">
        <v>288</v>
      </c>
      <c r="AX295" s="118">
        <v>53601</v>
      </c>
      <c r="AY295" s="5">
        <f t="shared" si="115"/>
        <v>294363.55805148941</v>
      </c>
      <c r="AZ295" s="5">
        <f t="shared" si="116"/>
        <v>5034.344461579999</v>
      </c>
      <c r="BA295" s="5">
        <f t="shared" si="86"/>
        <v>3194.5722237581904</v>
      </c>
      <c r="BB295" s="35">
        <f t="shared" si="87"/>
        <v>0.13022966205073808</v>
      </c>
      <c r="BC295" s="5">
        <f t="shared" si="88"/>
        <v>1839.7722378218086</v>
      </c>
      <c r="BD295" s="35">
        <f t="shared" si="89"/>
        <v>7.4999999999999997E-2</v>
      </c>
      <c r="BE295" s="5">
        <f t="shared" si="117"/>
        <v>428831.01417226903</v>
      </c>
      <c r="BF295" s="5">
        <f t="shared" si="118"/>
        <v>1021060.1907627702</v>
      </c>
      <c r="BG295" s="5">
        <f t="shared" si="90"/>
        <v>291168.9858277312</v>
      </c>
      <c r="BH295" s="5">
        <f t="shared" si="91"/>
        <v>1449891.2049350394</v>
      </c>
      <c r="BI295" s="150"/>
      <c r="BJ295" s="2">
        <v>288</v>
      </c>
      <c r="BK295" s="118">
        <v>53601</v>
      </c>
      <c r="BL295" s="5">
        <f t="shared" si="119"/>
        <v>289236.86425816122</v>
      </c>
      <c r="BM295" s="5">
        <f t="shared" si="120"/>
        <v>4911.6692164045799</v>
      </c>
      <c r="BN295" s="5">
        <f t="shared" si="92"/>
        <v>3164.1964948448558</v>
      </c>
      <c r="BO295" s="35">
        <f t="shared" si="93"/>
        <v>0.13127772642510552</v>
      </c>
      <c r="BP295" s="5">
        <f t="shared" si="94"/>
        <v>1747.4727215597241</v>
      </c>
      <c r="BQ295" s="35">
        <f t="shared" si="95"/>
        <v>7.2499999999999995E-2</v>
      </c>
      <c r="BR295" s="5">
        <f t="shared" si="121"/>
        <v>433927.33223668468</v>
      </c>
      <c r="BS295" s="5">
        <f t="shared" si="122"/>
        <v>980633.4020878349</v>
      </c>
      <c r="BT295" s="5">
        <f t="shared" si="96"/>
        <v>286072.66776331636</v>
      </c>
      <c r="BU295" s="5">
        <f t="shared" si="97"/>
        <v>1414560.7343245195</v>
      </c>
      <c r="BV295" s="150"/>
      <c r="BW295" s="2">
        <v>288</v>
      </c>
      <c r="BX295" s="118">
        <v>53601</v>
      </c>
      <c r="BY295" s="5">
        <f t="shared" si="123"/>
        <v>284098.16518557817</v>
      </c>
      <c r="BZ295" s="5">
        <f t="shared" si="124"/>
        <v>4790.177965290115</v>
      </c>
      <c r="CA295" s="5">
        <f t="shared" si="98"/>
        <v>3132.9386683742423</v>
      </c>
      <c r="CB295" s="35">
        <f t="shared" si="99"/>
        <v>0.13233194940183082</v>
      </c>
      <c r="CC295" s="5">
        <f t="shared" si="100"/>
        <v>1657.2392969158727</v>
      </c>
      <c r="CD295" s="35">
        <f t="shared" si="101"/>
        <v>7.0000000000000007E-2</v>
      </c>
      <c r="CE295" s="5">
        <f t="shared" si="125"/>
        <v>439034.77348279691</v>
      </c>
      <c r="CF295" s="5">
        <f t="shared" si="126"/>
        <v>940536.4805207568</v>
      </c>
      <c r="CG295" s="5">
        <f t="shared" si="102"/>
        <v>280965.2265172039</v>
      </c>
      <c r="CH295" s="5">
        <f t="shared" si="103"/>
        <v>1379571.2540035537</v>
      </c>
    </row>
    <row r="296" spans="9:86" ht="14.25" customHeight="1">
      <c r="I296" s="150"/>
      <c r="J296" s="2">
        <v>289</v>
      </c>
      <c r="K296" s="118">
        <v>53632</v>
      </c>
      <c r="L296" s="5">
        <f t="shared" si="104"/>
        <v>306369.16726649966</v>
      </c>
      <c r="M296" s="5">
        <f t="shared" si="67"/>
        <v>5409.1195491666622</v>
      </c>
      <c r="N296" s="5">
        <f t="shared" si="68"/>
        <v>3302.8315242094768</v>
      </c>
      <c r="O296" s="35">
        <f t="shared" si="69"/>
        <v>0.12936673309568886</v>
      </c>
      <c r="P296" s="5">
        <f t="shared" si="70"/>
        <v>2106.2880249571854</v>
      </c>
      <c r="Q296" s="35">
        <f t="shared" si="71"/>
        <v>8.2500000000000018E-2</v>
      </c>
      <c r="R296" s="5">
        <f t="shared" si="105"/>
        <v>416933.66425770981</v>
      </c>
      <c r="S296" s="5">
        <f t="shared" si="106"/>
        <v>1146301.8854514561</v>
      </c>
      <c r="T296" s="5">
        <f t="shared" si="72"/>
        <v>303066.33574229019</v>
      </c>
      <c r="U296" s="5">
        <f t="shared" si="73"/>
        <v>1563235.5497091659</v>
      </c>
      <c r="V296" s="150"/>
      <c r="W296" s="2">
        <v>289</v>
      </c>
      <c r="X296" s="118">
        <v>53632</v>
      </c>
      <c r="Y296" s="5">
        <f t="shared" si="107"/>
        <v>301319.36524784443</v>
      </c>
      <c r="Z296" s="5">
        <f t="shared" si="108"/>
        <v>5283.104931931518</v>
      </c>
      <c r="AA296" s="5">
        <f t="shared" si="74"/>
        <v>3274.309163612555</v>
      </c>
      <c r="AB296" s="35">
        <f t="shared" si="75"/>
        <v>0.13039888734344049</v>
      </c>
      <c r="AC296" s="5">
        <f t="shared" si="76"/>
        <v>2008.7957683189629</v>
      </c>
      <c r="AD296" s="35">
        <f t="shared" si="77"/>
        <v>0.08</v>
      </c>
      <c r="AE296" s="5">
        <f t="shared" si="109"/>
        <v>421954.94391576794</v>
      </c>
      <c r="AF296" s="5">
        <f t="shared" si="110"/>
        <v>1104862.3814124411</v>
      </c>
      <c r="AG296" s="5">
        <f t="shared" si="78"/>
        <v>298045.05608423188</v>
      </c>
      <c r="AH296" s="5">
        <f t="shared" si="79"/>
        <v>1526817.325328209</v>
      </c>
      <c r="AI296" s="150"/>
      <c r="AJ296" s="2">
        <v>289</v>
      </c>
      <c r="AK296" s="118">
        <v>53632</v>
      </c>
      <c r="AL296" s="5">
        <f t="shared" si="111"/>
        <v>296251.94070927124</v>
      </c>
      <c r="AM296" s="5">
        <f t="shared" si="112"/>
        <v>5158.1681680251213</v>
      </c>
      <c r="AN296" s="5">
        <f t="shared" si="80"/>
        <v>3244.8743842777449</v>
      </c>
      <c r="AO296" s="35">
        <f t="shared" si="81"/>
        <v>0.13143708870938833</v>
      </c>
      <c r="AP296" s="5">
        <f t="shared" si="82"/>
        <v>1913.2937837473767</v>
      </c>
      <c r="AQ296" s="35">
        <f t="shared" si="83"/>
        <v>7.7499999999999999E-2</v>
      </c>
      <c r="AR296" s="5">
        <f t="shared" si="113"/>
        <v>426992.93367500685</v>
      </c>
      <c r="AS296" s="5">
        <f t="shared" si="114"/>
        <v>1063717.6668842535</v>
      </c>
      <c r="AT296" s="5">
        <f t="shared" si="84"/>
        <v>293007.0663249935</v>
      </c>
      <c r="AU296" s="5">
        <f t="shared" si="85"/>
        <v>1490710.6005592602</v>
      </c>
      <c r="AV296" s="150"/>
      <c r="AW296" s="2">
        <v>289</v>
      </c>
      <c r="AX296" s="118">
        <v>53632</v>
      </c>
      <c r="AY296" s="5">
        <f t="shared" si="115"/>
        <v>291168.9858277312</v>
      </c>
      <c r="AZ296" s="5">
        <f t="shared" si="116"/>
        <v>5034.344461579999</v>
      </c>
      <c r="BA296" s="5">
        <f t="shared" si="86"/>
        <v>3214.5383001566788</v>
      </c>
      <c r="BB296" s="35">
        <f t="shared" si="87"/>
        <v>0.13248134753164456</v>
      </c>
      <c r="BC296" s="5">
        <f t="shared" si="88"/>
        <v>1819.80616142332</v>
      </c>
      <c r="BD296" s="35">
        <f t="shared" si="89"/>
        <v>7.4999999999999997E-2</v>
      </c>
      <c r="BE296" s="5">
        <f t="shared" si="117"/>
        <v>432045.55247242568</v>
      </c>
      <c r="BF296" s="5">
        <f t="shared" si="118"/>
        <v>1022879.9969241936</v>
      </c>
      <c r="BG296" s="5">
        <f t="shared" si="90"/>
        <v>287954.44752757455</v>
      </c>
      <c r="BH296" s="5">
        <f t="shared" si="91"/>
        <v>1454925.5493966192</v>
      </c>
      <c r="BI296" s="150"/>
      <c r="BJ296" s="2">
        <v>289</v>
      </c>
      <c r="BK296" s="118">
        <v>53632</v>
      </c>
      <c r="BL296" s="5">
        <f t="shared" si="119"/>
        <v>286072.66776331636</v>
      </c>
      <c r="BM296" s="5">
        <f t="shared" si="120"/>
        <v>4911.6692164045799</v>
      </c>
      <c r="BN296" s="5">
        <f t="shared" si="92"/>
        <v>3183.3135153345438</v>
      </c>
      <c r="BO296" s="35">
        <f t="shared" si="93"/>
        <v>0.13353167390188878</v>
      </c>
      <c r="BP296" s="5">
        <f t="shared" si="94"/>
        <v>1728.3557010700363</v>
      </c>
      <c r="BQ296" s="35">
        <f t="shared" si="95"/>
        <v>7.2499999999999995E-2</v>
      </c>
      <c r="BR296" s="5">
        <f t="shared" si="121"/>
        <v>437110.64575201925</v>
      </c>
      <c r="BS296" s="5">
        <f t="shared" si="122"/>
        <v>982361.75778890494</v>
      </c>
      <c r="BT296" s="5">
        <f t="shared" si="96"/>
        <v>282889.3542479818</v>
      </c>
      <c r="BU296" s="5">
        <f t="shared" si="97"/>
        <v>1419472.4035409242</v>
      </c>
      <c r="BV296" s="150"/>
      <c r="BW296" s="2">
        <v>289</v>
      </c>
      <c r="BX296" s="118">
        <v>53632</v>
      </c>
      <c r="BY296" s="5">
        <f t="shared" si="123"/>
        <v>280965.2265172039</v>
      </c>
      <c r="BZ296" s="5">
        <f t="shared" si="124"/>
        <v>4790.177965290115</v>
      </c>
      <c r="CA296" s="5">
        <f t="shared" si="98"/>
        <v>3151.2141439397587</v>
      </c>
      <c r="CB296" s="35">
        <f t="shared" si="99"/>
        <v>0.13458807766363096</v>
      </c>
      <c r="CC296" s="5">
        <f t="shared" si="100"/>
        <v>1638.9638213503563</v>
      </c>
      <c r="CD296" s="35">
        <f t="shared" si="101"/>
        <v>7.0000000000000007E-2</v>
      </c>
      <c r="CE296" s="5">
        <f t="shared" si="125"/>
        <v>442185.98762673669</v>
      </c>
      <c r="CF296" s="5">
        <f t="shared" si="126"/>
        <v>942175.44434210716</v>
      </c>
      <c r="CG296" s="5">
        <f t="shared" si="102"/>
        <v>277814.01237326412</v>
      </c>
      <c r="CH296" s="5">
        <f t="shared" si="103"/>
        <v>1384361.4319688438</v>
      </c>
    </row>
    <row r="297" spans="9:86" ht="14.25" customHeight="1">
      <c r="I297" s="150"/>
      <c r="J297" s="2">
        <v>290</v>
      </c>
      <c r="K297" s="118">
        <v>53662</v>
      </c>
      <c r="L297" s="5">
        <f t="shared" si="104"/>
        <v>303066.33574229019</v>
      </c>
      <c r="M297" s="5">
        <f t="shared" si="67"/>
        <v>5409.1195491666622</v>
      </c>
      <c r="N297" s="5">
        <f t="shared" si="68"/>
        <v>3325.538490938417</v>
      </c>
      <c r="O297" s="35">
        <f t="shared" si="69"/>
        <v>0.13167566695759675</v>
      </c>
      <c r="P297" s="5">
        <f t="shared" si="70"/>
        <v>2083.5810582282452</v>
      </c>
      <c r="Q297" s="35">
        <f t="shared" si="71"/>
        <v>8.2500000000000004E-2</v>
      </c>
      <c r="R297" s="5">
        <f t="shared" si="105"/>
        <v>420259.20274864824</v>
      </c>
      <c r="S297" s="5">
        <f t="shared" si="106"/>
        <v>1148385.4665096842</v>
      </c>
      <c r="T297" s="5">
        <f t="shared" si="72"/>
        <v>299740.79725135176</v>
      </c>
      <c r="U297" s="5">
        <f t="shared" si="73"/>
        <v>1568644.6692583323</v>
      </c>
      <c r="V297" s="150"/>
      <c r="W297" s="2">
        <v>290</v>
      </c>
      <c r="X297" s="118">
        <v>53662</v>
      </c>
      <c r="Y297" s="5">
        <f t="shared" si="107"/>
        <v>298045.05608423188</v>
      </c>
      <c r="Z297" s="5">
        <f t="shared" si="108"/>
        <v>5283.104931931518</v>
      </c>
      <c r="AA297" s="5">
        <f t="shared" si="74"/>
        <v>3296.1378913699718</v>
      </c>
      <c r="AB297" s="35">
        <f t="shared" si="75"/>
        <v>0.13271031976206049</v>
      </c>
      <c r="AC297" s="5">
        <f t="shared" si="76"/>
        <v>1986.9670405615459</v>
      </c>
      <c r="AD297" s="35">
        <f t="shared" si="77"/>
        <v>0.08</v>
      </c>
      <c r="AE297" s="5">
        <f t="shared" si="109"/>
        <v>425251.08180713793</v>
      </c>
      <c r="AF297" s="5">
        <f t="shared" si="110"/>
        <v>1106849.3484530027</v>
      </c>
      <c r="AG297" s="5">
        <f t="shared" si="78"/>
        <v>294748.91819286189</v>
      </c>
      <c r="AH297" s="5">
        <f t="shared" si="79"/>
        <v>1532100.4302601407</v>
      </c>
      <c r="AI297" s="150"/>
      <c r="AJ297" s="2">
        <v>290</v>
      </c>
      <c r="AK297" s="118">
        <v>53662</v>
      </c>
      <c r="AL297" s="5">
        <f t="shared" si="111"/>
        <v>293007.0663249935</v>
      </c>
      <c r="AM297" s="5">
        <f t="shared" si="112"/>
        <v>5158.1681680251213</v>
      </c>
      <c r="AN297" s="5">
        <f t="shared" si="80"/>
        <v>3265.8308646762052</v>
      </c>
      <c r="AO297" s="35">
        <f t="shared" si="81"/>
        <v>0.13375093941470434</v>
      </c>
      <c r="AP297" s="5">
        <f t="shared" si="82"/>
        <v>1892.3373033489163</v>
      </c>
      <c r="AQ297" s="35">
        <f t="shared" si="83"/>
        <v>7.7499999999999999E-2</v>
      </c>
      <c r="AR297" s="5">
        <f t="shared" si="113"/>
        <v>430258.76453968306</v>
      </c>
      <c r="AS297" s="5">
        <f t="shared" si="114"/>
        <v>1065610.0041876023</v>
      </c>
      <c r="AT297" s="5">
        <f t="shared" si="84"/>
        <v>289741.23546031729</v>
      </c>
      <c r="AU297" s="5">
        <f t="shared" si="85"/>
        <v>1495868.7687272853</v>
      </c>
      <c r="AV297" s="150"/>
      <c r="AW297" s="2">
        <v>290</v>
      </c>
      <c r="AX297" s="118">
        <v>53662</v>
      </c>
      <c r="AY297" s="5">
        <f t="shared" si="115"/>
        <v>287954.44752757455</v>
      </c>
      <c r="AZ297" s="5">
        <f t="shared" si="116"/>
        <v>5034.344461579999</v>
      </c>
      <c r="BA297" s="5">
        <f t="shared" si="86"/>
        <v>3234.6291645326583</v>
      </c>
      <c r="BB297" s="35">
        <f t="shared" si="87"/>
        <v>0.13479753588690419</v>
      </c>
      <c r="BC297" s="5">
        <f t="shared" si="88"/>
        <v>1799.7152970473408</v>
      </c>
      <c r="BD297" s="35">
        <f t="shared" si="89"/>
        <v>7.4999999999999997E-2</v>
      </c>
      <c r="BE297" s="5">
        <f t="shared" si="117"/>
        <v>435280.18163695832</v>
      </c>
      <c r="BF297" s="5">
        <f t="shared" si="118"/>
        <v>1024679.712221241</v>
      </c>
      <c r="BG297" s="5">
        <f t="shared" si="90"/>
        <v>284719.81836304191</v>
      </c>
      <c r="BH297" s="5">
        <f t="shared" si="91"/>
        <v>1459959.8938581992</v>
      </c>
      <c r="BI297" s="150"/>
      <c r="BJ297" s="2">
        <v>290</v>
      </c>
      <c r="BK297" s="118">
        <v>53662</v>
      </c>
      <c r="BL297" s="5">
        <f t="shared" si="119"/>
        <v>282889.3542479818</v>
      </c>
      <c r="BM297" s="5">
        <f t="shared" si="120"/>
        <v>4911.6692164045799</v>
      </c>
      <c r="BN297" s="5">
        <f t="shared" si="92"/>
        <v>3202.5460344896901</v>
      </c>
      <c r="BO297" s="35">
        <f t="shared" si="93"/>
        <v>0.1358501189132339</v>
      </c>
      <c r="BP297" s="5">
        <f t="shared" si="94"/>
        <v>1709.12318191489</v>
      </c>
      <c r="BQ297" s="35">
        <f t="shared" si="95"/>
        <v>7.2499999999999995E-2</v>
      </c>
      <c r="BR297" s="5">
        <f t="shared" si="121"/>
        <v>440313.19178650895</v>
      </c>
      <c r="BS297" s="5">
        <f t="shared" si="122"/>
        <v>984070.88097081985</v>
      </c>
      <c r="BT297" s="5">
        <f t="shared" si="96"/>
        <v>279686.8082134921</v>
      </c>
      <c r="BU297" s="5">
        <f t="shared" si="97"/>
        <v>1424384.0727573289</v>
      </c>
      <c r="BV297" s="150"/>
      <c r="BW297" s="2">
        <v>290</v>
      </c>
      <c r="BX297" s="118">
        <v>53662</v>
      </c>
      <c r="BY297" s="5">
        <f t="shared" si="123"/>
        <v>277814.01237326412</v>
      </c>
      <c r="BZ297" s="5">
        <f t="shared" si="124"/>
        <v>4790.177965290115</v>
      </c>
      <c r="CA297" s="5">
        <f t="shared" si="98"/>
        <v>3169.5962264460741</v>
      </c>
      <c r="CB297" s="35">
        <f t="shared" si="99"/>
        <v>0.13690869798982558</v>
      </c>
      <c r="CC297" s="5">
        <f t="shared" si="100"/>
        <v>1620.5817388440407</v>
      </c>
      <c r="CD297" s="35">
        <f t="shared" si="101"/>
        <v>7.0000000000000007E-2</v>
      </c>
      <c r="CE297" s="5">
        <f t="shared" si="125"/>
        <v>445355.58385318279</v>
      </c>
      <c r="CF297" s="5">
        <f t="shared" si="126"/>
        <v>943796.02608095121</v>
      </c>
      <c r="CG297" s="5">
        <f t="shared" si="102"/>
        <v>274644.41614681802</v>
      </c>
      <c r="CH297" s="5">
        <f t="shared" si="103"/>
        <v>1389151.6099341339</v>
      </c>
    </row>
    <row r="298" spans="9:86" ht="14.25" customHeight="1">
      <c r="I298" s="150"/>
      <c r="J298" s="2">
        <v>291</v>
      </c>
      <c r="K298" s="118">
        <v>53693</v>
      </c>
      <c r="L298" s="5">
        <f t="shared" si="104"/>
        <v>299740.79725135176</v>
      </c>
      <c r="M298" s="5">
        <f t="shared" si="67"/>
        <v>5409.1195491666622</v>
      </c>
      <c r="N298" s="5">
        <f t="shared" si="68"/>
        <v>3348.4015680636189</v>
      </c>
      <c r="O298" s="35">
        <f t="shared" si="69"/>
        <v>0.13405188477919891</v>
      </c>
      <c r="P298" s="5">
        <f t="shared" si="70"/>
        <v>2060.7179811030433</v>
      </c>
      <c r="Q298" s="35">
        <f t="shared" si="71"/>
        <v>8.2500000000000004E-2</v>
      </c>
      <c r="R298" s="5">
        <f t="shared" si="105"/>
        <v>423607.60431671183</v>
      </c>
      <c r="S298" s="5">
        <f t="shared" si="106"/>
        <v>1150446.1844907873</v>
      </c>
      <c r="T298" s="5">
        <f t="shared" si="72"/>
        <v>296392.39568328817</v>
      </c>
      <c r="U298" s="5">
        <f t="shared" si="73"/>
        <v>1574053.7888074992</v>
      </c>
      <c r="V298" s="150"/>
      <c r="W298" s="2">
        <v>291</v>
      </c>
      <c r="X298" s="118">
        <v>53693</v>
      </c>
      <c r="Y298" s="5">
        <f t="shared" si="107"/>
        <v>294748.91819286189</v>
      </c>
      <c r="Z298" s="5">
        <f t="shared" si="108"/>
        <v>5283.104931931518</v>
      </c>
      <c r="AA298" s="5">
        <f t="shared" si="74"/>
        <v>3318.112143979105</v>
      </c>
      <c r="AB298" s="35">
        <f t="shared" si="75"/>
        <v>0.13508903093478272</v>
      </c>
      <c r="AC298" s="5">
        <f t="shared" si="76"/>
        <v>1964.9927879524128</v>
      </c>
      <c r="AD298" s="35">
        <f t="shared" si="77"/>
        <v>0.08</v>
      </c>
      <c r="AE298" s="5">
        <f t="shared" si="109"/>
        <v>428569.19395111705</v>
      </c>
      <c r="AF298" s="5">
        <f t="shared" si="110"/>
        <v>1108814.3412409551</v>
      </c>
      <c r="AG298" s="5">
        <f t="shared" si="78"/>
        <v>291430.80604888278</v>
      </c>
      <c r="AH298" s="5">
        <f t="shared" si="79"/>
        <v>1537383.5351920722</v>
      </c>
      <c r="AI298" s="150"/>
      <c r="AJ298" s="2">
        <v>291</v>
      </c>
      <c r="AK298" s="118">
        <v>53693</v>
      </c>
      <c r="AL298" s="5">
        <f t="shared" si="111"/>
        <v>289741.23546031729</v>
      </c>
      <c r="AM298" s="5">
        <f t="shared" si="112"/>
        <v>5158.1681680251213</v>
      </c>
      <c r="AN298" s="5">
        <f t="shared" si="80"/>
        <v>3286.922689010572</v>
      </c>
      <c r="AO298" s="35">
        <f t="shared" si="81"/>
        <v>0.13613206351337226</v>
      </c>
      <c r="AP298" s="5">
        <f t="shared" si="82"/>
        <v>1871.2454790145491</v>
      </c>
      <c r="AQ298" s="35">
        <f t="shared" si="83"/>
        <v>7.7499999999999999E-2</v>
      </c>
      <c r="AR298" s="5">
        <f t="shared" si="113"/>
        <v>433545.68722869363</v>
      </c>
      <c r="AS298" s="5">
        <f t="shared" si="114"/>
        <v>1067481.2496666168</v>
      </c>
      <c r="AT298" s="5">
        <f t="shared" si="84"/>
        <v>286454.31277130672</v>
      </c>
      <c r="AU298" s="5">
        <f t="shared" si="85"/>
        <v>1501026.9368953104</v>
      </c>
      <c r="AV298" s="150"/>
      <c r="AW298" s="2">
        <v>291</v>
      </c>
      <c r="AX298" s="118">
        <v>53693</v>
      </c>
      <c r="AY298" s="5">
        <f t="shared" si="115"/>
        <v>284719.81836304191</v>
      </c>
      <c r="AZ298" s="5">
        <f t="shared" si="116"/>
        <v>5034.344461579999</v>
      </c>
      <c r="BA298" s="5">
        <f t="shared" si="86"/>
        <v>3254.8455968109874</v>
      </c>
      <c r="BB298" s="35">
        <f t="shared" si="87"/>
        <v>0.13718099212865259</v>
      </c>
      <c r="BC298" s="5">
        <f t="shared" si="88"/>
        <v>1779.4988647690118</v>
      </c>
      <c r="BD298" s="35">
        <f t="shared" si="89"/>
        <v>7.4999999999999997E-2</v>
      </c>
      <c r="BE298" s="5">
        <f t="shared" si="117"/>
        <v>438535.0272337693</v>
      </c>
      <c r="BF298" s="5">
        <f t="shared" si="118"/>
        <v>1026459.21108601</v>
      </c>
      <c r="BG298" s="5">
        <f t="shared" si="90"/>
        <v>281464.97276623093</v>
      </c>
      <c r="BH298" s="5">
        <f t="shared" si="91"/>
        <v>1464994.2383197793</v>
      </c>
      <c r="BI298" s="150"/>
      <c r="BJ298" s="2">
        <v>291</v>
      </c>
      <c r="BK298" s="118">
        <v>53693</v>
      </c>
      <c r="BL298" s="5">
        <f t="shared" si="119"/>
        <v>279686.8082134921</v>
      </c>
      <c r="BM298" s="5">
        <f t="shared" si="120"/>
        <v>4911.6692164045799</v>
      </c>
      <c r="BN298" s="5">
        <f t="shared" si="92"/>
        <v>3221.8947501147318</v>
      </c>
      <c r="BO298" s="35">
        <f t="shared" si="93"/>
        <v>0.13823582616690497</v>
      </c>
      <c r="BP298" s="5">
        <f t="shared" si="94"/>
        <v>1689.7744662898481</v>
      </c>
      <c r="BQ298" s="35">
        <f t="shared" si="95"/>
        <v>7.2499999999999995E-2</v>
      </c>
      <c r="BR298" s="5">
        <f t="shared" si="121"/>
        <v>443535.08653662365</v>
      </c>
      <c r="BS298" s="5">
        <f t="shared" si="122"/>
        <v>985760.65543710976</v>
      </c>
      <c r="BT298" s="5">
        <f t="shared" si="96"/>
        <v>276464.91346337739</v>
      </c>
      <c r="BU298" s="5">
        <f t="shared" si="97"/>
        <v>1429295.7419737335</v>
      </c>
      <c r="BV298" s="150"/>
      <c r="BW298" s="2">
        <v>291</v>
      </c>
      <c r="BX298" s="118">
        <v>53693</v>
      </c>
      <c r="BY298" s="5">
        <f t="shared" si="123"/>
        <v>274644.41614681802</v>
      </c>
      <c r="BZ298" s="5">
        <f t="shared" si="124"/>
        <v>4790.177965290115</v>
      </c>
      <c r="CA298" s="5">
        <f t="shared" si="98"/>
        <v>3188.0855377670096</v>
      </c>
      <c r="CB298" s="35">
        <f t="shared" si="99"/>
        <v>0.13929657478545956</v>
      </c>
      <c r="CC298" s="5">
        <f t="shared" si="100"/>
        <v>1602.0924275231052</v>
      </c>
      <c r="CD298" s="35">
        <f t="shared" si="101"/>
        <v>7.0000000000000007E-2</v>
      </c>
      <c r="CE298" s="5">
        <f t="shared" si="125"/>
        <v>448543.66939094983</v>
      </c>
      <c r="CF298" s="5">
        <f t="shared" si="126"/>
        <v>945398.11850847432</v>
      </c>
      <c r="CG298" s="5">
        <f t="shared" si="102"/>
        <v>271456.33060905099</v>
      </c>
      <c r="CH298" s="5">
        <f t="shared" si="103"/>
        <v>1393941.7878994241</v>
      </c>
    </row>
    <row r="299" spans="9:86" ht="14.25" customHeight="1">
      <c r="I299" s="150"/>
      <c r="J299" s="2">
        <v>292</v>
      </c>
      <c r="K299" s="118">
        <v>53724</v>
      </c>
      <c r="L299" s="5">
        <f t="shared" si="104"/>
        <v>296392.39568328817</v>
      </c>
      <c r="M299" s="5">
        <f t="shared" si="67"/>
        <v>5409.1195491666622</v>
      </c>
      <c r="N299" s="5">
        <f t="shared" si="68"/>
        <v>3371.4218288440561</v>
      </c>
      <c r="O299" s="35">
        <f t="shared" si="69"/>
        <v>0.13649831282904878</v>
      </c>
      <c r="P299" s="5">
        <f t="shared" si="70"/>
        <v>2037.6977203226061</v>
      </c>
      <c r="Q299" s="35">
        <f t="shared" si="71"/>
        <v>8.2500000000000004E-2</v>
      </c>
      <c r="R299" s="5">
        <f t="shared" si="105"/>
        <v>426979.02614555589</v>
      </c>
      <c r="S299" s="5">
        <f t="shared" si="106"/>
        <v>1152483.8822111099</v>
      </c>
      <c r="T299" s="5">
        <f t="shared" si="72"/>
        <v>293020.97385444411</v>
      </c>
      <c r="U299" s="5">
        <f t="shared" si="73"/>
        <v>1579462.9083566656</v>
      </c>
      <c r="V299" s="150"/>
      <c r="W299" s="2">
        <v>292</v>
      </c>
      <c r="X299" s="118">
        <v>53724</v>
      </c>
      <c r="Y299" s="5">
        <f t="shared" si="107"/>
        <v>291430.80604888278</v>
      </c>
      <c r="Z299" s="5">
        <f t="shared" si="108"/>
        <v>5283.104931931518</v>
      </c>
      <c r="AA299" s="5">
        <f t="shared" si="74"/>
        <v>3340.2328916056326</v>
      </c>
      <c r="AB299" s="35">
        <f t="shared" si="75"/>
        <v>0.13753794680355225</v>
      </c>
      <c r="AC299" s="5">
        <f t="shared" si="76"/>
        <v>1942.8720403258853</v>
      </c>
      <c r="AD299" s="35">
        <f t="shared" si="77"/>
        <v>0.08</v>
      </c>
      <c r="AE299" s="5">
        <f t="shared" si="109"/>
        <v>431909.42684272269</v>
      </c>
      <c r="AF299" s="5">
        <f t="shared" si="110"/>
        <v>1110757.2132812808</v>
      </c>
      <c r="AG299" s="5">
        <f t="shared" si="78"/>
        <v>288090.57315727713</v>
      </c>
      <c r="AH299" s="5">
        <f t="shared" si="79"/>
        <v>1542666.6401240034</v>
      </c>
      <c r="AI299" s="150"/>
      <c r="AJ299" s="2">
        <v>292</v>
      </c>
      <c r="AK299" s="118">
        <v>53724</v>
      </c>
      <c r="AL299" s="5">
        <f t="shared" si="111"/>
        <v>286454.31277130672</v>
      </c>
      <c r="AM299" s="5">
        <f t="shared" si="112"/>
        <v>5158.1681680251213</v>
      </c>
      <c r="AN299" s="5">
        <f t="shared" si="80"/>
        <v>3308.150731377099</v>
      </c>
      <c r="AO299" s="35">
        <f t="shared" si="81"/>
        <v>0.13858338662269776</v>
      </c>
      <c r="AP299" s="5">
        <f t="shared" si="82"/>
        <v>1850.0174366480226</v>
      </c>
      <c r="AQ299" s="35">
        <f t="shared" si="83"/>
        <v>7.7499999999999999E-2</v>
      </c>
      <c r="AR299" s="5">
        <f t="shared" si="113"/>
        <v>436853.8379600707</v>
      </c>
      <c r="AS299" s="5">
        <f t="shared" si="114"/>
        <v>1069331.2671032648</v>
      </c>
      <c r="AT299" s="5">
        <f t="shared" si="84"/>
        <v>283146.16203992965</v>
      </c>
      <c r="AU299" s="5">
        <f t="shared" si="85"/>
        <v>1506185.1050633355</v>
      </c>
      <c r="AV299" s="150"/>
      <c r="AW299" s="2">
        <v>292</v>
      </c>
      <c r="AX299" s="118">
        <v>53724</v>
      </c>
      <c r="AY299" s="5">
        <f t="shared" si="115"/>
        <v>281464.97276623093</v>
      </c>
      <c r="AZ299" s="5">
        <f t="shared" si="116"/>
        <v>5034.344461579999</v>
      </c>
      <c r="BA299" s="5">
        <f t="shared" si="86"/>
        <v>3275.1883817910557</v>
      </c>
      <c r="BB299" s="35">
        <f t="shared" si="87"/>
        <v>0.13963464155141936</v>
      </c>
      <c r="BC299" s="5">
        <f t="shared" si="88"/>
        <v>1759.1560797889431</v>
      </c>
      <c r="BD299" s="35">
        <f t="shared" si="89"/>
        <v>7.4999999999999997E-2</v>
      </c>
      <c r="BE299" s="5">
        <f t="shared" si="117"/>
        <v>441810.21561556036</v>
      </c>
      <c r="BF299" s="5">
        <f t="shared" si="118"/>
        <v>1028218.3671657989</v>
      </c>
      <c r="BG299" s="5">
        <f t="shared" si="90"/>
        <v>278189.78438443987</v>
      </c>
      <c r="BH299" s="5">
        <f t="shared" si="91"/>
        <v>1470028.5827813593</v>
      </c>
      <c r="BI299" s="150"/>
      <c r="BJ299" s="2">
        <v>292</v>
      </c>
      <c r="BK299" s="118">
        <v>53724</v>
      </c>
      <c r="BL299" s="5">
        <f t="shared" si="119"/>
        <v>276464.91346337739</v>
      </c>
      <c r="BM299" s="5">
        <f t="shared" si="120"/>
        <v>4911.6692164045799</v>
      </c>
      <c r="BN299" s="5">
        <f t="shared" si="92"/>
        <v>3241.3603642300081</v>
      </c>
      <c r="BO299" s="35">
        <f t="shared" si="93"/>
        <v>0.14069172063641483</v>
      </c>
      <c r="BP299" s="5">
        <f t="shared" si="94"/>
        <v>1670.3088521745717</v>
      </c>
      <c r="BQ299" s="35">
        <f t="shared" si="95"/>
        <v>7.2499999999999995E-2</v>
      </c>
      <c r="BR299" s="5">
        <f t="shared" si="121"/>
        <v>446776.44690085365</v>
      </c>
      <c r="BS299" s="5">
        <f t="shared" si="122"/>
        <v>987430.96428928431</v>
      </c>
      <c r="BT299" s="5">
        <f t="shared" si="96"/>
        <v>273223.55309914739</v>
      </c>
      <c r="BU299" s="5">
        <f t="shared" si="97"/>
        <v>1434207.411190138</v>
      </c>
      <c r="BV299" s="150"/>
      <c r="BW299" s="2">
        <v>292</v>
      </c>
      <c r="BX299" s="118">
        <v>53724</v>
      </c>
      <c r="BY299" s="5">
        <f t="shared" si="123"/>
        <v>271456.33060905099</v>
      </c>
      <c r="BZ299" s="5">
        <f t="shared" si="124"/>
        <v>4790.177965290115</v>
      </c>
      <c r="CA299" s="5">
        <f t="shared" si="98"/>
        <v>3206.6827034039843</v>
      </c>
      <c r="CB299" s="35">
        <f t="shared" si="99"/>
        <v>0.14175463270468591</v>
      </c>
      <c r="CC299" s="5">
        <f t="shared" si="100"/>
        <v>1583.4952618861307</v>
      </c>
      <c r="CD299" s="35">
        <f t="shared" si="101"/>
        <v>7.0000000000000007E-2</v>
      </c>
      <c r="CE299" s="5">
        <f t="shared" si="125"/>
        <v>451750.35209435382</v>
      </c>
      <c r="CF299" s="5">
        <f t="shared" si="126"/>
        <v>946981.61377036048</v>
      </c>
      <c r="CG299" s="5">
        <f t="shared" si="102"/>
        <v>268249.647905647</v>
      </c>
      <c r="CH299" s="5">
        <f t="shared" si="103"/>
        <v>1398731.9658647142</v>
      </c>
    </row>
    <row r="300" spans="9:86" ht="14.25" customHeight="1">
      <c r="I300" s="150"/>
      <c r="J300" s="2">
        <v>293</v>
      </c>
      <c r="K300" s="118">
        <v>53752</v>
      </c>
      <c r="L300" s="5">
        <f t="shared" si="104"/>
        <v>293020.97385444411</v>
      </c>
      <c r="M300" s="5">
        <f t="shared" si="67"/>
        <v>5409.1195491666622</v>
      </c>
      <c r="N300" s="5">
        <f t="shared" si="68"/>
        <v>3394.6003539173589</v>
      </c>
      <c r="O300" s="35">
        <f t="shared" si="69"/>
        <v>0.13901804949717764</v>
      </c>
      <c r="P300" s="5">
        <f t="shared" si="70"/>
        <v>2014.5191952493033</v>
      </c>
      <c r="Q300" s="35">
        <f t="shared" si="71"/>
        <v>8.2500000000000004E-2</v>
      </c>
      <c r="R300" s="5">
        <f t="shared" si="105"/>
        <v>430373.62649947323</v>
      </c>
      <c r="S300" s="5">
        <f t="shared" si="106"/>
        <v>1154498.4014063592</v>
      </c>
      <c r="T300" s="5">
        <f t="shared" si="72"/>
        <v>289626.37350052677</v>
      </c>
      <c r="U300" s="5">
        <f t="shared" si="73"/>
        <v>1584872.0279058325</v>
      </c>
      <c r="V300" s="150"/>
      <c r="W300" s="2">
        <v>293</v>
      </c>
      <c r="X300" s="118">
        <v>53752</v>
      </c>
      <c r="Y300" s="5">
        <f t="shared" si="107"/>
        <v>288090.57315727713</v>
      </c>
      <c r="Z300" s="5">
        <f t="shared" si="108"/>
        <v>5283.104931931518</v>
      </c>
      <c r="AA300" s="5">
        <f t="shared" si="74"/>
        <v>3362.5011108830035</v>
      </c>
      <c r="AB300" s="35">
        <f t="shared" si="75"/>
        <v>0.14006016541390884</v>
      </c>
      <c r="AC300" s="5">
        <f t="shared" si="76"/>
        <v>1920.6038210485144</v>
      </c>
      <c r="AD300" s="35">
        <f t="shared" si="77"/>
        <v>0.08</v>
      </c>
      <c r="AE300" s="5">
        <f t="shared" si="109"/>
        <v>435271.92795360571</v>
      </c>
      <c r="AF300" s="5">
        <f t="shared" si="110"/>
        <v>1112677.8171023293</v>
      </c>
      <c r="AG300" s="5">
        <f t="shared" si="78"/>
        <v>284728.07204639411</v>
      </c>
      <c r="AH300" s="5">
        <f t="shared" si="79"/>
        <v>1547949.7450559351</v>
      </c>
      <c r="AI300" s="150"/>
      <c r="AJ300" s="2">
        <v>293</v>
      </c>
      <c r="AK300" s="118">
        <v>53752</v>
      </c>
      <c r="AL300" s="5">
        <f t="shared" si="111"/>
        <v>283146.16203992965</v>
      </c>
      <c r="AM300" s="5">
        <f t="shared" si="112"/>
        <v>5158.1681680251213</v>
      </c>
      <c r="AN300" s="5">
        <f t="shared" si="80"/>
        <v>3329.515871517242</v>
      </c>
      <c r="AO300" s="35">
        <f t="shared" si="81"/>
        <v>0.14110800644570459</v>
      </c>
      <c r="AP300" s="5">
        <f t="shared" si="82"/>
        <v>1828.6522965078791</v>
      </c>
      <c r="AQ300" s="35">
        <f t="shared" si="83"/>
        <v>7.7499999999999999E-2</v>
      </c>
      <c r="AR300" s="5">
        <f t="shared" si="113"/>
        <v>440183.35383158794</v>
      </c>
      <c r="AS300" s="5">
        <f t="shared" si="114"/>
        <v>1071159.9193997728</v>
      </c>
      <c r="AT300" s="5">
        <f t="shared" si="84"/>
        <v>279816.64616841241</v>
      </c>
      <c r="AU300" s="5">
        <f t="shared" si="85"/>
        <v>1511343.2732313606</v>
      </c>
      <c r="AV300" s="150"/>
      <c r="AW300" s="2">
        <v>293</v>
      </c>
      <c r="AX300" s="118">
        <v>53752</v>
      </c>
      <c r="AY300" s="5">
        <f t="shared" si="115"/>
        <v>278189.78438443987</v>
      </c>
      <c r="AZ300" s="5">
        <f t="shared" si="116"/>
        <v>5034.344461579999</v>
      </c>
      <c r="BA300" s="5">
        <f t="shared" si="86"/>
        <v>3295.65830917725</v>
      </c>
      <c r="BB300" s="35">
        <f t="shared" si="87"/>
        <v>0.1421615815175816</v>
      </c>
      <c r="BC300" s="5">
        <f t="shared" si="88"/>
        <v>1738.686152402749</v>
      </c>
      <c r="BD300" s="35">
        <f t="shared" si="89"/>
        <v>7.4999999999999997E-2</v>
      </c>
      <c r="BE300" s="5">
        <f t="shared" si="117"/>
        <v>445105.87392473762</v>
      </c>
      <c r="BF300" s="5">
        <f t="shared" si="118"/>
        <v>1029957.0533182017</v>
      </c>
      <c r="BG300" s="5">
        <f t="shared" si="90"/>
        <v>274894.12607526261</v>
      </c>
      <c r="BH300" s="5">
        <f t="shared" si="91"/>
        <v>1475062.9272429394</v>
      </c>
      <c r="BI300" s="150"/>
      <c r="BJ300" s="2">
        <v>293</v>
      </c>
      <c r="BK300" s="118">
        <v>53752</v>
      </c>
      <c r="BL300" s="5">
        <f t="shared" si="119"/>
        <v>273223.55309914739</v>
      </c>
      <c r="BM300" s="5">
        <f t="shared" si="120"/>
        <v>4911.6692164045799</v>
      </c>
      <c r="BN300" s="5">
        <f t="shared" si="92"/>
        <v>3260.9435830972311</v>
      </c>
      <c r="BO300" s="35">
        <f t="shared" si="93"/>
        <v>0.14322089934525811</v>
      </c>
      <c r="BP300" s="5">
        <f t="shared" si="94"/>
        <v>1650.7256333073487</v>
      </c>
      <c r="BQ300" s="35">
        <f t="shared" si="95"/>
        <v>7.2499999999999995E-2</v>
      </c>
      <c r="BR300" s="5">
        <f t="shared" si="121"/>
        <v>450037.39048395091</v>
      </c>
      <c r="BS300" s="5">
        <f t="shared" si="122"/>
        <v>989081.68992259167</v>
      </c>
      <c r="BT300" s="5">
        <f t="shared" si="96"/>
        <v>269962.60951605014</v>
      </c>
      <c r="BU300" s="5">
        <f t="shared" si="97"/>
        <v>1439119.0804065426</v>
      </c>
      <c r="BV300" s="150"/>
      <c r="BW300" s="2">
        <v>293</v>
      </c>
      <c r="BX300" s="118">
        <v>53752</v>
      </c>
      <c r="BY300" s="5">
        <f t="shared" si="123"/>
        <v>268249.647905647</v>
      </c>
      <c r="BZ300" s="5">
        <f t="shared" si="124"/>
        <v>4790.177965290115</v>
      </c>
      <c r="CA300" s="5">
        <f t="shared" si="98"/>
        <v>3225.3883525071742</v>
      </c>
      <c r="CB300" s="35">
        <f t="shared" si="99"/>
        <v>0.14428596843377742</v>
      </c>
      <c r="CC300" s="5">
        <f t="shared" si="100"/>
        <v>1564.7896127829408</v>
      </c>
      <c r="CD300" s="35">
        <f t="shared" si="101"/>
        <v>7.0000000000000007E-2</v>
      </c>
      <c r="CE300" s="5">
        <f t="shared" si="125"/>
        <v>454975.74044686102</v>
      </c>
      <c r="CF300" s="5">
        <f t="shared" si="126"/>
        <v>948546.40338314336</v>
      </c>
      <c r="CG300" s="5">
        <f t="shared" si="102"/>
        <v>265024.2595531398</v>
      </c>
      <c r="CH300" s="5">
        <f t="shared" si="103"/>
        <v>1403522.1438300044</v>
      </c>
    </row>
    <row r="301" spans="9:86" ht="14.25" customHeight="1">
      <c r="I301" s="150"/>
      <c r="J301" s="2">
        <v>294</v>
      </c>
      <c r="K301" s="118">
        <v>53783</v>
      </c>
      <c r="L301" s="5">
        <f t="shared" si="104"/>
        <v>289626.37350052677</v>
      </c>
      <c r="M301" s="5">
        <f t="shared" si="67"/>
        <v>5409.1195491666622</v>
      </c>
      <c r="N301" s="5">
        <f t="shared" si="68"/>
        <v>3417.9382313505407</v>
      </c>
      <c r="O301" s="35">
        <f t="shared" si="69"/>
        <v>0.14161437813995173</v>
      </c>
      <c r="P301" s="5">
        <f t="shared" si="70"/>
        <v>1991.1813178161215</v>
      </c>
      <c r="Q301" s="35">
        <f t="shared" si="71"/>
        <v>8.2500000000000004E-2</v>
      </c>
      <c r="R301" s="5">
        <f t="shared" si="105"/>
        <v>433791.5647308238</v>
      </c>
      <c r="S301" s="5">
        <f t="shared" si="106"/>
        <v>1156489.5827241752</v>
      </c>
      <c r="T301" s="5">
        <f t="shared" si="72"/>
        <v>286208.4352691762</v>
      </c>
      <c r="U301" s="5">
        <f t="shared" si="73"/>
        <v>1590281.1474549989</v>
      </c>
      <c r="V301" s="150"/>
      <c r="W301" s="2">
        <v>294</v>
      </c>
      <c r="X301" s="118">
        <v>53783</v>
      </c>
      <c r="Y301" s="5">
        <f t="shared" si="107"/>
        <v>284728.07204639411</v>
      </c>
      <c r="Z301" s="5">
        <f t="shared" si="108"/>
        <v>5283.104931931518</v>
      </c>
      <c r="AA301" s="5">
        <f t="shared" si="74"/>
        <v>3384.9177849555572</v>
      </c>
      <c r="AB301" s="35">
        <f t="shared" si="75"/>
        <v>0.14265896975851453</v>
      </c>
      <c r="AC301" s="5">
        <f t="shared" si="76"/>
        <v>1898.1871469759608</v>
      </c>
      <c r="AD301" s="35">
        <f t="shared" si="77"/>
        <v>0.08</v>
      </c>
      <c r="AE301" s="5">
        <f t="shared" si="109"/>
        <v>438656.8457385613</v>
      </c>
      <c r="AF301" s="5">
        <f t="shared" si="110"/>
        <v>1114576.0042493052</v>
      </c>
      <c r="AG301" s="5">
        <f t="shared" si="78"/>
        <v>281343.15426143853</v>
      </c>
      <c r="AH301" s="5">
        <f t="shared" si="79"/>
        <v>1553232.8499878666</v>
      </c>
      <c r="AI301" s="150"/>
      <c r="AJ301" s="2">
        <v>294</v>
      </c>
      <c r="AK301" s="118">
        <v>53783</v>
      </c>
      <c r="AL301" s="5">
        <f t="shared" si="111"/>
        <v>279816.64616841241</v>
      </c>
      <c r="AM301" s="5">
        <f t="shared" si="112"/>
        <v>5158.1681680251213</v>
      </c>
      <c r="AN301" s="5">
        <f t="shared" si="80"/>
        <v>3351.0189948541247</v>
      </c>
      <c r="AO301" s="35">
        <f t="shared" si="81"/>
        <v>0.14370920561333253</v>
      </c>
      <c r="AP301" s="5">
        <f t="shared" si="82"/>
        <v>1807.1491731709968</v>
      </c>
      <c r="AQ301" s="35">
        <f t="shared" si="83"/>
        <v>7.7499999999999999E-2</v>
      </c>
      <c r="AR301" s="5">
        <f t="shared" si="113"/>
        <v>443534.37282644206</v>
      </c>
      <c r="AS301" s="5">
        <f t="shared" si="114"/>
        <v>1072967.0685729438</v>
      </c>
      <c r="AT301" s="5">
        <f t="shared" si="84"/>
        <v>276465.62717355828</v>
      </c>
      <c r="AU301" s="5">
        <f t="shared" si="85"/>
        <v>1516501.4413993859</v>
      </c>
      <c r="AV301" s="150"/>
      <c r="AW301" s="2">
        <v>294</v>
      </c>
      <c r="AX301" s="118">
        <v>53783</v>
      </c>
      <c r="AY301" s="5">
        <f t="shared" si="115"/>
        <v>274894.12607526261</v>
      </c>
      <c r="AZ301" s="5">
        <f t="shared" si="116"/>
        <v>5034.344461579999</v>
      </c>
      <c r="BA301" s="5">
        <f t="shared" si="86"/>
        <v>3316.2561736096077</v>
      </c>
      <c r="BB301" s="35">
        <f t="shared" si="87"/>
        <v>0.14476509429823137</v>
      </c>
      <c r="BC301" s="5">
        <f t="shared" si="88"/>
        <v>1718.0882879703911</v>
      </c>
      <c r="BD301" s="35">
        <f t="shared" si="89"/>
        <v>7.4999999999999997E-2</v>
      </c>
      <c r="BE301" s="5">
        <f t="shared" si="117"/>
        <v>448422.1300983472</v>
      </c>
      <c r="BF301" s="5">
        <f t="shared" si="118"/>
        <v>1031675.1416061721</v>
      </c>
      <c r="BG301" s="5">
        <f t="shared" si="90"/>
        <v>271577.86990165303</v>
      </c>
      <c r="BH301" s="5">
        <f t="shared" si="91"/>
        <v>1480097.2717045192</v>
      </c>
      <c r="BI301" s="150"/>
      <c r="BJ301" s="2">
        <v>294</v>
      </c>
      <c r="BK301" s="118">
        <v>53783</v>
      </c>
      <c r="BL301" s="5">
        <f t="shared" si="119"/>
        <v>269962.60951605014</v>
      </c>
      <c r="BM301" s="5">
        <f t="shared" si="120"/>
        <v>4911.6692164045799</v>
      </c>
      <c r="BN301" s="5">
        <f t="shared" si="92"/>
        <v>3280.6451172451102</v>
      </c>
      <c r="BO301" s="35">
        <f t="shared" si="93"/>
        <v>0.14582664420644809</v>
      </c>
      <c r="BP301" s="5">
        <f t="shared" si="94"/>
        <v>1631.0240991594696</v>
      </c>
      <c r="BQ301" s="35">
        <f t="shared" si="95"/>
        <v>7.2499999999999995E-2</v>
      </c>
      <c r="BR301" s="5">
        <f t="shared" si="121"/>
        <v>453318.035601196</v>
      </c>
      <c r="BS301" s="5">
        <f t="shared" si="122"/>
        <v>990712.71402175119</v>
      </c>
      <c r="BT301" s="5">
        <f t="shared" si="96"/>
        <v>266681.96439880505</v>
      </c>
      <c r="BU301" s="5">
        <f t="shared" si="97"/>
        <v>1444030.7496229471</v>
      </c>
      <c r="BV301" s="150"/>
      <c r="BW301" s="2">
        <v>294</v>
      </c>
      <c r="BX301" s="118">
        <v>53783</v>
      </c>
      <c r="BY301" s="5">
        <f t="shared" si="123"/>
        <v>265024.2595531398</v>
      </c>
      <c r="BZ301" s="5">
        <f t="shared" si="124"/>
        <v>4790.177965290115</v>
      </c>
      <c r="CA301" s="5">
        <f t="shared" si="98"/>
        <v>3244.2031178967995</v>
      </c>
      <c r="CB301" s="35">
        <f t="shared" si="99"/>
        <v>0.14689386352933356</v>
      </c>
      <c r="CC301" s="5">
        <f t="shared" si="100"/>
        <v>1545.9748473933155</v>
      </c>
      <c r="CD301" s="35">
        <f t="shared" si="101"/>
        <v>7.0000000000000007E-2</v>
      </c>
      <c r="CE301" s="5">
        <f t="shared" si="125"/>
        <v>458219.94356475782</v>
      </c>
      <c r="CF301" s="5">
        <f t="shared" si="126"/>
        <v>950092.37823053671</v>
      </c>
      <c r="CG301" s="5">
        <f t="shared" si="102"/>
        <v>261780.05643524299</v>
      </c>
      <c r="CH301" s="5">
        <f t="shared" si="103"/>
        <v>1408312.3217952945</v>
      </c>
    </row>
    <row r="302" spans="9:86" ht="14.25" customHeight="1">
      <c r="I302" s="150"/>
      <c r="J302" s="2">
        <v>295</v>
      </c>
      <c r="K302" s="118">
        <v>53813</v>
      </c>
      <c r="L302" s="5">
        <f t="shared" si="104"/>
        <v>286208.4352691762</v>
      </c>
      <c r="M302" s="5">
        <f t="shared" si="67"/>
        <v>5409.1195491666622</v>
      </c>
      <c r="N302" s="5">
        <f t="shared" si="68"/>
        <v>3441.4365566910756</v>
      </c>
      <c r="O302" s="35">
        <f t="shared" si="69"/>
        <v>0.14429078109264412</v>
      </c>
      <c r="P302" s="5">
        <f t="shared" si="70"/>
        <v>1967.6829924755864</v>
      </c>
      <c r="Q302" s="35">
        <f t="shared" si="71"/>
        <v>8.2500000000000004E-2</v>
      </c>
      <c r="R302" s="5">
        <f t="shared" si="105"/>
        <v>437233.00128751487</v>
      </c>
      <c r="S302" s="5">
        <f t="shared" si="106"/>
        <v>1158457.2657166508</v>
      </c>
      <c r="T302" s="5">
        <f t="shared" si="72"/>
        <v>282766.99871248513</v>
      </c>
      <c r="U302" s="5">
        <f t="shared" si="73"/>
        <v>1595690.2670041656</v>
      </c>
      <c r="V302" s="150"/>
      <c r="W302" s="2">
        <v>295</v>
      </c>
      <c r="X302" s="118">
        <v>53813</v>
      </c>
      <c r="Y302" s="5">
        <f t="shared" si="107"/>
        <v>281343.15426143853</v>
      </c>
      <c r="Z302" s="5">
        <f t="shared" si="108"/>
        <v>5283.104931931518</v>
      </c>
      <c r="AA302" s="5">
        <f t="shared" si="74"/>
        <v>3407.4839035219275</v>
      </c>
      <c r="AB302" s="35">
        <f t="shared" si="75"/>
        <v>0.14533784178827475</v>
      </c>
      <c r="AC302" s="5">
        <f t="shared" si="76"/>
        <v>1875.6210284095903</v>
      </c>
      <c r="AD302" s="35">
        <f t="shared" si="77"/>
        <v>0.08</v>
      </c>
      <c r="AE302" s="5">
        <f t="shared" si="109"/>
        <v>442064.3296420832</v>
      </c>
      <c r="AF302" s="5">
        <f t="shared" si="110"/>
        <v>1116451.6252777148</v>
      </c>
      <c r="AG302" s="5">
        <f t="shared" si="78"/>
        <v>277935.67035791662</v>
      </c>
      <c r="AH302" s="5">
        <f t="shared" si="79"/>
        <v>1558515.9549197981</v>
      </c>
      <c r="AI302" s="150"/>
      <c r="AJ302" s="2">
        <v>295</v>
      </c>
      <c r="AK302" s="118">
        <v>53813</v>
      </c>
      <c r="AL302" s="5">
        <f t="shared" si="111"/>
        <v>276465.62717355828</v>
      </c>
      <c r="AM302" s="5">
        <f t="shared" si="112"/>
        <v>5158.1681680251213</v>
      </c>
      <c r="AN302" s="5">
        <f t="shared" si="80"/>
        <v>3372.6609925292241</v>
      </c>
      <c r="AO302" s="35">
        <f t="shared" si="81"/>
        <v>0.14639046569410746</v>
      </c>
      <c r="AP302" s="5">
        <f t="shared" si="82"/>
        <v>1785.5071754958972</v>
      </c>
      <c r="AQ302" s="35">
        <f t="shared" si="83"/>
        <v>7.7499999999999999E-2</v>
      </c>
      <c r="AR302" s="5">
        <f t="shared" si="113"/>
        <v>446907.03381897131</v>
      </c>
      <c r="AS302" s="5">
        <f t="shared" si="114"/>
        <v>1074752.5757484396</v>
      </c>
      <c r="AT302" s="5">
        <f t="shared" si="84"/>
        <v>273092.96618102904</v>
      </c>
      <c r="AU302" s="5">
        <f t="shared" si="85"/>
        <v>1521659.609567411</v>
      </c>
      <c r="AV302" s="150"/>
      <c r="AW302" s="2">
        <v>295</v>
      </c>
      <c r="AX302" s="118">
        <v>53813</v>
      </c>
      <c r="AY302" s="5">
        <f t="shared" si="115"/>
        <v>271577.86990165303</v>
      </c>
      <c r="AZ302" s="5">
        <f t="shared" si="116"/>
        <v>5034.344461579999</v>
      </c>
      <c r="BA302" s="5">
        <f t="shared" si="86"/>
        <v>3336.9827746946676</v>
      </c>
      <c r="BB302" s="35">
        <f t="shared" si="87"/>
        <v>0.14744866108139498</v>
      </c>
      <c r="BC302" s="5">
        <f t="shared" si="88"/>
        <v>1697.3616868853312</v>
      </c>
      <c r="BD302" s="35">
        <f t="shared" si="89"/>
        <v>7.4999999999999997E-2</v>
      </c>
      <c r="BE302" s="5">
        <f t="shared" si="117"/>
        <v>451759.11287304189</v>
      </c>
      <c r="BF302" s="5">
        <f t="shared" si="118"/>
        <v>1033372.5032930574</v>
      </c>
      <c r="BG302" s="5">
        <f t="shared" si="90"/>
        <v>268240.88712695835</v>
      </c>
      <c r="BH302" s="5">
        <f t="shared" si="91"/>
        <v>1485131.6161660994</v>
      </c>
      <c r="BI302" s="150"/>
      <c r="BJ302" s="2">
        <v>295</v>
      </c>
      <c r="BK302" s="118">
        <v>53813</v>
      </c>
      <c r="BL302" s="5">
        <f t="shared" si="119"/>
        <v>266681.96439880505</v>
      </c>
      <c r="BM302" s="5">
        <f t="shared" si="120"/>
        <v>4911.6692164045799</v>
      </c>
      <c r="BN302" s="5">
        <f t="shared" si="92"/>
        <v>3300.4656814951327</v>
      </c>
      <c r="BO302" s="35">
        <f t="shared" si="93"/>
        <v>0.14851243602928499</v>
      </c>
      <c r="BP302" s="5">
        <f t="shared" si="94"/>
        <v>1611.2035349094472</v>
      </c>
      <c r="BQ302" s="35">
        <f t="shared" si="95"/>
        <v>7.2499999999999995E-2</v>
      </c>
      <c r="BR302" s="5">
        <f t="shared" si="121"/>
        <v>456618.50128269114</v>
      </c>
      <c r="BS302" s="5">
        <f t="shared" si="122"/>
        <v>992323.9175566606</v>
      </c>
      <c r="BT302" s="5">
        <f t="shared" si="96"/>
        <v>263381.49871730991</v>
      </c>
      <c r="BU302" s="5">
        <f t="shared" si="97"/>
        <v>1448942.4188393517</v>
      </c>
      <c r="BV302" s="150"/>
      <c r="BW302" s="2">
        <v>295</v>
      </c>
      <c r="BX302" s="118">
        <v>53813</v>
      </c>
      <c r="BY302" s="5">
        <f t="shared" si="123"/>
        <v>261780.05643524299</v>
      </c>
      <c r="BZ302" s="5">
        <f t="shared" si="124"/>
        <v>4790.177965290115</v>
      </c>
      <c r="CA302" s="5">
        <f t="shared" si="98"/>
        <v>3263.1276360845309</v>
      </c>
      <c r="CB302" s="35">
        <f t="shared" si="99"/>
        <v>0.14958179842359703</v>
      </c>
      <c r="CC302" s="5">
        <f t="shared" si="100"/>
        <v>1527.0503292055841</v>
      </c>
      <c r="CD302" s="35">
        <f t="shared" si="101"/>
        <v>7.0000000000000007E-2</v>
      </c>
      <c r="CE302" s="5">
        <f t="shared" si="125"/>
        <v>461483.07120084233</v>
      </c>
      <c r="CF302" s="5">
        <f t="shared" si="126"/>
        <v>951619.42855974229</v>
      </c>
      <c r="CG302" s="5">
        <f t="shared" si="102"/>
        <v>258516.92879915846</v>
      </c>
      <c r="CH302" s="5">
        <f t="shared" si="103"/>
        <v>1413102.4997605847</v>
      </c>
    </row>
    <row r="303" spans="9:86" ht="14.25" customHeight="1">
      <c r="I303" s="150"/>
      <c r="J303" s="2">
        <v>296</v>
      </c>
      <c r="K303" s="118">
        <v>53844</v>
      </c>
      <c r="L303" s="5">
        <f t="shared" si="104"/>
        <v>282766.99871248513</v>
      </c>
      <c r="M303" s="5">
        <f t="shared" si="67"/>
        <v>5409.1195491666622</v>
      </c>
      <c r="N303" s="5">
        <f t="shared" si="68"/>
        <v>3465.0964330183269</v>
      </c>
      <c r="O303" s="35">
        <f t="shared" si="69"/>
        <v>0.14705095497547527</v>
      </c>
      <c r="P303" s="5">
        <f t="shared" si="70"/>
        <v>1944.0231161483352</v>
      </c>
      <c r="Q303" s="35">
        <f t="shared" si="71"/>
        <v>8.2500000000000004E-2</v>
      </c>
      <c r="R303" s="5">
        <f t="shared" si="105"/>
        <v>440698.0977205332</v>
      </c>
      <c r="S303" s="5">
        <f t="shared" si="106"/>
        <v>1160401.2888327991</v>
      </c>
      <c r="T303" s="5">
        <f t="shared" si="72"/>
        <v>279301.9022794668</v>
      </c>
      <c r="U303" s="5">
        <f t="shared" si="73"/>
        <v>1601099.3865533322</v>
      </c>
      <c r="V303" s="150"/>
      <c r="W303" s="2">
        <v>296</v>
      </c>
      <c r="X303" s="118">
        <v>53844</v>
      </c>
      <c r="Y303" s="5">
        <f t="shared" si="107"/>
        <v>277935.67035791662</v>
      </c>
      <c r="Z303" s="5">
        <f t="shared" si="108"/>
        <v>5283.104931931518</v>
      </c>
      <c r="AA303" s="5">
        <f t="shared" si="74"/>
        <v>3430.2004628787404</v>
      </c>
      <c r="AB303" s="35">
        <f t="shared" si="75"/>
        <v>0.14810047771679419</v>
      </c>
      <c r="AC303" s="5">
        <f t="shared" si="76"/>
        <v>1852.9044690527776</v>
      </c>
      <c r="AD303" s="35">
        <f t="shared" si="77"/>
        <v>0.08</v>
      </c>
      <c r="AE303" s="5">
        <f t="shared" si="109"/>
        <v>445494.53010496194</v>
      </c>
      <c r="AF303" s="5">
        <f t="shared" si="110"/>
        <v>1118304.5297467676</v>
      </c>
      <c r="AG303" s="5">
        <f t="shared" si="78"/>
        <v>274505.46989503788</v>
      </c>
      <c r="AH303" s="5">
        <f t="shared" si="79"/>
        <v>1563799.0598517295</v>
      </c>
      <c r="AI303" s="150"/>
      <c r="AJ303" s="2">
        <v>296</v>
      </c>
      <c r="AK303" s="118">
        <v>53844</v>
      </c>
      <c r="AL303" s="5">
        <f t="shared" si="111"/>
        <v>273092.96618102904</v>
      </c>
      <c r="AM303" s="5">
        <f t="shared" si="112"/>
        <v>5158.1681680251213</v>
      </c>
      <c r="AN303" s="5">
        <f t="shared" si="80"/>
        <v>3394.4427614393089</v>
      </c>
      <c r="AO303" s="35">
        <f t="shared" si="81"/>
        <v>0.14915548249701252</v>
      </c>
      <c r="AP303" s="5">
        <f t="shared" si="82"/>
        <v>1763.7254065858126</v>
      </c>
      <c r="AQ303" s="35">
        <f t="shared" si="83"/>
        <v>7.7499999999999999E-2</v>
      </c>
      <c r="AR303" s="5">
        <f t="shared" si="113"/>
        <v>450301.47658041061</v>
      </c>
      <c r="AS303" s="5">
        <f t="shared" si="114"/>
        <v>1076516.3011550254</v>
      </c>
      <c r="AT303" s="5">
        <f t="shared" si="84"/>
        <v>269698.52341958974</v>
      </c>
      <c r="AU303" s="5">
        <f t="shared" si="85"/>
        <v>1526817.7777354359</v>
      </c>
      <c r="AV303" s="150"/>
      <c r="AW303" s="2">
        <v>296</v>
      </c>
      <c r="AX303" s="118">
        <v>53844</v>
      </c>
      <c r="AY303" s="5">
        <f t="shared" si="115"/>
        <v>268240.88712695835</v>
      </c>
      <c r="AZ303" s="5">
        <f t="shared" si="116"/>
        <v>5034.344461579999</v>
      </c>
      <c r="BA303" s="5">
        <f t="shared" si="86"/>
        <v>3357.8389170365094</v>
      </c>
      <c r="BB303" s="35">
        <f t="shared" si="87"/>
        <v>0.15021597727331903</v>
      </c>
      <c r="BC303" s="5">
        <f t="shared" si="88"/>
        <v>1676.5055445434896</v>
      </c>
      <c r="BD303" s="35">
        <f t="shared" si="89"/>
        <v>7.4999999999999997E-2</v>
      </c>
      <c r="BE303" s="5">
        <f t="shared" si="117"/>
        <v>455116.95179007837</v>
      </c>
      <c r="BF303" s="5">
        <f t="shared" si="118"/>
        <v>1035049.0088376009</v>
      </c>
      <c r="BG303" s="5">
        <f t="shared" si="90"/>
        <v>264883.04820992186</v>
      </c>
      <c r="BH303" s="5">
        <f t="shared" si="91"/>
        <v>1490165.9606276792</v>
      </c>
      <c r="BI303" s="150"/>
      <c r="BJ303" s="2">
        <v>296</v>
      </c>
      <c r="BK303" s="118">
        <v>53844</v>
      </c>
      <c r="BL303" s="5">
        <f t="shared" si="119"/>
        <v>263381.49871730991</v>
      </c>
      <c r="BM303" s="5">
        <f t="shared" si="120"/>
        <v>4911.6692164045799</v>
      </c>
      <c r="BN303" s="5">
        <f t="shared" si="92"/>
        <v>3320.4059949874991</v>
      </c>
      <c r="BO303" s="35">
        <f t="shared" si="93"/>
        <v>0.15128196981905667</v>
      </c>
      <c r="BP303" s="5">
        <f t="shared" si="94"/>
        <v>1591.2632214170806</v>
      </c>
      <c r="BQ303" s="35">
        <f t="shared" si="95"/>
        <v>7.2499999999999995E-2</v>
      </c>
      <c r="BR303" s="5">
        <f t="shared" si="121"/>
        <v>459938.90727767866</v>
      </c>
      <c r="BS303" s="5">
        <f t="shared" si="122"/>
        <v>993915.18077807769</v>
      </c>
      <c r="BT303" s="5">
        <f t="shared" si="96"/>
        <v>260061.09272232241</v>
      </c>
      <c r="BU303" s="5">
        <f t="shared" si="97"/>
        <v>1453854.0880557564</v>
      </c>
      <c r="BV303" s="150"/>
      <c r="BW303" s="2">
        <v>296</v>
      </c>
      <c r="BX303" s="118">
        <v>53844</v>
      </c>
      <c r="BY303" s="5">
        <f t="shared" si="123"/>
        <v>258516.92879915846</v>
      </c>
      <c r="BZ303" s="5">
        <f t="shared" si="124"/>
        <v>4790.177965290115</v>
      </c>
      <c r="CA303" s="5">
        <f t="shared" si="98"/>
        <v>3282.1625472950241</v>
      </c>
      <c r="CB303" s="35">
        <f t="shared" si="99"/>
        <v>0.15235346772256914</v>
      </c>
      <c r="CC303" s="5">
        <f t="shared" si="100"/>
        <v>1508.015417995091</v>
      </c>
      <c r="CD303" s="35">
        <f t="shared" si="101"/>
        <v>7.0000000000000007E-2</v>
      </c>
      <c r="CE303" s="5">
        <f t="shared" si="125"/>
        <v>464765.23374813737</v>
      </c>
      <c r="CF303" s="5">
        <f t="shared" si="126"/>
        <v>953127.44397773733</v>
      </c>
      <c r="CG303" s="5">
        <f t="shared" si="102"/>
        <v>255234.76625186345</v>
      </c>
      <c r="CH303" s="5">
        <f t="shared" si="103"/>
        <v>1417892.6777258748</v>
      </c>
    </row>
    <row r="304" spans="9:86" ht="14.25" customHeight="1">
      <c r="I304" s="150"/>
      <c r="J304" s="2">
        <v>297</v>
      </c>
      <c r="K304" s="118">
        <v>53874</v>
      </c>
      <c r="L304" s="5">
        <f t="shared" si="104"/>
        <v>279301.9022794668</v>
      </c>
      <c r="M304" s="5">
        <f t="shared" si="67"/>
        <v>5409.1195491666622</v>
      </c>
      <c r="N304" s="5">
        <f t="shared" si="68"/>
        <v>3488.918970995328</v>
      </c>
      <c r="O304" s="35">
        <f t="shared" si="69"/>
        <v>0.14989882743459509</v>
      </c>
      <c r="P304" s="5">
        <f t="shared" si="70"/>
        <v>1920.2005781713342</v>
      </c>
      <c r="Q304" s="35">
        <f t="shared" si="71"/>
        <v>8.2500000000000004E-2</v>
      </c>
      <c r="R304" s="5">
        <f t="shared" si="105"/>
        <v>444187.01669152855</v>
      </c>
      <c r="S304" s="5">
        <f t="shared" si="106"/>
        <v>1162321.4894109704</v>
      </c>
      <c r="T304" s="5">
        <f t="shared" si="72"/>
        <v>275812.98330847145</v>
      </c>
      <c r="U304" s="5">
        <f t="shared" si="73"/>
        <v>1606508.5061024989</v>
      </c>
      <c r="V304" s="150"/>
      <c r="W304" s="2">
        <v>297</v>
      </c>
      <c r="X304" s="118">
        <v>53874</v>
      </c>
      <c r="Y304" s="5">
        <f t="shared" si="107"/>
        <v>274505.46989503788</v>
      </c>
      <c r="Z304" s="5">
        <f t="shared" si="108"/>
        <v>5283.104931931518</v>
      </c>
      <c r="AA304" s="5">
        <f t="shared" si="74"/>
        <v>3453.0684659645985</v>
      </c>
      <c r="AB304" s="35">
        <f t="shared" si="75"/>
        <v>0.15095080475962575</v>
      </c>
      <c r="AC304" s="5">
        <f t="shared" si="76"/>
        <v>1830.0364659669194</v>
      </c>
      <c r="AD304" s="35">
        <f t="shared" si="77"/>
        <v>0.08</v>
      </c>
      <c r="AE304" s="5">
        <f t="shared" si="109"/>
        <v>448947.59857092652</v>
      </c>
      <c r="AF304" s="5">
        <f t="shared" si="110"/>
        <v>1120134.5662127344</v>
      </c>
      <c r="AG304" s="5">
        <f t="shared" si="78"/>
        <v>271052.4014290733</v>
      </c>
      <c r="AH304" s="5">
        <f t="shared" si="79"/>
        <v>1569082.164783661</v>
      </c>
      <c r="AI304" s="150"/>
      <c r="AJ304" s="2">
        <v>297</v>
      </c>
      <c r="AK304" s="118">
        <v>53874</v>
      </c>
      <c r="AL304" s="5">
        <f t="shared" si="111"/>
        <v>269698.52341958974</v>
      </c>
      <c r="AM304" s="5">
        <f t="shared" si="112"/>
        <v>5158.1681680251213</v>
      </c>
      <c r="AN304" s="5">
        <f t="shared" si="80"/>
        <v>3416.3652042736044</v>
      </c>
      <c r="AO304" s="35">
        <f t="shared" si="81"/>
        <v>0.1520081828090033</v>
      </c>
      <c r="AP304" s="5">
        <f t="shared" si="82"/>
        <v>1741.8029637515169</v>
      </c>
      <c r="AQ304" s="35">
        <f t="shared" si="83"/>
        <v>7.7499999999999999E-2</v>
      </c>
      <c r="AR304" s="5">
        <f t="shared" si="113"/>
        <v>453717.84178468422</v>
      </c>
      <c r="AS304" s="5">
        <f t="shared" si="114"/>
        <v>1078258.104118777</v>
      </c>
      <c r="AT304" s="5">
        <f t="shared" si="84"/>
        <v>266282.15821531613</v>
      </c>
      <c r="AU304" s="5">
        <f t="shared" si="85"/>
        <v>1531975.9459034612</v>
      </c>
      <c r="AV304" s="150"/>
      <c r="AW304" s="2">
        <v>297</v>
      </c>
      <c r="AX304" s="118">
        <v>53874</v>
      </c>
      <c r="AY304" s="5">
        <f t="shared" si="115"/>
        <v>264883.04820992186</v>
      </c>
      <c r="AZ304" s="5">
        <f t="shared" si="116"/>
        <v>5034.344461579999</v>
      </c>
      <c r="BA304" s="5">
        <f t="shared" si="86"/>
        <v>3378.8254102679875</v>
      </c>
      <c r="BB304" s="35">
        <f t="shared" si="87"/>
        <v>0.15307096923425204</v>
      </c>
      <c r="BC304" s="5">
        <f t="shared" si="88"/>
        <v>1655.5190513120115</v>
      </c>
      <c r="BD304" s="35">
        <f t="shared" si="89"/>
        <v>7.4999999999999997E-2</v>
      </c>
      <c r="BE304" s="5">
        <f t="shared" si="117"/>
        <v>458495.77720034635</v>
      </c>
      <c r="BF304" s="5">
        <f t="shared" si="118"/>
        <v>1036704.5278889129</v>
      </c>
      <c r="BG304" s="5">
        <f t="shared" si="90"/>
        <v>261504.22279965389</v>
      </c>
      <c r="BH304" s="5">
        <f t="shared" si="91"/>
        <v>1495200.3050892593</v>
      </c>
      <c r="BI304" s="150"/>
      <c r="BJ304" s="2">
        <v>297</v>
      </c>
      <c r="BK304" s="118">
        <v>53874</v>
      </c>
      <c r="BL304" s="5">
        <f t="shared" si="119"/>
        <v>260061.09272232241</v>
      </c>
      <c r="BM304" s="5">
        <f t="shared" si="120"/>
        <v>4911.6692164045799</v>
      </c>
      <c r="BN304" s="5">
        <f t="shared" si="92"/>
        <v>3340.4667812072153</v>
      </c>
      <c r="BO304" s="35">
        <f t="shared" si="93"/>
        <v>0.15413917151108636</v>
      </c>
      <c r="BP304" s="5">
        <f t="shared" si="94"/>
        <v>1571.2024351973646</v>
      </c>
      <c r="BQ304" s="35">
        <f t="shared" si="95"/>
        <v>7.2499999999999995E-2</v>
      </c>
      <c r="BR304" s="5">
        <f t="shared" si="121"/>
        <v>463279.37405888591</v>
      </c>
      <c r="BS304" s="5">
        <f t="shared" si="122"/>
        <v>995486.383213275</v>
      </c>
      <c r="BT304" s="5">
        <f t="shared" si="96"/>
        <v>256720.6259411152</v>
      </c>
      <c r="BU304" s="5">
        <f t="shared" si="97"/>
        <v>1458765.7572721608</v>
      </c>
      <c r="BV304" s="150"/>
      <c r="BW304" s="2">
        <v>297</v>
      </c>
      <c r="BX304" s="118">
        <v>53874</v>
      </c>
      <c r="BY304" s="5">
        <f t="shared" si="123"/>
        <v>255234.76625186345</v>
      </c>
      <c r="BZ304" s="5">
        <f t="shared" si="124"/>
        <v>4790.177965290115</v>
      </c>
      <c r="CA304" s="5">
        <f t="shared" si="98"/>
        <v>3301.3084954875785</v>
      </c>
      <c r="CB304" s="35">
        <f t="shared" si="99"/>
        <v>0.15521279693832349</v>
      </c>
      <c r="CC304" s="5">
        <f t="shared" si="100"/>
        <v>1488.8694698025367</v>
      </c>
      <c r="CD304" s="35">
        <f t="shared" si="101"/>
        <v>7.0000000000000007E-2</v>
      </c>
      <c r="CE304" s="5">
        <f t="shared" si="125"/>
        <v>468066.54224362492</v>
      </c>
      <c r="CF304" s="5">
        <f t="shared" si="126"/>
        <v>954616.31344753993</v>
      </c>
      <c r="CG304" s="5">
        <f t="shared" si="102"/>
        <v>251933.45775637586</v>
      </c>
      <c r="CH304" s="5">
        <f t="shared" si="103"/>
        <v>1422682.8556911647</v>
      </c>
    </row>
    <row r="305" spans="9:86" ht="14.25" customHeight="1">
      <c r="I305" s="150"/>
      <c r="J305" s="2">
        <v>298</v>
      </c>
      <c r="K305" s="118">
        <v>53905</v>
      </c>
      <c r="L305" s="5">
        <f t="shared" si="104"/>
        <v>275812.98330847145</v>
      </c>
      <c r="M305" s="5">
        <f t="shared" si="67"/>
        <v>5409.1195491666622</v>
      </c>
      <c r="N305" s="5">
        <f t="shared" si="68"/>
        <v>3512.9052889209211</v>
      </c>
      <c r="O305" s="35">
        <f t="shared" si="69"/>
        <v>0.15283857547744487</v>
      </c>
      <c r="P305" s="5">
        <f t="shared" si="70"/>
        <v>1896.2142602457411</v>
      </c>
      <c r="Q305" s="35">
        <f t="shared" si="71"/>
        <v>8.2500000000000004E-2</v>
      </c>
      <c r="R305" s="5">
        <f t="shared" si="105"/>
        <v>447699.92198044946</v>
      </c>
      <c r="S305" s="5">
        <f t="shared" si="106"/>
        <v>1164217.703671216</v>
      </c>
      <c r="T305" s="5">
        <f t="shared" si="72"/>
        <v>272300.07801955054</v>
      </c>
      <c r="U305" s="5">
        <f t="shared" si="73"/>
        <v>1611917.6256516655</v>
      </c>
      <c r="V305" s="150"/>
      <c r="W305" s="2">
        <v>298</v>
      </c>
      <c r="X305" s="118">
        <v>53905</v>
      </c>
      <c r="Y305" s="5">
        <f t="shared" si="107"/>
        <v>271052.4014290733</v>
      </c>
      <c r="Z305" s="5">
        <f t="shared" si="108"/>
        <v>5283.104931931518</v>
      </c>
      <c r="AA305" s="5">
        <f t="shared" si="74"/>
        <v>3476.0889224043622</v>
      </c>
      <c r="AB305" s="35">
        <f t="shared" si="75"/>
        <v>0.1538929994677338</v>
      </c>
      <c r="AC305" s="5">
        <f t="shared" si="76"/>
        <v>1807.0160095271556</v>
      </c>
      <c r="AD305" s="35">
        <f t="shared" si="77"/>
        <v>0.08</v>
      </c>
      <c r="AE305" s="5">
        <f t="shared" si="109"/>
        <v>452423.68749333086</v>
      </c>
      <c r="AF305" s="5">
        <f t="shared" si="110"/>
        <v>1121941.5822222617</v>
      </c>
      <c r="AG305" s="5">
        <f t="shared" si="78"/>
        <v>267576.31250666897</v>
      </c>
      <c r="AH305" s="5">
        <f t="shared" si="79"/>
        <v>1574365.2697155925</v>
      </c>
      <c r="AI305" s="150"/>
      <c r="AJ305" s="2">
        <v>298</v>
      </c>
      <c r="AK305" s="118">
        <v>53905</v>
      </c>
      <c r="AL305" s="5">
        <f t="shared" si="111"/>
        <v>266282.15821531613</v>
      </c>
      <c r="AM305" s="5">
        <f t="shared" si="112"/>
        <v>5158.1681680251213</v>
      </c>
      <c r="AN305" s="5">
        <f t="shared" si="80"/>
        <v>3438.4292295512046</v>
      </c>
      <c r="AO305" s="35">
        <f t="shared" si="81"/>
        <v>0.15495274272657289</v>
      </c>
      <c r="AP305" s="5">
        <f t="shared" si="82"/>
        <v>1719.7389384739167</v>
      </c>
      <c r="AQ305" s="35">
        <f t="shared" si="83"/>
        <v>7.7499999999999999E-2</v>
      </c>
      <c r="AR305" s="5">
        <f t="shared" si="113"/>
        <v>457156.27101423545</v>
      </c>
      <c r="AS305" s="5">
        <f t="shared" si="114"/>
        <v>1079977.8430572508</v>
      </c>
      <c r="AT305" s="5">
        <f t="shared" si="84"/>
        <v>262843.7289857649</v>
      </c>
      <c r="AU305" s="5">
        <f t="shared" si="85"/>
        <v>1537134.1140714863</v>
      </c>
      <c r="AV305" s="150"/>
      <c r="AW305" s="2">
        <v>298</v>
      </c>
      <c r="AX305" s="118">
        <v>53905</v>
      </c>
      <c r="AY305" s="5">
        <f t="shared" si="115"/>
        <v>261504.22279965389</v>
      </c>
      <c r="AZ305" s="5">
        <f t="shared" si="116"/>
        <v>5034.344461579999</v>
      </c>
      <c r="BA305" s="5">
        <f t="shared" si="86"/>
        <v>3399.9430690821623</v>
      </c>
      <c r="BB305" s="35">
        <f t="shared" si="87"/>
        <v>0.15601781260811037</v>
      </c>
      <c r="BC305" s="5">
        <f t="shared" si="88"/>
        <v>1634.4013924978367</v>
      </c>
      <c r="BD305" s="35">
        <f t="shared" si="89"/>
        <v>7.4999999999999997E-2</v>
      </c>
      <c r="BE305" s="5">
        <f t="shared" si="117"/>
        <v>461895.72026942851</v>
      </c>
      <c r="BF305" s="5">
        <f t="shared" si="118"/>
        <v>1038338.9292814108</v>
      </c>
      <c r="BG305" s="5">
        <f t="shared" si="90"/>
        <v>258104.27973057172</v>
      </c>
      <c r="BH305" s="5">
        <f t="shared" si="91"/>
        <v>1500234.6495508393</v>
      </c>
      <c r="BI305" s="150"/>
      <c r="BJ305" s="2">
        <v>298</v>
      </c>
      <c r="BK305" s="118">
        <v>53905</v>
      </c>
      <c r="BL305" s="5">
        <f t="shared" si="119"/>
        <v>256720.6259411152</v>
      </c>
      <c r="BM305" s="5">
        <f t="shared" si="120"/>
        <v>4911.6692164045799</v>
      </c>
      <c r="BN305" s="5">
        <f t="shared" si="92"/>
        <v>3360.6487680103423</v>
      </c>
      <c r="BO305" s="35">
        <f t="shared" si="93"/>
        <v>0.15708821629849959</v>
      </c>
      <c r="BP305" s="5">
        <f t="shared" si="94"/>
        <v>1551.0204483942375</v>
      </c>
      <c r="BQ305" s="35">
        <f t="shared" si="95"/>
        <v>7.2499999999999995E-2</v>
      </c>
      <c r="BR305" s="5">
        <f t="shared" si="121"/>
        <v>466640.02282689622</v>
      </c>
      <c r="BS305" s="5">
        <f t="shared" si="122"/>
        <v>997037.40366166923</v>
      </c>
      <c r="BT305" s="5">
        <f t="shared" si="96"/>
        <v>253359.97717310485</v>
      </c>
      <c r="BU305" s="5">
        <f t="shared" si="97"/>
        <v>1463677.4264885655</v>
      </c>
      <c r="BV305" s="150"/>
      <c r="BW305" s="2">
        <v>298</v>
      </c>
      <c r="BX305" s="118">
        <v>53905</v>
      </c>
      <c r="BY305" s="5">
        <f t="shared" si="123"/>
        <v>251933.45775637586</v>
      </c>
      <c r="BZ305" s="5">
        <f t="shared" si="124"/>
        <v>4790.177965290115</v>
      </c>
      <c r="CA305" s="5">
        <f t="shared" si="98"/>
        <v>3320.5661283779227</v>
      </c>
      <c r="CB305" s="35">
        <f t="shared" si="99"/>
        <v>0.15816396081487372</v>
      </c>
      <c r="CC305" s="5">
        <f t="shared" si="100"/>
        <v>1469.6118369121925</v>
      </c>
      <c r="CD305" s="35">
        <f t="shared" si="101"/>
        <v>7.0000000000000007E-2</v>
      </c>
      <c r="CE305" s="5">
        <f t="shared" si="125"/>
        <v>471387.10837200284</v>
      </c>
      <c r="CF305" s="5">
        <f t="shared" si="126"/>
        <v>956085.92528445215</v>
      </c>
      <c r="CG305" s="5">
        <f t="shared" si="102"/>
        <v>248612.89162799795</v>
      </c>
      <c r="CH305" s="5">
        <f t="shared" si="103"/>
        <v>1427473.0336564551</v>
      </c>
    </row>
    <row r="306" spans="9:86" ht="14.25" customHeight="1">
      <c r="I306" s="150"/>
      <c r="J306" s="2">
        <v>299</v>
      </c>
      <c r="K306" s="118">
        <v>53936</v>
      </c>
      <c r="L306" s="5">
        <f t="shared" si="104"/>
        <v>272300.07801955054</v>
      </c>
      <c r="M306" s="5">
        <f t="shared" si="67"/>
        <v>5409.1195491666622</v>
      </c>
      <c r="N306" s="5">
        <f t="shared" si="68"/>
        <v>3537.056512782252</v>
      </c>
      <c r="O306" s="35">
        <f t="shared" si="69"/>
        <v>0.15587464558250913</v>
      </c>
      <c r="P306" s="5">
        <f t="shared" si="70"/>
        <v>1872.06303638441</v>
      </c>
      <c r="Q306" s="35">
        <f t="shared" si="71"/>
        <v>8.2500000000000004E-2</v>
      </c>
      <c r="R306" s="5">
        <f t="shared" si="105"/>
        <v>451236.9784932317</v>
      </c>
      <c r="S306" s="5">
        <f t="shared" si="106"/>
        <v>1166089.7667076003</v>
      </c>
      <c r="T306" s="5">
        <f t="shared" si="72"/>
        <v>268763.0215067683</v>
      </c>
      <c r="U306" s="5">
        <f t="shared" si="73"/>
        <v>1617326.7452008319</v>
      </c>
      <c r="V306" s="150"/>
      <c r="W306" s="2">
        <v>299</v>
      </c>
      <c r="X306" s="118">
        <v>53936</v>
      </c>
      <c r="Y306" s="5">
        <f t="shared" si="107"/>
        <v>267576.31250666897</v>
      </c>
      <c r="Z306" s="5">
        <f t="shared" si="108"/>
        <v>5283.104931931518</v>
      </c>
      <c r="AA306" s="5">
        <f t="shared" si="74"/>
        <v>3499.2628485537248</v>
      </c>
      <c r="AB306" s="35">
        <f t="shared" si="75"/>
        <v>0.15693150783516432</v>
      </c>
      <c r="AC306" s="5">
        <f t="shared" si="76"/>
        <v>1783.8420833777932</v>
      </c>
      <c r="AD306" s="35">
        <f t="shared" si="77"/>
        <v>0.08</v>
      </c>
      <c r="AE306" s="5">
        <f t="shared" si="109"/>
        <v>455922.95034188457</v>
      </c>
      <c r="AF306" s="5">
        <f t="shared" si="110"/>
        <v>1123725.4243056395</v>
      </c>
      <c r="AG306" s="5">
        <f t="shared" si="78"/>
        <v>264077.04965811525</v>
      </c>
      <c r="AH306" s="5">
        <f t="shared" si="79"/>
        <v>1579648.374647524</v>
      </c>
      <c r="AI306" s="150"/>
      <c r="AJ306" s="2">
        <v>299</v>
      </c>
      <c r="AK306" s="118">
        <v>53936</v>
      </c>
      <c r="AL306" s="5">
        <f t="shared" si="111"/>
        <v>262843.7289857649</v>
      </c>
      <c r="AM306" s="5">
        <f t="shared" si="112"/>
        <v>5158.1681680251213</v>
      </c>
      <c r="AN306" s="5">
        <f t="shared" si="80"/>
        <v>3460.6357516587232</v>
      </c>
      <c r="AO306" s="35">
        <f t="shared" si="81"/>
        <v>0.15799360776133917</v>
      </c>
      <c r="AP306" s="5">
        <f t="shared" si="82"/>
        <v>1697.5324163663984</v>
      </c>
      <c r="AQ306" s="35">
        <f t="shared" si="83"/>
        <v>7.7499999999999999E-2</v>
      </c>
      <c r="AR306" s="5">
        <f t="shared" si="113"/>
        <v>460616.90676589415</v>
      </c>
      <c r="AS306" s="5">
        <f t="shared" si="114"/>
        <v>1081675.3754736173</v>
      </c>
      <c r="AT306" s="5">
        <f t="shared" si="84"/>
        <v>259383.09323410617</v>
      </c>
      <c r="AU306" s="5">
        <f t="shared" si="85"/>
        <v>1542292.2822395116</v>
      </c>
      <c r="AV306" s="150"/>
      <c r="AW306" s="2">
        <v>299</v>
      </c>
      <c r="AX306" s="118">
        <v>53936</v>
      </c>
      <c r="AY306" s="5">
        <f t="shared" si="115"/>
        <v>258104.27973057172</v>
      </c>
      <c r="AZ306" s="5">
        <f t="shared" si="116"/>
        <v>5034.344461579999</v>
      </c>
      <c r="BA306" s="5">
        <f t="shared" si="86"/>
        <v>3421.1927132639257</v>
      </c>
      <c r="BB306" s="35">
        <f t="shared" si="87"/>
        <v>0.15906095242598312</v>
      </c>
      <c r="BC306" s="5">
        <f t="shared" si="88"/>
        <v>1613.1517483160731</v>
      </c>
      <c r="BD306" s="35">
        <f t="shared" si="89"/>
        <v>7.4999999999999997E-2</v>
      </c>
      <c r="BE306" s="5">
        <f t="shared" si="117"/>
        <v>465316.91298269242</v>
      </c>
      <c r="BF306" s="5">
        <f t="shared" si="118"/>
        <v>1039952.0810297269</v>
      </c>
      <c r="BG306" s="5">
        <f t="shared" si="90"/>
        <v>254683.08701730779</v>
      </c>
      <c r="BH306" s="5">
        <f t="shared" si="91"/>
        <v>1505268.9940124194</v>
      </c>
      <c r="BI306" s="150"/>
      <c r="BJ306" s="2">
        <v>299</v>
      </c>
      <c r="BK306" s="118">
        <v>53936</v>
      </c>
      <c r="BL306" s="5">
        <f t="shared" si="119"/>
        <v>253359.97717310485</v>
      </c>
      <c r="BM306" s="5">
        <f t="shared" si="120"/>
        <v>4911.6692164045799</v>
      </c>
      <c r="BN306" s="5">
        <f t="shared" si="92"/>
        <v>3380.9526876504046</v>
      </c>
      <c r="BO306" s="35">
        <f t="shared" si="93"/>
        <v>0.1601335487336461</v>
      </c>
      <c r="BP306" s="5">
        <f t="shared" si="94"/>
        <v>1530.7165287541752</v>
      </c>
      <c r="BQ306" s="35">
        <f t="shared" si="95"/>
        <v>7.2499999999999995E-2</v>
      </c>
      <c r="BR306" s="5">
        <f t="shared" si="121"/>
        <v>470020.97551454662</v>
      </c>
      <c r="BS306" s="5">
        <f t="shared" si="122"/>
        <v>998568.12019042345</v>
      </c>
      <c r="BT306" s="5">
        <f t="shared" si="96"/>
        <v>249979.02448545446</v>
      </c>
      <c r="BU306" s="5">
        <f t="shared" si="97"/>
        <v>1468589.09570497</v>
      </c>
      <c r="BV306" s="150"/>
      <c r="BW306" s="2">
        <v>299</v>
      </c>
      <c r="BX306" s="118">
        <v>53936</v>
      </c>
      <c r="BY306" s="5">
        <f t="shared" si="123"/>
        <v>248612.89162799795</v>
      </c>
      <c r="BZ306" s="5">
        <f t="shared" si="124"/>
        <v>4790.177965290115</v>
      </c>
      <c r="CA306" s="5">
        <f t="shared" si="98"/>
        <v>3339.9360974601268</v>
      </c>
      <c r="CB306" s="35">
        <f t="shared" si="99"/>
        <v>0.16121140342751211</v>
      </c>
      <c r="CC306" s="5">
        <f t="shared" si="100"/>
        <v>1450.241867829988</v>
      </c>
      <c r="CD306" s="35">
        <f t="shared" si="101"/>
        <v>7.0000000000000007E-2</v>
      </c>
      <c r="CE306" s="5">
        <f t="shared" si="125"/>
        <v>474727.04446946294</v>
      </c>
      <c r="CF306" s="5">
        <f t="shared" si="126"/>
        <v>957536.1671522822</v>
      </c>
      <c r="CG306" s="5">
        <f t="shared" si="102"/>
        <v>245272.95553053782</v>
      </c>
      <c r="CH306" s="5">
        <f t="shared" si="103"/>
        <v>1432263.211621745</v>
      </c>
    </row>
    <row r="307" spans="9:86" ht="14.25" customHeight="1">
      <c r="I307" s="150"/>
      <c r="J307" s="2">
        <v>300</v>
      </c>
      <c r="K307" s="118">
        <v>53966</v>
      </c>
      <c r="L307" s="5">
        <f t="shared" si="104"/>
        <v>268763.0215067683</v>
      </c>
      <c r="M307" s="5">
        <f t="shared" si="67"/>
        <v>5409.1195491666622</v>
      </c>
      <c r="N307" s="5">
        <f t="shared" si="68"/>
        <v>3561.3737763076301</v>
      </c>
      <c r="O307" s="35">
        <f t="shared" si="69"/>
        <v>0.15901177578707687</v>
      </c>
      <c r="P307" s="5">
        <f t="shared" si="70"/>
        <v>1847.7457728590321</v>
      </c>
      <c r="Q307" s="35">
        <f t="shared" si="71"/>
        <v>8.2500000000000004E-2</v>
      </c>
      <c r="R307" s="5">
        <f t="shared" si="105"/>
        <v>454798.35226953932</v>
      </c>
      <c r="S307" s="5">
        <f t="shared" si="106"/>
        <v>1167937.5124804594</v>
      </c>
      <c r="T307" s="5">
        <f t="shared" si="72"/>
        <v>265201.64773046068</v>
      </c>
      <c r="U307" s="5">
        <f t="shared" si="73"/>
        <v>1622735.8647499988</v>
      </c>
      <c r="V307" s="150"/>
      <c r="W307" s="2">
        <v>300</v>
      </c>
      <c r="X307" s="118">
        <v>53966</v>
      </c>
      <c r="Y307" s="5">
        <f t="shared" si="107"/>
        <v>264077.04965811525</v>
      </c>
      <c r="Z307" s="5">
        <f t="shared" si="108"/>
        <v>5283.104931931518</v>
      </c>
      <c r="AA307" s="5">
        <f t="shared" si="74"/>
        <v>3522.5912675440827</v>
      </c>
      <c r="AB307" s="35">
        <f t="shared" si="75"/>
        <v>0.16007106738451846</v>
      </c>
      <c r="AC307" s="5">
        <f t="shared" si="76"/>
        <v>1760.5136643874353</v>
      </c>
      <c r="AD307" s="35">
        <f t="shared" si="77"/>
        <v>0.08</v>
      </c>
      <c r="AE307" s="5">
        <f t="shared" si="109"/>
        <v>459445.54160942865</v>
      </c>
      <c r="AF307" s="5">
        <f t="shared" si="110"/>
        <v>1125485.9379700269</v>
      </c>
      <c r="AG307" s="5">
        <f t="shared" si="78"/>
        <v>260554.45839057118</v>
      </c>
      <c r="AH307" s="5">
        <f t="shared" si="79"/>
        <v>1584931.4795794555</v>
      </c>
      <c r="AI307" s="150"/>
      <c r="AJ307" s="2">
        <v>300</v>
      </c>
      <c r="AK307" s="118">
        <v>53966</v>
      </c>
      <c r="AL307" s="5">
        <f t="shared" si="111"/>
        <v>259383.09323410617</v>
      </c>
      <c r="AM307" s="5">
        <f t="shared" si="112"/>
        <v>5158.1681680251213</v>
      </c>
      <c r="AN307" s="5">
        <f t="shared" si="80"/>
        <v>3482.9856908881857</v>
      </c>
      <c r="AO307" s="35">
        <f t="shared" si="81"/>
        <v>0.16113551492323136</v>
      </c>
      <c r="AP307" s="5">
        <f t="shared" si="82"/>
        <v>1675.1824771369356</v>
      </c>
      <c r="AQ307" s="35">
        <f t="shared" si="83"/>
        <v>7.7499999999999999E-2</v>
      </c>
      <c r="AR307" s="5">
        <f t="shared" si="113"/>
        <v>464099.89245678234</v>
      </c>
      <c r="AS307" s="5">
        <f t="shared" si="114"/>
        <v>1083350.5579507542</v>
      </c>
      <c r="AT307" s="5">
        <f t="shared" si="84"/>
        <v>255900.10754321798</v>
      </c>
      <c r="AU307" s="5">
        <f t="shared" si="85"/>
        <v>1547450.4504075365</v>
      </c>
      <c r="AV307" s="150"/>
      <c r="AW307" s="2">
        <v>300</v>
      </c>
      <c r="AX307" s="118">
        <v>53966</v>
      </c>
      <c r="AY307" s="5">
        <f t="shared" si="115"/>
        <v>254683.08701730779</v>
      </c>
      <c r="AZ307" s="5">
        <f t="shared" si="116"/>
        <v>5034.344461579999</v>
      </c>
      <c r="BA307" s="5">
        <f t="shared" si="86"/>
        <v>3442.5751677218254</v>
      </c>
      <c r="BB307" s="35">
        <f t="shared" si="87"/>
        <v>0.16220512518703095</v>
      </c>
      <c r="BC307" s="5">
        <f t="shared" si="88"/>
        <v>1591.7692938581736</v>
      </c>
      <c r="BD307" s="35">
        <f t="shared" si="89"/>
        <v>7.4999999999999997E-2</v>
      </c>
      <c r="BE307" s="5">
        <f t="shared" si="117"/>
        <v>468759.48815041425</v>
      </c>
      <c r="BF307" s="5">
        <f t="shared" si="118"/>
        <v>1041543.8503235851</v>
      </c>
      <c r="BG307" s="5">
        <f t="shared" si="90"/>
        <v>251240.51184958595</v>
      </c>
      <c r="BH307" s="5">
        <f t="shared" si="91"/>
        <v>1510303.3384739994</v>
      </c>
      <c r="BI307" s="150"/>
      <c r="BJ307" s="2">
        <v>300</v>
      </c>
      <c r="BK307" s="118">
        <v>53966</v>
      </c>
      <c r="BL307" s="5">
        <f t="shared" si="119"/>
        <v>249979.02448545446</v>
      </c>
      <c r="BM307" s="5">
        <f t="shared" si="120"/>
        <v>4911.6692164045799</v>
      </c>
      <c r="BN307" s="5">
        <f t="shared" si="92"/>
        <v>3401.3792768049593</v>
      </c>
      <c r="BO307" s="35">
        <f t="shared" si="93"/>
        <v>0.16327990480671112</v>
      </c>
      <c r="BP307" s="5">
        <f t="shared" si="94"/>
        <v>1510.2899395996205</v>
      </c>
      <c r="BQ307" s="35">
        <f t="shared" si="95"/>
        <v>7.2499999999999981E-2</v>
      </c>
      <c r="BR307" s="5">
        <f t="shared" si="121"/>
        <v>473422.35479135159</v>
      </c>
      <c r="BS307" s="5">
        <f t="shared" si="122"/>
        <v>1000078.410130023</v>
      </c>
      <c r="BT307" s="5">
        <f t="shared" si="96"/>
        <v>246577.64520864951</v>
      </c>
      <c r="BU307" s="5">
        <f t="shared" si="97"/>
        <v>1473500.7649213746</v>
      </c>
      <c r="BV307" s="150"/>
      <c r="BW307" s="2">
        <v>300</v>
      </c>
      <c r="BX307" s="118">
        <v>53966</v>
      </c>
      <c r="BY307" s="5">
        <f t="shared" si="123"/>
        <v>245272.95553053782</v>
      </c>
      <c r="BZ307" s="5">
        <f t="shared" si="124"/>
        <v>4790.177965290115</v>
      </c>
      <c r="CA307" s="5">
        <f t="shared" si="98"/>
        <v>3359.419058028644</v>
      </c>
      <c r="CB307" s="35">
        <f t="shared" si="99"/>
        <v>0.16435986025913296</v>
      </c>
      <c r="CC307" s="5">
        <f t="shared" si="100"/>
        <v>1430.7589072614708</v>
      </c>
      <c r="CD307" s="35">
        <f t="shared" si="101"/>
        <v>7.0000000000000007E-2</v>
      </c>
      <c r="CE307" s="5">
        <f t="shared" si="125"/>
        <v>478086.46352749161</v>
      </c>
      <c r="CF307" s="5">
        <f t="shared" si="126"/>
        <v>958966.92605954362</v>
      </c>
      <c r="CG307" s="5">
        <f t="shared" si="102"/>
        <v>241913.53647250918</v>
      </c>
      <c r="CH307" s="5">
        <f t="shared" si="103"/>
        <v>1437053.3895870352</v>
      </c>
    </row>
    <row r="308" spans="9:86" ht="14.25" customHeight="1">
      <c r="I308" s="150"/>
      <c r="J308" s="2">
        <v>301</v>
      </c>
      <c r="K308" s="118">
        <v>53997</v>
      </c>
      <c r="L308" s="5">
        <f t="shared" si="104"/>
        <v>265201.64773046068</v>
      </c>
      <c r="M308" s="5">
        <f t="shared" si="67"/>
        <v>5409.1195491666622</v>
      </c>
      <c r="N308" s="5">
        <f t="shared" si="68"/>
        <v>3585.8582210197451</v>
      </c>
      <c r="O308" s="35">
        <f t="shared" si="69"/>
        <v>0.16225501998377873</v>
      </c>
      <c r="P308" s="5">
        <f t="shared" si="70"/>
        <v>1823.2613281469171</v>
      </c>
      <c r="Q308" s="35">
        <f t="shared" si="71"/>
        <v>8.2500000000000004E-2</v>
      </c>
      <c r="R308" s="5">
        <f t="shared" si="105"/>
        <v>458384.21049055905</v>
      </c>
      <c r="S308" s="5">
        <f t="shared" si="106"/>
        <v>1169760.7738086064</v>
      </c>
      <c r="T308" s="5">
        <f t="shared" si="72"/>
        <v>261615.78950944095</v>
      </c>
      <c r="U308" s="5">
        <f t="shared" si="73"/>
        <v>1628144.9842991654</v>
      </c>
      <c r="V308" s="150"/>
      <c r="W308" s="2">
        <v>301</v>
      </c>
      <c r="X308" s="118">
        <v>53997</v>
      </c>
      <c r="Y308" s="5">
        <f t="shared" si="107"/>
        <v>260554.45839057118</v>
      </c>
      <c r="Z308" s="5">
        <f t="shared" si="108"/>
        <v>5283.104931931518</v>
      </c>
      <c r="AA308" s="5">
        <f t="shared" si="74"/>
        <v>3546.0752093277097</v>
      </c>
      <c r="AB308" s="35">
        <f t="shared" si="75"/>
        <v>0.16331673146097431</v>
      </c>
      <c r="AC308" s="5">
        <f t="shared" si="76"/>
        <v>1737.0297226038081</v>
      </c>
      <c r="AD308" s="35">
        <f t="shared" si="77"/>
        <v>0.08</v>
      </c>
      <c r="AE308" s="5">
        <f t="shared" si="109"/>
        <v>462991.61681875633</v>
      </c>
      <c r="AF308" s="5">
        <f t="shared" si="110"/>
        <v>1127222.9676926306</v>
      </c>
      <c r="AG308" s="5">
        <f t="shared" si="78"/>
        <v>257008.38318124347</v>
      </c>
      <c r="AH308" s="5">
        <f t="shared" si="79"/>
        <v>1590214.5845113869</v>
      </c>
      <c r="AI308" s="150"/>
      <c r="AJ308" s="2">
        <v>301</v>
      </c>
      <c r="AK308" s="118">
        <v>53997</v>
      </c>
      <c r="AL308" s="5">
        <f t="shared" si="111"/>
        <v>255900.10754321798</v>
      </c>
      <c r="AM308" s="5">
        <f t="shared" si="112"/>
        <v>5158.1681680251213</v>
      </c>
      <c r="AN308" s="5">
        <f t="shared" si="80"/>
        <v>3505.4799734751718</v>
      </c>
      <c r="AO308" s="35">
        <f t="shared" si="81"/>
        <v>0.16438351701199555</v>
      </c>
      <c r="AP308" s="5">
        <f t="shared" si="82"/>
        <v>1652.6881945499495</v>
      </c>
      <c r="AQ308" s="35">
        <f t="shared" si="83"/>
        <v>7.7499999999999999E-2</v>
      </c>
      <c r="AR308" s="5">
        <f t="shared" si="113"/>
        <v>467605.3724302575</v>
      </c>
      <c r="AS308" s="5">
        <f t="shared" si="114"/>
        <v>1085003.2461453041</v>
      </c>
      <c r="AT308" s="5">
        <f t="shared" si="84"/>
        <v>252394.62756974282</v>
      </c>
      <c r="AU308" s="5">
        <f t="shared" si="85"/>
        <v>1552608.6185755616</v>
      </c>
      <c r="AV308" s="150"/>
      <c r="AW308" s="2">
        <v>301</v>
      </c>
      <c r="AX308" s="118">
        <v>53997</v>
      </c>
      <c r="AY308" s="5">
        <f t="shared" si="115"/>
        <v>251240.51184958595</v>
      </c>
      <c r="AZ308" s="5">
        <f t="shared" si="116"/>
        <v>5034.344461579999</v>
      </c>
      <c r="BA308" s="5">
        <f t="shared" si="86"/>
        <v>3464.0912625200872</v>
      </c>
      <c r="BB308" s="35">
        <f t="shared" si="87"/>
        <v>0.16545538314747527</v>
      </c>
      <c r="BC308" s="5">
        <f t="shared" si="88"/>
        <v>1570.253199059912</v>
      </c>
      <c r="BD308" s="35">
        <f t="shared" si="89"/>
        <v>7.4999999999999997E-2</v>
      </c>
      <c r="BE308" s="5">
        <f t="shared" si="117"/>
        <v>472223.57941293437</v>
      </c>
      <c r="BF308" s="5">
        <f t="shared" si="118"/>
        <v>1043114.103522645</v>
      </c>
      <c r="BG308" s="5">
        <f t="shared" si="90"/>
        <v>247776.42058706586</v>
      </c>
      <c r="BH308" s="5">
        <f t="shared" si="91"/>
        <v>1515337.6829355792</v>
      </c>
      <c r="BI308" s="150"/>
      <c r="BJ308" s="2">
        <v>301</v>
      </c>
      <c r="BK308" s="118">
        <v>53997</v>
      </c>
      <c r="BL308" s="5">
        <f t="shared" si="119"/>
        <v>246577.64520864951</v>
      </c>
      <c r="BM308" s="5">
        <f t="shared" si="120"/>
        <v>4911.6692164045799</v>
      </c>
      <c r="BN308" s="5">
        <f t="shared" si="92"/>
        <v>3421.9292766023227</v>
      </c>
      <c r="BO308" s="35">
        <f t="shared" si="93"/>
        <v>0.16653233623218758</v>
      </c>
      <c r="BP308" s="5">
        <f t="shared" si="94"/>
        <v>1489.7399398022574</v>
      </c>
      <c r="BQ308" s="35">
        <f t="shared" si="95"/>
        <v>7.2499999999999995E-2</v>
      </c>
      <c r="BR308" s="5">
        <f t="shared" si="121"/>
        <v>476844.28406795394</v>
      </c>
      <c r="BS308" s="5">
        <f t="shared" si="122"/>
        <v>1001568.1500698252</v>
      </c>
      <c r="BT308" s="5">
        <f t="shared" si="96"/>
        <v>243155.7159320472</v>
      </c>
      <c r="BU308" s="5">
        <f t="shared" si="97"/>
        <v>1478412.4341377793</v>
      </c>
      <c r="BV308" s="150"/>
      <c r="BW308" s="2">
        <v>301</v>
      </c>
      <c r="BX308" s="118">
        <v>53997</v>
      </c>
      <c r="BY308" s="5">
        <f t="shared" si="123"/>
        <v>241913.53647250918</v>
      </c>
      <c r="BZ308" s="5">
        <f t="shared" si="124"/>
        <v>4790.177965290115</v>
      </c>
      <c r="CA308" s="5">
        <f t="shared" si="98"/>
        <v>3379.015669200478</v>
      </c>
      <c r="CB308" s="35">
        <f t="shared" si="99"/>
        <v>0.16761438248418808</v>
      </c>
      <c r="CC308" s="5">
        <f t="shared" si="100"/>
        <v>1411.162296089637</v>
      </c>
      <c r="CD308" s="35">
        <f t="shared" si="101"/>
        <v>7.0000000000000007E-2</v>
      </c>
      <c r="CE308" s="5">
        <f t="shared" si="125"/>
        <v>481465.47919669206</v>
      </c>
      <c r="CF308" s="5">
        <f t="shared" si="126"/>
        <v>960378.08835563331</v>
      </c>
      <c r="CG308" s="5">
        <f t="shared" si="102"/>
        <v>238534.5208033087</v>
      </c>
      <c r="CH308" s="5">
        <f t="shared" si="103"/>
        <v>1441843.5675523253</v>
      </c>
    </row>
    <row r="309" spans="9:86" ht="14.25" customHeight="1">
      <c r="I309" s="150"/>
      <c r="J309" s="2">
        <v>302</v>
      </c>
      <c r="K309" s="118">
        <v>54027</v>
      </c>
      <c r="L309" s="5">
        <f t="shared" si="104"/>
        <v>261615.78950944095</v>
      </c>
      <c r="M309" s="5">
        <f t="shared" si="67"/>
        <v>5409.1195491666622</v>
      </c>
      <c r="N309" s="5">
        <f t="shared" si="68"/>
        <v>3610.5109962892557</v>
      </c>
      <c r="O309" s="35">
        <f t="shared" si="69"/>
        <v>0.16560977468795918</v>
      </c>
      <c r="P309" s="5">
        <f t="shared" si="70"/>
        <v>1798.6085528774065</v>
      </c>
      <c r="Q309" s="35">
        <f t="shared" si="71"/>
        <v>8.2500000000000004E-2</v>
      </c>
      <c r="R309" s="5">
        <f t="shared" si="105"/>
        <v>461994.72148684831</v>
      </c>
      <c r="S309" s="5">
        <f t="shared" si="106"/>
        <v>1171559.3823614838</v>
      </c>
      <c r="T309" s="5">
        <f t="shared" si="72"/>
        <v>258005.27851315169</v>
      </c>
      <c r="U309" s="5">
        <f t="shared" si="73"/>
        <v>1633554.1038483321</v>
      </c>
      <c r="V309" s="150"/>
      <c r="W309" s="2">
        <v>302</v>
      </c>
      <c r="X309" s="118">
        <v>54027</v>
      </c>
      <c r="Y309" s="5">
        <f t="shared" si="107"/>
        <v>257008.38318124347</v>
      </c>
      <c r="Z309" s="5">
        <f t="shared" si="108"/>
        <v>5283.104931931518</v>
      </c>
      <c r="AA309" s="5">
        <f t="shared" si="74"/>
        <v>3569.7157107232279</v>
      </c>
      <c r="AB309" s="35">
        <f t="shared" si="75"/>
        <v>0.16667389599688731</v>
      </c>
      <c r="AC309" s="5">
        <f t="shared" si="76"/>
        <v>1713.3892212082899</v>
      </c>
      <c r="AD309" s="35">
        <f t="shared" si="77"/>
        <v>0.08</v>
      </c>
      <c r="AE309" s="5">
        <f t="shared" si="109"/>
        <v>466561.33252947958</v>
      </c>
      <c r="AF309" s="5">
        <f t="shared" si="110"/>
        <v>1128936.356913839</v>
      </c>
      <c r="AG309" s="5">
        <f t="shared" si="78"/>
        <v>253438.66747052025</v>
      </c>
      <c r="AH309" s="5">
        <f t="shared" si="79"/>
        <v>1595497.6894433186</v>
      </c>
      <c r="AI309" s="150"/>
      <c r="AJ309" s="2">
        <v>302</v>
      </c>
      <c r="AK309" s="118">
        <v>54027</v>
      </c>
      <c r="AL309" s="5">
        <f t="shared" si="111"/>
        <v>252394.62756974282</v>
      </c>
      <c r="AM309" s="5">
        <f t="shared" si="112"/>
        <v>5158.1681680251213</v>
      </c>
      <c r="AN309" s="5">
        <f t="shared" si="80"/>
        <v>3528.1195316371986</v>
      </c>
      <c r="AO309" s="35">
        <f t="shared" si="81"/>
        <v>0.16774300937902298</v>
      </c>
      <c r="AP309" s="5">
        <f t="shared" si="82"/>
        <v>1630.0486363879224</v>
      </c>
      <c r="AQ309" s="35">
        <f t="shared" si="83"/>
        <v>7.7499999999999999E-2</v>
      </c>
      <c r="AR309" s="5">
        <f t="shared" si="113"/>
        <v>471133.49196189467</v>
      </c>
      <c r="AS309" s="5">
        <f t="shared" si="114"/>
        <v>1086633.2947816921</v>
      </c>
      <c r="AT309" s="5">
        <f t="shared" si="84"/>
        <v>248866.50803810562</v>
      </c>
      <c r="AU309" s="5">
        <f t="shared" si="85"/>
        <v>1557766.7867435869</v>
      </c>
      <c r="AV309" s="150"/>
      <c r="AW309" s="2">
        <v>302</v>
      </c>
      <c r="AX309" s="118">
        <v>54027</v>
      </c>
      <c r="AY309" s="5">
        <f t="shared" si="115"/>
        <v>247776.42058706586</v>
      </c>
      <c r="AZ309" s="5">
        <f t="shared" si="116"/>
        <v>5034.344461579999</v>
      </c>
      <c r="BA309" s="5">
        <f t="shared" si="86"/>
        <v>3485.7418329108377</v>
      </c>
      <c r="BB309" s="35">
        <f t="shared" si="87"/>
        <v>0.16881712107965433</v>
      </c>
      <c r="BC309" s="5">
        <f t="shared" si="88"/>
        <v>1548.6026286691615</v>
      </c>
      <c r="BD309" s="35">
        <f t="shared" si="89"/>
        <v>7.4999999999999997E-2</v>
      </c>
      <c r="BE309" s="5">
        <f t="shared" si="117"/>
        <v>475709.32124584523</v>
      </c>
      <c r="BF309" s="5">
        <f t="shared" si="118"/>
        <v>1044662.7061513141</v>
      </c>
      <c r="BG309" s="5">
        <f t="shared" si="90"/>
        <v>244290.67875415503</v>
      </c>
      <c r="BH309" s="5">
        <f t="shared" si="91"/>
        <v>1520372.0273971593</v>
      </c>
      <c r="BI309" s="150"/>
      <c r="BJ309" s="2">
        <v>302</v>
      </c>
      <c r="BK309" s="118">
        <v>54027</v>
      </c>
      <c r="BL309" s="5">
        <f t="shared" si="119"/>
        <v>243155.7159320472</v>
      </c>
      <c r="BM309" s="5">
        <f t="shared" si="120"/>
        <v>4911.6692164045799</v>
      </c>
      <c r="BN309" s="5">
        <f t="shared" si="92"/>
        <v>3442.6034326484614</v>
      </c>
      <c r="BO309" s="35">
        <f t="shared" si="93"/>
        <v>0.16989623720515978</v>
      </c>
      <c r="BP309" s="5">
        <f t="shared" si="94"/>
        <v>1469.0657837561184</v>
      </c>
      <c r="BQ309" s="35">
        <f t="shared" si="95"/>
        <v>7.2499999999999995E-2</v>
      </c>
      <c r="BR309" s="5">
        <f t="shared" si="121"/>
        <v>480286.8875006024</v>
      </c>
      <c r="BS309" s="5">
        <f t="shared" si="122"/>
        <v>1003037.2158535813</v>
      </c>
      <c r="BT309" s="5">
        <f t="shared" si="96"/>
        <v>239713.11249939873</v>
      </c>
      <c r="BU309" s="5">
        <f t="shared" si="97"/>
        <v>1483324.1033541837</v>
      </c>
      <c r="BV309" s="150"/>
      <c r="BW309" s="2">
        <v>302</v>
      </c>
      <c r="BX309" s="118">
        <v>54027</v>
      </c>
      <c r="BY309" s="5">
        <f t="shared" si="123"/>
        <v>238534.5208033087</v>
      </c>
      <c r="BZ309" s="5">
        <f t="shared" si="124"/>
        <v>4790.177965290115</v>
      </c>
      <c r="CA309" s="5">
        <f t="shared" si="98"/>
        <v>3398.7265939374811</v>
      </c>
      <c r="CB309" s="35">
        <f t="shared" si="99"/>
        <v>0.17098036372219735</v>
      </c>
      <c r="CC309" s="5">
        <f t="shared" si="100"/>
        <v>1391.4513713526342</v>
      </c>
      <c r="CD309" s="35">
        <f t="shared" si="101"/>
        <v>7.0000000000000007E-2</v>
      </c>
      <c r="CE309" s="5">
        <f t="shared" si="125"/>
        <v>484864.20579062955</v>
      </c>
      <c r="CF309" s="5">
        <f t="shared" si="126"/>
        <v>961769.53972698597</v>
      </c>
      <c r="CG309" s="5">
        <f t="shared" si="102"/>
        <v>235135.7942093712</v>
      </c>
      <c r="CH309" s="5">
        <f t="shared" si="103"/>
        <v>1446633.7455176155</v>
      </c>
    </row>
    <row r="310" spans="9:86" ht="14.25" customHeight="1">
      <c r="I310" s="150"/>
      <c r="J310" s="2">
        <v>303</v>
      </c>
      <c r="K310" s="118">
        <v>54058</v>
      </c>
      <c r="L310" s="5">
        <f t="shared" si="104"/>
        <v>258005.27851315169</v>
      </c>
      <c r="M310" s="5">
        <f t="shared" si="67"/>
        <v>5409.1195491666622</v>
      </c>
      <c r="N310" s="5">
        <f t="shared" si="68"/>
        <v>3635.3332593887444</v>
      </c>
      <c r="O310" s="35">
        <f t="shared" si="69"/>
        <v>0.16908180857408783</v>
      </c>
      <c r="P310" s="5">
        <f t="shared" si="70"/>
        <v>1773.7862897779178</v>
      </c>
      <c r="Q310" s="35">
        <f t="shared" si="71"/>
        <v>8.2500000000000004E-2</v>
      </c>
      <c r="R310" s="5">
        <f t="shared" si="105"/>
        <v>465630.05474623706</v>
      </c>
      <c r="S310" s="5">
        <f t="shared" si="106"/>
        <v>1173333.1686512616</v>
      </c>
      <c r="T310" s="5">
        <f t="shared" si="72"/>
        <v>254369.94525376294</v>
      </c>
      <c r="U310" s="5">
        <f t="shared" si="73"/>
        <v>1638963.2233974987</v>
      </c>
      <c r="V310" s="150"/>
      <c r="W310" s="2">
        <v>303</v>
      </c>
      <c r="X310" s="118">
        <v>54058</v>
      </c>
      <c r="Y310" s="5">
        <f t="shared" si="107"/>
        <v>253438.66747052025</v>
      </c>
      <c r="Z310" s="5">
        <f t="shared" si="108"/>
        <v>5283.104931931518</v>
      </c>
      <c r="AA310" s="5">
        <f t="shared" si="74"/>
        <v>3593.5138154613828</v>
      </c>
      <c r="AB310" s="35">
        <f t="shared" si="75"/>
        <v>0.17014832904514274</v>
      </c>
      <c r="AC310" s="5">
        <f t="shared" si="76"/>
        <v>1689.5911164701351</v>
      </c>
      <c r="AD310" s="35">
        <f t="shared" si="77"/>
        <v>0.08</v>
      </c>
      <c r="AE310" s="5">
        <f t="shared" si="109"/>
        <v>470154.84634494095</v>
      </c>
      <c r="AF310" s="5">
        <f t="shared" si="110"/>
        <v>1130625.9480303091</v>
      </c>
      <c r="AG310" s="5">
        <f t="shared" si="78"/>
        <v>249845.15365505885</v>
      </c>
      <c r="AH310" s="5">
        <f t="shared" si="79"/>
        <v>1600780.7943752501</v>
      </c>
      <c r="AI310" s="150"/>
      <c r="AJ310" s="2">
        <v>303</v>
      </c>
      <c r="AK310" s="118">
        <v>54058</v>
      </c>
      <c r="AL310" s="5">
        <f t="shared" si="111"/>
        <v>248866.50803810562</v>
      </c>
      <c r="AM310" s="5">
        <f t="shared" si="112"/>
        <v>5158.1681680251213</v>
      </c>
      <c r="AN310" s="5">
        <f t="shared" si="80"/>
        <v>3550.905303612356</v>
      </c>
      <c r="AO310" s="35">
        <f t="shared" si="81"/>
        <v>0.17121975945764401</v>
      </c>
      <c r="AP310" s="5">
        <f t="shared" si="82"/>
        <v>1607.2628644127653</v>
      </c>
      <c r="AQ310" s="35">
        <f t="shared" si="83"/>
        <v>7.7499999999999999E-2</v>
      </c>
      <c r="AR310" s="5">
        <f t="shared" si="113"/>
        <v>474684.39726550702</v>
      </c>
      <c r="AS310" s="5">
        <f t="shared" si="114"/>
        <v>1088240.5576461048</v>
      </c>
      <c r="AT310" s="5">
        <f t="shared" si="84"/>
        <v>245315.60273449327</v>
      </c>
      <c r="AU310" s="5">
        <f t="shared" si="85"/>
        <v>1562924.954911612</v>
      </c>
      <c r="AV310" s="150"/>
      <c r="AW310" s="2">
        <v>303</v>
      </c>
      <c r="AX310" s="118">
        <v>54058</v>
      </c>
      <c r="AY310" s="5">
        <f t="shared" si="115"/>
        <v>244290.67875415503</v>
      </c>
      <c r="AZ310" s="5">
        <f t="shared" si="116"/>
        <v>5034.344461579999</v>
      </c>
      <c r="BA310" s="5">
        <f t="shared" si="86"/>
        <v>3507.5277193665302</v>
      </c>
      <c r="BB310" s="35">
        <f t="shared" si="87"/>
        <v>0.17229610579925767</v>
      </c>
      <c r="BC310" s="5">
        <f t="shared" si="88"/>
        <v>1526.8167422134688</v>
      </c>
      <c r="BD310" s="35">
        <f t="shared" si="89"/>
        <v>7.4999999999999997E-2</v>
      </c>
      <c r="BE310" s="5">
        <f t="shared" si="117"/>
        <v>479216.84896521177</v>
      </c>
      <c r="BF310" s="5">
        <f t="shared" si="118"/>
        <v>1046189.5228935275</v>
      </c>
      <c r="BG310" s="5">
        <f t="shared" si="90"/>
        <v>240783.15103478849</v>
      </c>
      <c r="BH310" s="5">
        <f t="shared" si="91"/>
        <v>1525406.3718587393</v>
      </c>
      <c r="BI310" s="150"/>
      <c r="BJ310" s="2">
        <v>303</v>
      </c>
      <c r="BK310" s="118">
        <v>54058</v>
      </c>
      <c r="BL310" s="5">
        <f t="shared" si="119"/>
        <v>239713.11249939873</v>
      </c>
      <c r="BM310" s="5">
        <f t="shared" si="120"/>
        <v>4911.6692164045799</v>
      </c>
      <c r="BN310" s="5">
        <f t="shared" si="92"/>
        <v>3463.4024950540461</v>
      </c>
      <c r="BO310" s="35">
        <f t="shared" si="93"/>
        <v>0.17337737392547853</v>
      </c>
      <c r="BP310" s="5">
        <f t="shared" si="94"/>
        <v>1448.266721350534</v>
      </c>
      <c r="BQ310" s="35">
        <f t="shared" si="95"/>
        <v>7.2499999999999995E-2</v>
      </c>
      <c r="BR310" s="5">
        <f t="shared" si="121"/>
        <v>483750.28999565647</v>
      </c>
      <c r="BS310" s="5">
        <f t="shared" si="122"/>
        <v>1004485.4825749318</v>
      </c>
      <c r="BT310" s="5">
        <f t="shared" si="96"/>
        <v>236249.7100043447</v>
      </c>
      <c r="BU310" s="5">
        <f t="shared" si="97"/>
        <v>1488235.7725705882</v>
      </c>
      <c r="BV310" s="150"/>
      <c r="BW310" s="2">
        <v>303</v>
      </c>
      <c r="BX310" s="118">
        <v>54058</v>
      </c>
      <c r="BY310" s="5">
        <f t="shared" si="123"/>
        <v>235135.7942093712</v>
      </c>
      <c r="BZ310" s="5">
        <f t="shared" si="124"/>
        <v>4790.177965290115</v>
      </c>
      <c r="CA310" s="5">
        <f t="shared" si="98"/>
        <v>3418.5524990687827</v>
      </c>
      <c r="CB310" s="35">
        <f t="shared" si="99"/>
        <v>0.17446356955886411</v>
      </c>
      <c r="CC310" s="5">
        <f t="shared" si="100"/>
        <v>1371.6254662213321</v>
      </c>
      <c r="CD310" s="35">
        <f t="shared" si="101"/>
        <v>7.0000000000000007E-2</v>
      </c>
      <c r="CE310" s="5">
        <f t="shared" si="125"/>
        <v>488282.75828969834</v>
      </c>
      <c r="CF310" s="5">
        <f t="shared" si="126"/>
        <v>963141.16519320733</v>
      </c>
      <c r="CG310" s="5">
        <f t="shared" si="102"/>
        <v>231717.24171030242</v>
      </c>
      <c r="CH310" s="5">
        <f t="shared" si="103"/>
        <v>1451423.9234829056</v>
      </c>
    </row>
    <row r="311" spans="9:86" ht="14.25" customHeight="1">
      <c r="I311" s="150"/>
      <c r="J311" s="2">
        <v>304</v>
      </c>
      <c r="K311" s="118">
        <v>54089</v>
      </c>
      <c r="L311" s="5">
        <f t="shared" si="104"/>
        <v>254369.94525376294</v>
      </c>
      <c r="M311" s="5">
        <f t="shared" si="67"/>
        <v>5409.1195491666622</v>
      </c>
      <c r="N311" s="5">
        <f t="shared" si="68"/>
        <v>3660.3261755470421</v>
      </c>
      <c r="O311" s="35">
        <f t="shared" si="69"/>
        <v>0.17267729512126681</v>
      </c>
      <c r="P311" s="5">
        <f t="shared" si="70"/>
        <v>1748.7933736196203</v>
      </c>
      <c r="Q311" s="35">
        <f t="shared" si="71"/>
        <v>8.2500000000000004E-2</v>
      </c>
      <c r="R311" s="5">
        <f t="shared" si="105"/>
        <v>469290.38092178409</v>
      </c>
      <c r="S311" s="5">
        <f t="shared" si="106"/>
        <v>1175081.9620248813</v>
      </c>
      <c r="T311" s="5">
        <f t="shared" si="72"/>
        <v>250709.61907821591</v>
      </c>
      <c r="U311" s="5">
        <f t="shared" si="73"/>
        <v>1644372.3429466654</v>
      </c>
      <c r="V311" s="150"/>
      <c r="W311" s="2">
        <v>304</v>
      </c>
      <c r="X311" s="118">
        <v>54089</v>
      </c>
      <c r="Y311" s="5">
        <f t="shared" si="107"/>
        <v>249845.15365505885</v>
      </c>
      <c r="Z311" s="5">
        <f t="shared" si="108"/>
        <v>5283.104931931518</v>
      </c>
      <c r="AA311" s="5">
        <f t="shared" si="74"/>
        <v>3617.4705742311253</v>
      </c>
      <c r="AB311" s="35">
        <f t="shared" si="75"/>
        <v>0.17374620342128275</v>
      </c>
      <c r="AC311" s="5">
        <f t="shared" si="76"/>
        <v>1665.6343577003925</v>
      </c>
      <c r="AD311" s="35">
        <f t="shared" si="77"/>
        <v>0.08</v>
      </c>
      <c r="AE311" s="5">
        <f t="shared" si="109"/>
        <v>473772.31691917207</v>
      </c>
      <c r="AF311" s="5">
        <f t="shared" si="110"/>
        <v>1132291.5823880094</v>
      </c>
      <c r="AG311" s="5">
        <f t="shared" si="78"/>
        <v>246227.68308082773</v>
      </c>
      <c r="AH311" s="5">
        <f t="shared" si="79"/>
        <v>1606063.8993071816</v>
      </c>
      <c r="AI311" s="150"/>
      <c r="AJ311" s="2">
        <v>304</v>
      </c>
      <c r="AK311" s="118">
        <v>54089</v>
      </c>
      <c r="AL311" s="5">
        <f t="shared" si="111"/>
        <v>245315.60273449327</v>
      </c>
      <c r="AM311" s="5">
        <f t="shared" si="112"/>
        <v>5158.1681680251213</v>
      </c>
      <c r="AN311" s="5">
        <f t="shared" si="80"/>
        <v>3573.8382336981858</v>
      </c>
      <c r="AO311" s="35">
        <f t="shared" si="81"/>
        <v>0.17481993940187368</v>
      </c>
      <c r="AP311" s="5">
        <f t="shared" si="82"/>
        <v>1584.3299343269357</v>
      </c>
      <c r="AQ311" s="35">
        <f t="shared" si="83"/>
        <v>7.7499999999999999E-2</v>
      </c>
      <c r="AR311" s="5">
        <f t="shared" si="113"/>
        <v>478258.23549920518</v>
      </c>
      <c r="AS311" s="5">
        <f t="shared" si="114"/>
        <v>1089824.8875804318</v>
      </c>
      <c r="AT311" s="5">
        <f t="shared" si="84"/>
        <v>241741.76450079508</v>
      </c>
      <c r="AU311" s="5">
        <f t="shared" si="85"/>
        <v>1568083.1230796371</v>
      </c>
      <c r="AV311" s="150"/>
      <c r="AW311" s="2">
        <v>304</v>
      </c>
      <c r="AX311" s="118">
        <v>54089</v>
      </c>
      <c r="AY311" s="5">
        <f t="shared" si="115"/>
        <v>240783.15103478849</v>
      </c>
      <c r="AZ311" s="5">
        <f t="shared" si="116"/>
        <v>5034.344461579999</v>
      </c>
      <c r="BA311" s="5">
        <f t="shared" si="86"/>
        <v>3529.4497676125711</v>
      </c>
      <c r="BB311" s="35">
        <f t="shared" si="87"/>
        <v>0.17589850880069099</v>
      </c>
      <c r="BC311" s="5">
        <f t="shared" si="88"/>
        <v>1504.8946939674279</v>
      </c>
      <c r="BD311" s="35">
        <f t="shared" si="89"/>
        <v>7.4999999999999997E-2</v>
      </c>
      <c r="BE311" s="5">
        <f t="shared" si="117"/>
        <v>482746.29873282433</v>
      </c>
      <c r="BF311" s="5">
        <f t="shared" si="118"/>
        <v>1047694.4175874949</v>
      </c>
      <c r="BG311" s="5">
        <f t="shared" si="90"/>
        <v>237253.70126717593</v>
      </c>
      <c r="BH311" s="5">
        <f t="shared" si="91"/>
        <v>1530440.7163203193</v>
      </c>
      <c r="BI311" s="150"/>
      <c r="BJ311" s="2">
        <v>304</v>
      </c>
      <c r="BK311" s="118">
        <v>54089</v>
      </c>
      <c r="BL311" s="5">
        <f t="shared" si="119"/>
        <v>236249.7100043447</v>
      </c>
      <c r="BM311" s="5">
        <f t="shared" si="120"/>
        <v>4911.6692164045799</v>
      </c>
      <c r="BN311" s="5">
        <f t="shared" si="92"/>
        <v>3484.327218461664</v>
      </c>
      <c r="BO311" s="35">
        <f t="shared" si="93"/>
        <v>0.17698191722974405</v>
      </c>
      <c r="BP311" s="5">
        <f t="shared" si="94"/>
        <v>1427.3419979429159</v>
      </c>
      <c r="BQ311" s="35">
        <f t="shared" si="95"/>
        <v>7.2499999999999995E-2</v>
      </c>
      <c r="BR311" s="5">
        <f t="shared" si="121"/>
        <v>487234.61721411813</v>
      </c>
      <c r="BS311" s="5">
        <f t="shared" si="122"/>
        <v>1005912.8245728747</v>
      </c>
      <c r="BT311" s="5">
        <f t="shared" si="96"/>
        <v>232765.38278588303</v>
      </c>
      <c r="BU311" s="5">
        <f t="shared" si="97"/>
        <v>1493147.4417869928</v>
      </c>
      <c r="BV311" s="150"/>
      <c r="BW311" s="2">
        <v>304</v>
      </c>
      <c r="BX311" s="118">
        <v>54089</v>
      </c>
      <c r="BY311" s="5">
        <f t="shared" si="123"/>
        <v>231717.24171030242</v>
      </c>
      <c r="BZ311" s="5">
        <f t="shared" si="124"/>
        <v>4790.177965290115</v>
      </c>
      <c r="CA311" s="5">
        <f t="shared" si="98"/>
        <v>3438.4940553133511</v>
      </c>
      <c r="CB311" s="35">
        <f t="shared" si="99"/>
        <v>0.17807017017467658</v>
      </c>
      <c r="CC311" s="5">
        <f t="shared" si="100"/>
        <v>1351.6839099767642</v>
      </c>
      <c r="CD311" s="35">
        <f t="shared" si="101"/>
        <v>7.0000000000000007E-2</v>
      </c>
      <c r="CE311" s="5">
        <f t="shared" si="125"/>
        <v>491721.25234501169</v>
      </c>
      <c r="CF311" s="5">
        <f t="shared" si="126"/>
        <v>964492.84910318407</v>
      </c>
      <c r="CG311" s="5">
        <f t="shared" si="102"/>
        <v>228278.74765498907</v>
      </c>
      <c r="CH311" s="5">
        <f t="shared" si="103"/>
        <v>1456214.1014481958</v>
      </c>
    </row>
    <row r="312" spans="9:86" ht="14.25" customHeight="1">
      <c r="I312" s="150"/>
      <c r="J312" s="2">
        <v>305</v>
      </c>
      <c r="K312" s="118">
        <v>54118</v>
      </c>
      <c r="L312" s="5">
        <f t="shared" si="104"/>
        <v>250709.61907821591</v>
      </c>
      <c r="M312" s="5">
        <f t="shared" si="67"/>
        <v>5409.1195491666622</v>
      </c>
      <c r="N312" s="5">
        <f t="shared" si="68"/>
        <v>3685.4909180039276</v>
      </c>
      <c r="O312" s="35">
        <f t="shared" si="69"/>
        <v>0.17640284875647161</v>
      </c>
      <c r="P312" s="5">
        <f t="shared" si="70"/>
        <v>1723.6286311627343</v>
      </c>
      <c r="Q312" s="35">
        <f t="shared" si="71"/>
        <v>8.2500000000000004E-2</v>
      </c>
      <c r="R312" s="5">
        <f t="shared" si="105"/>
        <v>472975.87183978804</v>
      </c>
      <c r="S312" s="5">
        <f t="shared" si="106"/>
        <v>1176805.590656044</v>
      </c>
      <c r="T312" s="5">
        <f t="shared" si="72"/>
        <v>247024.12816021199</v>
      </c>
      <c r="U312" s="5">
        <f t="shared" si="73"/>
        <v>1649781.462495832</v>
      </c>
      <c r="V312" s="150"/>
      <c r="W312" s="2">
        <v>305</v>
      </c>
      <c r="X312" s="118">
        <v>54118</v>
      </c>
      <c r="Y312" s="5">
        <f t="shared" si="107"/>
        <v>246227.68308082773</v>
      </c>
      <c r="Z312" s="5">
        <f t="shared" si="108"/>
        <v>5283.104931931518</v>
      </c>
      <c r="AA312" s="5">
        <f t="shared" si="74"/>
        <v>3641.5870447259995</v>
      </c>
      <c r="AB312" s="35">
        <f t="shared" si="75"/>
        <v>0.17747413284300434</v>
      </c>
      <c r="AC312" s="5">
        <f t="shared" si="76"/>
        <v>1641.5178872055183</v>
      </c>
      <c r="AD312" s="35">
        <f t="shared" si="77"/>
        <v>0.08</v>
      </c>
      <c r="AE312" s="5">
        <f t="shared" si="109"/>
        <v>477413.90396389808</v>
      </c>
      <c r="AF312" s="5">
        <f t="shared" si="110"/>
        <v>1133933.100275215</v>
      </c>
      <c r="AG312" s="5">
        <f t="shared" si="78"/>
        <v>242586.09603610172</v>
      </c>
      <c r="AH312" s="5">
        <f t="shared" si="79"/>
        <v>1611347.0042391131</v>
      </c>
      <c r="AI312" s="150"/>
      <c r="AJ312" s="2">
        <v>305</v>
      </c>
      <c r="AK312" s="118">
        <v>54118</v>
      </c>
      <c r="AL312" s="5">
        <f t="shared" si="111"/>
        <v>241741.76450079508</v>
      </c>
      <c r="AM312" s="5">
        <f t="shared" si="112"/>
        <v>5158.1681680251213</v>
      </c>
      <c r="AN312" s="5">
        <f t="shared" si="80"/>
        <v>3596.9192722908197</v>
      </c>
      <c r="AO312" s="35">
        <f t="shared" si="81"/>
        <v>0.17855016222216694</v>
      </c>
      <c r="AP312" s="5">
        <f t="shared" si="82"/>
        <v>1561.2488957343016</v>
      </c>
      <c r="AQ312" s="35">
        <f t="shared" si="83"/>
        <v>7.7500000000000013E-2</v>
      </c>
      <c r="AR312" s="5">
        <f t="shared" si="113"/>
        <v>481855.15477149602</v>
      </c>
      <c r="AS312" s="5">
        <f t="shared" si="114"/>
        <v>1091386.1364761661</v>
      </c>
      <c r="AT312" s="5">
        <f t="shared" si="84"/>
        <v>238144.84522850424</v>
      </c>
      <c r="AU312" s="5">
        <f t="shared" si="85"/>
        <v>1573241.2912476622</v>
      </c>
      <c r="AV312" s="150"/>
      <c r="AW312" s="2">
        <v>305</v>
      </c>
      <c r="AX312" s="118">
        <v>54118</v>
      </c>
      <c r="AY312" s="5">
        <f t="shared" si="115"/>
        <v>237253.70126717593</v>
      </c>
      <c r="AZ312" s="5">
        <f t="shared" si="116"/>
        <v>5034.344461579999</v>
      </c>
      <c r="BA312" s="5">
        <f t="shared" si="86"/>
        <v>3551.5088286601494</v>
      </c>
      <c r="BB312" s="35">
        <f t="shared" si="87"/>
        <v>0.17963094238908722</v>
      </c>
      <c r="BC312" s="5">
        <f t="shared" si="88"/>
        <v>1482.8356329198493</v>
      </c>
      <c r="BD312" s="35">
        <f t="shared" si="89"/>
        <v>7.4999999999999983E-2</v>
      </c>
      <c r="BE312" s="5">
        <f t="shared" si="117"/>
        <v>486297.80756148446</v>
      </c>
      <c r="BF312" s="5">
        <f t="shared" si="118"/>
        <v>1049177.2532204147</v>
      </c>
      <c r="BG312" s="5">
        <f t="shared" si="90"/>
        <v>233702.19243851578</v>
      </c>
      <c r="BH312" s="5">
        <f t="shared" si="91"/>
        <v>1535475.0607818991</v>
      </c>
      <c r="BI312" s="150"/>
      <c r="BJ312" s="2">
        <v>305</v>
      </c>
      <c r="BK312" s="118">
        <v>54118</v>
      </c>
      <c r="BL312" s="5">
        <f t="shared" si="119"/>
        <v>232765.38278588303</v>
      </c>
      <c r="BM312" s="5">
        <f t="shared" si="120"/>
        <v>4911.6692164045799</v>
      </c>
      <c r="BN312" s="5">
        <f t="shared" si="92"/>
        <v>3505.3783620732033</v>
      </c>
      <c r="BO312" s="35">
        <f t="shared" si="93"/>
        <v>0.18071647871957361</v>
      </c>
      <c r="BP312" s="5">
        <f t="shared" si="94"/>
        <v>1406.2908543313765</v>
      </c>
      <c r="BQ312" s="35">
        <f t="shared" si="95"/>
        <v>7.2499999999999981E-2</v>
      </c>
      <c r="BR312" s="5">
        <f t="shared" si="121"/>
        <v>490739.99557619134</v>
      </c>
      <c r="BS312" s="5">
        <f t="shared" si="122"/>
        <v>1007319.115427206</v>
      </c>
      <c r="BT312" s="5">
        <f t="shared" si="96"/>
        <v>229260.00442380982</v>
      </c>
      <c r="BU312" s="5">
        <f t="shared" si="97"/>
        <v>1498059.1110033975</v>
      </c>
      <c r="BV312" s="150"/>
      <c r="BW312" s="2">
        <v>305</v>
      </c>
      <c r="BX312" s="118">
        <v>54118</v>
      </c>
      <c r="BY312" s="5">
        <f t="shared" si="123"/>
        <v>228278.74765498907</v>
      </c>
      <c r="BZ312" s="5">
        <f t="shared" si="124"/>
        <v>4790.177965290115</v>
      </c>
      <c r="CA312" s="5">
        <f t="shared" si="98"/>
        <v>3458.5519373026787</v>
      </c>
      <c r="CB312" s="35">
        <f t="shared" si="99"/>
        <v>0.18180677646943055</v>
      </c>
      <c r="CC312" s="5">
        <f t="shared" si="100"/>
        <v>1331.6260279874364</v>
      </c>
      <c r="CD312" s="35">
        <f t="shared" si="101"/>
        <v>7.0000000000000007E-2</v>
      </c>
      <c r="CE312" s="5">
        <f t="shared" si="125"/>
        <v>495179.80428231438</v>
      </c>
      <c r="CF312" s="5">
        <f t="shared" si="126"/>
        <v>965824.47513117152</v>
      </c>
      <c r="CG312" s="5">
        <f t="shared" si="102"/>
        <v>224820.19571768638</v>
      </c>
      <c r="CH312" s="5">
        <f t="shared" si="103"/>
        <v>1461004.2794134859</v>
      </c>
    </row>
    <row r="313" spans="9:86" ht="14.25" customHeight="1">
      <c r="I313" s="150"/>
      <c r="J313" s="2">
        <v>306</v>
      </c>
      <c r="K313" s="118">
        <v>54149</v>
      </c>
      <c r="L313" s="5">
        <f t="shared" si="104"/>
        <v>247024.12816021199</v>
      </c>
      <c r="M313" s="5">
        <f t="shared" si="67"/>
        <v>5409.1195491666622</v>
      </c>
      <c r="N313" s="5">
        <f t="shared" si="68"/>
        <v>3710.8286680652045</v>
      </c>
      <c r="O313" s="35">
        <f t="shared" si="69"/>
        <v>0.18026556494069174</v>
      </c>
      <c r="P313" s="5">
        <f t="shared" si="70"/>
        <v>1698.2908811014574</v>
      </c>
      <c r="Q313" s="35">
        <f t="shared" si="71"/>
        <v>8.2500000000000004E-2</v>
      </c>
      <c r="R313" s="5">
        <f t="shared" si="105"/>
        <v>476686.70050785324</v>
      </c>
      <c r="S313" s="5">
        <f t="shared" si="106"/>
        <v>1178503.8815371455</v>
      </c>
      <c r="T313" s="5">
        <f t="shared" si="72"/>
        <v>243313.29949214679</v>
      </c>
      <c r="U313" s="5">
        <f t="shared" si="73"/>
        <v>1655190.5820449986</v>
      </c>
      <c r="V313" s="150"/>
      <c r="W313" s="2">
        <v>306</v>
      </c>
      <c r="X313" s="118">
        <v>54149</v>
      </c>
      <c r="Y313" s="5">
        <f t="shared" si="107"/>
        <v>242586.09603610172</v>
      </c>
      <c r="Z313" s="5">
        <f t="shared" si="108"/>
        <v>5283.104931931518</v>
      </c>
      <c r="AA313" s="5">
        <f t="shared" si="74"/>
        <v>3665.8642916908398</v>
      </c>
      <c r="AB313" s="35">
        <f t="shared" si="75"/>
        <v>0.18133921201214853</v>
      </c>
      <c r="AC313" s="5">
        <f t="shared" si="76"/>
        <v>1617.2406402406782</v>
      </c>
      <c r="AD313" s="35">
        <f t="shared" si="77"/>
        <v>0.08</v>
      </c>
      <c r="AE313" s="5">
        <f t="shared" si="109"/>
        <v>481079.76825558889</v>
      </c>
      <c r="AF313" s="5">
        <f t="shared" si="110"/>
        <v>1135550.3409154557</v>
      </c>
      <c r="AG313" s="5">
        <f t="shared" si="78"/>
        <v>238920.23174441088</v>
      </c>
      <c r="AH313" s="5">
        <f t="shared" si="79"/>
        <v>1616630.1091710445</v>
      </c>
      <c r="AI313" s="150"/>
      <c r="AJ313" s="2">
        <v>306</v>
      </c>
      <c r="AK313" s="118">
        <v>54149</v>
      </c>
      <c r="AL313" s="5">
        <f t="shared" si="111"/>
        <v>238144.84522850424</v>
      </c>
      <c r="AM313" s="5">
        <f t="shared" si="112"/>
        <v>5158.1681680251213</v>
      </c>
      <c r="AN313" s="5">
        <f t="shared" si="80"/>
        <v>3620.1493759243649</v>
      </c>
      <c r="AO313" s="35">
        <f t="shared" si="81"/>
        <v>0.18241752186325597</v>
      </c>
      <c r="AP313" s="5">
        <f t="shared" si="82"/>
        <v>1538.0187921007566</v>
      </c>
      <c r="AQ313" s="35">
        <f t="shared" si="83"/>
        <v>7.7499999999999999E-2</v>
      </c>
      <c r="AR313" s="5">
        <f t="shared" si="113"/>
        <v>485475.30414742039</v>
      </c>
      <c r="AS313" s="5">
        <f t="shared" si="114"/>
        <v>1092924.1552682668</v>
      </c>
      <c r="AT313" s="5">
        <f t="shared" si="84"/>
        <v>234524.69585257987</v>
      </c>
      <c r="AU313" s="5">
        <f t="shared" si="85"/>
        <v>1578399.4594156872</v>
      </c>
      <c r="AV313" s="150"/>
      <c r="AW313" s="2">
        <v>306</v>
      </c>
      <c r="AX313" s="118">
        <v>54149</v>
      </c>
      <c r="AY313" s="5">
        <f t="shared" si="115"/>
        <v>233702.19243851578</v>
      </c>
      <c r="AZ313" s="5">
        <f t="shared" si="116"/>
        <v>5034.344461579999</v>
      </c>
      <c r="BA313" s="5">
        <f t="shared" si="86"/>
        <v>3573.7057588392754</v>
      </c>
      <c r="BB313" s="35">
        <f t="shared" si="87"/>
        <v>0.18350049975399221</v>
      </c>
      <c r="BC313" s="5">
        <f t="shared" si="88"/>
        <v>1460.6387027407234</v>
      </c>
      <c r="BD313" s="35">
        <f t="shared" si="89"/>
        <v>7.4999999999999983E-2</v>
      </c>
      <c r="BE313" s="5">
        <f t="shared" si="117"/>
        <v>489871.51332032372</v>
      </c>
      <c r="BF313" s="5">
        <f t="shared" si="118"/>
        <v>1050637.8919231554</v>
      </c>
      <c r="BG313" s="5">
        <f t="shared" si="90"/>
        <v>230128.48667967651</v>
      </c>
      <c r="BH313" s="5">
        <f t="shared" si="91"/>
        <v>1540509.4052434792</v>
      </c>
      <c r="BI313" s="150"/>
      <c r="BJ313" s="2">
        <v>306</v>
      </c>
      <c r="BK313" s="118">
        <v>54149</v>
      </c>
      <c r="BL313" s="5">
        <f t="shared" si="119"/>
        <v>229260.00442380982</v>
      </c>
      <c r="BM313" s="5">
        <f t="shared" si="120"/>
        <v>4911.6692164045799</v>
      </c>
      <c r="BN313" s="5">
        <f t="shared" si="92"/>
        <v>3526.5566896773953</v>
      </c>
      <c r="BO313" s="35">
        <f t="shared" si="93"/>
        <v>0.18458815083113439</v>
      </c>
      <c r="BP313" s="5">
        <f t="shared" si="94"/>
        <v>1385.1125267271843</v>
      </c>
      <c r="BQ313" s="35">
        <f t="shared" si="95"/>
        <v>7.2499999999999995E-2</v>
      </c>
      <c r="BR313" s="5">
        <f t="shared" si="121"/>
        <v>494266.55226586876</v>
      </c>
      <c r="BS313" s="5">
        <f t="shared" si="122"/>
        <v>1008704.2279539332</v>
      </c>
      <c r="BT313" s="5">
        <f t="shared" si="96"/>
        <v>225733.44773413244</v>
      </c>
      <c r="BU313" s="5">
        <f t="shared" si="97"/>
        <v>1502970.7802198019</v>
      </c>
      <c r="BV313" s="150"/>
      <c r="BW313" s="2">
        <v>306</v>
      </c>
      <c r="BX313" s="118">
        <v>54149</v>
      </c>
      <c r="BY313" s="5">
        <f t="shared" si="123"/>
        <v>224820.19571768638</v>
      </c>
      <c r="BZ313" s="5">
        <f t="shared" si="124"/>
        <v>4790.177965290115</v>
      </c>
      <c r="CA313" s="5">
        <f t="shared" si="98"/>
        <v>3478.7268236036111</v>
      </c>
      <c r="CB313" s="35">
        <f t="shared" si="99"/>
        <v>0.18568048012761035</v>
      </c>
      <c r="CC313" s="5">
        <f t="shared" si="100"/>
        <v>1311.4511416865039</v>
      </c>
      <c r="CD313" s="35">
        <f t="shared" si="101"/>
        <v>7.0000000000000007E-2</v>
      </c>
      <c r="CE313" s="5">
        <f t="shared" si="125"/>
        <v>498658.53110591799</v>
      </c>
      <c r="CF313" s="5">
        <f t="shared" si="126"/>
        <v>967135.92627285805</v>
      </c>
      <c r="CG313" s="5">
        <f t="shared" si="102"/>
        <v>221341.46889408276</v>
      </c>
      <c r="CH313" s="5">
        <f t="shared" si="103"/>
        <v>1465794.457378776</v>
      </c>
    </row>
    <row r="314" spans="9:86" ht="14.25" customHeight="1">
      <c r="I314" s="150"/>
      <c r="J314" s="2">
        <v>307</v>
      </c>
      <c r="K314" s="118">
        <v>54179</v>
      </c>
      <c r="L314" s="5">
        <f t="shared" si="104"/>
        <v>243313.29949214679</v>
      </c>
      <c r="M314" s="5">
        <f t="shared" si="67"/>
        <v>5409.1195491666622</v>
      </c>
      <c r="N314" s="5">
        <f t="shared" si="68"/>
        <v>3736.340615158153</v>
      </c>
      <c r="O314" s="35">
        <f t="shared" si="69"/>
        <v>0.18427306470908703</v>
      </c>
      <c r="P314" s="5">
        <f t="shared" si="70"/>
        <v>1672.7789340085092</v>
      </c>
      <c r="Q314" s="35">
        <f t="shared" si="71"/>
        <v>8.2500000000000004E-2</v>
      </c>
      <c r="R314" s="5">
        <f t="shared" si="105"/>
        <v>480423.04112301138</v>
      </c>
      <c r="S314" s="5">
        <f t="shared" si="106"/>
        <v>1180176.6604711539</v>
      </c>
      <c r="T314" s="5">
        <f t="shared" si="72"/>
        <v>239576.95887698865</v>
      </c>
      <c r="U314" s="5">
        <f t="shared" si="73"/>
        <v>1660599.7015941653</v>
      </c>
      <c r="V314" s="150"/>
      <c r="W314" s="2">
        <v>307</v>
      </c>
      <c r="X314" s="118">
        <v>54179</v>
      </c>
      <c r="Y314" s="5">
        <f t="shared" si="107"/>
        <v>238920.23174441088</v>
      </c>
      <c r="Z314" s="5">
        <f t="shared" si="108"/>
        <v>5283.104931931518</v>
      </c>
      <c r="AA314" s="5">
        <f t="shared" si="74"/>
        <v>3690.3033869687788</v>
      </c>
      <c r="AB314" s="35">
        <f t="shared" si="75"/>
        <v>0.18534906115024427</v>
      </c>
      <c r="AC314" s="5">
        <f t="shared" si="76"/>
        <v>1592.8015449627394</v>
      </c>
      <c r="AD314" s="35">
        <f t="shared" si="77"/>
        <v>8.0000000000000016E-2</v>
      </c>
      <c r="AE314" s="5">
        <f t="shared" si="109"/>
        <v>484770.07164255768</v>
      </c>
      <c r="AF314" s="5">
        <f t="shared" si="110"/>
        <v>1137143.1424604184</v>
      </c>
      <c r="AG314" s="5">
        <f t="shared" si="78"/>
        <v>235229.92835744208</v>
      </c>
      <c r="AH314" s="5">
        <f t="shared" si="79"/>
        <v>1621913.214102976</v>
      </c>
      <c r="AI314" s="150"/>
      <c r="AJ314" s="2">
        <v>307</v>
      </c>
      <c r="AK314" s="118">
        <v>54179</v>
      </c>
      <c r="AL314" s="5">
        <f t="shared" si="111"/>
        <v>234524.69585257987</v>
      </c>
      <c r="AM314" s="5">
        <f t="shared" si="112"/>
        <v>5158.1681680251213</v>
      </c>
      <c r="AN314" s="5">
        <f t="shared" si="80"/>
        <v>3643.5295073105431</v>
      </c>
      <c r="AO314" s="35">
        <f t="shared" si="81"/>
        <v>0.18642963773508098</v>
      </c>
      <c r="AP314" s="5">
        <f t="shared" si="82"/>
        <v>1514.6386607145782</v>
      </c>
      <c r="AQ314" s="35">
        <f t="shared" si="83"/>
        <v>7.7499999999999999E-2</v>
      </c>
      <c r="AR314" s="5">
        <f t="shared" si="113"/>
        <v>489118.83365473093</v>
      </c>
      <c r="AS314" s="5">
        <f t="shared" si="114"/>
        <v>1094438.7939289813</v>
      </c>
      <c r="AT314" s="5">
        <f t="shared" si="84"/>
        <v>230881.16634526933</v>
      </c>
      <c r="AU314" s="5">
        <f t="shared" si="85"/>
        <v>1583557.6275837123</v>
      </c>
      <c r="AV314" s="150"/>
      <c r="AW314" s="2">
        <v>307</v>
      </c>
      <c r="AX314" s="118">
        <v>54179</v>
      </c>
      <c r="AY314" s="5">
        <f t="shared" si="115"/>
        <v>230128.48667967651</v>
      </c>
      <c r="AZ314" s="5">
        <f t="shared" si="116"/>
        <v>5034.344461579999</v>
      </c>
      <c r="BA314" s="5">
        <f t="shared" si="86"/>
        <v>3596.0414198320209</v>
      </c>
      <c r="BB314" s="35">
        <f t="shared" si="87"/>
        <v>0.18751479949568189</v>
      </c>
      <c r="BC314" s="5">
        <f t="shared" si="88"/>
        <v>1438.3030417479781</v>
      </c>
      <c r="BD314" s="35">
        <f t="shared" si="89"/>
        <v>7.4999999999999997E-2</v>
      </c>
      <c r="BE314" s="5">
        <f t="shared" si="117"/>
        <v>493467.55474015576</v>
      </c>
      <c r="BF314" s="5">
        <f t="shared" si="118"/>
        <v>1052076.1949649034</v>
      </c>
      <c r="BG314" s="5">
        <f t="shared" si="90"/>
        <v>226532.44525984451</v>
      </c>
      <c r="BH314" s="5">
        <f t="shared" si="91"/>
        <v>1545543.7497050592</v>
      </c>
      <c r="BI314" s="150"/>
      <c r="BJ314" s="2">
        <v>307</v>
      </c>
      <c r="BK314" s="118">
        <v>54179</v>
      </c>
      <c r="BL314" s="5">
        <f t="shared" si="119"/>
        <v>225733.44773413244</v>
      </c>
      <c r="BM314" s="5">
        <f t="shared" si="120"/>
        <v>4911.6692164045799</v>
      </c>
      <c r="BN314" s="5">
        <f t="shared" si="92"/>
        <v>3547.8629696775297</v>
      </c>
      <c r="BO314" s="35">
        <f t="shared" si="93"/>
        <v>0.18860455135684717</v>
      </c>
      <c r="BP314" s="5">
        <f t="shared" si="94"/>
        <v>1363.8062467270502</v>
      </c>
      <c r="BQ314" s="35">
        <f t="shared" si="95"/>
        <v>7.2499999999999995E-2</v>
      </c>
      <c r="BR314" s="5">
        <f t="shared" si="121"/>
        <v>497814.4152355463</v>
      </c>
      <c r="BS314" s="5">
        <f t="shared" si="122"/>
        <v>1010068.0342006602</v>
      </c>
      <c r="BT314" s="5">
        <f t="shared" si="96"/>
        <v>222185.58476445492</v>
      </c>
      <c r="BU314" s="5">
        <f t="shared" si="97"/>
        <v>1507882.4494362064</v>
      </c>
      <c r="BV314" s="150"/>
      <c r="BW314" s="2">
        <v>307</v>
      </c>
      <c r="BX314" s="118">
        <v>54179</v>
      </c>
      <c r="BY314" s="5">
        <f t="shared" si="123"/>
        <v>221341.46889408276</v>
      </c>
      <c r="BZ314" s="5">
        <f t="shared" si="124"/>
        <v>4790.177965290115</v>
      </c>
      <c r="CA314" s="5">
        <f t="shared" si="98"/>
        <v>3499.0193967412988</v>
      </c>
      <c r="CB314" s="35">
        <f t="shared" si="99"/>
        <v>0.18969889813547758</v>
      </c>
      <c r="CC314" s="5">
        <f t="shared" si="100"/>
        <v>1291.1585685488162</v>
      </c>
      <c r="CD314" s="35">
        <f t="shared" si="101"/>
        <v>7.0000000000000007E-2</v>
      </c>
      <c r="CE314" s="5">
        <f t="shared" si="125"/>
        <v>502157.55050265929</v>
      </c>
      <c r="CF314" s="5">
        <f t="shared" si="126"/>
        <v>968427.0848414069</v>
      </c>
      <c r="CG314" s="5">
        <f t="shared" si="102"/>
        <v>217842.44949734147</v>
      </c>
      <c r="CH314" s="5">
        <f t="shared" si="103"/>
        <v>1470584.6353440662</v>
      </c>
    </row>
    <row r="315" spans="9:86" ht="14.25" customHeight="1">
      <c r="I315" s="150"/>
      <c r="J315" s="2">
        <v>308</v>
      </c>
      <c r="K315" s="118">
        <v>54210</v>
      </c>
      <c r="L315" s="5">
        <f t="shared" si="104"/>
        <v>239576.95887698865</v>
      </c>
      <c r="M315" s="5">
        <f t="shared" si="67"/>
        <v>5409.1195491666622</v>
      </c>
      <c r="N315" s="5">
        <f t="shared" si="68"/>
        <v>3762.0279568873652</v>
      </c>
      <c r="O315" s="35">
        <f t="shared" si="69"/>
        <v>0.18843354425342651</v>
      </c>
      <c r="P315" s="5">
        <f t="shared" si="70"/>
        <v>1647.0915922792969</v>
      </c>
      <c r="Q315" s="35">
        <f t="shared" si="71"/>
        <v>8.2500000000000004E-2</v>
      </c>
      <c r="R315" s="5">
        <f t="shared" si="105"/>
        <v>484185.06907989876</v>
      </c>
      <c r="S315" s="5">
        <f t="shared" si="106"/>
        <v>1181823.7520634332</v>
      </c>
      <c r="T315" s="5">
        <f t="shared" si="72"/>
        <v>235814.93092010129</v>
      </c>
      <c r="U315" s="5">
        <f t="shared" si="73"/>
        <v>1666008.8211433319</v>
      </c>
      <c r="V315" s="150"/>
      <c r="W315" s="2">
        <v>308</v>
      </c>
      <c r="X315" s="118">
        <v>54210</v>
      </c>
      <c r="Y315" s="5">
        <f t="shared" si="107"/>
        <v>235229.92835744208</v>
      </c>
      <c r="Z315" s="5">
        <f t="shared" si="108"/>
        <v>5283.104931931518</v>
      </c>
      <c r="AA315" s="5">
        <f t="shared" si="74"/>
        <v>3714.9054095485708</v>
      </c>
      <c r="AB315" s="35">
        <f t="shared" si="75"/>
        <v>0.18951187557581251</v>
      </c>
      <c r="AC315" s="5">
        <f t="shared" si="76"/>
        <v>1568.1995223829474</v>
      </c>
      <c r="AD315" s="35">
        <f t="shared" si="77"/>
        <v>0.08</v>
      </c>
      <c r="AE315" s="5">
        <f t="shared" si="109"/>
        <v>488484.97705210623</v>
      </c>
      <c r="AF315" s="5">
        <f t="shared" si="110"/>
        <v>1138711.3419828014</v>
      </c>
      <c r="AG315" s="5">
        <f t="shared" si="78"/>
        <v>231515.02294789351</v>
      </c>
      <c r="AH315" s="5">
        <f t="shared" si="79"/>
        <v>1627196.3190349077</v>
      </c>
      <c r="AI315" s="150"/>
      <c r="AJ315" s="2">
        <v>308</v>
      </c>
      <c r="AK315" s="118">
        <v>54210</v>
      </c>
      <c r="AL315" s="5">
        <f t="shared" si="111"/>
        <v>230881.16634526933</v>
      </c>
      <c r="AM315" s="5">
        <f t="shared" si="112"/>
        <v>5158.1681680251213</v>
      </c>
      <c r="AN315" s="5">
        <f t="shared" si="80"/>
        <v>3667.0606353785902</v>
      </c>
      <c r="AO315" s="35">
        <f t="shared" si="81"/>
        <v>0.19059470428495923</v>
      </c>
      <c r="AP315" s="5">
        <f t="shared" si="82"/>
        <v>1491.1075326465311</v>
      </c>
      <c r="AQ315" s="35">
        <f t="shared" si="83"/>
        <v>7.7499999999999999E-2</v>
      </c>
      <c r="AR315" s="5">
        <f t="shared" si="113"/>
        <v>492785.89429010951</v>
      </c>
      <c r="AS315" s="5">
        <f t="shared" si="114"/>
        <v>1095929.9014616278</v>
      </c>
      <c r="AT315" s="5">
        <f t="shared" si="84"/>
        <v>227214.10570989075</v>
      </c>
      <c r="AU315" s="5">
        <f t="shared" si="85"/>
        <v>1588715.7957517374</v>
      </c>
      <c r="AV315" s="150"/>
      <c r="AW315" s="2">
        <v>308</v>
      </c>
      <c r="AX315" s="118">
        <v>54210</v>
      </c>
      <c r="AY315" s="5">
        <f t="shared" si="115"/>
        <v>226532.44525984451</v>
      </c>
      <c r="AZ315" s="5">
        <f t="shared" si="116"/>
        <v>5034.344461579999</v>
      </c>
      <c r="BA315" s="5">
        <f t="shared" si="86"/>
        <v>3618.5166787059707</v>
      </c>
      <c r="BB315" s="35">
        <f t="shared" si="87"/>
        <v>0.19168203519219562</v>
      </c>
      <c r="BC315" s="5">
        <f t="shared" si="88"/>
        <v>1415.8277828740281</v>
      </c>
      <c r="BD315" s="35">
        <f t="shared" si="89"/>
        <v>7.4999999999999997E-2</v>
      </c>
      <c r="BE315" s="5">
        <f t="shared" si="117"/>
        <v>497086.07141886174</v>
      </c>
      <c r="BF315" s="5">
        <f t="shared" si="118"/>
        <v>1053492.0227477774</v>
      </c>
      <c r="BG315" s="5">
        <f t="shared" si="90"/>
        <v>222913.92858113855</v>
      </c>
      <c r="BH315" s="5">
        <f t="shared" si="91"/>
        <v>1550578.0941666393</v>
      </c>
      <c r="BI315" s="150"/>
      <c r="BJ315" s="2">
        <v>308</v>
      </c>
      <c r="BK315" s="118">
        <v>54210</v>
      </c>
      <c r="BL315" s="5">
        <f t="shared" si="119"/>
        <v>222185.58476445492</v>
      </c>
      <c r="BM315" s="5">
        <f t="shared" si="120"/>
        <v>4911.6692164045799</v>
      </c>
      <c r="BN315" s="5">
        <f t="shared" si="92"/>
        <v>3569.2979751193316</v>
      </c>
      <c r="BO315" s="35">
        <f t="shared" si="93"/>
        <v>0.19277387300728316</v>
      </c>
      <c r="BP315" s="5">
        <f t="shared" si="94"/>
        <v>1342.3712412852485</v>
      </c>
      <c r="BQ315" s="35">
        <f t="shared" si="95"/>
        <v>7.2499999999999995E-2</v>
      </c>
      <c r="BR315" s="5">
        <f t="shared" si="121"/>
        <v>501383.71321066562</v>
      </c>
      <c r="BS315" s="5">
        <f t="shared" si="122"/>
        <v>1011410.4054419454</v>
      </c>
      <c r="BT315" s="5">
        <f t="shared" si="96"/>
        <v>218616.2867893356</v>
      </c>
      <c r="BU315" s="5">
        <f t="shared" si="97"/>
        <v>1512794.118652611</v>
      </c>
      <c r="BV315" s="150"/>
      <c r="BW315" s="2">
        <v>308</v>
      </c>
      <c r="BX315" s="118">
        <v>54210</v>
      </c>
      <c r="BY315" s="5">
        <f t="shared" si="123"/>
        <v>217842.44949734147</v>
      </c>
      <c r="BZ315" s="5">
        <f t="shared" si="124"/>
        <v>4790.177965290115</v>
      </c>
      <c r="CA315" s="5">
        <f t="shared" si="98"/>
        <v>3519.4303432222896</v>
      </c>
      <c r="CB315" s="35">
        <f t="shared" si="99"/>
        <v>0.19387022233783174</v>
      </c>
      <c r="CC315" s="5">
        <f t="shared" si="100"/>
        <v>1270.7476220678252</v>
      </c>
      <c r="CD315" s="35">
        <f t="shared" si="101"/>
        <v>7.0000000000000007E-2</v>
      </c>
      <c r="CE315" s="5">
        <f t="shared" si="125"/>
        <v>505676.98084588157</v>
      </c>
      <c r="CF315" s="5">
        <f t="shared" si="126"/>
        <v>969697.83246347471</v>
      </c>
      <c r="CG315" s="5">
        <f t="shared" si="102"/>
        <v>214323.01915411919</v>
      </c>
      <c r="CH315" s="5">
        <f t="shared" si="103"/>
        <v>1475374.8133093563</v>
      </c>
    </row>
    <row r="316" spans="9:86" ht="14.25" customHeight="1">
      <c r="I316" s="150"/>
      <c r="J316" s="2">
        <v>309</v>
      </c>
      <c r="K316" s="118">
        <v>54240</v>
      </c>
      <c r="L316" s="5">
        <f t="shared" si="104"/>
        <v>235814.93092010129</v>
      </c>
      <c r="M316" s="5">
        <f t="shared" si="67"/>
        <v>5409.1195491666622</v>
      </c>
      <c r="N316" s="5">
        <f t="shared" si="68"/>
        <v>3787.891899090966</v>
      </c>
      <c r="O316" s="35">
        <f t="shared" si="69"/>
        <v>0.19275583022557863</v>
      </c>
      <c r="P316" s="5">
        <f t="shared" si="70"/>
        <v>1621.2276500756964</v>
      </c>
      <c r="Q316" s="35">
        <f t="shared" si="71"/>
        <v>8.2500000000000004E-2</v>
      </c>
      <c r="R316" s="5">
        <f t="shared" si="105"/>
        <v>487972.96097898972</v>
      </c>
      <c r="S316" s="5">
        <f t="shared" si="106"/>
        <v>1183444.9797135089</v>
      </c>
      <c r="T316" s="5">
        <f t="shared" si="72"/>
        <v>232027.03902101034</v>
      </c>
      <c r="U316" s="5">
        <f t="shared" si="73"/>
        <v>1671417.9406924986</v>
      </c>
      <c r="V316" s="150"/>
      <c r="W316" s="2">
        <v>309</v>
      </c>
      <c r="X316" s="118">
        <v>54240</v>
      </c>
      <c r="Y316" s="5">
        <f t="shared" si="107"/>
        <v>231515.02294789351</v>
      </c>
      <c r="Z316" s="5">
        <f t="shared" si="108"/>
        <v>5283.104931931518</v>
      </c>
      <c r="AA316" s="5">
        <f t="shared" si="74"/>
        <v>3739.6714456122281</v>
      </c>
      <c r="AB316" s="35">
        <f t="shared" si="75"/>
        <v>0.19383648100212864</v>
      </c>
      <c r="AC316" s="5">
        <f t="shared" si="76"/>
        <v>1543.4334863192901</v>
      </c>
      <c r="AD316" s="35">
        <f t="shared" si="77"/>
        <v>0.08</v>
      </c>
      <c r="AE316" s="5">
        <f t="shared" si="109"/>
        <v>492224.64849771844</v>
      </c>
      <c r="AF316" s="5">
        <f t="shared" si="110"/>
        <v>1140254.7754691208</v>
      </c>
      <c r="AG316" s="5">
        <f t="shared" si="78"/>
        <v>227775.35150228126</v>
      </c>
      <c r="AH316" s="5">
        <f t="shared" si="79"/>
        <v>1632479.4239668392</v>
      </c>
      <c r="AI316" s="150"/>
      <c r="AJ316" s="2">
        <v>309</v>
      </c>
      <c r="AK316" s="118">
        <v>54240</v>
      </c>
      <c r="AL316" s="5">
        <f t="shared" si="111"/>
        <v>227214.10570989075</v>
      </c>
      <c r="AM316" s="5">
        <f t="shared" si="112"/>
        <v>5158.1681680251213</v>
      </c>
      <c r="AN316" s="5">
        <f t="shared" si="80"/>
        <v>3690.74373531541</v>
      </c>
      <c r="AO316" s="35">
        <f t="shared" si="81"/>
        <v>0.19492154628961927</v>
      </c>
      <c r="AP316" s="5">
        <f t="shared" si="82"/>
        <v>1467.424432709711</v>
      </c>
      <c r="AQ316" s="35">
        <f t="shared" si="83"/>
        <v>7.7499999999999999E-2</v>
      </c>
      <c r="AR316" s="5">
        <f t="shared" si="113"/>
        <v>496476.63802542491</v>
      </c>
      <c r="AS316" s="5">
        <f t="shared" si="114"/>
        <v>1097397.3258943376</v>
      </c>
      <c r="AT316" s="5">
        <f t="shared" si="84"/>
        <v>223523.36197457532</v>
      </c>
      <c r="AU316" s="5">
        <f t="shared" si="85"/>
        <v>1593873.9639197625</v>
      </c>
      <c r="AV316" s="150"/>
      <c r="AW316" s="2">
        <v>309</v>
      </c>
      <c r="AX316" s="118">
        <v>54240</v>
      </c>
      <c r="AY316" s="5">
        <f t="shared" si="115"/>
        <v>222913.92858113855</v>
      </c>
      <c r="AZ316" s="5">
        <f t="shared" si="116"/>
        <v>5034.344461579999</v>
      </c>
      <c r="BA316" s="5">
        <f t="shared" si="86"/>
        <v>3641.1324079478832</v>
      </c>
      <c r="BB316" s="35">
        <f t="shared" si="87"/>
        <v>0.19601103068564218</v>
      </c>
      <c r="BC316" s="5">
        <f t="shared" si="88"/>
        <v>1393.2120536321158</v>
      </c>
      <c r="BD316" s="35">
        <f t="shared" si="89"/>
        <v>7.4999999999999997E-2</v>
      </c>
      <c r="BE316" s="5">
        <f t="shared" si="117"/>
        <v>500727.20382680965</v>
      </c>
      <c r="BF316" s="5">
        <f t="shared" si="118"/>
        <v>1054885.2348014095</v>
      </c>
      <c r="BG316" s="5">
        <f t="shared" si="90"/>
        <v>219272.79617319067</v>
      </c>
      <c r="BH316" s="5">
        <f t="shared" si="91"/>
        <v>1555612.4386282191</v>
      </c>
      <c r="BI316" s="150"/>
      <c r="BJ316" s="2">
        <v>309</v>
      </c>
      <c r="BK316" s="118">
        <v>54240</v>
      </c>
      <c r="BL316" s="5">
        <f t="shared" si="119"/>
        <v>218616.2867893356</v>
      </c>
      <c r="BM316" s="5">
        <f t="shared" si="120"/>
        <v>4911.6692164045799</v>
      </c>
      <c r="BN316" s="5">
        <f t="shared" si="92"/>
        <v>3590.8624837190109</v>
      </c>
      <c r="BO316" s="35">
        <f t="shared" si="93"/>
        <v>0.19710493869174134</v>
      </c>
      <c r="BP316" s="5">
        <f t="shared" si="94"/>
        <v>1320.8067326855692</v>
      </c>
      <c r="BQ316" s="35">
        <f t="shared" si="95"/>
        <v>7.2499999999999995E-2</v>
      </c>
      <c r="BR316" s="5">
        <f t="shared" si="121"/>
        <v>504974.57569438464</v>
      </c>
      <c r="BS316" s="5">
        <f t="shared" si="122"/>
        <v>1012731.212174631</v>
      </c>
      <c r="BT316" s="5">
        <f t="shared" si="96"/>
        <v>215025.42430561659</v>
      </c>
      <c r="BU316" s="5">
        <f t="shared" si="97"/>
        <v>1517705.7878690157</v>
      </c>
      <c r="BV316" s="150"/>
      <c r="BW316" s="2">
        <v>309</v>
      </c>
      <c r="BX316" s="118">
        <v>54240</v>
      </c>
      <c r="BY316" s="5">
        <f t="shared" si="123"/>
        <v>214323.01915411919</v>
      </c>
      <c r="BZ316" s="5">
        <f t="shared" si="124"/>
        <v>4790.177965290115</v>
      </c>
      <c r="CA316" s="5">
        <f t="shared" si="98"/>
        <v>3539.960353557753</v>
      </c>
      <c r="CB316" s="35">
        <f t="shared" si="99"/>
        <v>0.19820327471285812</v>
      </c>
      <c r="CC316" s="5">
        <f t="shared" si="100"/>
        <v>1250.217611732362</v>
      </c>
      <c r="CD316" s="35">
        <f t="shared" si="101"/>
        <v>7.0000000000000007E-2</v>
      </c>
      <c r="CE316" s="5">
        <f t="shared" si="125"/>
        <v>509216.94119943934</v>
      </c>
      <c r="CF316" s="5">
        <f t="shared" si="126"/>
        <v>970948.05007520702</v>
      </c>
      <c r="CG316" s="5">
        <f t="shared" si="102"/>
        <v>210783.05880056144</v>
      </c>
      <c r="CH316" s="5">
        <f t="shared" si="103"/>
        <v>1480164.9912746465</v>
      </c>
    </row>
    <row r="317" spans="9:86" ht="14.25" customHeight="1">
      <c r="I317" s="150"/>
      <c r="J317" s="2">
        <v>310</v>
      </c>
      <c r="K317" s="118">
        <v>54271</v>
      </c>
      <c r="L317" s="5">
        <f t="shared" si="104"/>
        <v>232027.03902101034</v>
      </c>
      <c r="M317" s="5">
        <f t="shared" si="67"/>
        <v>5409.1195491666622</v>
      </c>
      <c r="N317" s="5">
        <f t="shared" si="68"/>
        <v>3813.9336558972163</v>
      </c>
      <c r="O317" s="35">
        <f t="shared" si="69"/>
        <v>0.19724944154729446</v>
      </c>
      <c r="P317" s="5">
        <f t="shared" si="70"/>
        <v>1595.1858932694461</v>
      </c>
      <c r="Q317" s="35">
        <f t="shared" si="71"/>
        <v>8.2500000000000004E-2</v>
      </c>
      <c r="R317" s="5">
        <f t="shared" si="105"/>
        <v>491786.89463488694</v>
      </c>
      <c r="S317" s="5">
        <f t="shared" si="106"/>
        <v>1185040.1656067783</v>
      </c>
      <c r="T317" s="5">
        <f t="shared" si="72"/>
        <v>228213.10536511312</v>
      </c>
      <c r="U317" s="5">
        <f t="shared" si="73"/>
        <v>1676827.0602416652</v>
      </c>
      <c r="V317" s="150"/>
      <c r="W317" s="2">
        <v>310</v>
      </c>
      <c r="X317" s="118">
        <v>54271</v>
      </c>
      <c r="Y317" s="5">
        <f t="shared" si="107"/>
        <v>227775.35150228126</v>
      </c>
      <c r="Z317" s="5">
        <f t="shared" si="108"/>
        <v>5283.104931931518</v>
      </c>
      <c r="AA317" s="5">
        <f t="shared" si="74"/>
        <v>3764.6025885829758</v>
      </c>
      <c r="AB317" s="35">
        <f t="shared" si="75"/>
        <v>0.19833239534060498</v>
      </c>
      <c r="AC317" s="5">
        <f t="shared" si="76"/>
        <v>1518.5023433485419</v>
      </c>
      <c r="AD317" s="35">
        <f t="shared" si="77"/>
        <v>0.08</v>
      </c>
      <c r="AE317" s="5">
        <f t="shared" si="109"/>
        <v>495989.2510863014</v>
      </c>
      <c r="AF317" s="5">
        <f t="shared" si="110"/>
        <v>1141773.2778124693</v>
      </c>
      <c r="AG317" s="5">
        <f t="shared" si="78"/>
        <v>224010.74891369828</v>
      </c>
      <c r="AH317" s="5">
        <f t="shared" si="79"/>
        <v>1637762.5288987707</v>
      </c>
      <c r="AI317" s="150"/>
      <c r="AJ317" s="2">
        <v>310</v>
      </c>
      <c r="AK317" s="118">
        <v>54271</v>
      </c>
      <c r="AL317" s="5">
        <f t="shared" si="111"/>
        <v>223523.36197457532</v>
      </c>
      <c r="AM317" s="5">
        <f t="shared" si="112"/>
        <v>5158.1681680251213</v>
      </c>
      <c r="AN317" s="5">
        <f t="shared" si="80"/>
        <v>3714.5797886059891</v>
      </c>
      <c r="AO317" s="35">
        <f t="shared" si="81"/>
        <v>0.19941968065218188</v>
      </c>
      <c r="AP317" s="5">
        <f t="shared" si="82"/>
        <v>1443.5883794191323</v>
      </c>
      <c r="AQ317" s="35">
        <f t="shared" si="83"/>
        <v>7.7499999999999999E-2</v>
      </c>
      <c r="AR317" s="5">
        <f t="shared" si="113"/>
        <v>500191.21781403088</v>
      </c>
      <c r="AS317" s="5">
        <f t="shared" si="114"/>
        <v>1098840.9142737568</v>
      </c>
      <c r="AT317" s="5">
        <f t="shared" si="84"/>
        <v>219808.78218596932</v>
      </c>
      <c r="AU317" s="5">
        <f t="shared" si="85"/>
        <v>1599032.1320877876</v>
      </c>
      <c r="AV317" s="150"/>
      <c r="AW317" s="2">
        <v>310</v>
      </c>
      <c r="AX317" s="118">
        <v>54271</v>
      </c>
      <c r="AY317" s="5">
        <f t="shared" si="115"/>
        <v>219272.79617319067</v>
      </c>
      <c r="AZ317" s="5">
        <f t="shared" si="116"/>
        <v>5034.344461579999</v>
      </c>
      <c r="BA317" s="5">
        <f t="shared" si="86"/>
        <v>3663.8894854975574</v>
      </c>
      <c r="BB317" s="35">
        <f t="shared" si="87"/>
        <v>0.20051130187277771</v>
      </c>
      <c r="BC317" s="5">
        <f t="shared" si="88"/>
        <v>1370.4549760824416</v>
      </c>
      <c r="BD317" s="35">
        <f t="shared" si="89"/>
        <v>7.4999999999999997E-2</v>
      </c>
      <c r="BE317" s="5">
        <f t="shared" si="117"/>
        <v>504391.0933123072</v>
      </c>
      <c r="BF317" s="5">
        <f t="shared" si="118"/>
        <v>1056255.6897774921</v>
      </c>
      <c r="BG317" s="5">
        <f t="shared" si="90"/>
        <v>215608.90668769312</v>
      </c>
      <c r="BH317" s="5">
        <f t="shared" si="91"/>
        <v>1560646.7830897993</v>
      </c>
      <c r="BI317" s="150"/>
      <c r="BJ317" s="2">
        <v>310</v>
      </c>
      <c r="BK317" s="118">
        <v>54271</v>
      </c>
      <c r="BL317" s="5">
        <f t="shared" si="119"/>
        <v>215025.42430561659</v>
      </c>
      <c r="BM317" s="5">
        <f t="shared" si="120"/>
        <v>4911.6692164045799</v>
      </c>
      <c r="BN317" s="5">
        <f t="shared" si="92"/>
        <v>3612.5572778914798</v>
      </c>
      <c r="BO317" s="35">
        <f t="shared" si="93"/>
        <v>0.2016072633024234</v>
      </c>
      <c r="BP317" s="5">
        <f t="shared" si="94"/>
        <v>1299.1119385131001</v>
      </c>
      <c r="BQ317" s="35">
        <f t="shared" si="95"/>
        <v>7.2499999999999981E-2</v>
      </c>
      <c r="BR317" s="5">
        <f t="shared" si="121"/>
        <v>508587.13297227613</v>
      </c>
      <c r="BS317" s="5">
        <f t="shared" si="122"/>
        <v>1014030.3241131441</v>
      </c>
      <c r="BT317" s="5">
        <f t="shared" si="96"/>
        <v>211412.86702772509</v>
      </c>
      <c r="BU317" s="5">
        <f t="shared" si="97"/>
        <v>1522617.4570854201</v>
      </c>
      <c r="BV317" s="150"/>
      <c r="BW317" s="2">
        <v>310</v>
      </c>
      <c r="BX317" s="118">
        <v>54271</v>
      </c>
      <c r="BY317" s="5">
        <f t="shared" si="123"/>
        <v>210783.05880056144</v>
      </c>
      <c r="BZ317" s="5">
        <f t="shared" si="124"/>
        <v>4790.177965290115</v>
      </c>
      <c r="CA317" s="5">
        <f t="shared" si="98"/>
        <v>3560.6101222868401</v>
      </c>
      <c r="CB317" s="35">
        <f t="shared" si="99"/>
        <v>0.20270756914989924</v>
      </c>
      <c r="CC317" s="5">
        <f t="shared" si="100"/>
        <v>1229.5678430032751</v>
      </c>
      <c r="CD317" s="35">
        <f t="shared" si="101"/>
        <v>7.0000000000000007E-2</v>
      </c>
      <c r="CE317" s="5">
        <f t="shared" si="125"/>
        <v>512777.55132172618</v>
      </c>
      <c r="CF317" s="5">
        <f t="shared" si="126"/>
        <v>972177.61791821034</v>
      </c>
      <c r="CG317" s="5">
        <f t="shared" si="102"/>
        <v>207222.44867827461</v>
      </c>
      <c r="CH317" s="5">
        <f t="shared" si="103"/>
        <v>1484955.1692399364</v>
      </c>
    </row>
    <row r="318" spans="9:86" ht="14.25" customHeight="1">
      <c r="I318" s="150"/>
      <c r="J318" s="2">
        <v>311</v>
      </c>
      <c r="K318" s="118">
        <v>54302</v>
      </c>
      <c r="L318" s="5">
        <f t="shared" si="104"/>
        <v>228213.10536511312</v>
      </c>
      <c r="M318" s="5">
        <f t="shared" si="67"/>
        <v>5409.1195491666622</v>
      </c>
      <c r="N318" s="5">
        <f t="shared" si="68"/>
        <v>3840.1544497815094</v>
      </c>
      <c r="O318" s="35">
        <f t="shared" si="69"/>
        <v>0.20192465863716619</v>
      </c>
      <c r="P318" s="5">
        <f t="shared" si="70"/>
        <v>1568.9650993851528</v>
      </c>
      <c r="Q318" s="35">
        <f t="shared" si="71"/>
        <v>8.2500000000000018E-2</v>
      </c>
      <c r="R318" s="5">
        <f t="shared" si="105"/>
        <v>495627.04908466846</v>
      </c>
      <c r="S318" s="5">
        <f t="shared" si="106"/>
        <v>1186609.1307061636</v>
      </c>
      <c r="T318" s="5">
        <f t="shared" si="72"/>
        <v>224372.9509153316</v>
      </c>
      <c r="U318" s="5">
        <f t="shared" si="73"/>
        <v>1682236.1797908321</v>
      </c>
      <c r="V318" s="150"/>
      <c r="W318" s="2">
        <v>311</v>
      </c>
      <c r="X318" s="118">
        <v>54302</v>
      </c>
      <c r="Y318" s="5">
        <f t="shared" si="107"/>
        <v>224010.74891369828</v>
      </c>
      <c r="Z318" s="5">
        <f t="shared" si="108"/>
        <v>5283.104931931518</v>
      </c>
      <c r="AA318" s="5">
        <f t="shared" si="74"/>
        <v>3789.6999391735294</v>
      </c>
      <c r="AB318" s="35">
        <f t="shared" si="75"/>
        <v>0.20300989792057905</v>
      </c>
      <c r="AC318" s="5">
        <f t="shared" si="76"/>
        <v>1493.4049927579886</v>
      </c>
      <c r="AD318" s="35">
        <f t="shared" si="77"/>
        <v>0.08</v>
      </c>
      <c r="AE318" s="5">
        <f t="shared" si="109"/>
        <v>499778.95102547493</v>
      </c>
      <c r="AF318" s="5">
        <f t="shared" si="110"/>
        <v>1143266.6828052273</v>
      </c>
      <c r="AG318" s="5">
        <f t="shared" si="78"/>
        <v>220221.04897452475</v>
      </c>
      <c r="AH318" s="5">
        <f t="shared" si="79"/>
        <v>1643045.6338307024</v>
      </c>
      <c r="AI318" s="150"/>
      <c r="AJ318" s="2">
        <v>311</v>
      </c>
      <c r="AK318" s="118">
        <v>54302</v>
      </c>
      <c r="AL318" s="5">
        <f t="shared" si="111"/>
        <v>219808.78218596932</v>
      </c>
      <c r="AM318" s="5">
        <f t="shared" si="112"/>
        <v>5158.1681680251213</v>
      </c>
      <c r="AN318" s="5">
        <f t="shared" si="80"/>
        <v>3738.5697830740692</v>
      </c>
      <c r="AO318" s="35">
        <f t="shared" si="81"/>
        <v>0.2040993856147777</v>
      </c>
      <c r="AP318" s="5">
        <f t="shared" si="82"/>
        <v>1419.5983849510519</v>
      </c>
      <c r="AQ318" s="35">
        <f t="shared" si="83"/>
        <v>7.7499999999999999E-2</v>
      </c>
      <c r="AR318" s="5">
        <f t="shared" si="113"/>
        <v>503929.78759710497</v>
      </c>
      <c r="AS318" s="5">
        <f t="shared" si="114"/>
        <v>1100260.5126587078</v>
      </c>
      <c r="AT318" s="5">
        <f t="shared" si="84"/>
        <v>216070.21240289524</v>
      </c>
      <c r="AU318" s="5">
        <f t="shared" si="85"/>
        <v>1604190.3002558127</v>
      </c>
      <c r="AV318" s="150"/>
      <c r="AW318" s="2">
        <v>311</v>
      </c>
      <c r="AX318" s="118">
        <v>54302</v>
      </c>
      <c r="AY318" s="5">
        <f t="shared" si="115"/>
        <v>215608.90668769312</v>
      </c>
      <c r="AZ318" s="5">
        <f t="shared" si="116"/>
        <v>5034.344461579999</v>
      </c>
      <c r="BA318" s="5">
        <f t="shared" si="86"/>
        <v>3686.7887947819172</v>
      </c>
      <c r="BB318" s="35">
        <f t="shared" si="87"/>
        <v>0.20519312591045338</v>
      </c>
      <c r="BC318" s="5">
        <f t="shared" si="88"/>
        <v>1347.5556667980818</v>
      </c>
      <c r="BD318" s="35">
        <f t="shared" si="89"/>
        <v>7.4999999999999997E-2</v>
      </c>
      <c r="BE318" s="5">
        <f t="shared" si="117"/>
        <v>508077.8821070891</v>
      </c>
      <c r="BF318" s="5">
        <f t="shared" si="118"/>
        <v>1057603.2454442901</v>
      </c>
      <c r="BG318" s="5">
        <f t="shared" si="90"/>
        <v>211922.11789291119</v>
      </c>
      <c r="BH318" s="5">
        <f t="shared" si="91"/>
        <v>1565681.1275513791</v>
      </c>
      <c r="BI318" s="150"/>
      <c r="BJ318" s="2">
        <v>311</v>
      </c>
      <c r="BK318" s="118">
        <v>54302</v>
      </c>
      <c r="BL318" s="5">
        <f t="shared" si="119"/>
        <v>211412.86702772509</v>
      </c>
      <c r="BM318" s="5">
        <f t="shared" si="120"/>
        <v>4911.6692164045799</v>
      </c>
      <c r="BN318" s="5">
        <f t="shared" si="92"/>
        <v>3634.3831447787406</v>
      </c>
      <c r="BO318" s="35">
        <f t="shared" si="93"/>
        <v>0.20629112291271018</v>
      </c>
      <c r="BP318" s="5">
        <f t="shared" si="94"/>
        <v>1277.286071625839</v>
      </c>
      <c r="BQ318" s="35">
        <f t="shared" si="95"/>
        <v>7.2499999999999995E-2</v>
      </c>
      <c r="BR318" s="5">
        <f t="shared" si="121"/>
        <v>512221.51611705485</v>
      </c>
      <c r="BS318" s="5">
        <f t="shared" si="122"/>
        <v>1015307.61018477</v>
      </c>
      <c r="BT318" s="5">
        <f t="shared" si="96"/>
        <v>207778.48388294634</v>
      </c>
      <c r="BU318" s="5">
        <f t="shared" si="97"/>
        <v>1527529.1263018248</v>
      </c>
      <c r="BV318" s="150"/>
      <c r="BW318" s="2">
        <v>311</v>
      </c>
      <c r="BX318" s="118">
        <v>54302</v>
      </c>
      <c r="BY318" s="5">
        <f t="shared" si="123"/>
        <v>207222.44867827461</v>
      </c>
      <c r="BZ318" s="5">
        <f t="shared" si="124"/>
        <v>4790.177965290115</v>
      </c>
      <c r="CA318" s="5">
        <f t="shared" si="98"/>
        <v>3581.3803480001798</v>
      </c>
      <c r="CB318" s="35">
        <f t="shared" si="99"/>
        <v>0.20739338064055923</v>
      </c>
      <c r="CC318" s="5">
        <f t="shared" si="100"/>
        <v>1208.7976172899353</v>
      </c>
      <c r="CD318" s="35">
        <f t="shared" si="101"/>
        <v>7.0000000000000007E-2</v>
      </c>
      <c r="CE318" s="5">
        <f t="shared" si="125"/>
        <v>516358.93166972633</v>
      </c>
      <c r="CF318" s="5">
        <f t="shared" si="126"/>
        <v>973386.41553550027</v>
      </c>
      <c r="CG318" s="5">
        <f t="shared" si="102"/>
        <v>203641.06833027443</v>
      </c>
      <c r="CH318" s="5">
        <f t="shared" si="103"/>
        <v>1489745.3472052265</v>
      </c>
    </row>
    <row r="319" spans="9:86" ht="14.25" customHeight="1">
      <c r="I319" s="150"/>
      <c r="J319" s="2">
        <v>312</v>
      </c>
      <c r="K319" s="118">
        <v>54332</v>
      </c>
      <c r="L319" s="5">
        <f t="shared" si="104"/>
        <v>224372.9509153316</v>
      </c>
      <c r="M319" s="5">
        <f t="shared" si="67"/>
        <v>5409.1195491666622</v>
      </c>
      <c r="N319" s="5">
        <f t="shared" si="68"/>
        <v>3866.5555116237574</v>
      </c>
      <c r="O319" s="35">
        <f t="shared" si="69"/>
        <v>0.20679260111435577</v>
      </c>
      <c r="P319" s="5">
        <f t="shared" si="70"/>
        <v>1542.5640375429048</v>
      </c>
      <c r="Q319" s="35">
        <f t="shared" si="71"/>
        <v>8.2500000000000004E-2</v>
      </c>
      <c r="R319" s="5">
        <f t="shared" si="105"/>
        <v>499493.60459629219</v>
      </c>
      <c r="S319" s="5">
        <f t="shared" si="106"/>
        <v>1188151.6947437064</v>
      </c>
      <c r="T319" s="5">
        <f t="shared" si="72"/>
        <v>220506.39540370784</v>
      </c>
      <c r="U319" s="5">
        <f t="shared" si="73"/>
        <v>1687645.2993399985</v>
      </c>
      <c r="V319" s="150"/>
      <c r="W319" s="2">
        <v>312</v>
      </c>
      <c r="X319" s="118">
        <v>54332</v>
      </c>
      <c r="Y319" s="5">
        <f t="shared" si="107"/>
        <v>220221.04897452475</v>
      </c>
      <c r="Z319" s="5">
        <f t="shared" si="108"/>
        <v>5283.104931931518</v>
      </c>
      <c r="AA319" s="5">
        <f t="shared" si="74"/>
        <v>3814.9646054346863</v>
      </c>
      <c r="AB319" s="35">
        <f t="shared" si="75"/>
        <v>0.207880107184995</v>
      </c>
      <c r="AC319" s="5">
        <f t="shared" si="76"/>
        <v>1468.1403264968317</v>
      </c>
      <c r="AD319" s="35">
        <f t="shared" si="77"/>
        <v>0.08</v>
      </c>
      <c r="AE319" s="5">
        <f t="shared" si="109"/>
        <v>503593.91563090961</v>
      </c>
      <c r="AF319" s="5">
        <f t="shared" si="110"/>
        <v>1144734.8231317243</v>
      </c>
      <c r="AG319" s="5">
        <f t="shared" si="78"/>
        <v>216406.08436909007</v>
      </c>
      <c r="AH319" s="5">
        <f t="shared" si="79"/>
        <v>1648328.7387626339</v>
      </c>
      <c r="AI319" s="150"/>
      <c r="AJ319" s="2">
        <v>312</v>
      </c>
      <c r="AK319" s="118">
        <v>54332</v>
      </c>
      <c r="AL319" s="5">
        <f t="shared" si="111"/>
        <v>216070.21240289524</v>
      </c>
      <c r="AM319" s="5">
        <f t="shared" si="112"/>
        <v>5158.1681680251213</v>
      </c>
      <c r="AN319" s="5">
        <f t="shared" si="80"/>
        <v>3762.7147129230898</v>
      </c>
      <c r="AO319" s="35">
        <f t="shared" si="81"/>
        <v>0.20897177844618092</v>
      </c>
      <c r="AP319" s="5">
        <f t="shared" si="82"/>
        <v>1395.4534551020317</v>
      </c>
      <c r="AQ319" s="35">
        <f t="shared" si="83"/>
        <v>7.7499999999999999E-2</v>
      </c>
      <c r="AR319" s="5">
        <f t="shared" si="113"/>
        <v>507692.50231002807</v>
      </c>
      <c r="AS319" s="5">
        <f t="shared" si="114"/>
        <v>1101655.9661138097</v>
      </c>
      <c r="AT319" s="5">
        <f t="shared" si="84"/>
        <v>212307.49768997214</v>
      </c>
      <c r="AU319" s="5">
        <f t="shared" si="85"/>
        <v>1609348.4684238378</v>
      </c>
      <c r="AV319" s="150"/>
      <c r="AW319" s="2">
        <v>312</v>
      </c>
      <c r="AX319" s="118">
        <v>54332</v>
      </c>
      <c r="AY319" s="5">
        <f t="shared" si="115"/>
        <v>211922.11789291119</v>
      </c>
      <c r="AZ319" s="5">
        <f t="shared" si="116"/>
        <v>5034.344461579999</v>
      </c>
      <c r="BA319" s="5">
        <f t="shared" si="86"/>
        <v>3709.8312247493041</v>
      </c>
      <c r="BB319" s="35">
        <f t="shared" si="87"/>
        <v>0.2100676188951997</v>
      </c>
      <c r="BC319" s="5">
        <f t="shared" si="88"/>
        <v>1324.513236830695</v>
      </c>
      <c r="BD319" s="35">
        <f t="shared" si="89"/>
        <v>7.5000000000000011E-2</v>
      </c>
      <c r="BE319" s="5">
        <f t="shared" si="117"/>
        <v>511787.71333183843</v>
      </c>
      <c r="BF319" s="5">
        <f t="shared" si="118"/>
        <v>1058927.7586811208</v>
      </c>
      <c r="BG319" s="5">
        <f t="shared" si="90"/>
        <v>208212.28666816189</v>
      </c>
      <c r="BH319" s="5">
        <f t="shared" si="91"/>
        <v>1570715.4720129592</v>
      </c>
      <c r="BI319" s="150"/>
      <c r="BJ319" s="2">
        <v>312</v>
      </c>
      <c r="BK319" s="118">
        <v>54332</v>
      </c>
      <c r="BL319" s="5">
        <f t="shared" si="119"/>
        <v>207778.48388294634</v>
      </c>
      <c r="BM319" s="5">
        <f t="shared" si="120"/>
        <v>4911.6692164045799</v>
      </c>
      <c r="BN319" s="5">
        <f t="shared" si="92"/>
        <v>3656.3408762784456</v>
      </c>
      <c r="BO319" s="35">
        <f t="shared" si="93"/>
        <v>0.21116763244869613</v>
      </c>
      <c r="BP319" s="5">
        <f t="shared" si="94"/>
        <v>1255.3283401261342</v>
      </c>
      <c r="BQ319" s="35">
        <f t="shared" si="95"/>
        <v>7.2500000000000009E-2</v>
      </c>
      <c r="BR319" s="5">
        <f t="shared" si="121"/>
        <v>515877.85699333332</v>
      </c>
      <c r="BS319" s="5">
        <f t="shared" si="122"/>
        <v>1016562.938524896</v>
      </c>
      <c r="BT319" s="5">
        <f t="shared" si="96"/>
        <v>204122.1430066679</v>
      </c>
      <c r="BU319" s="5">
        <f t="shared" si="97"/>
        <v>1532440.7955182292</v>
      </c>
      <c r="BV319" s="150"/>
      <c r="BW319" s="2">
        <v>312</v>
      </c>
      <c r="BX319" s="118">
        <v>54332</v>
      </c>
      <c r="BY319" s="5">
        <f t="shared" si="123"/>
        <v>203641.06833027443</v>
      </c>
      <c r="BZ319" s="5">
        <f t="shared" si="124"/>
        <v>4790.177965290115</v>
      </c>
      <c r="CA319" s="5">
        <f t="shared" si="98"/>
        <v>3602.2717333635142</v>
      </c>
      <c r="CB319" s="35">
        <f t="shared" si="99"/>
        <v>0.21227182294218871</v>
      </c>
      <c r="CC319" s="5">
        <f t="shared" si="100"/>
        <v>1187.9062319266009</v>
      </c>
      <c r="CD319" s="35">
        <f t="shared" si="101"/>
        <v>7.0000000000000007E-2</v>
      </c>
      <c r="CE319" s="5">
        <f t="shared" si="125"/>
        <v>519961.20340308984</v>
      </c>
      <c r="CF319" s="5">
        <f t="shared" si="126"/>
        <v>974574.32176742691</v>
      </c>
      <c r="CG319" s="5">
        <f t="shared" si="102"/>
        <v>200038.79659691092</v>
      </c>
      <c r="CH319" s="5">
        <f t="shared" si="103"/>
        <v>1494535.5251705167</v>
      </c>
    </row>
    <row r="320" spans="9:86" ht="14.25" customHeight="1">
      <c r="I320" s="150"/>
      <c r="J320" s="2">
        <v>313</v>
      </c>
      <c r="K320" s="118">
        <v>54363</v>
      </c>
      <c r="L320" s="5">
        <f t="shared" si="104"/>
        <v>220506.39540370784</v>
      </c>
      <c r="M320" s="5">
        <f t="shared" si="67"/>
        <v>5409.1195491666622</v>
      </c>
      <c r="N320" s="5">
        <f t="shared" si="68"/>
        <v>3893.1380807661708</v>
      </c>
      <c r="O320" s="35">
        <f t="shared" si="69"/>
        <v>0.21186531521529053</v>
      </c>
      <c r="P320" s="5">
        <f t="shared" si="70"/>
        <v>1515.9814684004914</v>
      </c>
      <c r="Q320" s="35">
        <f t="shared" si="71"/>
        <v>8.2500000000000004E-2</v>
      </c>
      <c r="R320" s="5">
        <f t="shared" si="105"/>
        <v>503386.74267705838</v>
      </c>
      <c r="S320" s="5">
        <f t="shared" si="106"/>
        <v>1189667.6762121068</v>
      </c>
      <c r="T320" s="5">
        <f t="shared" si="72"/>
        <v>216613.25732294167</v>
      </c>
      <c r="U320" s="5">
        <f t="shared" si="73"/>
        <v>1693054.4188891652</v>
      </c>
      <c r="V320" s="150"/>
      <c r="W320" s="2">
        <v>313</v>
      </c>
      <c r="X320" s="118">
        <v>54363</v>
      </c>
      <c r="Y320" s="5">
        <f t="shared" si="107"/>
        <v>216406.08436909007</v>
      </c>
      <c r="Z320" s="5">
        <f t="shared" si="108"/>
        <v>5283.104931931518</v>
      </c>
      <c r="AA320" s="5">
        <f t="shared" si="74"/>
        <v>3840.3977028042509</v>
      </c>
      <c r="AB320" s="35">
        <f t="shared" si="75"/>
        <v>0.21295506809804576</v>
      </c>
      <c r="AC320" s="5">
        <f t="shared" si="76"/>
        <v>1442.7072291272673</v>
      </c>
      <c r="AD320" s="35">
        <f t="shared" si="77"/>
        <v>0.08</v>
      </c>
      <c r="AE320" s="5">
        <f t="shared" si="109"/>
        <v>507434.31333371386</v>
      </c>
      <c r="AF320" s="5">
        <f t="shared" si="110"/>
        <v>1146177.5303608514</v>
      </c>
      <c r="AG320" s="5">
        <f t="shared" si="78"/>
        <v>212565.68666628582</v>
      </c>
      <c r="AH320" s="5">
        <f t="shared" si="79"/>
        <v>1653611.8436945654</v>
      </c>
      <c r="AI320" s="150"/>
      <c r="AJ320" s="2">
        <v>313</v>
      </c>
      <c r="AK320" s="118">
        <v>54363</v>
      </c>
      <c r="AL320" s="5">
        <f t="shared" si="111"/>
        <v>212307.49768997214</v>
      </c>
      <c r="AM320" s="5">
        <f t="shared" si="112"/>
        <v>5158.1681680251213</v>
      </c>
      <c r="AN320" s="5">
        <f t="shared" si="80"/>
        <v>3787.0155787773847</v>
      </c>
      <c r="AO320" s="35">
        <f t="shared" si="81"/>
        <v>0.21404890284039682</v>
      </c>
      <c r="AP320" s="5">
        <f t="shared" si="82"/>
        <v>1371.1525892477366</v>
      </c>
      <c r="AQ320" s="35">
        <f t="shared" si="83"/>
        <v>7.7499999999999986E-2</v>
      </c>
      <c r="AR320" s="5">
        <f t="shared" si="113"/>
        <v>511479.51788880548</v>
      </c>
      <c r="AS320" s="5">
        <f t="shared" si="114"/>
        <v>1103027.1187030575</v>
      </c>
      <c r="AT320" s="5">
        <f t="shared" si="84"/>
        <v>208520.48211119475</v>
      </c>
      <c r="AU320" s="5">
        <f t="shared" si="85"/>
        <v>1614506.6365918629</v>
      </c>
      <c r="AV320" s="150"/>
      <c r="AW320" s="2">
        <v>313</v>
      </c>
      <c r="AX320" s="118">
        <v>54363</v>
      </c>
      <c r="AY320" s="5">
        <f t="shared" si="115"/>
        <v>208212.28666816189</v>
      </c>
      <c r="AZ320" s="5">
        <f t="shared" si="116"/>
        <v>5034.344461579999</v>
      </c>
      <c r="BA320" s="5">
        <f t="shared" si="86"/>
        <v>3733.0176699039876</v>
      </c>
      <c r="BB320" s="35">
        <f t="shared" si="87"/>
        <v>0.21514682325275919</v>
      </c>
      <c r="BC320" s="5">
        <f t="shared" si="88"/>
        <v>1301.3267916760117</v>
      </c>
      <c r="BD320" s="35">
        <f t="shared" si="89"/>
        <v>7.4999999999999997E-2</v>
      </c>
      <c r="BE320" s="5">
        <f t="shared" si="117"/>
        <v>515520.73100174242</v>
      </c>
      <c r="BF320" s="5">
        <f t="shared" si="118"/>
        <v>1060229.0854727968</v>
      </c>
      <c r="BG320" s="5">
        <f t="shared" si="90"/>
        <v>204479.2689982579</v>
      </c>
      <c r="BH320" s="5">
        <f t="shared" si="91"/>
        <v>1575749.8164745392</v>
      </c>
      <c r="BI320" s="150"/>
      <c r="BJ320" s="2">
        <v>313</v>
      </c>
      <c r="BK320" s="118">
        <v>54363</v>
      </c>
      <c r="BL320" s="5">
        <f t="shared" si="119"/>
        <v>204122.1430066679</v>
      </c>
      <c r="BM320" s="5">
        <f t="shared" si="120"/>
        <v>4911.6692164045799</v>
      </c>
      <c r="BN320" s="5">
        <f t="shared" si="92"/>
        <v>3678.4312690726283</v>
      </c>
      <c r="BO320" s="35">
        <f t="shared" si="93"/>
        <v>0.21624883306966658</v>
      </c>
      <c r="BP320" s="5">
        <f t="shared" si="94"/>
        <v>1233.2379473319518</v>
      </c>
      <c r="BQ320" s="35">
        <f t="shared" si="95"/>
        <v>7.2499999999999981E-2</v>
      </c>
      <c r="BR320" s="5">
        <f t="shared" si="121"/>
        <v>519556.28826240596</v>
      </c>
      <c r="BS320" s="5">
        <f t="shared" si="122"/>
        <v>1017796.176472228</v>
      </c>
      <c r="BT320" s="5">
        <f t="shared" si="96"/>
        <v>200443.71173759527</v>
      </c>
      <c r="BU320" s="5">
        <f t="shared" si="97"/>
        <v>1537352.4647346339</v>
      </c>
      <c r="BV320" s="150"/>
      <c r="BW320" s="2">
        <v>313</v>
      </c>
      <c r="BX320" s="118">
        <v>54363</v>
      </c>
      <c r="BY320" s="5">
        <f t="shared" si="123"/>
        <v>200038.79659691092</v>
      </c>
      <c r="BZ320" s="5">
        <f t="shared" si="124"/>
        <v>4790.177965290115</v>
      </c>
      <c r="CA320" s="5">
        <f t="shared" si="98"/>
        <v>3623.284985141468</v>
      </c>
      <c r="CB320" s="35">
        <f t="shared" si="99"/>
        <v>0.21735493594930494</v>
      </c>
      <c r="CC320" s="5">
        <f t="shared" si="100"/>
        <v>1166.892980148647</v>
      </c>
      <c r="CD320" s="35">
        <f t="shared" si="101"/>
        <v>6.9999999999999993E-2</v>
      </c>
      <c r="CE320" s="5">
        <f t="shared" si="125"/>
        <v>523584.48838823132</v>
      </c>
      <c r="CF320" s="5">
        <f t="shared" si="126"/>
        <v>975741.21474757558</v>
      </c>
      <c r="CG320" s="5">
        <f t="shared" si="102"/>
        <v>196415.51161176944</v>
      </c>
      <c r="CH320" s="5">
        <f t="shared" si="103"/>
        <v>1499325.7031358068</v>
      </c>
    </row>
    <row r="321" spans="9:86" ht="14.25" customHeight="1">
      <c r="I321" s="150"/>
      <c r="J321" s="2">
        <v>314</v>
      </c>
      <c r="K321" s="118">
        <v>54393</v>
      </c>
      <c r="L321" s="5">
        <f t="shared" si="104"/>
        <v>216613.25732294167</v>
      </c>
      <c r="M321" s="5">
        <f t="shared" si="67"/>
        <v>5409.1195491666622</v>
      </c>
      <c r="N321" s="5">
        <f t="shared" si="68"/>
        <v>3919.9034050714381</v>
      </c>
      <c r="O321" s="35">
        <f t="shared" si="69"/>
        <v>0.21715587236993797</v>
      </c>
      <c r="P321" s="5">
        <f t="shared" si="70"/>
        <v>1489.2161440952241</v>
      </c>
      <c r="Q321" s="35">
        <f t="shared" si="71"/>
        <v>8.2500000000000004E-2</v>
      </c>
      <c r="R321" s="5">
        <f t="shared" si="105"/>
        <v>507306.6460821298</v>
      </c>
      <c r="S321" s="5">
        <f t="shared" si="106"/>
        <v>1191156.892356202</v>
      </c>
      <c r="T321" s="5">
        <f t="shared" si="72"/>
        <v>212693.35391787023</v>
      </c>
      <c r="U321" s="5">
        <f t="shared" si="73"/>
        <v>1698463.5384383318</v>
      </c>
      <c r="V321" s="150"/>
      <c r="W321" s="2">
        <v>314</v>
      </c>
      <c r="X321" s="118">
        <v>54393</v>
      </c>
      <c r="Y321" s="5">
        <f t="shared" si="107"/>
        <v>212565.68666628582</v>
      </c>
      <c r="Z321" s="5">
        <f t="shared" si="108"/>
        <v>5283.104931931518</v>
      </c>
      <c r="AA321" s="5">
        <f t="shared" si="74"/>
        <v>3866.0003541562792</v>
      </c>
      <c r="AB321" s="35">
        <f t="shared" si="75"/>
        <v>0.21824785071123803</v>
      </c>
      <c r="AC321" s="5">
        <f t="shared" si="76"/>
        <v>1417.104577775239</v>
      </c>
      <c r="AD321" s="35">
        <f t="shared" si="77"/>
        <v>8.0000000000000016E-2</v>
      </c>
      <c r="AE321" s="5">
        <f t="shared" si="109"/>
        <v>511300.31368787016</v>
      </c>
      <c r="AF321" s="5">
        <f t="shared" si="110"/>
        <v>1147594.6349386268</v>
      </c>
      <c r="AG321" s="5">
        <f t="shared" si="78"/>
        <v>208699.68631212955</v>
      </c>
      <c r="AH321" s="5">
        <f t="shared" si="79"/>
        <v>1658894.9486264968</v>
      </c>
      <c r="AI321" s="150"/>
      <c r="AJ321" s="2">
        <v>314</v>
      </c>
      <c r="AK321" s="118">
        <v>54393</v>
      </c>
      <c r="AL321" s="5">
        <f t="shared" si="111"/>
        <v>208520.48211119475</v>
      </c>
      <c r="AM321" s="5">
        <f t="shared" si="112"/>
        <v>5158.1681680251213</v>
      </c>
      <c r="AN321" s="5">
        <f t="shared" si="80"/>
        <v>3811.4733877236549</v>
      </c>
      <c r="AO321" s="35">
        <f t="shared" si="81"/>
        <v>0.21934382747251646</v>
      </c>
      <c r="AP321" s="5">
        <f t="shared" si="82"/>
        <v>1346.6947803014662</v>
      </c>
      <c r="AQ321" s="35">
        <f t="shared" si="83"/>
        <v>7.7499999999999999E-2</v>
      </c>
      <c r="AR321" s="5">
        <f t="shared" si="113"/>
        <v>515290.99127652915</v>
      </c>
      <c r="AS321" s="5">
        <f t="shared" si="114"/>
        <v>1104373.8134833591</v>
      </c>
      <c r="AT321" s="5">
        <f t="shared" si="84"/>
        <v>204709.00872347111</v>
      </c>
      <c r="AU321" s="5">
        <f t="shared" si="85"/>
        <v>1619664.8047598882</v>
      </c>
      <c r="AV321" s="150"/>
      <c r="AW321" s="2">
        <v>314</v>
      </c>
      <c r="AX321" s="118">
        <v>54393</v>
      </c>
      <c r="AY321" s="5">
        <f t="shared" si="115"/>
        <v>204479.2689982579</v>
      </c>
      <c r="AZ321" s="5">
        <f t="shared" si="116"/>
        <v>5034.344461579999</v>
      </c>
      <c r="BA321" s="5">
        <f t="shared" si="86"/>
        <v>3756.3490303408871</v>
      </c>
      <c r="BB321" s="35">
        <f t="shared" si="87"/>
        <v>0.22044380628372984</v>
      </c>
      <c r="BC321" s="5">
        <f t="shared" si="88"/>
        <v>1277.9954312391119</v>
      </c>
      <c r="BD321" s="35">
        <f t="shared" si="89"/>
        <v>7.5000000000000011E-2</v>
      </c>
      <c r="BE321" s="5">
        <f t="shared" si="117"/>
        <v>519277.08003208332</v>
      </c>
      <c r="BF321" s="5">
        <f t="shared" si="118"/>
        <v>1061507.0809040358</v>
      </c>
      <c r="BG321" s="5">
        <f t="shared" si="90"/>
        <v>200722.91996791703</v>
      </c>
      <c r="BH321" s="5">
        <f t="shared" si="91"/>
        <v>1580784.160936119</v>
      </c>
      <c r="BI321" s="150"/>
      <c r="BJ321" s="2">
        <v>314</v>
      </c>
      <c r="BK321" s="118">
        <v>54393</v>
      </c>
      <c r="BL321" s="5">
        <f t="shared" si="119"/>
        <v>200443.71173759527</v>
      </c>
      <c r="BM321" s="5">
        <f t="shared" si="120"/>
        <v>4911.6692164045799</v>
      </c>
      <c r="BN321" s="5">
        <f t="shared" si="92"/>
        <v>3700.6551246566087</v>
      </c>
      <c r="BO321" s="35">
        <f t="shared" si="93"/>
        <v>0.22154779070352923</v>
      </c>
      <c r="BP321" s="5">
        <f t="shared" si="94"/>
        <v>1211.0140917479714</v>
      </c>
      <c r="BQ321" s="35">
        <f t="shared" si="95"/>
        <v>7.2499999999999995E-2</v>
      </c>
      <c r="BR321" s="5">
        <f t="shared" si="121"/>
        <v>523256.94338706258</v>
      </c>
      <c r="BS321" s="5">
        <f t="shared" si="122"/>
        <v>1019007.1905639759</v>
      </c>
      <c r="BT321" s="5">
        <f t="shared" si="96"/>
        <v>196743.05661293864</v>
      </c>
      <c r="BU321" s="5">
        <f t="shared" si="97"/>
        <v>1542264.1339510386</v>
      </c>
      <c r="BV321" s="150"/>
      <c r="BW321" s="2">
        <v>314</v>
      </c>
      <c r="BX321" s="118">
        <v>54393</v>
      </c>
      <c r="BY321" s="5">
        <f t="shared" si="123"/>
        <v>196415.51161176944</v>
      </c>
      <c r="BZ321" s="5">
        <f t="shared" si="124"/>
        <v>4790.177965290115</v>
      </c>
      <c r="CA321" s="5">
        <f t="shared" si="98"/>
        <v>3644.4208142214602</v>
      </c>
      <c r="CB321" s="35">
        <f t="shared" si="99"/>
        <v>0.2226557842188111</v>
      </c>
      <c r="CC321" s="5">
        <f t="shared" si="100"/>
        <v>1145.757151068655</v>
      </c>
      <c r="CD321" s="35">
        <f t="shared" si="101"/>
        <v>7.0000000000000007E-2</v>
      </c>
      <c r="CE321" s="5">
        <f t="shared" si="125"/>
        <v>527228.90920245275</v>
      </c>
      <c r="CF321" s="5">
        <f t="shared" si="126"/>
        <v>976886.97189864423</v>
      </c>
      <c r="CG321" s="5">
        <f t="shared" si="102"/>
        <v>192771.09079754798</v>
      </c>
      <c r="CH321" s="5">
        <f t="shared" si="103"/>
        <v>1504115.881101097</v>
      </c>
    </row>
    <row r="322" spans="9:86" ht="14.25" customHeight="1">
      <c r="I322" s="150"/>
      <c r="J322" s="2">
        <v>315</v>
      </c>
      <c r="K322" s="118">
        <v>54424</v>
      </c>
      <c r="L322" s="5">
        <f t="shared" si="104"/>
        <v>212693.35391787023</v>
      </c>
      <c r="M322" s="5">
        <f t="shared" si="67"/>
        <v>5409.1195491666622</v>
      </c>
      <c r="N322" s="5">
        <f t="shared" si="68"/>
        <v>3946.8527409813041</v>
      </c>
      <c r="O322" s="35">
        <f t="shared" si="69"/>
        <v>0.2226784806358556</v>
      </c>
      <c r="P322" s="5">
        <f t="shared" si="70"/>
        <v>1462.2668081853578</v>
      </c>
      <c r="Q322" s="35">
        <f t="shared" si="71"/>
        <v>8.2500000000000004E-2</v>
      </c>
      <c r="R322" s="5">
        <f t="shared" si="105"/>
        <v>511253.49882311112</v>
      </c>
      <c r="S322" s="5">
        <f t="shared" si="106"/>
        <v>1192619.1591643873</v>
      </c>
      <c r="T322" s="5">
        <f t="shared" si="72"/>
        <v>208746.50117688894</v>
      </c>
      <c r="U322" s="5">
        <f t="shared" si="73"/>
        <v>1703872.6579874984</v>
      </c>
      <c r="V322" s="150"/>
      <c r="W322" s="2">
        <v>315</v>
      </c>
      <c r="X322" s="118">
        <v>54424</v>
      </c>
      <c r="Y322" s="5">
        <f t="shared" si="107"/>
        <v>208699.68631212955</v>
      </c>
      <c r="Z322" s="5">
        <f t="shared" si="108"/>
        <v>5283.104931931518</v>
      </c>
      <c r="AA322" s="5">
        <f t="shared" si="74"/>
        <v>3891.7736898506541</v>
      </c>
      <c r="AB322" s="35">
        <f t="shared" si="75"/>
        <v>0.22377266158590092</v>
      </c>
      <c r="AC322" s="5">
        <f t="shared" si="76"/>
        <v>1391.3312420808638</v>
      </c>
      <c r="AD322" s="35">
        <f t="shared" si="77"/>
        <v>8.0000000000000016E-2</v>
      </c>
      <c r="AE322" s="5">
        <f t="shared" si="109"/>
        <v>515192.0873777208</v>
      </c>
      <c r="AF322" s="5">
        <f t="shared" si="110"/>
        <v>1148985.9661807076</v>
      </c>
      <c r="AG322" s="5">
        <f t="shared" si="78"/>
        <v>204807.91262227891</v>
      </c>
      <c r="AH322" s="5">
        <f t="shared" si="79"/>
        <v>1664178.0535584283</v>
      </c>
      <c r="AI322" s="150"/>
      <c r="AJ322" s="2">
        <v>315</v>
      </c>
      <c r="AK322" s="118">
        <v>54424</v>
      </c>
      <c r="AL322" s="5">
        <f t="shared" si="111"/>
        <v>204709.00872347111</v>
      </c>
      <c r="AM322" s="5">
        <f t="shared" si="112"/>
        <v>5158.1681680251213</v>
      </c>
      <c r="AN322" s="5">
        <f t="shared" si="80"/>
        <v>3836.0891533527038</v>
      </c>
      <c r="AO322" s="35">
        <f t="shared" si="81"/>
        <v>0.22487075740968343</v>
      </c>
      <c r="AP322" s="5">
        <f t="shared" si="82"/>
        <v>1322.0790146724175</v>
      </c>
      <c r="AQ322" s="35">
        <f t="shared" si="83"/>
        <v>7.7499999999999999E-2</v>
      </c>
      <c r="AR322" s="5">
        <f t="shared" si="113"/>
        <v>519127.08042988187</v>
      </c>
      <c r="AS322" s="5">
        <f t="shared" si="114"/>
        <v>1105695.8924980315</v>
      </c>
      <c r="AT322" s="5">
        <f t="shared" si="84"/>
        <v>200872.91957011839</v>
      </c>
      <c r="AU322" s="5">
        <f t="shared" si="85"/>
        <v>1624822.9729279133</v>
      </c>
      <c r="AV322" s="150"/>
      <c r="AW322" s="2">
        <v>315</v>
      </c>
      <c r="AX322" s="118">
        <v>54424</v>
      </c>
      <c r="AY322" s="5">
        <f t="shared" si="115"/>
        <v>200722.91996791703</v>
      </c>
      <c r="AZ322" s="5">
        <f t="shared" si="116"/>
        <v>5034.344461579999</v>
      </c>
      <c r="BA322" s="5">
        <f t="shared" si="86"/>
        <v>3779.826211780518</v>
      </c>
      <c r="BB322" s="35">
        <f t="shared" si="87"/>
        <v>0.22597277156298889</v>
      </c>
      <c r="BC322" s="5">
        <f t="shared" si="88"/>
        <v>1254.5182497994813</v>
      </c>
      <c r="BD322" s="35">
        <f t="shared" si="89"/>
        <v>7.4999999999999997E-2</v>
      </c>
      <c r="BE322" s="5">
        <f t="shared" si="117"/>
        <v>523056.90624386386</v>
      </c>
      <c r="BF322" s="5">
        <f t="shared" si="118"/>
        <v>1062761.5991538353</v>
      </c>
      <c r="BG322" s="5">
        <f t="shared" si="90"/>
        <v>196943.09375613651</v>
      </c>
      <c r="BH322" s="5">
        <f t="shared" si="91"/>
        <v>1585818.5053976993</v>
      </c>
      <c r="BI322" s="150"/>
      <c r="BJ322" s="2">
        <v>315</v>
      </c>
      <c r="BK322" s="118">
        <v>54424</v>
      </c>
      <c r="BL322" s="5">
        <f t="shared" si="119"/>
        <v>196743.05661293864</v>
      </c>
      <c r="BM322" s="5">
        <f t="shared" si="120"/>
        <v>4911.6692164045799</v>
      </c>
      <c r="BN322" s="5">
        <f t="shared" si="92"/>
        <v>3723.0132493680758</v>
      </c>
      <c r="BO322" s="35">
        <f t="shared" si="93"/>
        <v>0.22707870743469388</v>
      </c>
      <c r="BP322" s="5">
        <f t="shared" si="94"/>
        <v>1188.6559670365043</v>
      </c>
      <c r="BQ322" s="35">
        <f t="shared" si="95"/>
        <v>7.2499999999999995E-2</v>
      </c>
      <c r="BR322" s="5">
        <f t="shared" si="121"/>
        <v>526979.9566364307</v>
      </c>
      <c r="BS322" s="5">
        <f t="shared" si="122"/>
        <v>1020195.8465310124</v>
      </c>
      <c r="BT322" s="5">
        <f t="shared" si="96"/>
        <v>193020.04336357056</v>
      </c>
      <c r="BU322" s="5">
        <f t="shared" si="97"/>
        <v>1547175.8031674433</v>
      </c>
      <c r="BV322" s="150"/>
      <c r="BW322" s="2">
        <v>315</v>
      </c>
      <c r="BX322" s="118">
        <v>54424</v>
      </c>
      <c r="BY322" s="5">
        <f t="shared" si="123"/>
        <v>192771.09079754798</v>
      </c>
      <c r="BZ322" s="5">
        <f t="shared" si="124"/>
        <v>4790.177965290115</v>
      </c>
      <c r="CA322" s="5">
        <f t="shared" si="98"/>
        <v>3665.6799356377514</v>
      </c>
      <c r="CB322" s="35">
        <f t="shared" si="99"/>
        <v>0.22818856834633078</v>
      </c>
      <c r="CC322" s="5">
        <f t="shared" si="100"/>
        <v>1124.4980296523634</v>
      </c>
      <c r="CD322" s="35">
        <f t="shared" si="101"/>
        <v>7.0000000000000007E-2</v>
      </c>
      <c r="CE322" s="5">
        <f t="shared" si="125"/>
        <v>530894.58913809049</v>
      </c>
      <c r="CF322" s="5">
        <f t="shared" si="126"/>
        <v>978011.46992829663</v>
      </c>
      <c r="CG322" s="5">
        <f t="shared" si="102"/>
        <v>189105.41086191023</v>
      </c>
      <c r="CH322" s="5">
        <f t="shared" si="103"/>
        <v>1508906.0590663871</v>
      </c>
    </row>
    <row r="323" spans="9:86" ht="14.25" customHeight="1">
      <c r="I323" s="150"/>
      <c r="J323" s="2">
        <v>316</v>
      </c>
      <c r="K323" s="118">
        <v>54455</v>
      </c>
      <c r="L323" s="5">
        <f t="shared" si="104"/>
        <v>208746.50117688894</v>
      </c>
      <c r="M323" s="5">
        <f t="shared" si="67"/>
        <v>5409.1195491666622</v>
      </c>
      <c r="N323" s="5">
        <f t="shared" si="68"/>
        <v>3973.9873535755505</v>
      </c>
      <c r="O323" s="35">
        <f t="shared" si="69"/>
        <v>0.22844861099011463</v>
      </c>
      <c r="P323" s="5">
        <f t="shared" si="70"/>
        <v>1435.1321955911114</v>
      </c>
      <c r="Q323" s="35">
        <f t="shared" si="71"/>
        <v>8.2500000000000004E-2</v>
      </c>
      <c r="R323" s="5">
        <f t="shared" si="105"/>
        <v>515227.48617668665</v>
      </c>
      <c r="S323" s="5">
        <f t="shared" si="106"/>
        <v>1194054.2913599783</v>
      </c>
      <c r="T323" s="5">
        <f t="shared" si="72"/>
        <v>204772.51382331338</v>
      </c>
      <c r="U323" s="5">
        <f t="shared" si="73"/>
        <v>1709281.7775366649</v>
      </c>
      <c r="V323" s="150"/>
      <c r="W323" s="2">
        <v>316</v>
      </c>
      <c r="X323" s="118">
        <v>54455</v>
      </c>
      <c r="Y323" s="5">
        <f t="shared" si="107"/>
        <v>204807.91262227891</v>
      </c>
      <c r="Z323" s="5">
        <f t="shared" si="108"/>
        <v>5283.104931931518</v>
      </c>
      <c r="AA323" s="5">
        <f t="shared" si="74"/>
        <v>3917.7188477829918</v>
      </c>
      <c r="AB323" s="35">
        <f t="shared" si="75"/>
        <v>0.22954497007202979</v>
      </c>
      <c r="AC323" s="5">
        <f t="shared" si="76"/>
        <v>1365.3860841485262</v>
      </c>
      <c r="AD323" s="35">
        <f t="shared" si="77"/>
        <v>0.08</v>
      </c>
      <c r="AE323" s="5">
        <f t="shared" si="109"/>
        <v>519109.80622550379</v>
      </c>
      <c r="AF323" s="5">
        <f t="shared" si="110"/>
        <v>1150351.352264856</v>
      </c>
      <c r="AG323" s="5">
        <f t="shared" si="78"/>
        <v>200890.19377449591</v>
      </c>
      <c r="AH323" s="5">
        <f t="shared" si="79"/>
        <v>1669461.1584903598</v>
      </c>
      <c r="AI323" s="150"/>
      <c r="AJ323" s="2">
        <v>316</v>
      </c>
      <c r="AK323" s="118">
        <v>54455</v>
      </c>
      <c r="AL323" s="5">
        <f t="shared" si="111"/>
        <v>200872.91957011839</v>
      </c>
      <c r="AM323" s="5">
        <f t="shared" si="112"/>
        <v>5158.1681680251213</v>
      </c>
      <c r="AN323" s="5">
        <f t="shared" si="80"/>
        <v>3860.8638958014399</v>
      </c>
      <c r="AO323" s="35">
        <f t="shared" si="81"/>
        <v>0.23064516037685612</v>
      </c>
      <c r="AP323" s="5">
        <f t="shared" si="82"/>
        <v>1297.3042722236812</v>
      </c>
      <c r="AQ323" s="35">
        <f t="shared" si="83"/>
        <v>7.7499999999999999E-2</v>
      </c>
      <c r="AR323" s="5">
        <f t="shared" si="113"/>
        <v>522987.94432568329</v>
      </c>
      <c r="AS323" s="5">
        <f t="shared" si="114"/>
        <v>1106993.1967702552</v>
      </c>
      <c r="AT323" s="5">
        <f t="shared" si="84"/>
        <v>197012.05567431694</v>
      </c>
      <c r="AU323" s="5">
        <f t="shared" si="85"/>
        <v>1629981.1410959386</v>
      </c>
      <c r="AV323" s="150"/>
      <c r="AW323" s="2">
        <v>316</v>
      </c>
      <c r="AX323" s="118">
        <v>54455</v>
      </c>
      <c r="AY323" s="5">
        <f t="shared" si="115"/>
        <v>196943.09375613651</v>
      </c>
      <c r="AZ323" s="5">
        <f t="shared" si="116"/>
        <v>5034.344461579999</v>
      </c>
      <c r="BA323" s="5">
        <f t="shared" si="86"/>
        <v>3803.4501256041458</v>
      </c>
      <c r="BB323" s="35">
        <f t="shared" si="87"/>
        <v>0.23174918519237298</v>
      </c>
      <c r="BC323" s="5">
        <f t="shared" si="88"/>
        <v>1230.8943359758532</v>
      </c>
      <c r="BD323" s="35">
        <f t="shared" si="89"/>
        <v>7.5000000000000011E-2</v>
      </c>
      <c r="BE323" s="5">
        <f t="shared" si="117"/>
        <v>526860.35636946803</v>
      </c>
      <c r="BF323" s="5">
        <f t="shared" si="118"/>
        <v>1063992.4934898112</v>
      </c>
      <c r="BG323" s="5">
        <f t="shared" si="90"/>
        <v>193139.64363053237</v>
      </c>
      <c r="BH323" s="5">
        <f t="shared" si="91"/>
        <v>1590852.8498592791</v>
      </c>
      <c r="BI323" s="150"/>
      <c r="BJ323" s="2">
        <v>316</v>
      </c>
      <c r="BK323" s="118">
        <v>54455</v>
      </c>
      <c r="BL323" s="5">
        <f t="shared" si="119"/>
        <v>193020.04336357056</v>
      </c>
      <c r="BM323" s="5">
        <f t="shared" si="120"/>
        <v>4911.6692164045799</v>
      </c>
      <c r="BN323" s="5">
        <f t="shared" si="92"/>
        <v>3745.5064544163411</v>
      </c>
      <c r="BO323" s="35">
        <f t="shared" si="93"/>
        <v>0.23285704774366942</v>
      </c>
      <c r="BP323" s="5">
        <f t="shared" si="94"/>
        <v>1166.1627619882388</v>
      </c>
      <c r="BQ323" s="35">
        <f t="shared" si="95"/>
        <v>7.2499999999999995E-2</v>
      </c>
      <c r="BR323" s="5">
        <f t="shared" si="121"/>
        <v>530725.46309084701</v>
      </c>
      <c r="BS323" s="5">
        <f t="shared" si="122"/>
        <v>1021362.0092930007</v>
      </c>
      <c r="BT323" s="5">
        <f t="shared" si="96"/>
        <v>189274.53690915421</v>
      </c>
      <c r="BU323" s="5">
        <f t="shared" si="97"/>
        <v>1552087.4723838477</v>
      </c>
      <c r="BV323" s="150"/>
      <c r="BW323" s="2">
        <v>316</v>
      </c>
      <c r="BX323" s="118">
        <v>54455</v>
      </c>
      <c r="BY323" s="5">
        <f t="shared" si="123"/>
        <v>189105.41086191023</v>
      </c>
      <c r="BZ323" s="5">
        <f t="shared" si="124"/>
        <v>4790.177965290115</v>
      </c>
      <c r="CA323" s="5">
        <f t="shared" si="98"/>
        <v>3687.0630685956385</v>
      </c>
      <c r="CB323" s="35">
        <f t="shared" si="99"/>
        <v>0.23396875119272154</v>
      </c>
      <c r="CC323" s="5">
        <f t="shared" si="100"/>
        <v>1103.1148966944763</v>
      </c>
      <c r="CD323" s="35">
        <f t="shared" si="101"/>
        <v>6.9999999999999993E-2</v>
      </c>
      <c r="CE323" s="5">
        <f t="shared" si="125"/>
        <v>534581.65220668609</v>
      </c>
      <c r="CF323" s="5">
        <f t="shared" si="126"/>
        <v>979114.58482499106</v>
      </c>
      <c r="CG323" s="5">
        <f t="shared" si="102"/>
        <v>185418.34779331461</v>
      </c>
      <c r="CH323" s="5">
        <f t="shared" si="103"/>
        <v>1513696.2370316773</v>
      </c>
    </row>
    <row r="324" spans="9:86" ht="14.25" customHeight="1">
      <c r="I324" s="150"/>
      <c r="J324" s="2">
        <v>317</v>
      </c>
      <c r="K324" s="118">
        <v>54483</v>
      </c>
      <c r="L324" s="5">
        <f t="shared" si="104"/>
        <v>204772.51382331338</v>
      </c>
      <c r="M324" s="5">
        <f t="shared" si="67"/>
        <v>5409.1195491666622</v>
      </c>
      <c r="N324" s="5">
        <f t="shared" si="68"/>
        <v>4001.3085166313826</v>
      </c>
      <c r="O324" s="35">
        <f t="shared" si="69"/>
        <v>0.23448314084285074</v>
      </c>
      <c r="P324" s="5">
        <f t="shared" si="70"/>
        <v>1407.8110325352795</v>
      </c>
      <c r="Q324" s="35">
        <f t="shared" si="71"/>
        <v>8.2500000000000004E-2</v>
      </c>
      <c r="R324" s="5">
        <f t="shared" si="105"/>
        <v>519228.79469331802</v>
      </c>
      <c r="S324" s="5">
        <f t="shared" si="106"/>
        <v>1195462.1023925135</v>
      </c>
      <c r="T324" s="5">
        <f t="shared" si="72"/>
        <v>200771.20530668201</v>
      </c>
      <c r="U324" s="5">
        <f t="shared" si="73"/>
        <v>1714690.8970858315</v>
      </c>
      <c r="V324" s="150"/>
      <c r="W324" s="2">
        <v>317</v>
      </c>
      <c r="X324" s="118">
        <v>54483</v>
      </c>
      <c r="Y324" s="5">
        <f t="shared" si="107"/>
        <v>200890.19377449591</v>
      </c>
      <c r="Z324" s="5">
        <f t="shared" si="108"/>
        <v>5283.104931931518</v>
      </c>
      <c r="AA324" s="5">
        <f t="shared" si="74"/>
        <v>3943.8369734348785</v>
      </c>
      <c r="AB324" s="35">
        <f t="shared" si="75"/>
        <v>0.23558165180697255</v>
      </c>
      <c r="AC324" s="5">
        <f t="shared" si="76"/>
        <v>1339.2679584966395</v>
      </c>
      <c r="AD324" s="35">
        <f t="shared" si="77"/>
        <v>0.08</v>
      </c>
      <c r="AE324" s="5">
        <f t="shared" si="109"/>
        <v>523053.64319893869</v>
      </c>
      <c r="AF324" s="5">
        <f t="shared" si="110"/>
        <v>1151690.6202233527</v>
      </c>
      <c r="AG324" s="5">
        <f t="shared" si="78"/>
        <v>196946.35680106105</v>
      </c>
      <c r="AH324" s="5">
        <f t="shared" si="79"/>
        <v>1674744.2634222913</v>
      </c>
      <c r="AI324" s="150"/>
      <c r="AJ324" s="2">
        <v>317</v>
      </c>
      <c r="AK324" s="118">
        <v>54483</v>
      </c>
      <c r="AL324" s="5">
        <f t="shared" si="111"/>
        <v>197012.05567431694</v>
      </c>
      <c r="AM324" s="5">
        <f t="shared" si="112"/>
        <v>5158.1681680251213</v>
      </c>
      <c r="AN324" s="5">
        <f t="shared" si="80"/>
        <v>3885.7986417951579</v>
      </c>
      <c r="AO324" s="35">
        <f t="shared" si="81"/>
        <v>0.23668391024062932</v>
      </c>
      <c r="AP324" s="5">
        <f t="shared" si="82"/>
        <v>1272.3695262299636</v>
      </c>
      <c r="AQ324" s="35">
        <f t="shared" si="83"/>
        <v>7.7499999999999999E-2</v>
      </c>
      <c r="AR324" s="5">
        <f t="shared" si="113"/>
        <v>526873.74296747847</v>
      </c>
      <c r="AS324" s="5">
        <f t="shared" si="114"/>
        <v>1108265.5662964853</v>
      </c>
      <c r="AT324" s="5">
        <f t="shared" si="84"/>
        <v>193126.2570325218</v>
      </c>
      <c r="AU324" s="5">
        <f t="shared" si="85"/>
        <v>1635139.3092639637</v>
      </c>
      <c r="AV324" s="150"/>
      <c r="AW324" s="2">
        <v>317</v>
      </c>
      <c r="AX324" s="118">
        <v>54483</v>
      </c>
      <c r="AY324" s="5">
        <f t="shared" si="115"/>
        <v>193139.64363053237</v>
      </c>
      <c r="AZ324" s="5">
        <f t="shared" si="116"/>
        <v>5034.344461579999</v>
      </c>
      <c r="BA324" s="5">
        <f t="shared" si="86"/>
        <v>3827.2216888891717</v>
      </c>
      <c r="BB324" s="35">
        <f t="shared" si="87"/>
        <v>0.23778991926963342</v>
      </c>
      <c r="BC324" s="5">
        <f t="shared" si="88"/>
        <v>1207.1227726908273</v>
      </c>
      <c r="BD324" s="35">
        <f t="shared" si="89"/>
        <v>7.5000000000000011E-2</v>
      </c>
      <c r="BE324" s="5">
        <f t="shared" si="117"/>
        <v>530687.57805835723</v>
      </c>
      <c r="BF324" s="5">
        <f t="shared" si="118"/>
        <v>1065199.616262502</v>
      </c>
      <c r="BG324" s="5">
        <f t="shared" si="90"/>
        <v>189312.4219416432</v>
      </c>
      <c r="BH324" s="5">
        <f t="shared" si="91"/>
        <v>1595887.1943208594</v>
      </c>
      <c r="BI324" s="150"/>
      <c r="BJ324" s="2">
        <v>317</v>
      </c>
      <c r="BK324" s="118">
        <v>54483</v>
      </c>
      <c r="BL324" s="5">
        <f t="shared" si="119"/>
        <v>189274.53690915421</v>
      </c>
      <c r="BM324" s="5">
        <f t="shared" si="120"/>
        <v>4911.6692164045799</v>
      </c>
      <c r="BN324" s="5">
        <f t="shared" si="92"/>
        <v>3768.1355559117733</v>
      </c>
      <c r="BO324" s="35">
        <f t="shared" si="93"/>
        <v>0.23889968196115208</v>
      </c>
      <c r="BP324" s="5">
        <f t="shared" si="94"/>
        <v>1143.5336604928066</v>
      </c>
      <c r="BQ324" s="35">
        <f t="shared" si="95"/>
        <v>7.2499999999999995E-2</v>
      </c>
      <c r="BR324" s="5">
        <f t="shared" si="121"/>
        <v>534493.59864675882</v>
      </c>
      <c r="BS324" s="5">
        <f t="shared" si="122"/>
        <v>1022505.5429534935</v>
      </c>
      <c r="BT324" s="5">
        <f t="shared" si="96"/>
        <v>185506.40135324243</v>
      </c>
      <c r="BU324" s="5">
        <f t="shared" si="97"/>
        <v>1556999.1416002524</v>
      </c>
      <c r="BV324" s="150"/>
      <c r="BW324" s="2">
        <v>317</v>
      </c>
      <c r="BX324" s="118">
        <v>54483</v>
      </c>
      <c r="BY324" s="5">
        <f t="shared" si="123"/>
        <v>185418.34779331461</v>
      </c>
      <c r="BZ324" s="5">
        <f t="shared" si="124"/>
        <v>4790.177965290115</v>
      </c>
      <c r="CA324" s="5">
        <f t="shared" si="98"/>
        <v>3708.5709364957797</v>
      </c>
      <c r="CB324" s="35">
        <f t="shared" si="99"/>
        <v>0.24001320132329396</v>
      </c>
      <c r="CC324" s="5">
        <f t="shared" si="100"/>
        <v>1081.6070287943353</v>
      </c>
      <c r="CD324" s="35">
        <f t="shared" si="101"/>
        <v>7.0000000000000007E-2</v>
      </c>
      <c r="CE324" s="5">
        <f t="shared" si="125"/>
        <v>538290.22314318188</v>
      </c>
      <c r="CF324" s="5">
        <f t="shared" si="126"/>
        <v>980196.19185378542</v>
      </c>
      <c r="CG324" s="5">
        <f t="shared" si="102"/>
        <v>181709.77685681882</v>
      </c>
      <c r="CH324" s="5">
        <f t="shared" si="103"/>
        <v>1518486.4149969672</v>
      </c>
    </row>
    <row r="325" spans="9:86" ht="14.25" customHeight="1">
      <c r="I325" s="150"/>
      <c r="J325" s="2">
        <v>318</v>
      </c>
      <c r="K325" s="118">
        <v>54514</v>
      </c>
      <c r="L325" s="5">
        <f t="shared" si="104"/>
        <v>200771.20530668201</v>
      </c>
      <c r="M325" s="5">
        <f t="shared" si="67"/>
        <v>5409.1195491666622</v>
      </c>
      <c r="N325" s="5">
        <f t="shared" si="68"/>
        <v>4028.8175126832234</v>
      </c>
      <c r="O325" s="35">
        <f t="shared" si="69"/>
        <v>0.24080051757596163</v>
      </c>
      <c r="P325" s="5">
        <f t="shared" si="70"/>
        <v>1380.3020364834388</v>
      </c>
      <c r="Q325" s="35">
        <f t="shared" si="71"/>
        <v>8.2500000000000004E-2</v>
      </c>
      <c r="R325" s="5">
        <f t="shared" si="105"/>
        <v>523257.61220600124</v>
      </c>
      <c r="S325" s="5">
        <f t="shared" si="106"/>
        <v>1196842.4044289971</v>
      </c>
      <c r="T325" s="5">
        <f t="shared" si="72"/>
        <v>196742.38779399879</v>
      </c>
      <c r="U325" s="5">
        <f t="shared" si="73"/>
        <v>1720100.0166349984</v>
      </c>
      <c r="V325" s="150"/>
      <c r="W325" s="2">
        <v>318</v>
      </c>
      <c r="X325" s="118">
        <v>54514</v>
      </c>
      <c r="Y325" s="5">
        <f t="shared" si="107"/>
        <v>196946.35680106105</v>
      </c>
      <c r="Z325" s="5">
        <f t="shared" si="108"/>
        <v>5283.104931931518</v>
      </c>
      <c r="AA325" s="5">
        <f t="shared" si="74"/>
        <v>3970.1292199244444</v>
      </c>
      <c r="AB325" s="35">
        <f t="shared" si="75"/>
        <v>0.24190115223718961</v>
      </c>
      <c r="AC325" s="5">
        <f t="shared" si="76"/>
        <v>1312.9757120070738</v>
      </c>
      <c r="AD325" s="35">
        <f t="shared" si="77"/>
        <v>0.08</v>
      </c>
      <c r="AE325" s="5">
        <f t="shared" si="109"/>
        <v>527023.77241886314</v>
      </c>
      <c r="AF325" s="5">
        <f t="shared" si="110"/>
        <v>1153003.5959353598</v>
      </c>
      <c r="AG325" s="5">
        <f t="shared" si="78"/>
        <v>192976.2275811366</v>
      </c>
      <c r="AH325" s="5">
        <f t="shared" si="79"/>
        <v>1680027.368354223</v>
      </c>
      <c r="AI325" s="150"/>
      <c r="AJ325" s="2">
        <v>318</v>
      </c>
      <c r="AK325" s="118">
        <v>54514</v>
      </c>
      <c r="AL325" s="5">
        <f t="shared" si="111"/>
        <v>193126.2570325218</v>
      </c>
      <c r="AM325" s="5">
        <f t="shared" si="112"/>
        <v>5158.1681680251213</v>
      </c>
      <c r="AN325" s="5">
        <f t="shared" si="80"/>
        <v>3910.8944246900846</v>
      </c>
      <c r="AO325" s="35">
        <f t="shared" si="81"/>
        <v>0.24300545051405437</v>
      </c>
      <c r="AP325" s="5">
        <f t="shared" si="82"/>
        <v>1247.2737433350367</v>
      </c>
      <c r="AQ325" s="35">
        <f t="shared" si="83"/>
        <v>7.7499999999999999E-2</v>
      </c>
      <c r="AR325" s="5">
        <f t="shared" si="113"/>
        <v>530784.63739216852</v>
      </c>
      <c r="AS325" s="5">
        <f t="shared" si="114"/>
        <v>1109512.8400398202</v>
      </c>
      <c r="AT325" s="5">
        <f t="shared" si="84"/>
        <v>189215.36260783172</v>
      </c>
      <c r="AU325" s="5">
        <f t="shared" si="85"/>
        <v>1640297.4774319888</v>
      </c>
      <c r="AV325" s="150"/>
      <c r="AW325" s="2">
        <v>318</v>
      </c>
      <c r="AX325" s="118">
        <v>54514</v>
      </c>
      <c r="AY325" s="5">
        <f t="shared" si="115"/>
        <v>189312.4219416432</v>
      </c>
      <c r="AZ325" s="5">
        <f t="shared" si="116"/>
        <v>5034.344461579999</v>
      </c>
      <c r="BA325" s="5">
        <f t="shared" si="86"/>
        <v>3851.1418244447291</v>
      </c>
      <c r="BB325" s="35">
        <f t="shared" si="87"/>
        <v>0.24411341537631601</v>
      </c>
      <c r="BC325" s="5">
        <f t="shared" si="88"/>
        <v>1183.2026371352699</v>
      </c>
      <c r="BD325" s="35">
        <f t="shared" si="89"/>
        <v>7.4999999999999997E-2</v>
      </c>
      <c r="BE325" s="5">
        <f t="shared" si="117"/>
        <v>534538.71988280199</v>
      </c>
      <c r="BF325" s="5">
        <f t="shared" si="118"/>
        <v>1066382.8188996373</v>
      </c>
      <c r="BG325" s="5">
        <f t="shared" si="90"/>
        <v>185461.28011719848</v>
      </c>
      <c r="BH325" s="5">
        <f t="shared" si="91"/>
        <v>1600921.5387824392</v>
      </c>
      <c r="BI325" s="150"/>
      <c r="BJ325" s="2">
        <v>318</v>
      </c>
      <c r="BK325" s="118">
        <v>54514</v>
      </c>
      <c r="BL325" s="5">
        <f t="shared" si="119"/>
        <v>185506.40135324243</v>
      </c>
      <c r="BM325" s="5">
        <f t="shared" si="120"/>
        <v>4911.6692164045799</v>
      </c>
      <c r="BN325" s="5">
        <f t="shared" si="92"/>
        <v>3790.9013748954067</v>
      </c>
      <c r="BO325" s="35">
        <f t="shared" si="93"/>
        <v>0.24522504973896284</v>
      </c>
      <c r="BP325" s="5">
        <f t="shared" si="94"/>
        <v>1120.767841509173</v>
      </c>
      <c r="BQ325" s="35">
        <f t="shared" si="95"/>
        <v>7.2499999999999995E-2</v>
      </c>
      <c r="BR325" s="5">
        <f t="shared" si="121"/>
        <v>538284.50002165418</v>
      </c>
      <c r="BS325" s="5">
        <f t="shared" si="122"/>
        <v>1023626.3107950027</v>
      </c>
      <c r="BT325" s="5">
        <f t="shared" si="96"/>
        <v>181715.49997834701</v>
      </c>
      <c r="BU325" s="5">
        <f t="shared" si="97"/>
        <v>1561910.8108166568</v>
      </c>
      <c r="BV325" s="150"/>
      <c r="BW325" s="2">
        <v>318</v>
      </c>
      <c r="BX325" s="118">
        <v>54514</v>
      </c>
      <c r="BY325" s="5">
        <f t="shared" si="123"/>
        <v>181709.77685681882</v>
      </c>
      <c r="BZ325" s="5">
        <f t="shared" si="124"/>
        <v>4790.177965290115</v>
      </c>
      <c r="CA325" s="5">
        <f t="shared" si="98"/>
        <v>3730.2042669586717</v>
      </c>
      <c r="CB325" s="35">
        <f t="shared" si="99"/>
        <v>0.24634035646180646</v>
      </c>
      <c r="CC325" s="5">
        <f t="shared" si="100"/>
        <v>1059.9736983314431</v>
      </c>
      <c r="CD325" s="35">
        <f t="shared" si="101"/>
        <v>6.9999999999999993E-2</v>
      </c>
      <c r="CE325" s="5">
        <f t="shared" si="125"/>
        <v>542020.42741014052</v>
      </c>
      <c r="CF325" s="5">
        <f t="shared" si="126"/>
        <v>981256.16555211681</v>
      </c>
      <c r="CG325" s="5">
        <f t="shared" si="102"/>
        <v>177979.57258986015</v>
      </c>
      <c r="CH325" s="5">
        <f t="shared" si="103"/>
        <v>1523276.5929622573</v>
      </c>
    </row>
    <row r="326" spans="9:86" ht="14.25" customHeight="1">
      <c r="I326" s="150"/>
      <c r="J326" s="2">
        <v>319</v>
      </c>
      <c r="K326" s="118">
        <v>54544</v>
      </c>
      <c r="L326" s="5">
        <f t="shared" si="104"/>
        <v>196742.38779399879</v>
      </c>
      <c r="M326" s="5">
        <f t="shared" si="67"/>
        <v>5409.1195491666622</v>
      </c>
      <c r="N326" s="5">
        <f t="shared" si="68"/>
        <v>4056.5156330829204</v>
      </c>
      <c r="O326" s="35">
        <f t="shared" si="69"/>
        <v>0.24742094544447665</v>
      </c>
      <c r="P326" s="5">
        <f t="shared" si="70"/>
        <v>1352.6039160837418</v>
      </c>
      <c r="Q326" s="35">
        <f t="shared" si="71"/>
        <v>8.2500000000000004E-2</v>
      </c>
      <c r="R326" s="5">
        <f t="shared" si="105"/>
        <v>527314.12783908413</v>
      </c>
      <c r="S326" s="5">
        <f t="shared" si="106"/>
        <v>1198195.0083450808</v>
      </c>
      <c r="T326" s="5">
        <f t="shared" si="72"/>
        <v>192685.87216091587</v>
      </c>
      <c r="U326" s="5">
        <f t="shared" si="73"/>
        <v>1725509.1361841648</v>
      </c>
      <c r="V326" s="150"/>
      <c r="W326" s="2">
        <v>319</v>
      </c>
      <c r="X326" s="118">
        <v>54544</v>
      </c>
      <c r="Y326" s="5">
        <f t="shared" si="107"/>
        <v>192976.2275811366</v>
      </c>
      <c r="Z326" s="5">
        <f t="shared" si="108"/>
        <v>5283.104931931518</v>
      </c>
      <c r="AA326" s="5">
        <f t="shared" si="74"/>
        <v>3996.596748057274</v>
      </c>
      <c r="AB326" s="35">
        <f t="shared" si="75"/>
        <v>0.24852367350026533</v>
      </c>
      <c r="AC326" s="5">
        <f t="shared" si="76"/>
        <v>1286.508183874244</v>
      </c>
      <c r="AD326" s="35">
        <f t="shared" si="77"/>
        <v>7.9999999999999988E-2</v>
      </c>
      <c r="AE326" s="5">
        <f t="shared" si="109"/>
        <v>531020.36916692043</v>
      </c>
      <c r="AF326" s="5">
        <f t="shared" si="110"/>
        <v>1154290.104119234</v>
      </c>
      <c r="AG326" s="5">
        <f t="shared" si="78"/>
        <v>188979.63083307931</v>
      </c>
      <c r="AH326" s="5">
        <f t="shared" si="79"/>
        <v>1685310.4732861544</v>
      </c>
      <c r="AI326" s="150"/>
      <c r="AJ326" s="2">
        <v>319</v>
      </c>
      <c r="AK326" s="118">
        <v>54544</v>
      </c>
      <c r="AL326" s="5">
        <f t="shared" si="111"/>
        <v>189215.36260783172</v>
      </c>
      <c r="AM326" s="5">
        <f t="shared" si="112"/>
        <v>5158.1681680251213</v>
      </c>
      <c r="AN326" s="5">
        <f t="shared" si="80"/>
        <v>3936.1522845162081</v>
      </c>
      <c r="AO326" s="35">
        <f t="shared" si="81"/>
        <v>0.2496299812192917</v>
      </c>
      <c r="AP326" s="5">
        <f t="shared" si="82"/>
        <v>1222.0158835089132</v>
      </c>
      <c r="AQ326" s="35">
        <f t="shared" si="83"/>
        <v>7.7499999999999999E-2</v>
      </c>
      <c r="AR326" s="5">
        <f t="shared" si="113"/>
        <v>534720.78967668477</v>
      </c>
      <c r="AS326" s="5">
        <f t="shared" si="114"/>
        <v>1110734.855923329</v>
      </c>
      <c r="AT326" s="5">
        <f t="shared" si="84"/>
        <v>185279.21032331552</v>
      </c>
      <c r="AU326" s="5">
        <f t="shared" si="85"/>
        <v>1645455.6456000139</v>
      </c>
      <c r="AV326" s="150"/>
      <c r="AW326" s="2">
        <v>319</v>
      </c>
      <c r="AX326" s="118">
        <v>54544</v>
      </c>
      <c r="AY326" s="5">
        <f t="shared" si="115"/>
        <v>185461.28011719848</v>
      </c>
      <c r="AZ326" s="5">
        <f t="shared" si="116"/>
        <v>5034.344461579999</v>
      </c>
      <c r="BA326" s="5">
        <f t="shared" si="86"/>
        <v>3875.2114608475085</v>
      </c>
      <c r="BB326" s="35">
        <f t="shared" si="87"/>
        <v>0.25073987142105225</v>
      </c>
      <c r="BC326" s="5">
        <f t="shared" si="88"/>
        <v>1159.1330007324905</v>
      </c>
      <c r="BD326" s="35">
        <f t="shared" si="89"/>
        <v>7.5000000000000011E-2</v>
      </c>
      <c r="BE326" s="5">
        <f t="shared" si="117"/>
        <v>538413.93134364951</v>
      </c>
      <c r="BF326" s="5">
        <f t="shared" si="118"/>
        <v>1067541.9519003697</v>
      </c>
      <c r="BG326" s="5">
        <f t="shared" si="90"/>
        <v>181586.06865635098</v>
      </c>
      <c r="BH326" s="5">
        <f t="shared" si="91"/>
        <v>1605955.8832440192</v>
      </c>
      <c r="BI326" s="150"/>
      <c r="BJ326" s="2">
        <v>319</v>
      </c>
      <c r="BK326" s="118">
        <v>54544</v>
      </c>
      <c r="BL326" s="5">
        <f t="shared" si="119"/>
        <v>181715.49997834701</v>
      </c>
      <c r="BM326" s="5">
        <f t="shared" si="120"/>
        <v>4911.6692164045799</v>
      </c>
      <c r="BN326" s="5">
        <f t="shared" si="92"/>
        <v>3813.8047373687332</v>
      </c>
      <c r="BO326" s="35">
        <f t="shared" si="93"/>
        <v>0.25185334687397704</v>
      </c>
      <c r="BP326" s="5">
        <f t="shared" si="94"/>
        <v>1097.8644790358464</v>
      </c>
      <c r="BQ326" s="35">
        <f t="shared" si="95"/>
        <v>7.2499999999999995E-2</v>
      </c>
      <c r="BR326" s="5">
        <f t="shared" si="121"/>
        <v>542098.3047590229</v>
      </c>
      <c r="BS326" s="5">
        <f t="shared" si="122"/>
        <v>1024724.1752740386</v>
      </c>
      <c r="BT326" s="5">
        <f t="shared" si="96"/>
        <v>177901.69524097827</v>
      </c>
      <c r="BU326" s="5">
        <f t="shared" si="97"/>
        <v>1566822.4800330615</v>
      </c>
      <c r="BV326" s="150"/>
      <c r="BW326" s="2">
        <v>319</v>
      </c>
      <c r="BX326" s="118">
        <v>54544</v>
      </c>
      <c r="BY326" s="5">
        <f t="shared" si="123"/>
        <v>177979.57258986015</v>
      </c>
      <c r="BZ326" s="5">
        <f t="shared" si="124"/>
        <v>4790.177965290115</v>
      </c>
      <c r="CA326" s="5">
        <f t="shared" si="98"/>
        <v>3751.963791849264</v>
      </c>
      <c r="CB326" s="35">
        <f t="shared" si="99"/>
        <v>0.25297041029503098</v>
      </c>
      <c r="CC326" s="5">
        <f t="shared" si="100"/>
        <v>1038.214173440851</v>
      </c>
      <c r="CD326" s="35">
        <f t="shared" si="101"/>
        <v>7.0000000000000007E-2</v>
      </c>
      <c r="CE326" s="5">
        <f t="shared" si="125"/>
        <v>545772.39120198973</v>
      </c>
      <c r="CF326" s="5">
        <f t="shared" si="126"/>
        <v>982294.37972555764</v>
      </c>
      <c r="CG326" s="5">
        <f t="shared" si="102"/>
        <v>174227.60879801089</v>
      </c>
      <c r="CH326" s="5">
        <f t="shared" si="103"/>
        <v>1528066.7709275475</v>
      </c>
    </row>
    <row r="327" spans="9:86" ht="14.25" customHeight="1">
      <c r="I327" s="150"/>
      <c r="J327" s="2">
        <v>320</v>
      </c>
      <c r="K327" s="118">
        <v>54575</v>
      </c>
      <c r="L327" s="5">
        <f t="shared" si="104"/>
        <v>192685.87216091587</v>
      </c>
      <c r="M327" s="5">
        <f t="shared" si="67"/>
        <v>5409.1195491666622</v>
      </c>
      <c r="N327" s="5">
        <f t="shared" si="68"/>
        <v>4084.4041780603657</v>
      </c>
      <c r="O327" s="35">
        <f t="shared" si="69"/>
        <v>0.25436659982934695</v>
      </c>
      <c r="P327" s="5">
        <f t="shared" si="70"/>
        <v>1324.7153711062965</v>
      </c>
      <c r="Q327" s="35">
        <f t="shared" si="71"/>
        <v>8.2500000000000004E-2</v>
      </c>
      <c r="R327" s="5">
        <f t="shared" si="105"/>
        <v>531398.53201714449</v>
      </c>
      <c r="S327" s="5">
        <f t="shared" si="106"/>
        <v>1199519.7237161871</v>
      </c>
      <c r="T327" s="5">
        <f t="shared" si="72"/>
        <v>188601.46798285551</v>
      </c>
      <c r="U327" s="5">
        <f t="shared" si="73"/>
        <v>1730918.2557333317</v>
      </c>
      <c r="V327" s="150"/>
      <c r="W327" s="2">
        <v>320</v>
      </c>
      <c r="X327" s="118">
        <v>54575</v>
      </c>
      <c r="Y327" s="5">
        <f t="shared" si="107"/>
        <v>188979.63083307931</v>
      </c>
      <c r="Z327" s="5">
        <f t="shared" si="108"/>
        <v>5283.104931931518</v>
      </c>
      <c r="AA327" s="5">
        <f t="shared" si="74"/>
        <v>4023.2407263776558</v>
      </c>
      <c r="AB327" s="35">
        <f t="shared" si="75"/>
        <v>0.25547138865550717</v>
      </c>
      <c r="AC327" s="5">
        <f t="shared" si="76"/>
        <v>1259.8642055538621</v>
      </c>
      <c r="AD327" s="35">
        <f t="shared" si="77"/>
        <v>0.08</v>
      </c>
      <c r="AE327" s="5">
        <f t="shared" si="109"/>
        <v>535043.60989329813</v>
      </c>
      <c r="AF327" s="5">
        <f t="shared" si="110"/>
        <v>1155549.9683247879</v>
      </c>
      <c r="AG327" s="5">
        <f t="shared" si="78"/>
        <v>184956.39010670164</v>
      </c>
      <c r="AH327" s="5">
        <f t="shared" si="79"/>
        <v>1690593.5782180862</v>
      </c>
      <c r="AI327" s="150"/>
      <c r="AJ327" s="2">
        <v>320</v>
      </c>
      <c r="AK327" s="118">
        <v>54575</v>
      </c>
      <c r="AL327" s="5">
        <f t="shared" si="111"/>
        <v>185279.21032331552</v>
      </c>
      <c r="AM327" s="5">
        <f t="shared" si="112"/>
        <v>5158.1681680251213</v>
      </c>
      <c r="AN327" s="5">
        <f t="shared" si="80"/>
        <v>3961.5732680203755</v>
      </c>
      <c r="AO327" s="35">
        <f t="shared" si="81"/>
        <v>0.25657967309601715</v>
      </c>
      <c r="AP327" s="5">
        <f t="shared" si="82"/>
        <v>1196.594900004746</v>
      </c>
      <c r="AQ327" s="35">
        <f t="shared" si="83"/>
        <v>7.7499999999999999E-2</v>
      </c>
      <c r="AR327" s="5">
        <f t="shared" si="113"/>
        <v>538682.36294470518</v>
      </c>
      <c r="AS327" s="5">
        <f t="shared" si="114"/>
        <v>1111931.4508233338</v>
      </c>
      <c r="AT327" s="5">
        <f t="shared" si="84"/>
        <v>181317.63705529514</v>
      </c>
      <c r="AU327" s="5">
        <f t="shared" si="85"/>
        <v>1650613.813768039</v>
      </c>
      <c r="AV327" s="150"/>
      <c r="AW327" s="2">
        <v>320</v>
      </c>
      <c r="AX327" s="118">
        <v>54575</v>
      </c>
      <c r="AY327" s="5">
        <f t="shared" si="115"/>
        <v>181586.06865635098</v>
      </c>
      <c r="AZ327" s="5">
        <f t="shared" si="116"/>
        <v>5034.344461579999</v>
      </c>
      <c r="BA327" s="5">
        <f t="shared" si="86"/>
        <v>3899.4315324778054</v>
      </c>
      <c r="BB327" s="35">
        <f t="shared" si="87"/>
        <v>0.25769145582577196</v>
      </c>
      <c r="BC327" s="5">
        <f t="shared" si="88"/>
        <v>1134.9129291021936</v>
      </c>
      <c r="BD327" s="35">
        <f t="shared" si="89"/>
        <v>7.5000000000000011E-2</v>
      </c>
      <c r="BE327" s="5">
        <f t="shared" si="117"/>
        <v>542313.36287612736</v>
      </c>
      <c r="BF327" s="5">
        <f t="shared" si="118"/>
        <v>1068676.8648294718</v>
      </c>
      <c r="BG327" s="5">
        <f t="shared" si="90"/>
        <v>177686.63712387317</v>
      </c>
      <c r="BH327" s="5">
        <f t="shared" si="91"/>
        <v>1610990.2277055993</v>
      </c>
      <c r="BI327" s="150"/>
      <c r="BJ327" s="2">
        <v>320</v>
      </c>
      <c r="BK327" s="118">
        <v>54575</v>
      </c>
      <c r="BL327" s="5">
        <f t="shared" si="119"/>
        <v>177901.69524097827</v>
      </c>
      <c r="BM327" s="5">
        <f t="shared" si="120"/>
        <v>4911.6692164045799</v>
      </c>
      <c r="BN327" s="5">
        <f t="shared" si="92"/>
        <v>3836.8464743236696</v>
      </c>
      <c r="BO327" s="35">
        <f t="shared" si="93"/>
        <v>0.25880673947214072</v>
      </c>
      <c r="BP327" s="5">
        <f t="shared" si="94"/>
        <v>1074.8227420809103</v>
      </c>
      <c r="BQ327" s="35">
        <f t="shared" si="95"/>
        <v>7.2499999999999995E-2</v>
      </c>
      <c r="BR327" s="5">
        <f t="shared" si="121"/>
        <v>545935.15123334655</v>
      </c>
      <c r="BS327" s="5">
        <f t="shared" si="122"/>
        <v>1025798.9980161195</v>
      </c>
      <c r="BT327" s="5">
        <f t="shared" si="96"/>
        <v>174064.84876665458</v>
      </c>
      <c r="BU327" s="5">
        <f t="shared" si="97"/>
        <v>1571734.1492494661</v>
      </c>
      <c r="BV327" s="150"/>
      <c r="BW327" s="2">
        <v>320</v>
      </c>
      <c r="BX327" s="118">
        <v>54575</v>
      </c>
      <c r="BY327" s="5">
        <f t="shared" si="123"/>
        <v>174227.60879801089</v>
      </c>
      <c r="BZ327" s="5">
        <f t="shared" si="124"/>
        <v>4790.177965290115</v>
      </c>
      <c r="CA327" s="5">
        <f t="shared" si="98"/>
        <v>3773.8502473017179</v>
      </c>
      <c r="CB327" s="35">
        <f t="shared" si="99"/>
        <v>0.25992552661457197</v>
      </c>
      <c r="CC327" s="5">
        <f t="shared" si="100"/>
        <v>1016.3277179883969</v>
      </c>
      <c r="CD327" s="35">
        <f t="shared" si="101"/>
        <v>7.0000000000000007E-2</v>
      </c>
      <c r="CE327" s="5">
        <f t="shared" si="125"/>
        <v>549546.24144929147</v>
      </c>
      <c r="CF327" s="5">
        <f t="shared" si="126"/>
        <v>983310.70744354604</v>
      </c>
      <c r="CG327" s="5">
        <f t="shared" si="102"/>
        <v>170453.75855070917</v>
      </c>
      <c r="CH327" s="5">
        <f t="shared" si="103"/>
        <v>1532856.9488928374</v>
      </c>
    </row>
    <row r="328" spans="9:86" ht="14.25" customHeight="1">
      <c r="I328" s="150"/>
      <c r="J328" s="2">
        <v>321</v>
      </c>
      <c r="K328" s="118">
        <v>54605</v>
      </c>
      <c r="L328" s="5">
        <f t="shared" si="104"/>
        <v>188601.46798285551</v>
      </c>
      <c r="M328" s="5">
        <f t="shared" si="67"/>
        <v>5409.1195491666622</v>
      </c>
      <c r="N328" s="5">
        <f t="shared" si="68"/>
        <v>4112.4844567845303</v>
      </c>
      <c r="O328" s="35">
        <f t="shared" si="69"/>
        <v>0.26166187362815446</v>
      </c>
      <c r="P328" s="5">
        <f t="shared" si="70"/>
        <v>1296.6350923821317</v>
      </c>
      <c r="Q328" s="35">
        <f t="shared" si="71"/>
        <v>8.2500000000000004E-2</v>
      </c>
      <c r="R328" s="5">
        <f t="shared" si="105"/>
        <v>535511.01647392905</v>
      </c>
      <c r="S328" s="5">
        <f t="shared" si="106"/>
        <v>1200816.3588085691</v>
      </c>
      <c r="T328" s="5">
        <f t="shared" si="72"/>
        <v>184488.98352607098</v>
      </c>
      <c r="U328" s="5">
        <f t="shared" si="73"/>
        <v>1736327.3752824981</v>
      </c>
      <c r="V328" s="150"/>
      <c r="W328" s="2">
        <v>321</v>
      </c>
      <c r="X328" s="118">
        <v>54605</v>
      </c>
      <c r="Y328" s="5">
        <f t="shared" si="107"/>
        <v>184956.39010670164</v>
      </c>
      <c r="Z328" s="5">
        <f t="shared" si="108"/>
        <v>5283.104931931518</v>
      </c>
      <c r="AA328" s="5">
        <f t="shared" si="74"/>
        <v>4050.0623312201733</v>
      </c>
      <c r="AB328" s="35">
        <f t="shared" si="75"/>
        <v>0.26276868804913545</v>
      </c>
      <c r="AC328" s="5">
        <f t="shared" si="76"/>
        <v>1233.0426007113444</v>
      </c>
      <c r="AD328" s="35">
        <f t="shared" si="77"/>
        <v>8.0000000000000016E-2</v>
      </c>
      <c r="AE328" s="5">
        <f t="shared" si="109"/>
        <v>539093.67222451826</v>
      </c>
      <c r="AF328" s="5">
        <f t="shared" si="110"/>
        <v>1156783.0109254993</v>
      </c>
      <c r="AG328" s="5">
        <f t="shared" si="78"/>
        <v>180906.32777548148</v>
      </c>
      <c r="AH328" s="5">
        <f t="shared" si="79"/>
        <v>1695876.6831500176</v>
      </c>
      <c r="AI328" s="150"/>
      <c r="AJ328" s="2">
        <v>321</v>
      </c>
      <c r="AK328" s="118">
        <v>54605</v>
      </c>
      <c r="AL328" s="5">
        <f t="shared" si="111"/>
        <v>181317.63705529514</v>
      </c>
      <c r="AM328" s="5">
        <f t="shared" si="112"/>
        <v>5158.1681680251213</v>
      </c>
      <c r="AN328" s="5">
        <f t="shared" si="80"/>
        <v>3987.1584287096734</v>
      </c>
      <c r="AO328" s="35">
        <f t="shared" si="81"/>
        <v>0.26387891394109037</v>
      </c>
      <c r="AP328" s="5">
        <f t="shared" si="82"/>
        <v>1171.0097393154479</v>
      </c>
      <c r="AQ328" s="35">
        <f t="shared" si="83"/>
        <v>7.7500000000000013E-2</v>
      </c>
      <c r="AR328" s="5">
        <f t="shared" si="113"/>
        <v>542669.5213734149</v>
      </c>
      <c r="AS328" s="5">
        <f t="shared" si="114"/>
        <v>1113102.4605626492</v>
      </c>
      <c r="AT328" s="5">
        <f t="shared" si="84"/>
        <v>177330.47862658548</v>
      </c>
      <c r="AU328" s="5">
        <f t="shared" si="85"/>
        <v>1655771.9819360641</v>
      </c>
      <c r="AV328" s="150"/>
      <c r="AW328" s="2">
        <v>321</v>
      </c>
      <c r="AX328" s="118">
        <v>54605</v>
      </c>
      <c r="AY328" s="5">
        <f t="shared" si="115"/>
        <v>177686.63712387317</v>
      </c>
      <c r="AZ328" s="5">
        <f t="shared" si="116"/>
        <v>5034.344461579999</v>
      </c>
      <c r="BA328" s="5">
        <f t="shared" si="86"/>
        <v>3923.8029795557918</v>
      </c>
      <c r="BB328" s="35">
        <f t="shared" si="87"/>
        <v>0.26499255383984804</v>
      </c>
      <c r="BC328" s="5">
        <f t="shared" si="88"/>
        <v>1110.5414820242072</v>
      </c>
      <c r="BD328" s="35">
        <f t="shared" si="89"/>
        <v>7.4999999999999997E-2</v>
      </c>
      <c r="BE328" s="5">
        <f t="shared" si="117"/>
        <v>546237.16585568315</v>
      </c>
      <c r="BF328" s="5">
        <f t="shared" si="118"/>
        <v>1069787.4063114959</v>
      </c>
      <c r="BG328" s="5">
        <f t="shared" si="90"/>
        <v>173762.83414431737</v>
      </c>
      <c r="BH328" s="5">
        <f t="shared" si="91"/>
        <v>1616024.5721671791</v>
      </c>
      <c r="BI328" s="150"/>
      <c r="BJ328" s="2">
        <v>321</v>
      </c>
      <c r="BK328" s="118">
        <v>54605</v>
      </c>
      <c r="BL328" s="5">
        <f t="shared" si="119"/>
        <v>174064.84876665458</v>
      </c>
      <c r="BM328" s="5">
        <f t="shared" si="120"/>
        <v>4911.6692164045799</v>
      </c>
      <c r="BN328" s="5">
        <f t="shared" si="92"/>
        <v>3860.0274217727083</v>
      </c>
      <c r="BO328" s="35">
        <f t="shared" si="93"/>
        <v>0.26610961023709023</v>
      </c>
      <c r="BP328" s="5">
        <f t="shared" si="94"/>
        <v>1051.6417946318713</v>
      </c>
      <c r="BQ328" s="35">
        <f t="shared" si="95"/>
        <v>7.2499999999999981E-2</v>
      </c>
      <c r="BR328" s="5">
        <f t="shared" si="121"/>
        <v>549795.17865511926</v>
      </c>
      <c r="BS328" s="5">
        <f t="shared" si="122"/>
        <v>1026850.6398107513</v>
      </c>
      <c r="BT328" s="5">
        <f t="shared" si="96"/>
        <v>170204.82134488187</v>
      </c>
      <c r="BU328" s="5">
        <f t="shared" si="97"/>
        <v>1576645.8184658706</v>
      </c>
      <c r="BV328" s="150"/>
      <c r="BW328" s="2">
        <v>321</v>
      </c>
      <c r="BX328" s="118">
        <v>54605</v>
      </c>
      <c r="BY328" s="5">
        <f t="shared" si="123"/>
        <v>170453.75855070917</v>
      </c>
      <c r="BZ328" s="5">
        <f t="shared" si="124"/>
        <v>4790.177965290115</v>
      </c>
      <c r="CA328" s="5">
        <f t="shared" si="98"/>
        <v>3795.8643737443117</v>
      </c>
      <c r="CB328" s="35">
        <f t="shared" si="99"/>
        <v>0.26723008557995936</v>
      </c>
      <c r="CC328" s="5">
        <f t="shared" si="100"/>
        <v>994.31359154580355</v>
      </c>
      <c r="CD328" s="35">
        <f t="shared" si="101"/>
        <v>7.0000000000000007E-2</v>
      </c>
      <c r="CE328" s="5">
        <f t="shared" si="125"/>
        <v>553342.10582303582</v>
      </c>
      <c r="CF328" s="5">
        <f t="shared" si="126"/>
        <v>984305.02103509184</v>
      </c>
      <c r="CG328" s="5">
        <f t="shared" si="102"/>
        <v>166657.89417696485</v>
      </c>
      <c r="CH328" s="5">
        <f t="shared" si="103"/>
        <v>1537647.1268581278</v>
      </c>
    </row>
    <row r="329" spans="9:86" ht="14.25" customHeight="1">
      <c r="I329" s="150"/>
      <c r="J329" s="2">
        <v>322</v>
      </c>
      <c r="K329" s="118">
        <v>54636</v>
      </c>
      <c r="L329" s="5">
        <f t="shared" si="104"/>
        <v>184488.98352607098</v>
      </c>
      <c r="M329" s="5">
        <f t="shared" si="67"/>
        <v>5409.1195491666622</v>
      </c>
      <c r="N329" s="5">
        <f t="shared" si="68"/>
        <v>4140.7577874249237</v>
      </c>
      <c r="O329" s="35">
        <f t="shared" si="69"/>
        <v>0.26933366155208555</v>
      </c>
      <c r="P329" s="5">
        <f t="shared" si="70"/>
        <v>1268.3617617417381</v>
      </c>
      <c r="Q329" s="35">
        <f t="shared" si="71"/>
        <v>8.2500000000000004E-2</v>
      </c>
      <c r="R329" s="5">
        <f t="shared" si="105"/>
        <v>539651.774261354</v>
      </c>
      <c r="S329" s="5">
        <f t="shared" si="106"/>
        <v>1202084.720570311</v>
      </c>
      <c r="T329" s="5">
        <f t="shared" si="72"/>
        <v>180348.22573864606</v>
      </c>
      <c r="U329" s="5">
        <f t="shared" si="73"/>
        <v>1741736.494831665</v>
      </c>
      <c r="V329" s="150"/>
      <c r="W329" s="2">
        <v>322</v>
      </c>
      <c r="X329" s="118">
        <v>54636</v>
      </c>
      <c r="Y329" s="5">
        <f t="shared" si="107"/>
        <v>180906.32777548148</v>
      </c>
      <c r="Z329" s="5">
        <f t="shared" si="108"/>
        <v>5283.104931931518</v>
      </c>
      <c r="AA329" s="5">
        <f t="shared" si="74"/>
        <v>4077.0627467616414</v>
      </c>
      <c r="AB329" s="35">
        <f t="shared" si="75"/>
        <v>0.27044246358181034</v>
      </c>
      <c r="AC329" s="5">
        <f t="shared" si="76"/>
        <v>1206.0421851698766</v>
      </c>
      <c r="AD329" s="35">
        <f t="shared" si="77"/>
        <v>0.08</v>
      </c>
      <c r="AE329" s="5">
        <f t="shared" si="109"/>
        <v>543170.73497127986</v>
      </c>
      <c r="AF329" s="5">
        <f t="shared" si="110"/>
        <v>1157989.0531106691</v>
      </c>
      <c r="AG329" s="5">
        <f t="shared" si="78"/>
        <v>176829.26502871985</v>
      </c>
      <c r="AH329" s="5">
        <f t="shared" si="79"/>
        <v>1701159.7880819491</v>
      </c>
      <c r="AI329" s="150"/>
      <c r="AJ329" s="2">
        <v>322</v>
      </c>
      <c r="AK329" s="118">
        <v>54636</v>
      </c>
      <c r="AL329" s="5">
        <f t="shared" si="111"/>
        <v>177330.47862658548</v>
      </c>
      <c r="AM329" s="5">
        <f t="shared" si="112"/>
        <v>5158.1681680251213</v>
      </c>
      <c r="AN329" s="5">
        <f t="shared" si="80"/>
        <v>4012.90882689509</v>
      </c>
      <c r="AO329" s="35">
        <f t="shared" si="81"/>
        <v>0.27155459284663358</v>
      </c>
      <c r="AP329" s="5">
        <f t="shared" si="82"/>
        <v>1145.2593411300313</v>
      </c>
      <c r="AQ329" s="35">
        <f t="shared" si="83"/>
        <v>7.7500000000000013E-2</v>
      </c>
      <c r="AR329" s="5">
        <f t="shared" si="113"/>
        <v>546682.43020030996</v>
      </c>
      <c r="AS329" s="5">
        <f t="shared" si="114"/>
        <v>1114247.7199037792</v>
      </c>
      <c r="AT329" s="5">
        <f t="shared" si="84"/>
        <v>173317.56979969039</v>
      </c>
      <c r="AU329" s="5">
        <f t="shared" si="85"/>
        <v>1660930.1501040892</v>
      </c>
      <c r="AV329" s="150"/>
      <c r="AW329" s="2">
        <v>322</v>
      </c>
      <c r="AX329" s="118">
        <v>54636</v>
      </c>
      <c r="AY329" s="5">
        <f t="shared" si="115"/>
        <v>173762.83414431737</v>
      </c>
      <c r="AZ329" s="5">
        <f t="shared" si="116"/>
        <v>5034.344461579999</v>
      </c>
      <c r="BA329" s="5">
        <f t="shared" si="86"/>
        <v>3948.3267481780158</v>
      </c>
      <c r="BB329" s="35">
        <f t="shared" si="87"/>
        <v>0.27267005174872527</v>
      </c>
      <c r="BC329" s="5">
        <f t="shared" si="88"/>
        <v>1086.0177134019834</v>
      </c>
      <c r="BD329" s="35">
        <f t="shared" si="89"/>
        <v>7.4999999999999997E-2</v>
      </c>
      <c r="BE329" s="5">
        <f t="shared" si="117"/>
        <v>550185.49260386114</v>
      </c>
      <c r="BF329" s="5">
        <f t="shared" si="118"/>
        <v>1070873.4240248979</v>
      </c>
      <c r="BG329" s="5">
        <f t="shared" si="90"/>
        <v>169814.50739613935</v>
      </c>
      <c r="BH329" s="5">
        <f t="shared" si="91"/>
        <v>1621058.9166287589</v>
      </c>
      <c r="BI329" s="150"/>
      <c r="BJ329" s="2">
        <v>322</v>
      </c>
      <c r="BK329" s="118">
        <v>54636</v>
      </c>
      <c r="BL329" s="5">
        <f t="shared" si="119"/>
        <v>170204.82134488187</v>
      </c>
      <c r="BM329" s="5">
        <f t="shared" si="120"/>
        <v>4911.6692164045799</v>
      </c>
      <c r="BN329" s="5">
        <f t="shared" si="92"/>
        <v>3883.3484207792517</v>
      </c>
      <c r="BO329" s="35">
        <f t="shared" si="93"/>
        <v>0.27378884264932901</v>
      </c>
      <c r="BP329" s="5">
        <f t="shared" si="94"/>
        <v>1028.3207956253279</v>
      </c>
      <c r="BQ329" s="35">
        <f t="shared" si="95"/>
        <v>7.2499999999999995E-2</v>
      </c>
      <c r="BR329" s="5">
        <f t="shared" si="121"/>
        <v>553678.52707589848</v>
      </c>
      <c r="BS329" s="5">
        <f t="shared" si="122"/>
        <v>1027878.9606063766</v>
      </c>
      <c r="BT329" s="5">
        <f t="shared" si="96"/>
        <v>166321.47292410262</v>
      </c>
      <c r="BU329" s="5">
        <f t="shared" si="97"/>
        <v>1581557.487682275</v>
      </c>
      <c r="BV329" s="150"/>
      <c r="BW329" s="2">
        <v>322</v>
      </c>
      <c r="BX329" s="118">
        <v>54636</v>
      </c>
      <c r="BY329" s="5">
        <f t="shared" si="123"/>
        <v>166657.89417696485</v>
      </c>
      <c r="BZ329" s="5">
        <f t="shared" si="124"/>
        <v>4790.177965290115</v>
      </c>
      <c r="CA329" s="5">
        <f t="shared" si="98"/>
        <v>3818.0069159244867</v>
      </c>
      <c r="CB329" s="35">
        <f t="shared" si="99"/>
        <v>0.27491096786837033</v>
      </c>
      <c r="CC329" s="5">
        <f t="shared" si="100"/>
        <v>972.17104936562839</v>
      </c>
      <c r="CD329" s="35">
        <f t="shared" si="101"/>
        <v>7.0000000000000007E-2</v>
      </c>
      <c r="CE329" s="5">
        <f t="shared" si="125"/>
        <v>557160.11273896031</v>
      </c>
      <c r="CF329" s="5">
        <f t="shared" si="126"/>
        <v>985277.19208445749</v>
      </c>
      <c r="CG329" s="5">
        <f t="shared" si="102"/>
        <v>162839.88726104036</v>
      </c>
      <c r="CH329" s="5">
        <f t="shared" si="103"/>
        <v>1542437.3048234177</v>
      </c>
    </row>
    <row r="330" spans="9:86" ht="14.25" customHeight="1">
      <c r="I330" s="150"/>
      <c r="J330" s="2">
        <v>323</v>
      </c>
      <c r="K330" s="118">
        <v>54667</v>
      </c>
      <c r="L330" s="5">
        <f t="shared" si="104"/>
        <v>180348.22573864606</v>
      </c>
      <c r="M330" s="5">
        <f t="shared" si="67"/>
        <v>5409.1195491666622</v>
      </c>
      <c r="N330" s="5">
        <f t="shared" si="68"/>
        <v>4169.2254972134706</v>
      </c>
      <c r="O330" s="35">
        <f t="shared" si="69"/>
        <v>0.27741168931189975</v>
      </c>
      <c r="P330" s="5">
        <f t="shared" si="70"/>
        <v>1239.8940519531916</v>
      </c>
      <c r="Q330" s="35">
        <f t="shared" si="71"/>
        <v>8.2500000000000004E-2</v>
      </c>
      <c r="R330" s="5">
        <f t="shared" si="105"/>
        <v>543820.99975856743</v>
      </c>
      <c r="S330" s="5">
        <f t="shared" si="106"/>
        <v>1203324.6146222642</v>
      </c>
      <c r="T330" s="5">
        <f t="shared" si="72"/>
        <v>176179.00024143257</v>
      </c>
      <c r="U330" s="5">
        <f t="shared" si="73"/>
        <v>1747145.6143808316</v>
      </c>
      <c r="V330" s="150"/>
      <c r="W330" s="2">
        <v>323</v>
      </c>
      <c r="X330" s="118">
        <v>54667</v>
      </c>
      <c r="Y330" s="5">
        <f t="shared" si="107"/>
        <v>176829.26502871985</v>
      </c>
      <c r="Z330" s="5">
        <f t="shared" si="108"/>
        <v>5283.104931931518</v>
      </c>
      <c r="AA330" s="5">
        <f t="shared" si="74"/>
        <v>4104.2431650733852</v>
      </c>
      <c r="AB330" s="35">
        <f t="shared" si="75"/>
        <v>0.27852243786050629</v>
      </c>
      <c r="AC330" s="5">
        <f t="shared" si="76"/>
        <v>1178.8617668581323</v>
      </c>
      <c r="AD330" s="35">
        <f t="shared" si="77"/>
        <v>0.08</v>
      </c>
      <c r="AE330" s="5">
        <f t="shared" si="109"/>
        <v>547274.97813635319</v>
      </c>
      <c r="AF330" s="5">
        <f t="shared" si="110"/>
        <v>1159167.9148775272</v>
      </c>
      <c r="AG330" s="5">
        <f t="shared" si="78"/>
        <v>172725.02186364646</v>
      </c>
      <c r="AH330" s="5">
        <f t="shared" si="79"/>
        <v>1706442.8930138804</v>
      </c>
      <c r="AI330" s="150"/>
      <c r="AJ330" s="2">
        <v>323</v>
      </c>
      <c r="AK330" s="118">
        <v>54667</v>
      </c>
      <c r="AL330" s="5">
        <f t="shared" si="111"/>
        <v>173317.56979969039</v>
      </c>
      <c r="AM330" s="5">
        <f t="shared" si="112"/>
        <v>5158.1681680251213</v>
      </c>
      <c r="AN330" s="5">
        <f t="shared" si="80"/>
        <v>4038.8255297354544</v>
      </c>
      <c r="AO330" s="35">
        <f t="shared" si="81"/>
        <v>0.27963642931780841</v>
      </c>
      <c r="AP330" s="5">
        <f t="shared" si="82"/>
        <v>1119.3426382896671</v>
      </c>
      <c r="AQ330" s="35">
        <f t="shared" si="83"/>
        <v>7.7499999999999999E-2</v>
      </c>
      <c r="AR330" s="5">
        <f t="shared" si="113"/>
        <v>550721.25573004538</v>
      </c>
      <c r="AS330" s="5">
        <f t="shared" si="114"/>
        <v>1115367.0625420688</v>
      </c>
      <c r="AT330" s="5">
        <f t="shared" si="84"/>
        <v>169278.74426995494</v>
      </c>
      <c r="AU330" s="5">
        <f t="shared" si="85"/>
        <v>1666088.3182721143</v>
      </c>
      <c r="AV330" s="150"/>
      <c r="AW330" s="2">
        <v>323</v>
      </c>
      <c r="AX330" s="118">
        <v>54667</v>
      </c>
      <c r="AY330" s="5">
        <f t="shared" si="115"/>
        <v>169814.50739613935</v>
      </c>
      <c r="AZ330" s="5">
        <f t="shared" si="116"/>
        <v>5034.344461579999</v>
      </c>
      <c r="BA330" s="5">
        <f t="shared" si="86"/>
        <v>3973.0037903541279</v>
      </c>
      <c r="BB330" s="35">
        <f t="shared" si="87"/>
        <v>0.28075366595759665</v>
      </c>
      <c r="BC330" s="5">
        <f t="shared" si="88"/>
        <v>1061.3406712258709</v>
      </c>
      <c r="BD330" s="35">
        <f t="shared" si="89"/>
        <v>7.4999999999999997E-2</v>
      </c>
      <c r="BE330" s="5">
        <f t="shared" si="117"/>
        <v>554158.49639421527</v>
      </c>
      <c r="BF330" s="5">
        <f t="shared" si="118"/>
        <v>1071934.7646961238</v>
      </c>
      <c r="BG330" s="5">
        <f t="shared" si="90"/>
        <v>165841.50360578523</v>
      </c>
      <c r="BH330" s="5">
        <f t="shared" si="91"/>
        <v>1626093.2610903392</v>
      </c>
      <c r="BI330" s="150"/>
      <c r="BJ330" s="2">
        <v>323</v>
      </c>
      <c r="BK330" s="118">
        <v>54667</v>
      </c>
      <c r="BL330" s="5">
        <f t="shared" si="119"/>
        <v>166321.47292410262</v>
      </c>
      <c r="BM330" s="5">
        <f t="shared" si="120"/>
        <v>4911.6692164045799</v>
      </c>
      <c r="BN330" s="5">
        <f t="shared" si="92"/>
        <v>3906.8103174881267</v>
      </c>
      <c r="BO330" s="35">
        <f t="shared" si="93"/>
        <v>0.28187415001580118</v>
      </c>
      <c r="BP330" s="5">
        <f t="shared" si="94"/>
        <v>1004.8588989164533</v>
      </c>
      <c r="BQ330" s="35">
        <f t="shared" si="95"/>
        <v>7.2499999999999995E-2</v>
      </c>
      <c r="BR330" s="5">
        <f t="shared" si="121"/>
        <v>557585.33739338664</v>
      </c>
      <c r="BS330" s="5">
        <f t="shared" si="122"/>
        <v>1028883.819505293</v>
      </c>
      <c r="BT330" s="5">
        <f t="shared" si="96"/>
        <v>162414.6626066145</v>
      </c>
      <c r="BU330" s="5">
        <f t="shared" si="97"/>
        <v>1586469.1568986797</v>
      </c>
      <c r="BV330" s="150"/>
      <c r="BW330" s="2">
        <v>323</v>
      </c>
      <c r="BX330" s="118">
        <v>54667</v>
      </c>
      <c r="BY330" s="5">
        <f t="shared" si="123"/>
        <v>162839.88726104036</v>
      </c>
      <c r="BZ330" s="5">
        <f t="shared" si="124"/>
        <v>4790.177965290115</v>
      </c>
      <c r="CA330" s="5">
        <f t="shared" si="98"/>
        <v>3840.2786229340463</v>
      </c>
      <c r="CB330" s="35">
        <f t="shared" si="99"/>
        <v>0.28299788369009793</v>
      </c>
      <c r="CC330" s="5">
        <f t="shared" si="100"/>
        <v>949.89934235606881</v>
      </c>
      <c r="CD330" s="35">
        <f t="shared" si="101"/>
        <v>7.0000000000000007E-2</v>
      </c>
      <c r="CE330" s="5">
        <f t="shared" si="125"/>
        <v>561000.39136189432</v>
      </c>
      <c r="CF330" s="5">
        <f t="shared" si="126"/>
        <v>986227.09142681351</v>
      </c>
      <c r="CG330" s="5">
        <f t="shared" si="102"/>
        <v>158999.60863810632</v>
      </c>
      <c r="CH330" s="5">
        <f t="shared" si="103"/>
        <v>1547227.4827887078</v>
      </c>
    </row>
    <row r="331" spans="9:86" ht="14.25" customHeight="1">
      <c r="I331" s="150"/>
      <c r="J331" s="2">
        <v>324</v>
      </c>
      <c r="K331" s="118">
        <v>54697</v>
      </c>
      <c r="L331" s="5">
        <f t="shared" si="104"/>
        <v>176179.00024143257</v>
      </c>
      <c r="M331" s="5">
        <f t="shared" si="67"/>
        <v>5409.1195491666622</v>
      </c>
      <c r="N331" s="5">
        <f t="shared" si="68"/>
        <v>4197.8889225068133</v>
      </c>
      <c r="O331" s="35">
        <f t="shared" si="69"/>
        <v>0.28592889618540918</v>
      </c>
      <c r="P331" s="5">
        <f t="shared" si="70"/>
        <v>1211.2306266598489</v>
      </c>
      <c r="Q331" s="35">
        <f t="shared" si="71"/>
        <v>8.2500000000000004E-2</v>
      </c>
      <c r="R331" s="5">
        <f t="shared" si="105"/>
        <v>548018.88868107426</v>
      </c>
      <c r="S331" s="5">
        <f t="shared" si="106"/>
        <v>1204535.8452489241</v>
      </c>
      <c r="T331" s="5">
        <f t="shared" si="72"/>
        <v>171981.11131892574</v>
      </c>
      <c r="U331" s="5">
        <f t="shared" si="73"/>
        <v>1752554.7339299982</v>
      </c>
      <c r="V331" s="150"/>
      <c r="W331" s="2">
        <v>324</v>
      </c>
      <c r="X331" s="118">
        <v>54697</v>
      </c>
      <c r="Y331" s="5">
        <f t="shared" si="107"/>
        <v>172725.02186364646</v>
      </c>
      <c r="Z331" s="5">
        <f t="shared" si="108"/>
        <v>5283.104931931518</v>
      </c>
      <c r="AA331" s="5">
        <f t="shared" si="74"/>
        <v>4131.6047861738753</v>
      </c>
      <c r="AB331" s="35">
        <f t="shared" si="75"/>
        <v>0.28704154672636623</v>
      </c>
      <c r="AC331" s="5">
        <f t="shared" si="76"/>
        <v>1151.5001457576432</v>
      </c>
      <c r="AD331" s="35">
        <f t="shared" si="77"/>
        <v>0.08</v>
      </c>
      <c r="AE331" s="5">
        <f t="shared" si="109"/>
        <v>551406.5829225271</v>
      </c>
      <c r="AF331" s="5">
        <f t="shared" si="110"/>
        <v>1160319.4150232847</v>
      </c>
      <c r="AG331" s="5">
        <f t="shared" si="78"/>
        <v>168593.41707747258</v>
      </c>
      <c r="AH331" s="5">
        <f t="shared" si="79"/>
        <v>1711725.9979458118</v>
      </c>
      <c r="AI331" s="150"/>
      <c r="AJ331" s="2">
        <v>324</v>
      </c>
      <c r="AK331" s="118">
        <v>54697</v>
      </c>
      <c r="AL331" s="5">
        <f t="shared" si="111"/>
        <v>169278.74426995494</v>
      </c>
      <c r="AM331" s="5">
        <f t="shared" si="112"/>
        <v>5158.1681680251213</v>
      </c>
      <c r="AN331" s="5">
        <f t="shared" si="80"/>
        <v>4064.9096112816624</v>
      </c>
      <c r="AO331" s="35">
        <f t="shared" si="81"/>
        <v>0.28815735576104257</v>
      </c>
      <c r="AP331" s="5">
        <f t="shared" si="82"/>
        <v>1093.2585567434589</v>
      </c>
      <c r="AQ331" s="35">
        <f t="shared" si="83"/>
        <v>7.7499999999999999E-2</v>
      </c>
      <c r="AR331" s="5">
        <f t="shared" si="113"/>
        <v>554786.16534132708</v>
      </c>
      <c r="AS331" s="5">
        <f t="shared" si="114"/>
        <v>1116460.3210988122</v>
      </c>
      <c r="AT331" s="5">
        <f t="shared" si="84"/>
        <v>165213.83465867327</v>
      </c>
      <c r="AU331" s="5">
        <f t="shared" si="85"/>
        <v>1671246.4864401394</v>
      </c>
      <c r="AV331" s="150"/>
      <c r="AW331" s="2">
        <v>324</v>
      </c>
      <c r="AX331" s="118">
        <v>54697</v>
      </c>
      <c r="AY331" s="5">
        <f t="shared" si="115"/>
        <v>165841.50360578523</v>
      </c>
      <c r="AZ331" s="5">
        <f t="shared" si="116"/>
        <v>5034.344461579999</v>
      </c>
      <c r="BA331" s="5">
        <f t="shared" si="86"/>
        <v>3997.8350640438412</v>
      </c>
      <c r="BB331" s="35">
        <f t="shared" si="87"/>
        <v>0.2892763254400002</v>
      </c>
      <c r="BC331" s="5">
        <f t="shared" si="88"/>
        <v>1036.5093975361576</v>
      </c>
      <c r="BD331" s="35">
        <f t="shared" si="89"/>
        <v>7.4999999999999997E-2</v>
      </c>
      <c r="BE331" s="5">
        <f t="shared" si="117"/>
        <v>558156.33145825914</v>
      </c>
      <c r="BF331" s="5">
        <f t="shared" si="118"/>
        <v>1072971.2740936598</v>
      </c>
      <c r="BG331" s="5">
        <f t="shared" si="90"/>
        <v>161843.66854174138</v>
      </c>
      <c r="BH331" s="5">
        <f t="shared" si="91"/>
        <v>1631127.605551919</v>
      </c>
      <c r="BI331" s="150"/>
      <c r="BJ331" s="2">
        <v>324</v>
      </c>
      <c r="BK331" s="118">
        <v>54697</v>
      </c>
      <c r="BL331" s="5">
        <f t="shared" si="119"/>
        <v>162414.6626066145</v>
      </c>
      <c r="BM331" s="5">
        <f t="shared" si="120"/>
        <v>4911.6692164045799</v>
      </c>
      <c r="BN331" s="5">
        <f t="shared" si="92"/>
        <v>3930.4139631562839</v>
      </c>
      <c r="BO331" s="35">
        <f t="shared" si="93"/>
        <v>0.2903984578788551</v>
      </c>
      <c r="BP331" s="5">
        <f t="shared" si="94"/>
        <v>981.25525324829584</v>
      </c>
      <c r="BQ331" s="35">
        <f t="shared" si="95"/>
        <v>7.2499999999999995E-2</v>
      </c>
      <c r="BR331" s="5">
        <f t="shared" si="121"/>
        <v>561515.75135654293</v>
      </c>
      <c r="BS331" s="5">
        <f t="shared" si="122"/>
        <v>1029865.0747585413</v>
      </c>
      <c r="BT331" s="5">
        <f t="shared" si="96"/>
        <v>158484.24864345821</v>
      </c>
      <c r="BU331" s="5">
        <f t="shared" si="97"/>
        <v>1591380.8261150843</v>
      </c>
      <c r="BV331" s="150"/>
      <c r="BW331" s="2">
        <v>324</v>
      </c>
      <c r="BX331" s="118">
        <v>54697</v>
      </c>
      <c r="BY331" s="5">
        <f t="shared" si="123"/>
        <v>158999.60863810632</v>
      </c>
      <c r="BZ331" s="5">
        <f t="shared" si="124"/>
        <v>4790.177965290115</v>
      </c>
      <c r="CA331" s="5">
        <f t="shared" si="98"/>
        <v>3862.6802482344947</v>
      </c>
      <c r="CB331" s="35">
        <f t="shared" si="99"/>
        <v>0.29152375515787926</v>
      </c>
      <c r="CC331" s="5">
        <f t="shared" si="100"/>
        <v>927.49771705562023</v>
      </c>
      <c r="CD331" s="35">
        <f t="shared" si="101"/>
        <v>7.0000000000000007E-2</v>
      </c>
      <c r="CE331" s="5">
        <f t="shared" si="125"/>
        <v>564863.07161012886</v>
      </c>
      <c r="CF331" s="5">
        <f t="shared" si="126"/>
        <v>987154.58914386912</v>
      </c>
      <c r="CG331" s="5">
        <f t="shared" si="102"/>
        <v>155136.92838987181</v>
      </c>
      <c r="CH331" s="5">
        <f t="shared" si="103"/>
        <v>1552017.660753998</v>
      </c>
    </row>
    <row r="332" spans="9:86" ht="14.25" customHeight="1">
      <c r="I332" s="150"/>
      <c r="J332" s="2">
        <v>325</v>
      </c>
      <c r="K332" s="118">
        <v>54728</v>
      </c>
      <c r="L332" s="5">
        <f t="shared" si="104"/>
        <v>171981.11131892574</v>
      </c>
      <c r="M332" s="5">
        <f t="shared" si="67"/>
        <v>5409.1195491666622</v>
      </c>
      <c r="N332" s="5">
        <f t="shared" si="68"/>
        <v>4226.7494088490475</v>
      </c>
      <c r="O332" s="35">
        <f t="shared" si="69"/>
        <v>0.29492188134620428</v>
      </c>
      <c r="P332" s="5">
        <f t="shared" si="70"/>
        <v>1182.3701403176144</v>
      </c>
      <c r="Q332" s="35">
        <f t="shared" si="71"/>
        <v>8.249999999999999E-2</v>
      </c>
      <c r="R332" s="5">
        <f t="shared" si="105"/>
        <v>552245.6380899233</v>
      </c>
      <c r="S332" s="5">
        <f t="shared" si="106"/>
        <v>1205718.2153892417</v>
      </c>
      <c r="T332" s="5">
        <f t="shared" si="72"/>
        <v>167754.3619100767</v>
      </c>
      <c r="U332" s="5">
        <f t="shared" si="73"/>
        <v>1757963.8534791651</v>
      </c>
      <c r="V332" s="150"/>
      <c r="W332" s="2">
        <v>325</v>
      </c>
      <c r="X332" s="118">
        <v>54728</v>
      </c>
      <c r="Y332" s="5">
        <f t="shared" si="107"/>
        <v>168593.41707747258</v>
      </c>
      <c r="Z332" s="5">
        <f t="shared" si="108"/>
        <v>5283.104931931518</v>
      </c>
      <c r="AA332" s="5">
        <f t="shared" si="74"/>
        <v>4159.1488180817005</v>
      </c>
      <c r="AB332" s="35">
        <f t="shared" si="75"/>
        <v>0.29603638553719869</v>
      </c>
      <c r="AC332" s="5">
        <f t="shared" si="76"/>
        <v>1123.9561138498173</v>
      </c>
      <c r="AD332" s="35">
        <f t="shared" si="77"/>
        <v>0.08</v>
      </c>
      <c r="AE332" s="5">
        <f t="shared" si="109"/>
        <v>555565.73174060881</v>
      </c>
      <c r="AF332" s="5">
        <f t="shared" si="110"/>
        <v>1161443.3711371345</v>
      </c>
      <c r="AG332" s="5">
        <f t="shared" si="78"/>
        <v>164434.26825939087</v>
      </c>
      <c r="AH332" s="5">
        <f t="shared" si="79"/>
        <v>1717009.1028777433</v>
      </c>
      <c r="AI332" s="150"/>
      <c r="AJ332" s="2">
        <v>325</v>
      </c>
      <c r="AK332" s="118">
        <v>54728</v>
      </c>
      <c r="AL332" s="5">
        <f t="shared" si="111"/>
        <v>165213.83465867327</v>
      </c>
      <c r="AM332" s="5">
        <f t="shared" si="112"/>
        <v>5158.1681680251213</v>
      </c>
      <c r="AN332" s="5">
        <f t="shared" si="80"/>
        <v>4091.1621525211899</v>
      </c>
      <c r="AO332" s="35">
        <f t="shared" si="81"/>
        <v>0.2971539637202954</v>
      </c>
      <c r="AP332" s="5">
        <f t="shared" si="82"/>
        <v>1067.0060155039314</v>
      </c>
      <c r="AQ332" s="35">
        <f t="shared" si="83"/>
        <v>7.7499999999999986E-2</v>
      </c>
      <c r="AR332" s="5">
        <f t="shared" si="113"/>
        <v>558877.32749384828</v>
      </c>
      <c r="AS332" s="5">
        <f t="shared" si="114"/>
        <v>1117527.3271143162</v>
      </c>
      <c r="AT332" s="5">
        <f t="shared" si="84"/>
        <v>161122.67250615207</v>
      </c>
      <c r="AU332" s="5">
        <f t="shared" si="85"/>
        <v>1676404.6546081644</v>
      </c>
      <c r="AV332" s="150"/>
      <c r="AW332" s="2">
        <v>325</v>
      </c>
      <c r="AX332" s="118">
        <v>54728</v>
      </c>
      <c r="AY332" s="5">
        <f t="shared" si="115"/>
        <v>161843.66854174138</v>
      </c>
      <c r="AZ332" s="5">
        <f t="shared" si="116"/>
        <v>5034.344461579999</v>
      </c>
      <c r="BA332" s="5">
        <f t="shared" si="86"/>
        <v>4022.8215331941155</v>
      </c>
      <c r="BB332" s="35">
        <f t="shared" si="87"/>
        <v>0.29827461792784926</v>
      </c>
      <c r="BC332" s="5">
        <f t="shared" si="88"/>
        <v>1011.5229283858836</v>
      </c>
      <c r="BD332" s="35">
        <f t="shared" si="89"/>
        <v>7.4999999999999997E-2</v>
      </c>
      <c r="BE332" s="5">
        <f t="shared" si="117"/>
        <v>562179.1529914533</v>
      </c>
      <c r="BF332" s="5">
        <f t="shared" si="118"/>
        <v>1073982.7970220458</v>
      </c>
      <c r="BG332" s="5">
        <f t="shared" si="90"/>
        <v>157820.84700854728</v>
      </c>
      <c r="BH332" s="5">
        <f t="shared" si="91"/>
        <v>1636161.9500134992</v>
      </c>
      <c r="BI332" s="150"/>
      <c r="BJ332" s="2">
        <v>325</v>
      </c>
      <c r="BK332" s="118">
        <v>54728</v>
      </c>
      <c r="BL332" s="5">
        <f t="shared" si="119"/>
        <v>158484.24864345821</v>
      </c>
      <c r="BM332" s="5">
        <f t="shared" si="120"/>
        <v>4911.6692164045799</v>
      </c>
      <c r="BN332" s="5">
        <f t="shared" si="92"/>
        <v>3954.1602141836865</v>
      </c>
      <c r="BO332" s="35">
        <f t="shared" si="93"/>
        <v>0.29939835016003552</v>
      </c>
      <c r="BP332" s="5">
        <f t="shared" si="94"/>
        <v>957.50900222089331</v>
      </c>
      <c r="BQ332" s="35">
        <f t="shared" si="95"/>
        <v>7.2499999999999995E-2</v>
      </c>
      <c r="BR332" s="5">
        <f t="shared" si="121"/>
        <v>565469.91157072666</v>
      </c>
      <c r="BS332" s="5">
        <f t="shared" si="122"/>
        <v>1030822.5837607622</v>
      </c>
      <c r="BT332" s="5">
        <f t="shared" si="96"/>
        <v>154530.08842927453</v>
      </c>
      <c r="BU332" s="5">
        <f t="shared" si="97"/>
        <v>1596292.495331489</v>
      </c>
      <c r="BV332" s="150"/>
      <c r="BW332" s="2">
        <v>325</v>
      </c>
      <c r="BX332" s="118">
        <v>54728</v>
      </c>
      <c r="BY332" s="5">
        <f t="shared" si="123"/>
        <v>155136.92838987181</v>
      </c>
      <c r="BZ332" s="5">
        <f t="shared" si="124"/>
        <v>4790.177965290115</v>
      </c>
      <c r="CA332" s="5">
        <f t="shared" si="98"/>
        <v>3885.2125496825292</v>
      </c>
      <c r="CB332" s="35">
        <f t="shared" si="99"/>
        <v>0.30052516238444571</v>
      </c>
      <c r="CC332" s="5">
        <f t="shared" si="100"/>
        <v>904.96541560758567</v>
      </c>
      <c r="CD332" s="35">
        <f t="shared" si="101"/>
        <v>7.0000000000000007E-2</v>
      </c>
      <c r="CE332" s="5">
        <f t="shared" si="125"/>
        <v>568748.28415981133</v>
      </c>
      <c r="CF332" s="5">
        <f t="shared" si="126"/>
        <v>988059.55455947667</v>
      </c>
      <c r="CG332" s="5">
        <f t="shared" si="102"/>
        <v>151251.71584018928</v>
      </c>
      <c r="CH332" s="5">
        <f t="shared" si="103"/>
        <v>1556807.8387192879</v>
      </c>
    </row>
    <row r="333" spans="9:86" ht="14.25" customHeight="1">
      <c r="I333" s="150"/>
      <c r="J333" s="2">
        <v>326</v>
      </c>
      <c r="K333" s="118">
        <v>54758</v>
      </c>
      <c r="L333" s="5">
        <f t="shared" si="104"/>
        <v>167754.3619100767</v>
      </c>
      <c r="M333" s="5">
        <f t="shared" si="67"/>
        <v>5409.1195491666622</v>
      </c>
      <c r="N333" s="5">
        <f t="shared" si="68"/>
        <v>4255.8083110348853</v>
      </c>
      <c r="O333" s="35">
        <f t="shared" si="69"/>
        <v>0.30443142670587664</v>
      </c>
      <c r="P333" s="5">
        <f t="shared" si="70"/>
        <v>1153.3112381317774</v>
      </c>
      <c r="Q333" s="35">
        <f t="shared" si="71"/>
        <v>8.2500000000000018E-2</v>
      </c>
      <c r="R333" s="5">
        <f t="shared" si="105"/>
        <v>556501.44640095823</v>
      </c>
      <c r="S333" s="5">
        <f t="shared" si="106"/>
        <v>1206871.5266273734</v>
      </c>
      <c r="T333" s="5">
        <f t="shared" si="72"/>
        <v>163498.5535990418</v>
      </c>
      <c r="U333" s="5">
        <f t="shared" si="73"/>
        <v>1763372.9730283315</v>
      </c>
      <c r="V333" s="150"/>
      <c r="W333" s="2">
        <v>326</v>
      </c>
      <c r="X333" s="118">
        <v>54758</v>
      </c>
      <c r="Y333" s="5">
        <f t="shared" si="107"/>
        <v>164434.26825939087</v>
      </c>
      <c r="Z333" s="5">
        <f t="shared" si="108"/>
        <v>5283.104931931518</v>
      </c>
      <c r="AA333" s="5">
        <f t="shared" si="74"/>
        <v>4186.8764768689125</v>
      </c>
      <c r="AB333" s="35">
        <f t="shared" si="75"/>
        <v>0.30554773195554752</v>
      </c>
      <c r="AC333" s="5">
        <f t="shared" si="76"/>
        <v>1096.2284550626059</v>
      </c>
      <c r="AD333" s="35">
        <f t="shared" si="77"/>
        <v>0.08</v>
      </c>
      <c r="AE333" s="5">
        <f t="shared" si="109"/>
        <v>559752.60821747768</v>
      </c>
      <c r="AF333" s="5">
        <f t="shared" si="110"/>
        <v>1162539.599592197</v>
      </c>
      <c r="AG333" s="5">
        <f t="shared" si="78"/>
        <v>160247.39178252197</v>
      </c>
      <c r="AH333" s="5">
        <f t="shared" si="79"/>
        <v>1722292.2078096746</v>
      </c>
      <c r="AI333" s="150"/>
      <c r="AJ333" s="2">
        <v>326</v>
      </c>
      <c r="AK333" s="118">
        <v>54758</v>
      </c>
      <c r="AL333" s="5">
        <f t="shared" si="111"/>
        <v>161122.67250615207</v>
      </c>
      <c r="AM333" s="5">
        <f t="shared" si="112"/>
        <v>5158.1681680251213</v>
      </c>
      <c r="AN333" s="5">
        <f t="shared" si="80"/>
        <v>4117.5842414228891</v>
      </c>
      <c r="AO333" s="35">
        <f t="shared" si="81"/>
        <v>0.30666702661096956</v>
      </c>
      <c r="AP333" s="5">
        <f t="shared" si="82"/>
        <v>1040.5839266022322</v>
      </c>
      <c r="AQ333" s="35">
        <f t="shared" si="83"/>
        <v>7.7499999999999999E-2</v>
      </c>
      <c r="AR333" s="5">
        <f t="shared" si="113"/>
        <v>562994.91173527122</v>
      </c>
      <c r="AS333" s="5">
        <f t="shared" si="114"/>
        <v>1118567.9110409184</v>
      </c>
      <c r="AT333" s="5">
        <f t="shared" si="84"/>
        <v>157005.08826472919</v>
      </c>
      <c r="AU333" s="5">
        <f t="shared" si="85"/>
        <v>1681562.8227761895</v>
      </c>
      <c r="AV333" s="150"/>
      <c r="AW333" s="2">
        <v>326</v>
      </c>
      <c r="AX333" s="118">
        <v>54758</v>
      </c>
      <c r="AY333" s="5">
        <f t="shared" si="115"/>
        <v>157820.84700854728</v>
      </c>
      <c r="AZ333" s="5">
        <f t="shared" si="116"/>
        <v>5034.344461579999</v>
      </c>
      <c r="BA333" s="5">
        <f t="shared" si="86"/>
        <v>4047.9641677765785</v>
      </c>
      <c r="BB333" s="35">
        <f t="shared" si="87"/>
        <v>0.30778931259118247</v>
      </c>
      <c r="BC333" s="5">
        <f t="shared" si="88"/>
        <v>986.38029380342039</v>
      </c>
      <c r="BD333" s="35">
        <f t="shared" si="89"/>
        <v>7.4999999999999997E-2</v>
      </c>
      <c r="BE333" s="5">
        <f t="shared" si="117"/>
        <v>566227.11715922994</v>
      </c>
      <c r="BF333" s="5">
        <f t="shared" si="118"/>
        <v>1074969.1773158493</v>
      </c>
      <c r="BG333" s="5">
        <f t="shared" si="90"/>
        <v>153772.8828407707</v>
      </c>
      <c r="BH333" s="5">
        <f t="shared" si="91"/>
        <v>1641196.2944750793</v>
      </c>
      <c r="BI333" s="150"/>
      <c r="BJ333" s="2">
        <v>326</v>
      </c>
      <c r="BK333" s="118">
        <v>54758</v>
      </c>
      <c r="BL333" s="5">
        <f t="shared" si="119"/>
        <v>154530.08842927453</v>
      </c>
      <c r="BM333" s="5">
        <f t="shared" si="120"/>
        <v>4911.6692164045799</v>
      </c>
      <c r="BN333" s="5">
        <f t="shared" si="92"/>
        <v>3978.0499321443795</v>
      </c>
      <c r="BO333" s="35">
        <f t="shared" si="93"/>
        <v>0.30891459178566821</v>
      </c>
      <c r="BP333" s="5">
        <f t="shared" si="94"/>
        <v>933.61928426020029</v>
      </c>
      <c r="BQ333" s="35">
        <f t="shared" si="95"/>
        <v>7.2499999999999995E-2</v>
      </c>
      <c r="BR333" s="5">
        <f t="shared" si="121"/>
        <v>569447.96150287101</v>
      </c>
      <c r="BS333" s="5">
        <f t="shared" si="122"/>
        <v>1031756.2030450224</v>
      </c>
      <c r="BT333" s="5">
        <f t="shared" si="96"/>
        <v>150552.03849713015</v>
      </c>
      <c r="BU333" s="5">
        <f t="shared" si="97"/>
        <v>1601204.1645478935</v>
      </c>
      <c r="BV333" s="150"/>
      <c r="BW333" s="2">
        <v>326</v>
      </c>
      <c r="BX333" s="118">
        <v>54758</v>
      </c>
      <c r="BY333" s="5">
        <f t="shared" si="123"/>
        <v>151251.71584018928</v>
      </c>
      <c r="BZ333" s="5">
        <f t="shared" si="124"/>
        <v>4790.177965290115</v>
      </c>
      <c r="CA333" s="5">
        <f t="shared" si="98"/>
        <v>3907.8762895556774</v>
      </c>
      <c r="CB333" s="35">
        <f t="shared" si="99"/>
        <v>0.31004286605393816</v>
      </c>
      <c r="CC333" s="5">
        <f t="shared" si="100"/>
        <v>882.30167573443748</v>
      </c>
      <c r="CD333" s="35">
        <f t="shared" si="101"/>
        <v>7.0000000000000007E-2</v>
      </c>
      <c r="CE333" s="5">
        <f t="shared" si="125"/>
        <v>572656.16044936702</v>
      </c>
      <c r="CF333" s="5">
        <f t="shared" si="126"/>
        <v>988941.85623521113</v>
      </c>
      <c r="CG333" s="5">
        <f t="shared" si="102"/>
        <v>147343.83955063359</v>
      </c>
      <c r="CH333" s="5">
        <f t="shared" si="103"/>
        <v>1561598.0166845783</v>
      </c>
    </row>
    <row r="334" spans="9:86" ht="14.25" customHeight="1">
      <c r="I334" s="150"/>
      <c r="J334" s="2">
        <v>327</v>
      </c>
      <c r="K334" s="118">
        <v>54789</v>
      </c>
      <c r="L334" s="5">
        <f t="shared" si="104"/>
        <v>163498.5535990418</v>
      </c>
      <c r="M334" s="5">
        <f t="shared" si="67"/>
        <v>5409.1195491666622</v>
      </c>
      <c r="N334" s="5">
        <f t="shared" si="68"/>
        <v>4285.06699317325</v>
      </c>
      <c r="O334" s="35">
        <f t="shared" si="69"/>
        <v>0.31450311202251735</v>
      </c>
      <c r="P334" s="5">
        <f t="shared" si="70"/>
        <v>1124.0525559934124</v>
      </c>
      <c r="Q334" s="35">
        <f t="shared" si="71"/>
        <v>8.2500000000000004E-2</v>
      </c>
      <c r="R334" s="5">
        <f t="shared" si="105"/>
        <v>560786.51339413144</v>
      </c>
      <c r="S334" s="5">
        <f t="shared" si="106"/>
        <v>1207995.5791833668</v>
      </c>
      <c r="T334" s="5">
        <f t="shared" si="72"/>
        <v>159213.48660586856</v>
      </c>
      <c r="U334" s="5">
        <f t="shared" si="73"/>
        <v>1768782.0925774984</v>
      </c>
      <c r="V334" s="150"/>
      <c r="W334" s="2">
        <v>327</v>
      </c>
      <c r="X334" s="118">
        <v>54789</v>
      </c>
      <c r="Y334" s="5">
        <f t="shared" si="107"/>
        <v>160247.39178252197</v>
      </c>
      <c r="Z334" s="5">
        <f t="shared" si="108"/>
        <v>5283.104931931518</v>
      </c>
      <c r="AA334" s="5">
        <f t="shared" si="74"/>
        <v>4214.7889867147051</v>
      </c>
      <c r="AB334" s="35">
        <f t="shared" si="75"/>
        <v>0.31562116099347892</v>
      </c>
      <c r="AC334" s="5">
        <f t="shared" si="76"/>
        <v>1068.3159452168131</v>
      </c>
      <c r="AD334" s="35">
        <f t="shared" si="77"/>
        <v>0.08</v>
      </c>
      <c r="AE334" s="5">
        <f t="shared" si="109"/>
        <v>563967.39720419236</v>
      </c>
      <c r="AF334" s="5">
        <f t="shared" si="110"/>
        <v>1163607.9155374139</v>
      </c>
      <c r="AG334" s="5">
        <f t="shared" si="78"/>
        <v>156032.60279580727</v>
      </c>
      <c r="AH334" s="5">
        <f t="shared" si="79"/>
        <v>1727575.3127416063</v>
      </c>
      <c r="AI334" s="150"/>
      <c r="AJ334" s="2">
        <v>327</v>
      </c>
      <c r="AK334" s="118">
        <v>54789</v>
      </c>
      <c r="AL334" s="5">
        <f t="shared" si="111"/>
        <v>157005.08826472919</v>
      </c>
      <c r="AM334" s="5">
        <f t="shared" si="112"/>
        <v>5158.1681680251213</v>
      </c>
      <c r="AN334" s="5">
        <f t="shared" si="80"/>
        <v>4144.176972982079</v>
      </c>
      <c r="AO334" s="35">
        <f t="shared" si="81"/>
        <v>0.31674211470098385</v>
      </c>
      <c r="AP334" s="5">
        <f t="shared" si="82"/>
        <v>1013.9911950430427</v>
      </c>
      <c r="AQ334" s="35">
        <f t="shared" si="83"/>
        <v>7.7499999999999999E-2</v>
      </c>
      <c r="AR334" s="5">
        <f t="shared" si="113"/>
        <v>567139.08870825334</v>
      </c>
      <c r="AS334" s="5">
        <f t="shared" si="114"/>
        <v>1119581.9022359615</v>
      </c>
      <c r="AT334" s="5">
        <f t="shared" si="84"/>
        <v>152860.91129174712</v>
      </c>
      <c r="AU334" s="5">
        <f t="shared" si="85"/>
        <v>1686720.9909442149</v>
      </c>
      <c r="AV334" s="150"/>
      <c r="AW334" s="2">
        <v>327</v>
      </c>
      <c r="AX334" s="118">
        <v>54789</v>
      </c>
      <c r="AY334" s="5">
        <f t="shared" si="115"/>
        <v>153772.8828407707</v>
      </c>
      <c r="AZ334" s="5">
        <f t="shared" si="116"/>
        <v>5034.344461579999</v>
      </c>
      <c r="BA334" s="5">
        <f t="shared" si="86"/>
        <v>4073.2639438251822</v>
      </c>
      <c r="BB334" s="35">
        <f t="shared" si="87"/>
        <v>0.31786597495551777</v>
      </c>
      <c r="BC334" s="5">
        <f t="shared" si="88"/>
        <v>961.08051775481681</v>
      </c>
      <c r="BD334" s="35">
        <f t="shared" si="89"/>
        <v>7.4999999999999997E-2</v>
      </c>
      <c r="BE334" s="5">
        <f t="shared" si="117"/>
        <v>570300.38110305509</v>
      </c>
      <c r="BF334" s="5">
        <f t="shared" si="118"/>
        <v>1075930.2578336042</v>
      </c>
      <c r="BG334" s="5">
        <f t="shared" si="90"/>
        <v>149699.61889694553</v>
      </c>
      <c r="BH334" s="5">
        <f t="shared" si="91"/>
        <v>1646230.6389366593</v>
      </c>
      <c r="BI334" s="150"/>
      <c r="BJ334" s="2">
        <v>327</v>
      </c>
      <c r="BK334" s="118">
        <v>54789</v>
      </c>
      <c r="BL334" s="5">
        <f t="shared" si="119"/>
        <v>150552.03849713015</v>
      </c>
      <c r="BM334" s="5">
        <f t="shared" si="120"/>
        <v>4911.6692164045799</v>
      </c>
      <c r="BN334" s="5">
        <f t="shared" si="92"/>
        <v>4002.0839838177517</v>
      </c>
      <c r="BO334" s="35">
        <f t="shared" si="93"/>
        <v>0.31899274354049001</v>
      </c>
      <c r="BP334" s="5">
        <f t="shared" si="94"/>
        <v>909.58523258682794</v>
      </c>
      <c r="BQ334" s="35">
        <f t="shared" si="95"/>
        <v>7.2499999999999995E-2</v>
      </c>
      <c r="BR334" s="5">
        <f t="shared" si="121"/>
        <v>573450.04548668873</v>
      </c>
      <c r="BS334" s="5">
        <f t="shared" si="122"/>
        <v>1032665.7882776093</v>
      </c>
      <c r="BT334" s="5">
        <f t="shared" si="96"/>
        <v>146549.9545133124</v>
      </c>
      <c r="BU334" s="5">
        <f t="shared" si="97"/>
        <v>1606115.8337642979</v>
      </c>
      <c r="BV334" s="150"/>
      <c r="BW334" s="2">
        <v>327</v>
      </c>
      <c r="BX334" s="118">
        <v>54789</v>
      </c>
      <c r="BY334" s="5">
        <f t="shared" si="123"/>
        <v>147343.83955063359</v>
      </c>
      <c r="BZ334" s="5">
        <f t="shared" si="124"/>
        <v>4790.177965290115</v>
      </c>
      <c r="CA334" s="5">
        <f t="shared" si="98"/>
        <v>3930.6722345780854</v>
      </c>
      <c r="CB334" s="35">
        <f t="shared" si="99"/>
        <v>0.32012242221180942</v>
      </c>
      <c r="CC334" s="5">
        <f t="shared" si="100"/>
        <v>859.50573071202939</v>
      </c>
      <c r="CD334" s="35">
        <f t="shared" si="101"/>
        <v>7.0000000000000007E-2</v>
      </c>
      <c r="CE334" s="5">
        <f t="shared" si="125"/>
        <v>576586.83268394507</v>
      </c>
      <c r="CF334" s="5">
        <f t="shared" si="126"/>
        <v>989801.3619659231</v>
      </c>
      <c r="CG334" s="5">
        <f t="shared" si="102"/>
        <v>143413.16731605551</v>
      </c>
      <c r="CH334" s="5">
        <f t="shared" si="103"/>
        <v>1566388.1946498682</v>
      </c>
    </row>
    <row r="335" spans="9:86" ht="14.25" customHeight="1">
      <c r="I335" s="150"/>
      <c r="J335" s="2">
        <v>328</v>
      </c>
      <c r="K335" s="118">
        <v>54820</v>
      </c>
      <c r="L335" s="5">
        <f t="shared" si="104"/>
        <v>159213.48660586856</v>
      </c>
      <c r="M335" s="5">
        <f t="shared" si="67"/>
        <v>5409.1195491666622</v>
      </c>
      <c r="N335" s="5">
        <f t="shared" si="68"/>
        <v>4314.5268287513154</v>
      </c>
      <c r="O335" s="35">
        <f t="shared" si="69"/>
        <v>0.32518804184712452</v>
      </c>
      <c r="P335" s="5">
        <f t="shared" si="70"/>
        <v>1094.5927204153463</v>
      </c>
      <c r="Q335" s="35">
        <f t="shared" si="71"/>
        <v>8.2500000000000004E-2</v>
      </c>
      <c r="R335" s="5">
        <f t="shared" si="105"/>
        <v>565101.04022288276</v>
      </c>
      <c r="S335" s="5">
        <f t="shared" si="106"/>
        <v>1209090.1719037823</v>
      </c>
      <c r="T335" s="5">
        <f t="shared" si="72"/>
        <v>154898.95977711724</v>
      </c>
      <c r="U335" s="5">
        <f t="shared" si="73"/>
        <v>1774191.2121266651</v>
      </c>
      <c r="V335" s="150"/>
      <c r="W335" s="2">
        <v>328</v>
      </c>
      <c r="X335" s="118">
        <v>54820</v>
      </c>
      <c r="Y335" s="5">
        <f t="shared" si="107"/>
        <v>156032.60279580727</v>
      </c>
      <c r="Z335" s="5">
        <f t="shared" si="108"/>
        <v>5283.104931931518</v>
      </c>
      <c r="AA335" s="5">
        <f t="shared" si="74"/>
        <v>4242.8875799594698</v>
      </c>
      <c r="AB335" s="35">
        <f t="shared" si="75"/>
        <v>0.32630777188369608</v>
      </c>
      <c r="AC335" s="5">
        <f t="shared" si="76"/>
        <v>1040.2173519720486</v>
      </c>
      <c r="AD335" s="35">
        <f t="shared" si="77"/>
        <v>8.0000000000000016E-2</v>
      </c>
      <c r="AE335" s="5">
        <f t="shared" si="109"/>
        <v>568210.28478415182</v>
      </c>
      <c r="AF335" s="5">
        <f t="shared" si="110"/>
        <v>1164648.132889386</v>
      </c>
      <c r="AG335" s="5">
        <f t="shared" si="78"/>
        <v>151789.7152158478</v>
      </c>
      <c r="AH335" s="5">
        <f t="shared" si="79"/>
        <v>1732858.417673538</v>
      </c>
      <c r="AI335" s="150"/>
      <c r="AJ335" s="2">
        <v>328</v>
      </c>
      <c r="AK335" s="118">
        <v>54820</v>
      </c>
      <c r="AL335" s="5">
        <f t="shared" si="111"/>
        <v>152860.91129174712</v>
      </c>
      <c r="AM335" s="5">
        <f t="shared" si="112"/>
        <v>5158.1681680251213</v>
      </c>
      <c r="AN335" s="5">
        <f t="shared" si="80"/>
        <v>4170.9414492659216</v>
      </c>
      <c r="AO335" s="35">
        <f t="shared" si="81"/>
        <v>0.32743032190658738</v>
      </c>
      <c r="AP335" s="5">
        <f t="shared" si="82"/>
        <v>987.22671875920014</v>
      </c>
      <c r="AQ335" s="35">
        <f t="shared" si="83"/>
        <v>7.7499999999999999E-2</v>
      </c>
      <c r="AR335" s="5">
        <f t="shared" si="113"/>
        <v>571310.03015751927</v>
      </c>
      <c r="AS335" s="5">
        <f t="shared" si="114"/>
        <v>1120569.1289547207</v>
      </c>
      <c r="AT335" s="5">
        <f t="shared" si="84"/>
        <v>148689.96984248119</v>
      </c>
      <c r="AU335" s="5">
        <f t="shared" si="85"/>
        <v>1691879.15911224</v>
      </c>
      <c r="AV335" s="150"/>
      <c r="AW335" s="2">
        <v>328</v>
      </c>
      <c r="AX335" s="118">
        <v>54820</v>
      </c>
      <c r="AY335" s="5">
        <f t="shared" si="115"/>
        <v>149699.61889694553</v>
      </c>
      <c r="AZ335" s="5">
        <f t="shared" si="116"/>
        <v>5034.344461579999</v>
      </c>
      <c r="BA335" s="5">
        <f t="shared" si="86"/>
        <v>4098.7218434740898</v>
      </c>
      <c r="BB335" s="35">
        <f t="shared" si="87"/>
        <v>0.32855569362236126</v>
      </c>
      <c r="BC335" s="5">
        <f t="shared" si="88"/>
        <v>935.62261810590951</v>
      </c>
      <c r="BD335" s="35">
        <f t="shared" si="89"/>
        <v>7.4999999999999997E-2</v>
      </c>
      <c r="BE335" s="5">
        <f t="shared" si="117"/>
        <v>574399.10294652916</v>
      </c>
      <c r="BF335" s="5">
        <f t="shared" si="118"/>
        <v>1076865.8804517102</v>
      </c>
      <c r="BG335" s="5">
        <f t="shared" si="90"/>
        <v>145600.89705347145</v>
      </c>
      <c r="BH335" s="5">
        <f t="shared" si="91"/>
        <v>1651264.9833982394</v>
      </c>
      <c r="BI335" s="150"/>
      <c r="BJ335" s="2">
        <v>328</v>
      </c>
      <c r="BK335" s="118">
        <v>54820</v>
      </c>
      <c r="BL335" s="5">
        <f t="shared" si="119"/>
        <v>146549.9545133124</v>
      </c>
      <c r="BM335" s="5">
        <f t="shared" si="120"/>
        <v>4911.6692164045799</v>
      </c>
      <c r="BN335" s="5">
        <f t="shared" si="92"/>
        <v>4026.2632412199841</v>
      </c>
      <c r="BO335" s="35">
        <f t="shared" si="93"/>
        <v>0.32968388871284787</v>
      </c>
      <c r="BP335" s="5">
        <f t="shared" si="94"/>
        <v>885.40597518459572</v>
      </c>
      <c r="BQ335" s="35">
        <f t="shared" si="95"/>
        <v>7.2499999999999995E-2</v>
      </c>
      <c r="BR335" s="5">
        <f t="shared" si="121"/>
        <v>577476.30872790876</v>
      </c>
      <c r="BS335" s="5">
        <f t="shared" si="122"/>
        <v>1033551.1942527939</v>
      </c>
      <c r="BT335" s="5">
        <f t="shared" si="96"/>
        <v>142523.69127209243</v>
      </c>
      <c r="BU335" s="5">
        <f t="shared" si="97"/>
        <v>1611027.5029807026</v>
      </c>
      <c r="BV335" s="150"/>
      <c r="BW335" s="2">
        <v>328</v>
      </c>
      <c r="BX335" s="118">
        <v>54820</v>
      </c>
      <c r="BY335" s="5">
        <f t="shared" si="123"/>
        <v>143413.16731605551</v>
      </c>
      <c r="BZ335" s="5">
        <f t="shared" si="124"/>
        <v>4790.177965290115</v>
      </c>
      <c r="CA335" s="5">
        <f t="shared" si="98"/>
        <v>3953.6011559464578</v>
      </c>
      <c r="CB335" s="35">
        <f t="shared" si="99"/>
        <v>0.3308149088347071</v>
      </c>
      <c r="CC335" s="5">
        <f t="shared" si="100"/>
        <v>836.57680934365715</v>
      </c>
      <c r="CD335" s="35">
        <f t="shared" si="101"/>
        <v>7.0000000000000007E-2</v>
      </c>
      <c r="CE335" s="5">
        <f t="shared" si="125"/>
        <v>580540.43383989157</v>
      </c>
      <c r="CF335" s="5">
        <f t="shared" si="126"/>
        <v>990637.93877526675</v>
      </c>
      <c r="CG335" s="5">
        <f t="shared" si="102"/>
        <v>139459.56616010904</v>
      </c>
      <c r="CH335" s="5">
        <f t="shared" si="103"/>
        <v>1571178.3726151583</v>
      </c>
    </row>
    <row r="336" spans="9:86" ht="14.25" customHeight="1">
      <c r="I336" s="150"/>
      <c r="J336" s="2">
        <v>329</v>
      </c>
      <c r="K336" s="118">
        <v>54848</v>
      </c>
      <c r="L336" s="5">
        <f t="shared" si="104"/>
        <v>154898.95977711724</v>
      </c>
      <c r="M336" s="5">
        <f t="shared" si="67"/>
        <v>5409.1195491666622</v>
      </c>
      <c r="N336" s="5">
        <f t="shared" si="68"/>
        <v>4344.189200698981</v>
      </c>
      <c r="O336" s="35">
        <f t="shared" si="69"/>
        <v>0.33654370877246409</v>
      </c>
      <c r="P336" s="5">
        <f t="shared" si="70"/>
        <v>1064.9303484676811</v>
      </c>
      <c r="Q336" s="35">
        <f t="shared" si="71"/>
        <v>8.2500000000000018E-2</v>
      </c>
      <c r="R336" s="5">
        <f t="shared" si="105"/>
        <v>569445.22942358174</v>
      </c>
      <c r="S336" s="5">
        <f t="shared" si="106"/>
        <v>1210155.1022522501</v>
      </c>
      <c r="T336" s="5">
        <f t="shared" si="72"/>
        <v>150554.77057641826</v>
      </c>
      <c r="U336" s="5">
        <f t="shared" si="73"/>
        <v>1779600.3316758317</v>
      </c>
      <c r="V336" s="150"/>
      <c r="W336" s="2">
        <v>329</v>
      </c>
      <c r="X336" s="118">
        <v>54848</v>
      </c>
      <c r="Y336" s="5">
        <f t="shared" si="107"/>
        <v>151789.7152158478</v>
      </c>
      <c r="Z336" s="5">
        <f t="shared" si="108"/>
        <v>5283.104931931518</v>
      </c>
      <c r="AA336" s="5">
        <f t="shared" si="74"/>
        <v>4271.1734971591995</v>
      </c>
      <c r="AB336" s="35">
        <f t="shared" si="75"/>
        <v>0.33766505123898638</v>
      </c>
      <c r="AC336" s="5">
        <f t="shared" si="76"/>
        <v>1011.9314347723188</v>
      </c>
      <c r="AD336" s="35">
        <f t="shared" si="77"/>
        <v>0.08</v>
      </c>
      <c r="AE336" s="5">
        <f t="shared" si="109"/>
        <v>572481.45828131097</v>
      </c>
      <c r="AF336" s="5">
        <f t="shared" si="110"/>
        <v>1165660.0643241582</v>
      </c>
      <c r="AG336" s="5">
        <f t="shared" si="78"/>
        <v>147518.54171868859</v>
      </c>
      <c r="AH336" s="5">
        <f t="shared" si="79"/>
        <v>1738141.5226054692</v>
      </c>
      <c r="AI336" s="150"/>
      <c r="AJ336" s="2">
        <v>329</v>
      </c>
      <c r="AK336" s="118">
        <v>54848</v>
      </c>
      <c r="AL336" s="5">
        <f t="shared" si="111"/>
        <v>148689.96984248119</v>
      </c>
      <c r="AM336" s="5">
        <f t="shared" si="112"/>
        <v>5158.1681680251213</v>
      </c>
      <c r="AN336" s="5">
        <f t="shared" si="80"/>
        <v>4197.8787794590971</v>
      </c>
      <c r="AO336" s="35">
        <f t="shared" si="81"/>
        <v>0.33878912886238943</v>
      </c>
      <c r="AP336" s="5">
        <f t="shared" si="82"/>
        <v>960.2893885660244</v>
      </c>
      <c r="AQ336" s="35">
        <f t="shared" si="83"/>
        <v>7.7499999999999999E-2</v>
      </c>
      <c r="AR336" s="5">
        <f t="shared" si="113"/>
        <v>575507.90893697832</v>
      </c>
      <c r="AS336" s="5">
        <f t="shared" si="114"/>
        <v>1121529.4183432867</v>
      </c>
      <c r="AT336" s="5">
        <f t="shared" si="84"/>
        <v>144492.09106302209</v>
      </c>
      <c r="AU336" s="5">
        <f t="shared" si="85"/>
        <v>1697037.327280265</v>
      </c>
      <c r="AV336" s="150"/>
      <c r="AW336" s="2">
        <v>329</v>
      </c>
      <c r="AX336" s="118">
        <v>54848</v>
      </c>
      <c r="AY336" s="5">
        <f t="shared" si="115"/>
        <v>145600.89705347145</v>
      </c>
      <c r="AZ336" s="5">
        <f t="shared" si="116"/>
        <v>5034.344461579999</v>
      </c>
      <c r="BA336" s="5">
        <f t="shared" si="86"/>
        <v>4124.3388549958026</v>
      </c>
      <c r="BB336" s="35">
        <f t="shared" si="87"/>
        <v>0.33991594324981278</v>
      </c>
      <c r="BC336" s="5">
        <f t="shared" si="88"/>
        <v>910.00560658419647</v>
      </c>
      <c r="BD336" s="35">
        <f t="shared" si="89"/>
        <v>7.4999999999999997E-2</v>
      </c>
      <c r="BE336" s="5">
        <f t="shared" si="117"/>
        <v>578523.44180152495</v>
      </c>
      <c r="BF336" s="5">
        <f t="shared" si="118"/>
        <v>1077775.8860582944</v>
      </c>
      <c r="BG336" s="5">
        <f t="shared" si="90"/>
        <v>141476.55819847566</v>
      </c>
      <c r="BH336" s="5">
        <f t="shared" si="91"/>
        <v>1656299.3278598194</v>
      </c>
      <c r="BI336" s="150"/>
      <c r="BJ336" s="2">
        <v>329</v>
      </c>
      <c r="BK336" s="118">
        <v>54848</v>
      </c>
      <c r="BL336" s="5">
        <f t="shared" si="119"/>
        <v>142523.69127209243</v>
      </c>
      <c r="BM336" s="5">
        <f t="shared" si="120"/>
        <v>4911.6692164045799</v>
      </c>
      <c r="BN336" s="5">
        <f t="shared" si="92"/>
        <v>4050.5885816356881</v>
      </c>
      <c r="BO336" s="35">
        <f t="shared" si="93"/>
        <v>0.34104549598587336</v>
      </c>
      <c r="BP336" s="5">
        <f t="shared" si="94"/>
        <v>861.08063476889174</v>
      </c>
      <c r="BQ336" s="35">
        <f t="shared" si="95"/>
        <v>7.2499999999999995E-2</v>
      </c>
      <c r="BR336" s="5">
        <f t="shared" si="121"/>
        <v>581526.8973095445</v>
      </c>
      <c r="BS336" s="5">
        <f t="shared" si="122"/>
        <v>1034412.2748875628</v>
      </c>
      <c r="BT336" s="5">
        <f t="shared" si="96"/>
        <v>138473.10269045676</v>
      </c>
      <c r="BU336" s="5">
        <f t="shared" si="97"/>
        <v>1615939.1721971072</v>
      </c>
      <c r="BV336" s="150"/>
      <c r="BW336" s="2">
        <v>329</v>
      </c>
      <c r="BX336" s="118">
        <v>54848</v>
      </c>
      <c r="BY336" s="5">
        <f t="shared" si="123"/>
        <v>139459.56616010904</v>
      </c>
      <c r="BZ336" s="5">
        <f t="shared" si="124"/>
        <v>4790.177965290115</v>
      </c>
      <c r="CA336" s="5">
        <f t="shared" si="98"/>
        <v>3976.6638293561455</v>
      </c>
      <c r="CB336" s="35">
        <f t="shared" si="99"/>
        <v>0.34217778863221177</v>
      </c>
      <c r="CC336" s="5">
        <f t="shared" si="100"/>
        <v>813.51413593396944</v>
      </c>
      <c r="CD336" s="35">
        <f t="shared" si="101"/>
        <v>7.0000000000000007E-2</v>
      </c>
      <c r="CE336" s="5">
        <f t="shared" si="125"/>
        <v>584517.09766924777</v>
      </c>
      <c r="CF336" s="5">
        <f t="shared" si="126"/>
        <v>991451.4529112007</v>
      </c>
      <c r="CG336" s="5">
        <f t="shared" si="102"/>
        <v>135482.9023307529</v>
      </c>
      <c r="CH336" s="5">
        <f t="shared" si="103"/>
        <v>1575968.5505804485</v>
      </c>
    </row>
    <row r="337" spans="9:86" ht="14.25" customHeight="1">
      <c r="I337" s="150"/>
      <c r="J337" s="2">
        <v>330</v>
      </c>
      <c r="K337" s="118">
        <v>54879</v>
      </c>
      <c r="L337" s="5">
        <f t="shared" si="104"/>
        <v>150554.77057641826</v>
      </c>
      <c r="M337" s="5">
        <f t="shared" si="67"/>
        <v>5409.1195491666622</v>
      </c>
      <c r="N337" s="5">
        <f t="shared" si="68"/>
        <v>4374.0555014537867</v>
      </c>
      <c r="O337" s="35">
        <f t="shared" si="69"/>
        <v>0.34863502376235467</v>
      </c>
      <c r="P337" s="5">
        <f t="shared" si="70"/>
        <v>1035.0640477128757</v>
      </c>
      <c r="Q337" s="35">
        <f t="shared" si="71"/>
        <v>8.2500000000000018E-2</v>
      </c>
      <c r="R337" s="5">
        <f t="shared" si="105"/>
        <v>573819.28492503555</v>
      </c>
      <c r="S337" s="5">
        <f t="shared" si="106"/>
        <v>1211190.1662999629</v>
      </c>
      <c r="T337" s="5">
        <f t="shared" si="72"/>
        <v>146180.71507496448</v>
      </c>
      <c r="U337" s="5">
        <f t="shared" si="73"/>
        <v>1785009.4512249986</v>
      </c>
      <c r="V337" s="150"/>
      <c r="W337" s="2">
        <v>330</v>
      </c>
      <c r="X337" s="118">
        <v>54879</v>
      </c>
      <c r="Y337" s="5">
        <f t="shared" si="107"/>
        <v>147518.54171868859</v>
      </c>
      <c r="Z337" s="5">
        <f t="shared" si="108"/>
        <v>5283.104931931518</v>
      </c>
      <c r="AA337" s="5">
        <f t="shared" si="74"/>
        <v>4299.6479871402607</v>
      </c>
      <c r="AB337" s="35">
        <f t="shared" si="75"/>
        <v>0.34975790327478984</v>
      </c>
      <c r="AC337" s="5">
        <f t="shared" si="76"/>
        <v>983.45694479125734</v>
      </c>
      <c r="AD337" s="35">
        <f t="shared" si="77"/>
        <v>0.08</v>
      </c>
      <c r="AE337" s="5">
        <f t="shared" si="109"/>
        <v>576781.1062684512</v>
      </c>
      <c r="AF337" s="5">
        <f t="shared" si="110"/>
        <v>1166643.5212689496</v>
      </c>
      <c r="AG337" s="5">
        <f t="shared" si="78"/>
        <v>143218.89373154833</v>
      </c>
      <c r="AH337" s="5">
        <f t="shared" si="79"/>
        <v>1743424.6275374009</v>
      </c>
      <c r="AI337" s="150"/>
      <c r="AJ337" s="2">
        <v>330</v>
      </c>
      <c r="AK337" s="118">
        <v>54879</v>
      </c>
      <c r="AL337" s="5">
        <f t="shared" si="111"/>
        <v>144492.09106302209</v>
      </c>
      <c r="AM337" s="5">
        <f t="shared" si="112"/>
        <v>5158.1681680251213</v>
      </c>
      <c r="AN337" s="5">
        <f t="shared" si="80"/>
        <v>4224.9900799097704</v>
      </c>
      <c r="AO337" s="35">
        <f t="shared" si="81"/>
        <v>0.35088343303720226</v>
      </c>
      <c r="AP337" s="5">
        <f t="shared" si="82"/>
        <v>933.17808811535099</v>
      </c>
      <c r="AQ337" s="35">
        <f t="shared" si="83"/>
        <v>7.7499999999999999E-2</v>
      </c>
      <c r="AR337" s="5">
        <f t="shared" si="113"/>
        <v>579732.89901688811</v>
      </c>
      <c r="AS337" s="5">
        <f t="shared" si="114"/>
        <v>1122462.596431402</v>
      </c>
      <c r="AT337" s="5">
        <f t="shared" si="84"/>
        <v>140267.10098311232</v>
      </c>
      <c r="AU337" s="5">
        <f t="shared" si="85"/>
        <v>1702195.4954482901</v>
      </c>
      <c r="AV337" s="150"/>
      <c r="AW337" s="2">
        <v>330</v>
      </c>
      <c r="AX337" s="118">
        <v>54879</v>
      </c>
      <c r="AY337" s="5">
        <f t="shared" si="115"/>
        <v>141476.55819847566</v>
      </c>
      <c r="AZ337" s="5">
        <f t="shared" si="116"/>
        <v>5034.344461579999</v>
      </c>
      <c r="BA337" s="5">
        <f t="shared" si="86"/>
        <v>4150.115972839526</v>
      </c>
      <c r="BB337" s="35">
        <f t="shared" si="87"/>
        <v>0.35201161456167585</v>
      </c>
      <c r="BC337" s="5">
        <f t="shared" si="88"/>
        <v>884.22848874047281</v>
      </c>
      <c r="BD337" s="35">
        <f t="shared" si="89"/>
        <v>7.4999999999999997E-2</v>
      </c>
      <c r="BE337" s="5">
        <f t="shared" si="117"/>
        <v>582673.55777436448</v>
      </c>
      <c r="BF337" s="5">
        <f t="shared" si="118"/>
        <v>1078660.114547035</v>
      </c>
      <c r="BG337" s="5">
        <f t="shared" si="90"/>
        <v>137326.44222563613</v>
      </c>
      <c r="BH337" s="5">
        <f t="shared" si="91"/>
        <v>1661333.6723213994</v>
      </c>
      <c r="BI337" s="150"/>
      <c r="BJ337" s="2">
        <v>330</v>
      </c>
      <c r="BK337" s="118">
        <v>54879</v>
      </c>
      <c r="BL337" s="5">
        <f t="shared" si="119"/>
        <v>138473.10269045676</v>
      </c>
      <c r="BM337" s="5">
        <f t="shared" si="120"/>
        <v>4911.6692164045799</v>
      </c>
      <c r="BN337" s="5">
        <f t="shared" si="92"/>
        <v>4075.0608876497372</v>
      </c>
      <c r="BO337" s="35">
        <f t="shared" si="93"/>
        <v>0.35314244933985273</v>
      </c>
      <c r="BP337" s="5">
        <f t="shared" si="94"/>
        <v>836.60832875484289</v>
      </c>
      <c r="BQ337" s="35">
        <f t="shared" si="95"/>
        <v>7.2499999999999995E-2</v>
      </c>
      <c r="BR337" s="5">
        <f t="shared" si="121"/>
        <v>585601.95819719427</v>
      </c>
      <c r="BS337" s="5">
        <f t="shared" si="122"/>
        <v>1035248.8832163177</v>
      </c>
      <c r="BT337" s="5">
        <f t="shared" si="96"/>
        <v>134398.04180280701</v>
      </c>
      <c r="BU337" s="5">
        <f t="shared" si="97"/>
        <v>1620850.8414135119</v>
      </c>
      <c r="BV337" s="150"/>
      <c r="BW337" s="2">
        <v>330</v>
      </c>
      <c r="BX337" s="118">
        <v>54879</v>
      </c>
      <c r="BY337" s="5">
        <f t="shared" si="123"/>
        <v>135482.9023307529</v>
      </c>
      <c r="BZ337" s="5">
        <f t="shared" si="124"/>
        <v>4790.177965290115</v>
      </c>
      <c r="CA337" s="5">
        <f t="shared" si="98"/>
        <v>3999.8610350273898</v>
      </c>
      <c r="CB337" s="35">
        <f t="shared" si="99"/>
        <v>0.35427593884245911</v>
      </c>
      <c r="CC337" s="5">
        <f t="shared" si="100"/>
        <v>790.31693026272524</v>
      </c>
      <c r="CD337" s="35">
        <f t="shared" si="101"/>
        <v>7.0000000000000007E-2</v>
      </c>
      <c r="CE337" s="5">
        <f t="shared" si="125"/>
        <v>588516.9587042752</v>
      </c>
      <c r="CF337" s="5">
        <f t="shared" si="126"/>
        <v>992241.76984146342</v>
      </c>
      <c r="CG337" s="5">
        <f t="shared" si="102"/>
        <v>131483.0412957255</v>
      </c>
      <c r="CH337" s="5">
        <f t="shared" si="103"/>
        <v>1580758.7285457386</v>
      </c>
    </row>
    <row r="338" spans="9:86" ht="14.25" customHeight="1">
      <c r="I338" s="150"/>
      <c r="J338" s="2">
        <v>331</v>
      </c>
      <c r="K338" s="118">
        <v>54909</v>
      </c>
      <c r="L338" s="5">
        <f t="shared" si="104"/>
        <v>146180.71507496448</v>
      </c>
      <c r="M338" s="5">
        <f t="shared" si="67"/>
        <v>5409.1195491666622</v>
      </c>
      <c r="N338" s="5">
        <f t="shared" si="68"/>
        <v>4404.1271330262816</v>
      </c>
      <c r="O338" s="35">
        <f t="shared" si="69"/>
        <v>0.36153555254681202</v>
      </c>
      <c r="P338" s="5">
        <f t="shared" si="70"/>
        <v>1004.9924161403808</v>
      </c>
      <c r="Q338" s="35">
        <f t="shared" si="71"/>
        <v>8.2500000000000004E-2</v>
      </c>
      <c r="R338" s="5">
        <f t="shared" si="105"/>
        <v>578223.4120580618</v>
      </c>
      <c r="S338" s="5">
        <f t="shared" si="106"/>
        <v>1212195.1587161033</v>
      </c>
      <c r="T338" s="5">
        <f t="shared" si="72"/>
        <v>141776.5879419382</v>
      </c>
      <c r="U338" s="5">
        <f t="shared" si="73"/>
        <v>1790418.570774165</v>
      </c>
      <c r="V338" s="150"/>
      <c r="W338" s="2">
        <v>331</v>
      </c>
      <c r="X338" s="118">
        <v>54909</v>
      </c>
      <c r="Y338" s="5">
        <f t="shared" si="107"/>
        <v>143218.89373154833</v>
      </c>
      <c r="Z338" s="5">
        <f t="shared" si="108"/>
        <v>5283.104931931518</v>
      </c>
      <c r="AA338" s="5">
        <f t="shared" si="74"/>
        <v>4328.3123070545289</v>
      </c>
      <c r="AB338" s="35">
        <f t="shared" si="75"/>
        <v>0.36265988607628119</v>
      </c>
      <c r="AC338" s="5">
        <f t="shared" si="76"/>
        <v>954.79262487698895</v>
      </c>
      <c r="AD338" s="35">
        <f t="shared" si="77"/>
        <v>0.08</v>
      </c>
      <c r="AE338" s="5">
        <f t="shared" si="109"/>
        <v>581109.41857550573</v>
      </c>
      <c r="AF338" s="5">
        <f t="shared" si="110"/>
        <v>1167598.3138938267</v>
      </c>
      <c r="AG338" s="5">
        <f t="shared" si="78"/>
        <v>138890.58142449381</v>
      </c>
      <c r="AH338" s="5">
        <f t="shared" si="79"/>
        <v>1748707.7324693324</v>
      </c>
      <c r="AI338" s="150"/>
      <c r="AJ338" s="2">
        <v>331</v>
      </c>
      <c r="AK338" s="118">
        <v>54909</v>
      </c>
      <c r="AL338" s="5">
        <f t="shared" si="111"/>
        <v>140267.10098311232</v>
      </c>
      <c r="AM338" s="5">
        <f t="shared" si="112"/>
        <v>5158.1681680251213</v>
      </c>
      <c r="AN338" s="5">
        <f t="shared" si="80"/>
        <v>4252.2764741758547</v>
      </c>
      <c r="AO338" s="35">
        <f t="shared" si="81"/>
        <v>0.36378678487305277</v>
      </c>
      <c r="AP338" s="5">
        <f t="shared" si="82"/>
        <v>905.89169384926709</v>
      </c>
      <c r="AQ338" s="35">
        <f t="shared" si="83"/>
        <v>7.7499999999999999E-2</v>
      </c>
      <c r="AR338" s="5">
        <f t="shared" si="113"/>
        <v>583985.17549106397</v>
      </c>
      <c r="AS338" s="5">
        <f t="shared" si="114"/>
        <v>1123368.4881252514</v>
      </c>
      <c r="AT338" s="5">
        <f t="shared" si="84"/>
        <v>136014.82450893646</v>
      </c>
      <c r="AU338" s="5">
        <f t="shared" si="85"/>
        <v>1707353.6636163155</v>
      </c>
      <c r="AV338" s="150"/>
      <c r="AW338" s="2">
        <v>331</v>
      </c>
      <c r="AX338" s="118">
        <v>54909</v>
      </c>
      <c r="AY338" s="5">
        <f t="shared" si="115"/>
        <v>137326.44222563613</v>
      </c>
      <c r="AZ338" s="5">
        <f t="shared" si="116"/>
        <v>5034.344461579999</v>
      </c>
      <c r="BA338" s="5">
        <f t="shared" si="86"/>
        <v>4176.0541976697732</v>
      </c>
      <c r="BB338" s="35">
        <f t="shared" si="87"/>
        <v>0.36491625035839048</v>
      </c>
      <c r="BC338" s="5">
        <f t="shared" si="88"/>
        <v>858.29026391022569</v>
      </c>
      <c r="BD338" s="35">
        <f t="shared" si="89"/>
        <v>7.4999999999999997E-2</v>
      </c>
      <c r="BE338" s="5">
        <f t="shared" si="117"/>
        <v>586849.61197203421</v>
      </c>
      <c r="BF338" s="5">
        <f t="shared" si="118"/>
        <v>1079518.4048109453</v>
      </c>
      <c r="BG338" s="5">
        <f t="shared" si="90"/>
        <v>133150.38802796634</v>
      </c>
      <c r="BH338" s="5">
        <f t="shared" si="91"/>
        <v>1666368.0167829795</v>
      </c>
      <c r="BI338" s="150"/>
      <c r="BJ338" s="2">
        <v>331</v>
      </c>
      <c r="BK338" s="118">
        <v>54909</v>
      </c>
      <c r="BL338" s="5">
        <f t="shared" si="119"/>
        <v>134398.04180280701</v>
      </c>
      <c r="BM338" s="5">
        <f t="shared" si="120"/>
        <v>4911.6692164045799</v>
      </c>
      <c r="BN338" s="5">
        <f t="shared" si="92"/>
        <v>4099.6810471792878</v>
      </c>
      <c r="BO338" s="35">
        <f t="shared" si="93"/>
        <v>0.36604828393507105</v>
      </c>
      <c r="BP338" s="5">
        <f t="shared" si="94"/>
        <v>811.98816922529238</v>
      </c>
      <c r="BQ338" s="35">
        <f t="shared" si="95"/>
        <v>7.2499999999999995E-2</v>
      </c>
      <c r="BR338" s="5">
        <f t="shared" si="121"/>
        <v>589701.63924437354</v>
      </c>
      <c r="BS338" s="5">
        <f t="shared" si="122"/>
        <v>1036060.871385543</v>
      </c>
      <c r="BT338" s="5">
        <f t="shared" si="96"/>
        <v>130298.36075562773</v>
      </c>
      <c r="BU338" s="5">
        <f t="shared" si="97"/>
        <v>1625762.5106299166</v>
      </c>
      <c r="BV338" s="150"/>
      <c r="BW338" s="2">
        <v>331</v>
      </c>
      <c r="BX338" s="118">
        <v>54909</v>
      </c>
      <c r="BY338" s="5">
        <f t="shared" si="123"/>
        <v>131483.0412957255</v>
      </c>
      <c r="BZ338" s="5">
        <f t="shared" si="124"/>
        <v>4790.177965290115</v>
      </c>
      <c r="CA338" s="5">
        <f t="shared" si="98"/>
        <v>4023.1935577317163</v>
      </c>
      <c r="CB338" s="35">
        <f t="shared" si="99"/>
        <v>0.36718288698688717</v>
      </c>
      <c r="CC338" s="5">
        <f t="shared" si="100"/>
        <v>766.98440755839886</v>
      </c>
      <c r="CD338" s="35">
        <f t="shared" si="101"/>
        <v>7.0000000000000007E-2</v>
      </c>
      <c r="CE338" s="5">
        <f t="shared" si="125"/>
        <v>592540.15226200689</v>
      </c>
      <c r="CF338" s="5">
        <f t="shared" si="126"/>
        <v>993008.75424902188</v>
      </c>
      <c r="CG338" s="5">
        <f t="shared" si="102"/>
        <v>127459.84773799378</v>
      </c>
      <c r="CH338" s="5">
        <f t="shared" si="103"/>
        <v>1585548.9065110288</v>
      </c>
    </row>
    <row r="339" spans="9:86" ht="14.25" customHeight="1">
      <c r="I339" s="150"/>
      <c r="J339" s="2">
        <v>332</v>
      </c>
      <c r="K339" s="118">
        <v>54940</v>
      </c>
      <c r="L339" s="5">
        <f t="shared" si="104"/>
        <v>141776.5879419382</v>
      </c>
      <c r="M339" s="5">
        <f t="shared" si="67"/>
        <v>5409.1195491666622</v>
      </c>
      <c r="N339" s="5">
        <f t="shared" si="68"/>
        <v>4434.4055070658369</v>
      </c>
      <c r="O339" s="35">
        <f t="shared" si="69"/>
        <v>0.3753290078230852</v>
      </c>
      <c r="P339" s="5">
        <f t="shared" si="70"/>
        <v>974.71404210082505</v>
      </c>
      <c r="Q339" s="35">
        <f t="shared" si="71"/>
        <v>8.2500000000000004E-2</v>
      </c>
      <c r="R339" s="5">
        <f t="shared" si="105"/>
        <v>582657.81756512763</v>
      </c>
      <c r="S339" s="5">
        <f t="shared" si="106"/>
        <v>1213169.8727582041</v>
      </c>
      <c r="T339" s="5">
        <f t="shared" si="72"/>
        <v>137342.18243487235</v>
      </c>
      <c r="U339" s="5">
        <f t="shared" si="73"/>
        <v>1795827.6903233319</v>
      </c>
      <c r="V339" s="150"/>
      <c r="W339" s="2">
        <v>332</v>
      </c>
      <c r="X339" s="118">
        <v>54940</v>
      </c>
      <c r="Y339" s="5">
        <f t="shared" si="107"/>
        <v>138890.58142449381</v>
      </c>
      <c r="Z339" s="5">
        <f t="shared" si="108"/>
        <v>5283.104931931518</v>
      </c>
      <c r="AA339" s="5">
        <f t="shared" si="74"/>
        <v>4357.1677224348923</v>
      </c>
      <c r="AB339" s="35">
        <f t="shared" si="75"/>
        <v>0.3764547036448499</v>
      </c>
      <c r="AC339" s="5">
        <f t="shared" si="76"/>
        <v>925.93720949662543</v>
      </c>
      <c r="AD339" s="35">
        <f t="shared" si="77"/>
        <v>0.08</v>
      </c>
      <c r="AE339" s="5">
        <f t="shared" si="109"/>
        <v>585466.58629794058</v>
      </c>
      <c r="AF339" s="5">
        <f t="shared" si="110"/>
        <v>1168524.2511033234</v>
      </c>
      <c r="AG339" s="5">
        <f t="shared" si="78"/>
        <v>134533.41370205893</v>
      </c>
      <c r="AH339" s="5">
        <f t="shared" si="79"/>
        <v>1753990.8374012639</v>
      </c>
      <c r="AI339" s="150"/>
      <c r="AJ339" s="2">
        <v>332</v>
      </c>
      <c r="AK339" s="118">
        <v>54940</v>
      </c>
      <c r="AL339" s="5">
        <f t="shared" si="111"/>
        <v>136014.82450893646</v>
      </c>
      <c r="AM339" s="5">
        <f t="shared" si="112"/>
        <v>5158.1681680251213</v>
      </c>
      <c r="AN339" s="5">
        <f t="shared" si="80"/>
        <v>4279.7390930715737</v>
      </c>
      <c r="AO339" s="35">
        <f t="shared" si="81"/>
        <v>0.37758287967709453</v>
      </c>
      <c r="AP339" s="5">
        <f t="shared" si="82"/>
        <v>878.42907495354802</v>
      </c>
      <c r="AQ339" s="35">
        <f t="shared" si="83"/>
        <v>7.7499999999999999E-2</v>
      </c>
      <c r="AR339" s="5">
        <f t="shared" si="113"/>
        <v>588264.91458413552</v>
      </c>
      <c r="AS339" s="5">
        <f t="shared" si="114"/>
        <v>1124246.9172002049</v>
      </c>
      <c r="AT339" s="5">
        <f t="shared" si="84"/>
        <v>131735.08541586489</v>
      </c>
      <c r="AU339" s="5">
        <f t="shared" si="85"/>
        <v>1712511.8317843406</v>
      </c>
      <c r="AV339" s="150"/>
      <c r="AW339" s="2">
        <v>332</v>
      </c>
      <c r="AX339" s="118">
        <v>54940</v>
      </c>
      <c r="AY339" s="5">
        <f t="shared" si="115"/>
        <v>133150.38802796634</v>
      </c>
      <c r="AZ339" s="5">
        <f t="shared" si="116"/>
        <v>5034.344461579999</v>
      </c>
      <c r="BA339" s="5">
        <f t="shared" si="86"/>
        <v>4202.154536405209</v>
      </c>
      <c r="BB339" s="35">
        <f t="shared" si="87"/>
        <v>0.37871353725436591</v>
      </c>
      <c r="BC339" s="5">
        <f t="shared" si="88"/>
        <v>832.18992517478955</v>
      </c>
      <c r="BD339" s="35">
        <f t="shared" si="89"/>
        <v>7.4999999999999997E-2</v>
      </c>
      <c r="BE339" s="5">
        <f t="shared" si="117"/>
        <v>591051.76650843944</v>
      </c>
      <c r="BF339" s="5">
        <f t="shared" si="118"/>
        <v>1080350.59473612</v>
      </c>
      <c r="BG339" s="5">
        <f t="shared" si="90"/>
        <v>128948.23349156113</v>
      </c>
      <c r="BH339" s="5">
        <f t="shared" si="91"/>
        <v>1671402.3612445593</v>
      </c>
      <c r="BI339" s="150"/>
      <c r="BJ339" s="2">
        <v>332</v>
      </c>
      <c r="BK339" s="118">
        <v>54940</v>
      </c>
      <c r="BL339" s="5">
        <f t="shared" si="119"/>
        <v>130298.36075562773</v>
      </c>
      <c r="BM339" s="5">
        <f t="shared" si="120"/>
        <v>4911.6692164045799</v>
      </c>
      <c r="BN339" s="5">
        <f t="shared" si="92"/>
        <v>4124.4499535059958</v>
      </c>
      <c r="BO339" s="35">
        <f t="shared" si="93"/>
        <v>0.37984667769455627</v>
      </c>
      <c r="BP339" s="5">
        <f t="shared" si="94"/>
        <v>787.21926289858413</v>
      </c>
      <c r="BQ339" s="35">
        <f t="shared" si="95"/>
        <v>7.2499999999999995E-2</v>
      </c>
      <c r="BR339" s="5">
        <f t="shared" si="121"/>
        <v>593826.08919787954</v>
      </c>
      <c r="BS339" s="5">
        <f t="shared" si="122"/>
        <v>1036848.0906484416</v>
      </c>
      <c r="BT339" s="5">
        <f t="shared" si="96"/>
        <v>126173.91080212173</v>
      </c>
      <c r="BU339" s="5">
        <f t="shared" si="97"/>
        <v>1630674.1798463212</v>
      </c>
      <c r="BV339" s="150"/>
      <c r="BW339" s="2">
        <v>332</v>
      </c>
      <c r="BX339" s="118">
        <v>54940</v>
      </c>
      <c r="BY339" s="5">
        <f t="shared" si="123"/>
        <v>127459.84773799378</v>
      </c>
      <c r="BZ339" s="5">
        <f t="shared" si="124"/>
        <v>4790.177965290115</v>
      </c>
      <c r="CA339" s="5">
        <f t="shared" si="98"/>
        <v>4046.6621868184848</v>
      </c>
      <c r="CB339" s="35">
        <f t="shared" si="99"/>
        <v>0.38098230229837993</v>
      </c>
      <c r="CC339" s="5">
        <f t="shared" si="100"/>
        <v>743.51577847163048</v>
      </c>
      <c r="CD339" s="35">
        <f t="shared" si="101"/>
        <v>7.0000000000000007E-2</v>
      </c>
      <c r="CE339" s="5">
        <f t="shared" si="125"/>
        <v>596586.81444882532</v>
      </c>
      <c r="CF339" s="5">
        <f t="shared" si="126"/>
        <v>993752.27002749348</v>
      </c>
      <c r="CG339" s="5">
        <f t="shared" si="102"/>
        <v>123413.18555117529</v>
      </c>
      <c r="CH339" s="5">
        <f t="shared" si="103"/>
        <v>1590339.0844763187</v>
      </c>
    </row>
    <row r="340" spans="9:86" ht="14.25" customHeight="1">
      <c r="I340" s="150"/>
      <c r="J340" s="2">
        <v>333</v>
      </c>
      <c r="K340" s="118">
        <v>54970</v>
      </c>
      <c r="L340" s="5">
        <f t="shared" si="104"/>
        <v>137342.18243487235</v>
      </c>
      <c r="M340" s="5">
        <f t="shared" si="67"/>
        <v>5409.1195491666622</v>
      </c>
      <c r="N340" s="5">
        <f t="shared" si="68"/>
        <v>4464.8920449269144</v>
      </c>
      <c r="O340" s="35">
        <f t="shared" si="69"/>
        <v>0.3901110612140592</v>
      </c>
      <c r="P340" s="5">
        <f t="shared" si="70"/>
        <v>944.22750423974742</v>
      </c>
      <c r="Q340" s="35">
        <f t="shared" si="71"/>
        <v>8.2500000000000004E-2</v>
      </c>
      <c r="R340" s="5">
        <f t="shared" si="105"/>
        <v>587122.7096100545</v>
      </c>
      <c r="S340" s="5">
        <f t="shared" si="106"/>
        <v>1214114.1002624438</v>
      </c>
      <c r="T340" s="5">
        <f t="shared" si="72"/>
        <v>132877.29038994544</v>
      </c>
      <c r="U340" s="5">
        <f t="shared" si="73"/>
        <v>1801236.8098724983</v>
      </c>
      <c r="V340" s="150"/>
      <c r="W340" s="2">
        <v>333</v>
      </c>
      <c r="X340" s="118">
        <v>54970</v>
      </c>
      <c r="Y340" s="5">
        <f t="shared" si="107"/>
        <v>134533.41370205893</v>
      </c>
      <c r="Z340" s="5">
        <f t="shared" si="108"/>
        <v>5283.104931931518</v>
      </c>
      <c r="AA340" s="5">
        <f t="shared" si="74"/>
        <v>4386.215507251125</v>
      </c>
      <c r="AB340" s="35">
        <f t="shared" si="75"/>
        <v>0.39123801766882516</v>
      </c>
      <c r="AC340" s="5">
        <f t="shared" si="76"/>
        <v>896.88942468039295</v>
      </c>
      <c r="AD340" s="35">
        <f t="shared" si="77"/>
        <v>0.08</v>
      </c>
      <c r="AE340" s="5">
        <f t="shared" si="109"/>
        <v>589852.80180519167</v>
      </c>
      <c r="AF340" s="5">
        <f t="shared" si="110"/>
        <v>1169421.1405280039</v>
      </c>
      <c r="AG340" s="5">
        <f t="shared" si="78"/>
        <v>130147.1981948078</v>
      </c>
      <c r="AH340" s="5">
        <f t="shared" si="79"/>
        <v>1759273.9423331956</v>
      </c>
      <c r="AI340" s="150"/>
      <c r="AJ340" s="2">
        <v>333</v>
      </c>
      <c r="AK340" s="118">
        <v>54970</v>
      </c>
      <c r="AL340" s="5">
        <f t="shared" si="111"/>
        <v>131735.08541586489</v>
      </c>
      <c r="AM340" s="5">
        <f t="shared" si="112"/>
        <v>5158.1681680251213</v>
      </c>
      <c r="AN340" s="5">
        <f t="shared" si="80"/>
        <v>4307.3790747143275</v>
      </c>
      <c r="AO340" s="35">
        <f t="shared" si="81"/>
        <v>0.39236736920464366</v>
      </c>
      <c r="AP340" s="5">
        <f t="shared" si="82"/>
        <v>850.7890933107941</v>
      </c>
      <c r="AQ340" s="35">
        <f t="shared" si="83"/>
        <v>7.7499999999999999E-2</v>
      </c>
      <c r="AR340" s="5">
        <f t="shared" si="113"/>
        <v>592572.2936588499</v>
      </c>
      <c r="AS340" s="5">
        <f t="shared" si="114"/>
        <v>1125097.7062935156</v>
      </c>
      <c r="AT340" s="5">
        <f t="shared" si="84"/>
        <v>127427.70634115057</v>
      </c>
      <c r="AU340" s="5">
        <f t="shared" si="85"/>
        <v>1717669.9999523656</v>
      </c>
      <c r="AV340" s="150"/>
      <c r="AW340" s="2">
        <v>333</v>
      </c>
      <c r="AX340" s="118">
        <v>54970</v>
      </c>
      <c r="AY340" s="5">
        <f t="shared" si="115"/>
        <v>128948.23349156113</v>
      </c>
      <c r="AZ340" s="5">
        <f t="shared" si="116"/>
        <v>5034.344461579999</v>
      </c>
      <c r="BA340" s="5">
        <f t="shared" si="86"/>
        <v>4228.418002257742</v>
      </c>
      <c r="BB340" s="35">
        <f t="shared" si="87"/>
        <v>0.39349911707331442</v>
      </c>
      <c r="BC340" s="5">
        <f t="shared" si="88"/>
        <v>805.92645932225696</v>
      </c>
      <c r="BD340" s="35">
        <f t="shared" si="89"/>
        <v>7.4999999999999997E-2</v>
      </c>
      <c r="BE340" s="5">
        <f t="shared" si="117"/>
        <v>595280.18451069715</v>
      </c>
      <c r="BF340" s="5">
        <f t="shared" si="118"/>
        <v>1081156.5211954422</v>
      </c>
      <c r="BG340" s="5">
        <f t="shared" si="90"/>
        <v>124719.81548930338</v>
      </c>
      <c r="BH340" s="5">
        <f t="shared" si="91"/>
        <v>1676436.7057061393</v>
      </c>
      <c r="BI340" s="150"/>
      <c r="BJ340" s="2">
        <v>333</v>
      </c>
      <c r="BK340" s="118">
        <v>54970</v>
      </c>
      <c r="BL340" s="5">
        <f t="shared" si="119"/>
        <v>126173.91080212173</v>
      </c>
      <c r="BM340" s="5">
        <f t="shared" si="120"/>
        <v>4911.6692164045799</v>
      </c>
      <c r="BN340" s="5">
        <f t="shared" si="92"/>
        <v>4149.3685053084282</v>
      </c>
      <c r="BO340" s="35">
        <f t="shared" si="93"/>
        <v>0.39463326251169695</v>
      </c>
      <c r="BP340" s="5">
        <f t="shared" si="94"/>
        <v>762.3007110961521</v>
      </c>
      <c r="BQ340" s="35">
        <f t="shared" si="95"/>
        <v>7.2499999999999995E-2</v>
      </c>
      <c r="BR340" s="5">
        <f t="shared" si="121"/>
        <v>597975.45770318795</v>
      </c>
      <c r="BS340" s="5">
        <f t="shared" si="122"/>
        <v>1037610.3913595377</v>
      </c>
      <c r="BT340" s="5">
        <f t="shared" si="96"/>
        <v>122024.54229681329</v>
      </c>
      <c r="BU340" s="5">
        <f t="shared" si="97"/>
        <v>1635585.8490627257</v>
      </c>
      <c r="BV340" s="150"/>
      <c r="BW340" s="2">
        <v>333</v>
      </c>
      <c r="BX340" s="118">
        <v>54970</v>
      </c>
      <c r="BY340" s="5">
        <f t="shared" si="123"/>
        <v>123413.18555117529</v>
      </c>
      <c r="BZ340" s="5">
        <f t="shared" si="124"/>
        <v>4790.177965290115</v>
      </c>
      <c r="CA340" s="5">
        <f t="shared" si="98"/>
        <v>4070.2677162415926</v>
      </c>
      <c r="CB340" s="35">
        <f t="shared" si="99"/>
        <v>0.39576980674115636</v>
      </c>
      <c r="CC340" s="5">
        <f t="shared" si="100"/>
        <v>719.91024904852259</v>
      </c>
      <c r="CD340" s="35">
        <f t="shared" si="101"/>
        <v>7.0000000000000007E-2</v>
      </c>
      <c r="CE340" s="5">
        <f t="shared" si="125"/>
        <v>600657.08216506685</v>
      </c>
      <c r="CF340" s="5">
        <f t="shared" si="126"/>
        <v>994472.18027654197</v>
      </c>
      <c r="CG340" s="5">
        <f t="shared" si="102"/>
        <v>119342.9178349337</v>
      </c>
      <c r="CH340" s="5">
        <f t="shared" si="103"/>
        <v>1595129.2624416088</v>
      </c>
    </row>
    <row r="341" spans="9:86" ht="14.25" customHeight="1">
      <c r="I341" s="150"/>
      <c r="J341" s="2">
        <v>334</v>
      </c>
      <c r="K341" s="118">
        <v>55001</v>
      </c>
      <c r="L341" s="5">
        <f t="shared" si="104"/>
        <v>132877.29038994544</v>
      </c>
      <c r="M341" s="5">
        <f t="shared" si="67"/>
        <v>5409.1195491666622</v>
      </c>
      <c r="N341" s="5">
        <f t="shared" si="68"/>
        <v>4495.5881777357872</v>
      </c>
      <c r="O341" s="35">
        <f t="shared" si="69"/>
        <v>0.40599155788408148</v>
      </c>
      <c r="P341" s="5">
        <f t="shared" si="70"/>
        <v>913.53137143087486</v>
      </c>
      <c r="Q341" s="35">
        <f t="shared" si="71"/>
        <v>8.2500000000000004E-2</v>
      </c>
      <c r="R341" s="5">
        <f t="shared" si="105"/>
        <v>591618.2977877903</v>
      </c>
      <c r="S341" s="5">
        <f t="shared" si="106"/>
        <v>1215027.6316338747</v>
      </c>
      <c r="T341" s="5">
        <f t="shared" si="72"/>
        <v>128381.70221220965</v>
      </c>
      <c r="U341" s="5">
        <f t="shared" si="73"/>
        <v>1806645.9294216651</v>
      </c>
      <c r="V341" s="150"/>
      <c r="W341" s="2">
        <v>334</v>
      </c>
      <c r="X341" s="118">
        <v>55001</v>
      </c>
      <c r="Y341" s="5">
        <f t="shared" si="107"/>
        <v>130147.1981948078</v>
      </c>
      <c r="Z341" s="5">
        <f t="shared" si="108"/>
        <v>5283.104931931518</v>
      </c>
      <c r="AA341" s="5">
        <f t="shared" si="74"/>
        <v>4415.4569439661327</v>
      </c>
      <c r="AB341" s="35">
        <f t="shared" si="75"/>
        <v>0.40711966190992066</v>
      </c>
      <c r="AC341" s="5">
        <f t="shared" si="76"/>
        <v>867.64798796538537</v>
      </c>
      <c r="AD341" s="35">
        <f t="shared" si="77"/>
        <v>0.08</v>
      </c>
      <c r="AE341" s="5">
        <f t="shared" si="109"/>
        <v>594268.25874915777</v>
      </c>
      <c r="AF341" s="5">
        <f t="shared" si="110"/>
        <v>1170288.7885159694</v>
      </c>
      <c r="AG341" s="5">
        <f t="shared" si="78"/>
        <v>125731.74125084167</v>
      </c>
      <c r="AH341" s="5">
        <f t="shared" si="79"/>
        <v>1764557.0472651273</v>
      </c>
      <c r="AI341" s="150"/>
      <c r="AJ341" s="2">
        <v>334</v>
      </c>
      <c r="AK341" s="118">
        <v>55001</v>
      </c>
      <c r="AL341" s="5">
        <f t="shared" si="111"/>
        <v>127427.70634115057</v>
      </c>
      <c r="AM341" s="5">
        <f t="shared" si="112"/>
        <v>5158.1681680251213</v>
      </c>
      <c r="AN341" s="5">
        <f t="shared" si="80"/>
        <v>4335.1975645718576</v>
      </c>
      <c r="AO341" s="35">
        <f t="shared" si="81"/>
        <v>0.40825007581622441</v>
      </c>
      <c r="AP341" s="5">
        <f t="shared" si="82"/>
        <v>822.97060345326406</v>
      </c>
      <c r="AQ341" s="35">
        <f t="shared" si="83"/>
        <v>7.7499999999999999E-2</v>
      </c>
      <c r="AR341" s="5">
        <f t="shared" si="113"/>
        <v>596907.49122342176</v>
      </c>
      <c r="AS341" s="5">
        <f t="shared" si="114"/>
        <v>1125920.6768969689</v>
      </c>
      <c r="AT341" s="5">
        <f t="shared" si="84"/>
        <v>123092.5087765787</v>
      </c>
      <c r="AU341" s="5">
        <f t="shared" si="85"/>
        <v>1722828.1681203907</v>
      </c>
      <c r="AV341" s="150"/>
      <c r="AW341" s="2">
        <v>334</v>
      </c>
      <c r="AX341" s="118">
        <v>55001</v>
      </c>
      <c r="AY341" s="5">
        <f t="shared" si="115"/>
        <v>124719.81548930338</v>
      </c>
      <c r="AZ341" s="5">
        <f t="shared" si="116"/>
        <v>5034.344461579999</v>
      </c>
      <c r="BA341" s="5">
        <f t="shared" si="86"/>
        <v>4254.8456147718534</v>
      </c>
      <c r="BB341" s="35">
        <f t="shared" si="87"/>
        <v>0.40938280077588196</v>
      </c>
      <c r="BC341" s="5">
        <f t="shared" si="88"/>
        <v>779.49884680814603</v>
      </c>
      <c r="BD341" s="35">
        <f t="shared" si="89"/>
        <v>7.4999999999999997E-2</v>
      </c>
      <c r="BE341" s="5">
        <f t="shared" si="117"/>
        <v>599535.03012546897</v>
      </c>
      <c r="BF341" s="5">
        <f t="shared" si="118"/>
        <v>1081936.0200422504</v>
      </c>
      <c r="BG341" s="5">
        <f t="shared" si="90"/>
        <v>120464.96987453153</v>
      </c>
      <c r="BH341" s="5">
        <f t="shared" si="91"/>
        <v>1681471.0501677194</v>
      </c>
      <c r="BI341" s="150"/>
      <c r="BJ341" s="2">
        <v>334</v>
      </c>
      <c r="BK341" s="118">
        <v>55001</v>
      </c>
      <c r="BL341" s="5">
        <f t="shared" si="119"/>
        <v>122024.54229681329</v>
      </c>
      <c r="BM341" s="5">
        <f t="shared" si="120"/>
        <v>4911.6692164045799</v>
      </c>
      <c r="BN341" s="5">
        <f t="shared" si="92"/>
        <v>4174.4376066946661</v>
      </c>
      <c r="BO341" s="35">
        <f t="shared" si="93"/>
        <v>0.41051783794844193</v>
      </c>
      <c r="BP341" s="5">
        <f t="shared" si="94"/>
        <v>737.23160970991364</v>
      </c>
      <c r="BQ341" s="35">
        <f t="shared" si="95"/>
        <v>7.2499999999999995E-2</v>
      </c>
      <c r="BR341" s="5">
        <f t="shared" si="121"/>
        <v>602149.89530988259</v>
      </c>
      <c r="BS341" s="5">
        <f t="shared" si="122"/>
        <v>1038347.6229692476</v>
      </c>
      <c r="BT341" s="5">
        <f t="shared" si="96"/>
        <v>117850.10469011862</v>
      </c>
      <c r="BU341" s="5">
        <f t="shared" si="97"/>
        <v>1640497.5182791301</v>
      </c>
      <c r="BV341" s="150"/>
      <c r="BW341" s="2">
        <v>334</v>
      </c>
      <c r="BX341" s="118">
        <v>55001</v>
      </c>
      <c r="BY341" s="5">
        <f t="shared" si="123"/>
        <v>119342.9178349337</v>
      </c>
      <c r="BZ341" s="5">
        <f t="shared" si="124"/>
        <v>4790.177965290115</v>
      </c>
      <c r="CA341" s="5">
        <f t="shared" si="98"/>
        <v>4094.010944586335</v>
      </c>
      <c r="CB341" s="35">
        <f t="shared" si="99"/>
        <v>0.41165518847952431</v>
      </c>
      <c r="CC341" s="5">
        <f t="shared" si="100"/>
        <v>696.16702070377994</v>
      </c>
      <c r="CD341" s="35">
        <f t="shared" si="101"/>
        <v>7.0000000000000007E-2</v>
      </c>
      <c r="CE341" s="5">
        <f t="shared" si="125"/>
        <v>604751.09310965321</v>
      </c>
      <c r="CF341" s="5">
        <f t="shared" si="126"/>
        <v>995168.34729724575</v>
      </c>
      <c r="CG341" s="5">
        <f t="shared" si="102"/>
        <v>115248.90689034737</v>
      </c>
      <c r="CH341" s="5">
        <f t="shared" si="103"/>
        <v>1599919.440406899</v>
      </c>
    </row>
    <row r="342" spans="9:86" ht="14.25" customHeight="1">
      <c r="I342" s="150"/>
      <c r="J342" s="2">
        <v>335</v>
      </c>
      <c r="K342" s="118">
        <v>55032</v>
      </c>
      <c r="L342" s="5">
        <f t="shared" si="104"/>
        <v>128381.70221220965</v>
      </c>
      <c r="M342" s="5">
        <f t="shared" si="67"/>
        <v>5409.1195491666622</v>
      </c>
      <c r="N342" s="5">
        <f t="shared" si="68"/>
        <v>4526.4953464577211</v>
      </c>
      <c r="O342" s="35">
        <f t="shared" si="69"/>
        <v>0.42309724221998035</v>
      </c>
      <c r="P342" s="5">
        <f t="shared" si="70"/>
        <v>882.62420270894143</v>
      </c>
      <c r="Q342" s="35">
        <f t="shared" si="71"/>
        <v>8.2500000000000004E-2</v>
      </c>
      <c r="R342" s="5">
        <f t="shared" si="105"/>
        <v>596144.793134248</v>
      </c>
      <c r="S342" s="5">
        <f t="shared" si="106"/>
        <v>1215910.2558365837</v>
      </c>
      <c r="T342" s="5">
        <f t="shared" si="72"/>
        <v>123855.20686575193</v>
      </c>
      <c r="U342" s="5">
        <f t="shared" si="73"/>
        <v>1812055.0489708316</v>
      </c>
      <c r="V342" s="150"/>
      <c r="W342" s="2">
        <v>335</v>
      </c>
      <c r="X342" s="118">
        <v>55032</v>
      </c>
      <c r="Y342" s="5">
        <f t="shared" si="107"/>
        <v>125731.74125084167</v>
      </c>
      <c r="Z342" s="5">
        <f t="shared" si="108"/>
        <v>5283.104931931518</v>
      </c>
      <c r="AA342" s="5">
        <f t="shared" si="74"/>
        <v>4444.8933235925733</v>
      </c>
      <c r="AB342" s="35">
        <f t="shared" si="75"/>
        <v>0.42422636760193455</v>
      </c>
      <c r="AC342" s="5">
        <f t="shared" si="76"/>
        <v>838.21160833894453</v>
      </c>
      <c r="AD342" s="35">
        <f t="shared" si="77"/>
        <v>0.08</v>
      </c>
      <c r="AE342" s="5">
        <f t="shared" si="109"/>
        <v>598713.15207275038</v>
      </c>
      <c r="AF342" s="5">
        <f t="shared" si="110"/>
        <v>1171127.0001243083</v>
      </c>
      <c r="AG342" s="5">
        <f t="shared" si="78"/>
        <v>121286.84792724909</v>
      </c>
      <c r="AH342" s="5">
        <f t="shared" si="79"/>
        <v>1769840.1521970588</v>
      </c>
      <c r="AI342" s="150"/>
      <c r="AJ342" s="2">
        <v>335</v>
      </c>
      <c r="AK342" s="118">
        <v>55032</v>
      </c>
      <c r="AL342" s="5">
        <f t="shared" si="111"/>
        <v>123092.5087765787</v>
      </c>
      <c r="AM342" s="5">
        <f t="shared" si="112"/>
        <v>5158.1681680251213</v>
      </c>
      <c r="AN342" s="5">
        <f t="shared" si="80"/>
        <v>4363.195715509717</v>
      </c>
      <c r="AO342" s="35">
        <f t="shared" si="81"/>
        <v>0.42535771759393237</v>
      </c>
      <c r="AP342" s="5">
        <f t="shared" si="82"/>
        <v>794.97245251540414</v>
      </c>
      <c r="AQ342" s="35">
        <f t="shared" si="83"/>
        <v>7.7499999999999999E-2</v>
      </c>
      <c r="AR342" s="5">
        <f t="shared" si="113"/>
        <v>601270.68693893147</v>
      </c>
      <c r="AS342" s="5">
        <f t="shared" si="114"/>
        <v>1126715.6493494844</v>
      </c>
      <c r="AT342" s="5">
        <f t="shared" si="84"/>
        <v>118729.31306106898</v>
      </c>
      <c r="AU342" s="5">
        <f t="shared" si="85"/>
        <v>1727986.3362884158</v>
      </c>
      <c r="AV342" s="150"/>
      <c r="AW342" s="2">
        <v>335</v>
      </c>
      <c r="AX342" s="118">
        <v>55032</v>
      </c>
      <c r="AY342" s="5">
        <f t="shared" si="115"/>
        <v>120464.96987453153</v>
      </c>
      <c r="AZ342" s="5">
        <f t="shared" si="116"/>
        <v>5034.344461579999</v>
      </c>
      <c r="BA342" s="5">
        <f t="shared" si="86"/>
        <v>4281.438399864177</v>
      </c>
      <c r="BB342" s="35">
        <f t="shared" si="87"/>
        <v>0.42649129329365487</v>
      </c>
      <c r="BC342" s="5">
        <f t="shared" si="88"/>
        <v>752.90606171582192</v>
      </c>
      <c r="BD342" s="35">
        <f t="shared" si="89"/>
        <v>7.4999999999999997E-2</v>
      </c>
      <c r="BE342" s="5">
        <f t="shared" si="117"/>
        <v>603816.4685253331</v>
      </c>
      <c r="BF342" s="5">
        <f t="shared" si="118"/>
        <v>1082688.9261039663</v>
      </c>
      <c r="BG342" s="5">
        <f t="shared" si="90"/>
        <v>116183.53147466735</v>
      </c>
      <c r="BH342" s="5">
        <f t="shared" si="91"/>
        <v>1686505.3946292994</v>
      </c>
      <c r="BI342" s="150"/>
      <c r="BJ342" s="2">
        <v>335</v>
      </c>
      <c r="BK342" s="118">
        <v>55032</v>
      </c>
      <c r="BL342" s="5">
        <f t="shared" si="119"/>
        <v>117850.10469011862</v>
      </c>
      <c r="BM342" s="5">
        <f t="shared" si="120"/>
        <v>4911.6692164045799</v>
      </c>
      <c r="BN342" s="5">
        <f t="shared" si="92"/>
        <v>4199.6581672351131</v>
      </c>
      <c r="BO342" s="35">
        <f t="shared" si="93"/>
        <v>0.42762709578693225</v>
      </c>
      <c r="BP342" s="5">
        <f t="shared" si="94"/>
        <v>712.01104916946667</v>
      </c>
      <c r="BQ342" s="35">
        <f t="shared" si="95"/>
        <v>7.2499999999999995E-2</v>
      </c>
      <c r="BR342" s="5">
        <f t="shared" si="121"/>
        <v>606349.55347711768</v>
      </c>
      <c r="BS342" s="5">
        <f t="shared" si="122"/>
        <v>1039059.6340184171</v>
      </c>
      <c r="BT342" s="5">
        <f t="shared" si="96"/>
        <v>113650.4465228835</v>
      </c>
      <c r="BU342" s="5">
        <f t="shared" si="97"/>
        <v>1645409.1874955348</v>
      </c>
      <c r="BV342" s="150"/>
      <c r="BW342" s="2">
        <v>335</v>
      </c>
      <c r="BX342" s="118">
        <v>55032</v>
      </c>
      <c r="BY342" s="5">
        <f t="shared" si="123"/>
        <v>115248.90689034737</v>
      </c>
      <c r="BZ342" s="5">
        <f t="shared" si="124"/>
        <v>4790.177965290115</v>
      </c>
      <c r="CA342" s="5">
        <f t="shared" si="98"/>
        <v>4117.892675096422</v>
      </c>
      <c r="CB342" s="35">
        <f t="shared" si="99"/>
        <v>0.42876512614711643</v>
      </c>
      <c r="CC342" s="5">
        <f t="shared" si="100"/>
        <v>672.28529019369296</v>
      </c>
      <c r="CD342" s="35">
        <f t="shared" si="101"/>
        <v>7.0000000000000007E-2</v>
      </c>
      <c r="CE342" s="5">
        <f t="shared" si="125"/>
        <v>608868.98578474962</v>
      </c>
      <c r="CF342" s="5">
        <f t="shared" si="126"/>
        <v>995840.6325874395</v>
      </c>
      <c r="CG342" s="5">
        <f t="shared" si="102"/>
        <v>111131.01421525095</v>
      </c>
      <c r="CH342" s="5">
        <f t="shared" si="103"/>
        <v>1604709.6183721891</v>
      </c>
    </row>
    <row r="343" spans="9:86" ht="14.25" customHeight="1">
      <c r="I343" s="150"/>
      <c r="J343" s="2">
        <f t="shared" ref="J343:J367" si="127">J342+1</f>
        <v>336</v>
      </c>
      <c r="K343" s="118"/>
      <c r="L343" s="5">
        <f t="shared" si="104"/>
        <v>123855.20686575193</v>
      </c>
      <c r="M343" s="5">
        <f t="shared" si="67"/>
        <v>5409.1195491666622</v>
      </c>
      <c r="N343" s="5">
        <f t="shared" si="68"/>
        <v>4557.6150019646175</v>
      </c>
      <c r="O343" s="35">
        <f t="shared" si="69"/>
        <v>0.44157513767552803</v>
      </c>
      <c r="P343" s="5">
        <f t="shared" si="70"/>
        <v>851.50454720204448</v>
      </c>
      <c r="Q343" s="35">
        <f t="shared" si="71"/>
        <v>8.2500000000000004E-2</v>
      </c>
      <c r="R343" s="5">
        <f t="shared" si="105"/>
        <v>600702.40813621262</v>
      </c>
      <c r="S343" s="5">
        <f t="shared" si="106"/>
        <v>1216761.7603837857</v>
      </c>
      <c r="T343" s="5">
        <f t="shared" si="72"/>
        <v>119297.59186378731</v>
      </c>
      <c r="U343" s="5">
        <f t="shared" si="73"/>
        <v>1817464.1685199984</v>
      </c>
      <c r="V343" s="150"/>
      <c r="W343" s="2">
        <f t="shared" ref="W343:W367" si="128">W342+1</f>
        <v>336</v>
      </c>
      <c r="X343" s="118"/>
      <c r="Y343" s="5">
        <f t="shared" si="107"/>
        <v>121286.84792724909</v>
      </c>
      <c r="Z343" s="5">
        <f t="shared" si="108"/>
        <v>5283.104931931518</v>
      </c>
      <c r="AA343" s="5">
        <f t="shared" si="74"/>
        <v>4474.5259457498578</v>
      </c>
      <c r="AB343" s="35">
        <f t="shared" si="75"/>
        <v>0.44270514294514018</v>
      </c>
      <c r="AC343" s="5">
        <f t="shared" si="76"/>
        <v>808.57898618166064</v>
      </c>
      <c r="AD343" s="35">
        <f t="shared" si="77"/>
        <v>0.08</v>
      </c>
      <c r="AE343" s="5">
        <f t="shared" si="109"/>
        <v>603187.67801850021</v>
      </c>
      <c r="AF343" s="5">
        <f t="shared" si="110"/>
        <v>1171935.5791104899</v>
      </c>
      <c r="AG343" s="5">
        <f t="shared" si="78"/>
        <v>116812.32198149923</v>
      </c>
      <c r="AH343" s="5">
        <f t="shared" si="79"/>
        <v>1775123.2571289903</v>
      </c>
      <c r="AI343" s="150"/>
      <c r="AJ343" s="2">
        <f t="shared" ref="AJ343:AJ367" si="129">AJ342+1</f>
        <v>336</v>
      </c>
      <c r="AK343" s="118"/>
      <c r="AL343" s="5">
        <f t="shared" si="111"/>
        <v>118729.31306106898</v>
      </c>
      <c r="AM343" s="5">
        <f t="shared" si="112"/>
        <v>5158.1681680251213</v>
      </c>
      <c r="AN343" s="5">
        <f t="shared" si="80"/>
        <v>4391.3746878390511</v>
      </c>
      <c r="AO343" s="35">
        <f t="shared" si="81"/>
        <v>0.44383728748572748</v>
      </c>
      <c r="AP343" s="5">
        <f t="shared" si="82"/>
        <v>766.7934801860705</v>
      </c>
      <c r="AQ343" s="35">
        <f t="shared" si="83"/>
        <v>7.7499999999999999E-2</v>
      </c>
      <c r="AR343" s="5">
        <f t="shared" si="113"/>
        <v>605662.06162677053</v>
      </c>
      <c r="AS343" s="5">
        <f t="shared" si="114"/>
        <v>1127482.4428296704</v>
      </c>
      <c r="AT343" s="5">
        <f t="shared" si="84"/>
        <v>114337.93837322993</v>
      </c>
      <c r="AU343" s="5">
        <f t="shared" si="85"/>
        <v>1733144.5044564409</v>
      </c>
      <c r="AV343" s="150"/>
      <c r="AW343" s="2">
        <f t="shared" ref="AW343:AW367" si="130">AW342+1</f>
        <v>336</v>
      </c>
      <c r="AX343" s="118"/>
      <c r="AY343" s="5">
        <f t="shared" si="115"/>
        <v>116183.53147466735</v>
      </c>
      <c r="AZ343" s="5">
        <f t="shared" si="116"/>
        <v>5034.344461579999</v>
      </c>
      <c r="BA343" s="5">
        <f t="shared" si="86"/>
        <v>4308.1973898633278</v>
      </c>
      <c r="BB343" s="35">
        <f t="shared" si="87"/>
        <v>0.44497157232333084</v>
      </c>
      <c r="BC343" s="5">
        <f t="shared" si="88"/>
        <v>726.14707171667089</v>
      </c>
      <c r="BD343" s="35">
        <f t="shared" si="89"/>
        <v>7.4999999999999997E-2</v>
      </c>
      <c r="BE343" s="5">
        <f t="shared" si="117"/>
        <v>608124.66591519641</v>
      </c>
      <c r="BF343" s="5">
        <f t="shared" si="118"/>
        <v>1083415.0731756829</v>
      </c>
      <c r="BG343" s="5">
        <f t="shared" si="90"/>
        <v>111875.33408480402</v>
      </c>
      <c r="BH343" s="5">
        <f t="shared" si="91"/>
        <v>1691539.7390908794</v>
      </c>
      <c r="BI343" s="150"/>
      <c r="BJ343" s="2">
        <f t="shared" ref="BJ343:BJ367" si="131">BJ342+1</f>
        <v>336</v>
      </c>
      <c r="BK343" s="118"/>
      <c r="BL343" s="5">
        <f t="shared" si="119"/>
        <v>113650.4465228835</v>
      </c>
      <c r="BM343" s="5">
        <f t="shared" si="120"/>
        <v>4911.6692164045799</v>
      </c>
      <c r="BN343" s="5">
        <f t="shared" si="92"/>
        <v>4225.0311019954916</v>
      </c>
      <c r="BO343" s="35">
        <f t="shared" si="93"/>
        <v>0.44610799847352456</v>
      </c>
      <c r="BP343" s="5">
        <f t="shared" si="94"/>
        <v>686.63811440908785</v>
      </c>
      <c r="BQ343" s="35">
        <f t="shared" si="95"/>
        <v>7.2499999999999995E-2</v>
      </c>
      <c r="BR343" s="5">
        <f t="shared" si="121"/>
        <v>610574.58457911317</v>
      </c>
      <c r="BS343" s="5">
        <f t="shared" si="122"/>
        <v>1039746.2721328262</v>
      </c>
      <c r="BT343" s="5">
        <f t="shared" si="96"/>
        <v>109425.41542088801</v>
      </c>
      <c r="BU343" s="5">
        <f t="shared" si="97"/>
        <v>1650320.8567119394</v>
      </c>
      <c r="BV343" s="150"/>
      <c r="BW343" s="2">
        <f t="shared" ref="BW343:BW367" si="132">BW342+1</f>
        <v>336</v>
      </c>
      <c r="BX343" s="118"/>
      <c r="BY343" s="5">
        <f t="shared" si="123"/>
        <v>111131.01421525095</v>
      </c>
      <c r="BZ343" s="5">
        <f t="shared" si="124"/>
        <v>4790.177965290115</v>
      </c>
      <c r="CA343" s="5">
        <f t="shared" si="98"/>
        <v>4141.913715701151</v>
      </c>
      <c r="CB343" s="35">
        <f t="shared" si="99"/>
        <v>0.44724656694074227</v>
      </c>
      <c r="CC343" s="5">
        <f t="shared" si="100"/>
        <v>648.26424958896393</v>
      </c>
      <c r="CD343" s="35">
        <f t="shared" si="101"/>
        <v>7.0000000000000007E-2</v>
      </c>
      <c r="CE343" s="5">
        <f t="shared" si="125"/>
        <v>613010.89950045082</v>
      </c>
      <c r="CF343" s="5">
        <f t="shared" si="126"/>
        <v>996488.89683702844</v>
      </c>
      <c r="CG343" s="5">
        <f t="shared" si="102"/>
        <v>106989.10049954979</v>
      </c>
      <c r="CH343" s="5">
        <f t="shared" si="103"/>
        <v>1609499.7963374793</v>
      </c>
    </row>
    <row r="344" spans="9:86" ht="14.25" customHeight="1">
      <c r="I344" s="150"/>
      <c r="J344" s="2">
        <f t="shared" si="127"/>
        <v>337</v>
      </c>
      <c r="K344" s="118"/>
      <c r="L344" s="5">
        <f t="shared" si="104"/>
        <v>119297.59186378731</v>
      </c>
      <c r="M344" s="5">
        <f t="shared" si="67"/>
        <v>5409.1195491666622</v>
      </c>
      <c r="N344" s="5">
        <f t="shared" si="68"/>
        <v>4588.9486051031245</v>
      </c>
      <c r="O344" s="35">
        <f t="shared" si="69"/>
        <v>0.4615967715770225</v>
      </c>
      <c r="P344" s="5">
        <f t="shared" si="70"/>
        <v>820.17094406353772</v>
      </c>
      <c r="Q344" s="35">
        <f t="shared" si="71"/>
        <v>8.2500000000000004E-2</v>
      </c>
      <c r="R344" s="5">
        <f t="shared" si="105"/>
        <v>605291.35674131569</v>
      </c>
      <c r="S344" s="5">
        <f t="shared" si="106"/>
        <v>1217581.9313278492</v>
      </c>
      <c r="T344" s="5">
        <f t="shared" si="72"/>
        <v>114708.64325868418</v>
      </c>
      <c r="U344" s="5">
        <f t="shared" si="73"/>
        <v>1822873.2880691648</v>
      </c>
      <c r="V344" s="150"/>
      <c r="W344" s="2">
        <f t="shared" si="128"/>
        <v>337</v>
      </c>
      <c r="X344" s="118"/>
      <c r="Y344" s="5">
        <f t="shared" si="107"/>
        <v>116812.32198149923</v>
      </c>
      <c r="Z344" s="5">
        <f t="shared" si="108"/>
        <v>5283.104931931518</v>
      </c>
      <c r="AA344" s="5">
        <f t="shared" si="74"/>
        <v>4504.3561187215228</v>
      </c>
      <c r="AB344" s="35">
        <f t="shared" si="75"/>
        <v>0.46272749747427405</v>
      </c>
      <c r="AC344" s="5">
        <f t="shared" si="76"/>
        <v>778.74881320999498</v>
      </c>
      <c r="AD344" s="35">
        <f t="shared" si="77"/>
        <v>0.08</v>
      </c>
      <c r="AE344" s="5">
        <f t="shared" si="109"/>
        <v>607692.03413722175</v>
      </c>
      <c r="AF344" s="5">
        <f t="shared" si="110"/>
        <v>1172714.3279237</v>
      </c>
      <c r="AG344" s="5">
        <f t="shared" si="78"/>
        <v>112307.96586277771</v>
      </c>
      <c r="AH344" s="5">
        <f t="shared" si="79"/>
        <v>1780406.3620609217</v>
      </c>
      <c r="AI344" s="150"/>
      <c r="AJ344" s="2">
        <f t="shared" si="129"/>
        <v>337</v>
      </c>
      <c r="AK344" s="118"/>
      <c r="AL344" s="5">
        <f t="shared" si="111"/>
        <v>114337.93837322993</v>
      </c>
      <c r="AM344" s="5">
        <f t="shared" si="112"/>
        <v>5158.1681680251213</v>
      </c>
      <c r="AN344" s="5">
        <f t="shared" si="80"/>
        <v>4419.7356493646785</v>
      </c>
      <c r="AO344" s="35">
        <f t="shared" si="81"/>
        <v>0.46386027723579903</v>
      </c>
      <c r="AP344" s="5">
        <f t="shared" si="82"/>
        <v>738.43251866044329</v>
      </c>
      <c r="AQ344" s="35">
        <f t="shared" si="83"/>
        <v>7.7499999999999999E-2</v>
      </c>
      <c r="AR344" s="5">
        <f t="shared" si="113"/>
        <v>610081.79727613518</v>
      </c>
      <c r="AS344" s="5">
        <f t="shared" si="114"/>
        <v>1128220.8753483309</v>
      </c>
      <c r="AT344" s="5">
        <f t="shared" si="84"/>
        <v>109918.20272386525</v>
      </c>
      <c r="AU344" s="5">
        <f t="shared" si="85"/>
        <v>1738302.672624466</v>
      </c>
      <c r="AV344" s="150"/>
      <c r="AW344" s="2">
        <f t="shared" si="130"/>
        <v>337</v>
      </c>
      <c r="AX344" s="118"/>
      <c r="AY344" s="5">
        <f t="shared" si="115"/>
        <v>111875.33408480402</v>
      </c>
      <c r="AZ344" s="5">
        <f t="shared" si="116"/>
        <v>5034.344461579999</v>
      </c>
      <c r="BA344" s="5">
        <f t="shared" si="86"/>
        <v>4335.1236235499737</v>
      </c>
      <c r="BB344" s="35">
        <f t="shared" si="87"/>
        <v>0.46499511181943132</v>
      </c>
      <c r="BC344" s="5">
        <f t="shared" si="88"/>
        <v>699.22083803002511</v>
      </c>
      <c r="BD344" s="35">
        <f t="shared" si="89"/>
        <v>7.4999999999999997E-2</v>
      </c>
      <c r="BE344" s="5">
        <f t="shared" si="117"/>
        <v>612459.78953874635</v>
      </c>
      <c r="BF344" s="5">
        <f t="shared" si="118"/>
        <v>1084114.294013713</v>
      </c>
      <c r="BG344" s="5">
        <f t="shared" si="90"/>
        <v>107540.21046125406</v>
      </c>
      <c r="BH344" s="5">
        <f t="shared" si="91"/>
        <v>1696574.0835524593</v>
      </c>
      <c r="BI344" s="150"/>
      <c r="BJ344" s="2">
        <f t="shared" si="131"/>
        <v>337</v>
      </c>
      <c r="BK344" s="118"/>
      <c r="BL344" s="5">
        <f t="shared" si="119"/>
        <v>109425.41542088801</v>
      </c>
      <c r="BM344" s="5">
        <f t="shared" si="120"/>
        <v>4911.6692164045799</v>
      </c>
      <c r="BN344" s="5">
        <f t="shared" si="92"/>
        <v>4250.5573315700485</v>
      </c>
      <c r="BO344" s="35">
        <f t="shared" si="93"/>
        <v>0.46613200217382056</v>
      </c>
      <c r="BP344" s="5">
        <f t="shared" si="94"/>
        <v>661.11188483453168</v>
      </c>
      <c r="BQ344" s="35">
        <f t="shared" si="95"/>
        <v>7.2499999999999995E-2</v>
      </c>
      <c r="BR344" s="5">
        <f t="shared" si="121"/>
        <v>614825.14191068325</v>
      </c>
      <c r="BS344" s="5">
        <f t="shared" si="122"/>
        <v>1040407.3840176606</v>
      </c>
      <c r="BT344" s="5">
        <f t="shared" si="96"/>
        <v>105174.85808931796</v>
      </c>
      <c r="BU344" s="5">
        <f t="shared" si="97"/>
        <v>1655232.5259283439</v>
      </c>
      <c r="BV344" s="150"/>
      <c r="BW344" s="2">
        <f t="shared" si="132"/>
        <v>337</v>
      </c>
      <c r="BX344" s="118"/>
      <c r="BY344" s="5">
        <f t="shared" si="123"/>
        <v>106989.10049954979</v>
      </c>
      <c r="BZ344" s="5">
        <f t="shared" si="124"/>
        <v>4790.177965290115</v>
      </c>
      <c r="CA344" s="5">
        <f t="shared" si="98"/>
        <v>4166.0748790427415</v>
      </c>
      <c r="CB344" s="35">
        <f t="shared" si="99"/>
        <v>0.46727094923770551</v>
      </c>
      <c r="CC344" s="5">
        <f t="shared" si="100"/>
        <v>624.10308624737377</v>
      </c>
      <c r="CD344" s="35">
        <f t="shared" si="101"/>
        <v>6.9999999999999993E-2</v>
      </c>
      <c r="CE344" s="5">
        <f t="shared" si="125"/>
        <v>617176.97437949351</v>
      </c>
      <c r="CF344" s="5">
        <f t="shared" si="126"/>
        <v>997112.99992327578</v>
      </c>
      <c r="CG344" s="5">
        <f t="shared" si="102"/>
        <v>102823.02562050705</v>
      </c>
      <c r="CH344" s="5">
        <f t="shared" si="103"/>
        <v>1614289.9743027692</v>
      </c>
    </row>
    <row r="345" spans="9:86" ht="14.25" customHeight="1">
      <c r="I345" s="150"/>
      <c r="J345" s="2">
        <f t="shared" si="127"/>
        <v>338</v>
      </c>
      <c r="K345" s="118"/>
      <c r="L345" s="5">
        <f t="shared" si="104"/>
        <v>114708.64325868418</v>
      </c>
      <c r="M345" s="5">
        <f t="shared" si="67"/>
        <v>5409.1195491666622</v>
      </c>
      <c r="N345" s="5">
        <f t="shared" si="68"/>
        <v>4620.4976267632082</v>
      </c>
      <c r="O345" s="35">
        <f t="shared" si="69"/>
        <v>0.48336350205206424</v>
      </c>
      <c r="P345" s="5">
        <f t="shared" si="70"/>
        <v>788.62192240345382</v>
      </c>
      <c r="Q345" s="35">
        <f t="shared" si="71"/>
        <v>8.2500000000000018E-2</v>
      </c>
      <c r="R345" s="5">
        <f t="shared" si="105"/>
        <v>609911.85436807887</v>
      </c>
      <c r="S345" s="5">
        <f t="shared" si="106"/>
        <v>1218370.5532502525</v>
      </c>
      <c r="T345" s="5">
        <f t="shared" si="72"/>
        <v>110088.14563192098</v>
      </c>
      <c r="U345" s="5">
        <f t="shared" si="73"/>
        <v>1828282.4076183313</v>
      </c>
      <c r="V345" s="150"/>
      <c r="W345" s="2">
        <f t="shared" si="128"/>
        <v>338</v>
      </c>
      <c r="X345" s="118"/>
      <c r="Y345" s="5">
        <f t="shared" si="107"/>
        <v>112307.96586277771</v>
      </c>
      <c r="Z345" s="5">
        <f t="shared" si="108"/>
        <v>5283.104931931518</v>
      </c>
      <c r="AA345" s="5">
        <f t="shared" si="74"/>
        <v>4534.385159513</v>
      </c>
      <c r="AB345" s="35">
        <f t="shared" si="75"/>
        <v>0.48449476843556649</v>
      </c>
      <c r="AC345" s="5">
        <f t="shared" si="76"/>
        <v>748.71977241851812</v>
      </c>
      <c r="AD345" s="35">
        <f t="shared" si="77"/>
        <v>0.08</v>
      </c>
      <c r="AE345" s="5">
        <f t="shared" si="109"/>
        <v>612226.41929673473</v>
      </c>
      <c r="AF345" s="5">
        <f t="shared" si="110"/>
        <v>1173463.0476961185</v>
      </c>
      <c r="AG345" s="5">
        <f t="shared" si="78"/>
        <v>107773.58070326471</v>
      </c>
      <c r="AH345" s="5">
        <f t="shared" si="79"/>
        <v>1785689.4669928532</v>
      </c>
      <c r="AI345" s="150"/>
      <c r="AJ345" s="2">
        <f t="shared" si="129"/>
        <v>338</v>
      </c>
      <c r="AK345" s="118"/>
      <c r="AL345" s="5">
        <f t="shared" si="111"/>
        <v>109918.20272386525</v>
      </c>
      <c r="AM345" s="5">
        <f t="shared" si="112"/>
        <v>5158.1681680251213</v>
      </c>
      <c r="AN345" s="5">
        <f t="shared" si="80"/>
        <v>4448.2797754334915</v>
      </c>
      <c r="AO345" s="35">
        <f t="shared" si="81"/>
        <v>0.48562800320981103</v>
      </c>
      <c r="AP345" s="5">
        <f t="shared" si="82"/>
        <v>709.88839259162978</v>
      </c>
      <c r="AQ345" s="35">
        <f t="shared" si="83"/>
        <v>7.7499999999999999E-2</v>
      </c>
      <c r="AR345" s="5">
        <f t="shared" si="113"/>
        <v>614530.07705156866</v>
      </c>
      <c r="AS345" s="5">
        <f t="shared" si="114"/>
        <v>1128930.7637409226</v>
      </c>
      <c r="AT345" s="5">
        <f t="shared" si="84"/>
        <v>105469.92294843176</v>
      </c>
      <c r="AU345" s="5">
        <f t="shared" si="85"/>
        <v>1743460.8407924911</v>
      </c>
      <c r="AV345" s="150"/>
      <c r="AW345" s="2">
        <f t="shared" si="130"/>
        <v>338</v>
      </c>
      <c r="AX345" s="118"/>
      <c r="AY345" s="5">
        <f t="shared" si="115"/>
        <v>107540.21046125406</v>
      </c>
      <c r="AZ345" s="5">
        <f t="shared" si="116"/>
        <v>5034.344461579999</v>
      </c>
      <c r="BA345" s="5">
        <f t="shared" si="86"/>
        <v>4362.2181461971613</v>
      </c>
      <c r="BB345" s="35">
        <f t="shared" si="87"/>
        <v>0.48676320726772271</v>
      </c>
      <c r="BC345" s="5">
        <f t="shared" si="88"/>
        <v>672.12631538283779</v>
      </c>
      <c r="BD345" s="35">
        <f t="shared" si="89"/>
        <v>7.4999999999999997E-2</v>
      </c>
      <c r="BE345" s="5">
        <f t="shared" si="117"/>
        <v>616822.0076849435</v>
      </c>
      <c r="BF345" s="5">
        <f t="shared" si="118"/>
        <v>1084786.4203290958</v>
      </c>
      <c r="BG345" s="5">
        <f t="shared" si="90"/>
        <v>103177.99231505689</v>
      </c>
      <c r="BH345" s="5">
        <f t="shared" si="91"/>
        <v>1701608.4280140393</v>
      </c>
      <c r="BI345" s="150"/>
      <c r="BJ345" s="2">
        <f t="shared" si="131"/>
        <v>338</v>
      </c>
      <c r="BK345" s="118"/>
      <c r="BL345" s="5">
        <f t="shared" si="119"/>
        <v>105174.85808931796</v>
      </c>
      <c r="BM345" s="5">
        <f t="shared" si="120"/>
        <v>4911.6692164045799</v>
      </c>
      <c r="BN345" s="5">
        <f t="shared" si="92"/>
        <v>4276.2377821149503</v>
      </c>
      <c r="BO345" s="35">
        <f t="shared" si="93"/>
        <v>0.48790038149422688</v>
      </c>
      <c r="BP345" s="5">
        <f t="shared" si="94"/>
        <v>635.43143428962935</v>
      </c>
      <c r="BQ345" s="35">
        <f t="shared" si="95"/>
        <v>7.2499999999999995E-2</v>
      </c>
      <c r="BR345" s="5">
        <f t="shared" si="121"/>
        <v>619101.37969279825</v>
      </c>
      <c r="BS345" s="5">
        <f t="shared" si="122"/>
        <v>1041042.8154519503</v>
      </c>
      <c r="BT345" s="5">
        <f t="shared" si="96"/>
        <v>100898.620307203</v>
      </c>
      <c r="BU345" s="5">
        <f t="shared" si="97"/>
        <v>1660144.1951447485</v>
      </c>
      <c r="BV345" s="150"/>
      <c r="BW345" s="2">
        <f t="shared" si="132"/>
        <v>338</v>
      </c>
      <c r="BX345" s="118"/>
      <c r="BY345" s="5">
        <f t="shared" si="123"/>
        <v>102823.02562050705</v>
      </c>
      <c r="BZ345" s="5">
        <f t="shared" si="124"/>
        <v>4790.177965290115</v>
      </c>
      <c r="CA345" s="5">
        <f t="shared" si="98"/>
        <v>4190.3769825038235</v>
      </c>
      <c r="CB345" s="35">
        <f t="shared" si="99"/>
        <v>0.48903952676546336</v>
      </c>
      <c r="CC345" s="5">
        <f t="shared" si="100"/>
        <v>599.80098278629112</v>
      </c>
      <c r="CD345" s="35">
        <f t="shared" si="101"/>
        <v>7.0000000000000007E-2</v>
      </c>
      <c r="CE345" s="5">
        <f t="shared" si="125"/>
        <v>621367.35136199731</v>
      </c>
      <c r="CF345" s="5">
        <f t="shared" si="126"/>
        <v>997712.80090606213</v>
      </c>
      <c r="CG345" s="5">
        <f t="shared" si="102"/>
        <v>98632.648638003229</v>
      </c>
      <c r="CH345" s="5">
        <f t="shared" si="103"/>
        <v>1619080.1522680596</v>
      </c>
    </row>
    <row r="346" spans="9:86" ht="14.25" customHeight="1">
      <c r="I346" s="150"/>
      <c r="J346" s="2">
        <f t="shared" si="127"/>
        <v>339</v>
      </c>
      <c r="K346" s="118"/>
      <c r="L346" s="5">
        <f t="shared" si="104"/>
        <v>110088.14563192098</v>
      </c>
      <c r="M346" s="5">
        <f t="shared" si="67"/>
        <v>5409.1195491666622</v>
      </c>
      <c r="N346" s="5">
        <f t="shared" si="68"/>
        <v>4652.2635479472056</v>
      </c>
      <c r="O346" s="35">
        <f t="shared" si="69"/>
        <v>0.50711329775709213</v>
      </c>
      <c r="P346" s="5">
        <f t="shared" si="70"/>
        <v>756.85600121945674</v>
      </c>
      <c r="Q346" s="35">
        <f t="shared" si="71"/>
        <v>8.2500000000000004E-2</v>
      </c>
      <c r="R346" s="5">
        <f t="shared" si="105"/>
        <v>614564.11791602604</v>
      </c>
      <c r="S346" s="5">
        <f t="shared" si="106"/>
        <v>1219127.409251472</v>
      </c>
      <c r="T346" s="5">
        <f t="shared" si="72"/>
        <v>105435.88208397377</v>
      </c>
      <c r="U346" s="5">
        <f t="shared" si="73"/>
        <v>1833691.5271674981</v>
      </c>
      <c r="V346" s="150"/>
      <c r="W346" s="2">
        <f t="shared" si="128"/>
        <v>339</v>
      </c>
      <c r="X346" s="118"/>
      <c r="Y346" s="5">
        <f t="shared" si="107"/>
        <v>107773.58070326471</v>
      </c>
      <c r="Z346" s="5">
        <f t="shared" si="108"/>
        <v>5283.104931931518</v>
      </c>
      <c r="AA346" s="5">
        <f t="shared" si="74"/>
        <v>4564.6143939097528</v>
      </c>
      <c r="AB346" s="35">
        <f t="shared" si="75"/>
        <v>0.50824489981205345</v>
      </c>
      <c r="AC346" s="5">
        <f t="shared" si="76"/>
        <v>718.49053802176479</v>
      </c>
      <c r="AD346" s="35">
        <f t="shared" si="77"/>
        <v>0.08</v>
      </c>
      <c r="AE346" s="5">
        <f t="shared" si="109"/>
        <v>616791.03369064443</v>
      </c>
      <c r="AF346" s="5">
        <f t="shared" si="110"/>
        <v>1174181.5382341403</v>
      </c>
      <c r="AG346" s="5">
        <f t="shared" si="78"/>
        <v>103208.96630935496</v>
      </c>
      <c r="AH346" s="5">
        <f t="shared" si="79"/>
        <v>1790972.5719247847</v>
      </c>
      <c r="AI346" s="150"/>
      <c r="AJ346" s="2">
        <f t="shared" si="129"/>
        <v>339</v>
      </c>
      <c r="AK346" s="118"/>
      <c r="AL346" s="5">
        <f t="shared" si="111"/>
        <v>105469.92294843176</v>
      </c>
      <c r="AM346" s="5">
        <f t="shared" si="112"/>
        <v>5158.1681680251213</v>
      </c>
      <c r="AN346" s="5">
        <f t="shared" si="80"/>
        <v>4477.0082489831657</v>
      </c>
      <c r="AO346" s="35">
        <f t="shared" si="81"/>
        <v>0.50937838471794206</v>
      </c>
      <c r="AP346" s="5">
        <f t="shared" si="82"/>
        <v>681.15991904195516</v>
      </c>
      <c r="AQ346" s="35">
        <f t="shared" si="83"/>
        <v>7.7499999999999999E-2</v>
      </c>
      <c r="AR346" s="5">
        <f t="shared" si="113"/>
        <v>619007.08530055184</v>
      </c>
      <c r="AS346" s="5">
        <f t="shared" si="114"/>
        <v>1129611.9236599645</v>
      </c>
      <c r="AT346" s="5">
        <f t="shared" si="84"/>
        <v>100992.91469944859</v>
      </c>
      <c r="AU346" s="5">
        <f t="shared" si="85"/>
        <v>1748619.0089605162</v>
      </c>
      <c r="AV346" s="150"/>
      <c r="AW346" s="2">
        <f t="shared" si="130"/>
        <v>339</v>
      </c>
      <c r="AX346" s="118"/>
      <c r="AY346" s="5">
        <f t="shared" si="115"/>
        <v>103177.99231505689</v>
      </c>
      <c r="AZ346" s="5">
        <f t="shared" si="116"/>
        <v>5034.344461579999</v>
      </c>
      <c r="BA346" s="5">
        <f t="shared" si="86"/>
        <v>4389.4820096108933</v>
      </c>
      <c r="BB346" s="35">
        <f t="shared" si="87"/>
        <v>0.51051375330593607</v>
      </c>
      <c r="BC346" s="5">
        <f t="shared" si="88"/>
        <v>644.86245196910556</v>
      </c>
      <c r="BD346" s="35">
        <f t="shared" si="89"/>
        <v>7.4999999999999997E-2</v>
      </c>
      <c r="BE346" s="5">
        <f t="shared" si="117"/>
        <v>621211.48969455436</v>
      </c>
      <c r="BF346" s="5">
        <f t="shared" si="118"/>
        <v>1085431.282781065</v>
      </c>
      <c r="BG346" s="5">
        <f t="shared" si="90"/>
        <v>98788.510305446005</v>
      </c>
      <c r="BH346" s="5">
        <f t="shared" si="91"/>
        <v>1706642.7724756193</v>
      </c>
      <c r="BI346" s="150"/>
      <c r="BJ346" s="2">
        <f t="shared" si="131"/>
        <v>339</v>
      </c>
      <c r="BK346" s="118"/>
      <c r="BL346" s="5">
        <f t="shared" si="119"/>
        <v>100898.620307203</v>
      </c>
      <c r="BM346" s="5">
        <f t="shared" si="120"/>
        <v>4911.6692164045799</v>
      </c>
      <c r="BN346" s="5">
        <f t="shared" si="92"/>
        <v>4302.0733853818947</v>
      </c>
      <c r="BO346" s="35">
        <f t="shared" si="93"/>
        <v>0.5116510064003057</v>
      </c>
      <c r="BP346" s="5">
        <f t="shared" si="94"/>
        <v>609.59583102268482</v>
      </c>
      <c r="BQ346" s="35">
        <f t="shared" si="95"/>
        <v>7.2499999999999995E-2</v>
      </c>
      <c r="BR346" s="5">
        <f t="shared" si="121"/>
        <v>623403.45307818009</v>
      </c>
      <c r="BS346" s="5">
        <f t="shared" si="122"/>
        <v>1041652.411282973</v>
      </c>
      <c r="BT346" s="5">
        <f t="shared" si="96"/>
        <v>96596.546921821107</v>
      </c>
      <c r="BU346" s="5">
        <f t="shared" si="97"/>
        <v>1665055.864361153</v>
      </c>
      <c r="BV346" s="150"/>
      <c r="BW346" s="2">
        <f t="shared" si="132"/>
        <v>339</v>
      </c>
      <c r="BX346" s="118"/>
      <c r="BY346" s="5">
        <f t="shared" si="123"/>
        <v>98632.648638003229</v>
      </c>
      <c r="BZ346" s="5">
        <f t="shared" si="124"/>
        <v>4790.177965290115</v>
      </c>
      <c r="CA346" s="5">
        <f t="shared" si="98"/>
        <v>4214.8208482350965</v>
      </c>
      <c r="CB346" s="35">
        <f t="shared" si="99"/>
        <v>0.51279014481755969</v>
      </c>
      <c r="CC346" s="5">
        <f t="shared" si="100"/>
        <v>575.35711705501888</v>
      </c>
      <c r="CD346" s="35">
        <f t="shared" si="101"/>
        <v>7.0000000000000007E-2</v>
      </c>
      <c r="CE346" s="5">
        <f t="shared" si="125"/>
        <v>625582.17221023235</v>
      </c>
      <c r="CF346" s="5">
        <f t="shared" si="126"/>
        <v>998288.15802311711</v>
      </c>
      <c r="CG346" s="5">
        <f t="shared" si="102"/>
        <v>94417.82778976814</v>
      </c>
      <c r="CH346" s="5">
        <f t="shared" si="103"/>
        <v>1623870.3302333495</v>
      </c>
    </row>
    <row r="347" spans="9:86" ht="14.25" customHeight="1">
      <c r="I347" s="150"/>
      <c r="J347" s="2">
        <f t="shared" si="127"/>
        <v>340</v>
      </c>
      <c r="K347" s="118"/>
      <c r="L347" s="5">
        <f t="shared" si="104"/>
        <v>105435.88208397377</v>
      </c>
      <c r="M347" s="5">
        <f t="shared" si="67"/>
        <v>5409.1195491666622</v>
      </c>
      <c r="N347" s="5">
        <f t="shared" si="68"/>
        <v>4684.2478598393427</v>
      </c>
      <c r="O347" s="35">
        <f t="shared" si="69"/>
        <v>0.53312945466993122</v>
      </c>
      <c r="P347" s="5">
        <f t="shared" si="70"/>
        <v>724.8716893273197</v>
      </c>
      <c r="Q347" s="35">
        <f t="shared" si="71"/>
        <v>8.2500000000000004E-2</v>
      </c>
      <c r="R347" s="5">
        <f t="shared" si="105"/>
        <v>619248.36577586539</v>
      </c>
      <c r="S347" s="5">
        <f t="shared" si="106"/>
        <v>1219852.2809407993</v>
      </c>
      <c r="T347" s="5">
        <f t="shared" si="72"/>
        <v>100751.63422413444</v>
      </c>
      <c r="U347" s="5">
        <f t="shared" si="73"/>
        <v>1839100.6467166645</v>
      </c>
      <c r="V347" s="150"/>
      <c r="W347" s="2">
        <f t="shared" si="128"/>
        <v>340</v>
      </c>
      <c r="X347" s="118"/>
      <c r="Y347" s="5">
        <f t="shared" si="107"/>
        <v>103208.96630935496</v>
      </c>
      <c r="Z347" s="5">
        <f t="shared" si="108"/>
        <v>5283.104931931518</v>
      </c>
      <c r="AA347" s="5">
        <f t="shared" si="74"/>
        <v>4595.045156535818</v>
      </c>
      <c r="AB347" s="35">
        <f t="shared" si="75"/>
        <v>0.53426115821326492</v>
      </c>
      <c r="AC347" s="5">
        <f t="shared" si="76"/>
        <v>688.05977539569983</v>
      </c>
      <c r="AD347" s="35">
        <f t="shared" si="77"/>
        <v>8.0000000000000016E-2</v>
      </c>
      <c r="AE347" s="5">
        <f t="shared" si="109"/>
        <v>621386.07884718024</v>
      </c>
      <c r="AF347" s="5">
        <f t="shared" si="110"/>
        <v>1174869.598009536</v>
      </c>
      <c r="AG347" s="5">
        <f t="shared" si="78"/>
        <v>98613.921152819137</v>
      </c>
      <c r="AH347" s="5">
        <f t="shared" si="79"/>
        <v>1796255.6768567162</v>
      </c>
      <c r="AI347" s="150"/>
      <c r="AJ347" s="2">
        <f t="shared" si="129"/>
        <v>340</v>
      </c>
      <c r="AK347" s="118"/>
      <c r="AL347" s="5">
        <f t="shared" si="111"/>
        <v>100992.91469944859</v>
      </c>
      <c r="AM347" s="5">
        <f t="shared" si="112"/>
        <v>5158.1681680251213</v>
      </c>
      <c r="AN347" s="5">
        <f t="shared" si="80"/>
        <v>4505.9222605911827</v>
      </c>
      <c r="AO347" s="35">
        <f t="shared" si="81"/>
        <v>0.53539465900165184</v>
      </c>
      <c r="AP347" s="5">
        <f t="shared" si="82"/>
        <v>652.24590743393878</v>
      </c>
      <c r="AQ347" s="35">
        <f t="shared" si="83"/>
        <v>7.7499999999999999E-2</v>
      </c>
      <c r="AR347" s="5">
        <f t="shared" si="113"/>
        <v>623513.00756114302</v>
      </c>
      <c r="AS347" s="5">
        <f t="shared" si="114"/>
        <v>1130264.1695673985</v>
      </c>
      <c r="AT347" s="5">
        <f t="shared" si="84"/>
        <v>96486.992438857415</v>
      </c>
      <c r="AU347" s="5">
        <f t="shared" si="85"/>
        <v>1753777.1771285415</v>
      </c>
      <c r="AV347" s="150"/>
      <c r="AW347" s="2">
        <f t="shared" si="130"/>
        <v>340</v>
      </c>
      <c r="AX347" s="118"/>
      <c r="AY347" s="5">
        <f t="shared" si="115"/>
        <v>98788.510305446005</v>
      </c>
      <c r="AZ347" s="5">
        <f t="shared" si="116"/>
        <v>5034.344461579999</v>
      </c>
      <c r="BA347" s="5">
        <f t="shared" si="86"/>
        <v>4416.9162721709617</v>
      </c>
      <c r="BB347" s="35">
        <f t="shared" si="87"/>
        <v>0.53652995780754875</v>
      </c>
      <c r="BC347" s="5">
        <f t="shared" si="88"/>
        <v>617.42818940903749</v>
      </c>
      <c r="BD347" s="35">
        <f t="shared" si="89"/>
        <v>7.4999999999999997E-2</v>
      </c>
      <c r="BE347" s="5">
        <f t="shared" si="117"/>
        <v>625628.40596672532</v>
      </c>
      <c r="BF347" s="5">
        <f t="shared" si="118"/>
        <v>1086048.7109704739</v>
      </c>
      <c r="BG347" s="5">
        <f t="shared" si="90"/>
        <v>94371.594033275047</v>
      </c>
      <c r="BH347" s="5">
        <f t="shared" si="91"/>
        <v>1711677.1169371991</v>
      </c>
      <c r="BI347" s="150"/>
      <c r="BJ347" s="2">
        <f t="shared" si="131"/>
        <v>340</v>
      </c>
      <c r="BK347" s="118"/>
      <c r="BL347" s="5">
        <f t="shared" si="119"/>
        <v>96596.546921821107</v>
      </c>
      <c r="BM347" s="5">
        <f t="shared" si="120"/>
        <v>4911.6692164045799</v>
      </c>
      <c r="BN347" s="5">
        <f t="shared" si="92"/>
        <v>4328.0650787519107</v>
      </c>
      <c r="BO347" s="35">
        <f t="shared" si="93"/>
        <v>0.53766705539750959</v>
      </c>
      <c r="BP347" s="5">
        <f t="shared" si="94"/>
        <v>583.60413765266912</v>
      </c>
      <c r="BQ347" s="35">
        <f t="shared" si="95"/>
        <v>7.2499999999999981E-2</v>
      </c>
      <c r="BR347" s="5">
        <f t="shared" si="121"/>
        <v>627731.51815693197</v>
      </c>
      <c r="BS347" s="5">
        <f t="shared" si="122"/>
        <v>1042236.0154206257</v>
      </c>
      <c r="BT347" s="5">
        <f t="shared" si="96"/>
        <v>92268.481843069196</v>
      </c>
      <c r="BU347" s="5">
        <f t="shared" si="97"/>
        <v>1669967.5335775577</v>
      </c>
      <c r="BV347" s="150"/>
      <c r="BW347" s="2">
        <f t="shared" si="132"/>
        <v>340</v>
      </c>
      <c r="BX347" s="118"/>
      <c r="BY347" s="5">
        <f t="shared" si="123"/>
        <v>94417.82778976814</v>
      </c>
      <c r="BZ347" s="5">
        <f t="shared" si="124"/>
        <v>4790.177965290115</v>
      </c>
      <c r="CA347" s="5">
        <f t="shared" si="98"/>
        <v>4239.407303183134</v>
      </c>
      <c r="CB347" s="35">
        <f t="shared" si="99"/>
        <v>0.53880595253125063</v>
      </c>
      <c r="CC347" s="5">
        <f t="shared" si="100"/>
        <v>550.77066210698081</v>
      </c>
      <c r="CD347" s="35">
        <f t="shared" si="101"/>
        <v>7.0000000000000007E-2</v>
      </c>
      <c r="CE347" s="5">
        <f t="shared" si="125"/>
        <v>629821.57951341546</v>
      </c>
      <c r="CF347" s="5">
        <f t="shared" si="126"/>
        <v>998838.92868522403</v>
      </c>
      <c r="CG347" s="5">
        <f t="shared" si="102"/>
        <v>90178.420486585004</v>
      </c>
      <c r="CH347" s="5">
        <f t="shared" si="103"/>
        <v>1628660.5081986394</v>
      </c>
    </row>
    <row r="348" spans="9:86" ht="14.25" customHeight="1">
      <c r="I348" s="150"/>
      <c r="J348" s="2">
        <f t="shared" si="127"/>
        <v>341</v>
      </c>
      <c r="K348" s="118"/>
      <c r="L348" s="5">
        <f t="shared" si="104"/>
        <v>100751.63422413444</v>
      </c>
      <c r="M348" s="5">
        <f t="shared" si="67"/>
        <v>5409.1195491666622</v>
      </c>
      <c r="N348" s="5">
        <f t="shared" si="68"/>
        <v>4716.4520638757376</v>
      </c>
      <c r="O348" s="35">
        <f t="shared" si="69"/>
        <v>0.56175192792010598</v>
      </c>
      <c r="P348" s="5">
        <f t="shared" si="70"/>
        <v>692.66748529092422</v>
      </c>
      <c r="Q348" s="35">
        <f t="shared" si="71"/>
        <v>8.249999999999999E-2</v>
      </c>
      <c r="R348" s="5">
        <f t="shared" si="105"/>
        <v>623964.81783974112</v>
      </c>
      <c r="S348" s="5">
        <f t="shared" si="106"/>
        <v>1220544.9484260902</v>
      </c>
      <c r="T348" s="5">
        <f t="shared" si="72"/>
        <v>96035.182160258701</v>
      </c>
      <c r="U348" s="5">
        <f t="shared" si="73"/>
        <v>1844509.7662658314</v>
      </c>
      <c r="V348" s="150"/>
      <c r="W348" s="2">
        <f t="shared" si="128"/>
        <v>341</v>
      </c>
      <c r="X348" s="118"/>
      <c r="Y348" s="5">
        <f t="shared" si="107"/>
        <v>98613.921152819137</v>
      </c>
      <c r="Z348" s="5">
        <f t="shared" si="108"/>
        <v>5283.104931931518</v>
      </c>
      <c r="AA348" s="5">
        <f t="shared" si="74"/>
        <v>4625.6787909127233</v>
      </c>
      <c r="AB348" s="35">
        <f t="shared" si="75"/>
        <v>0.56288346353182028</v>
      </c>
      <c r="AC348" s="5">
        <f t="shared" si="76"/>
        <v>657.42614101879428</v>
      </c>
      <c r="AD348" s="35">
        <f t="shared" si="77"/>
        <v>0.08</v>
      </c>
      <c r="AE348" s="5">
        <f t="shared" si="109"/>
        <v>626011.75763809297</v>
      </c>
      <c r="AF348" s="5">
        <f t="shared" si="110"/>
        <v>1175527.0241505548</v>
      </c>
      <c r="AG348" s="5">
        <f t="shared" si="78"/>
        <v>93988.242361906421</v>
      </c>
      <c r="AH348" s="5">
        <f t="shared" si="79"/>
        <v>1801538.7817886476</v>
      </c>
      <c r="AI348" s="150"/>
      <c r="AJ348" s="2">
        <f t="shared" si="129"/>
        <v>341</v>
      </c>
      <c r="AK348" s="118"/>
      <c r="AL348" s="5">
        <f t="shared" si="111"/>
        <v>96486.992438857415</v>
      </c>
      <c r="AM348" s="5">
        <f t="shared" si="112"/>
        <v>5158.1681680251213</v>
      </c>
      <c r="AN348" s="5">
        <f t="shared" si="80"/>
        <v>4535.0230085241674</v>
      </c>
      <c r="AO348" s="35">
        <f t="shared" si="81"/>
        <v>0.56401671071647763</v>
      </c>
      <c r="AP348" s="5">
        <f t="shared" si="82"/>
        <v>623.14515950095415</v>
      </c>
      <c r="AQ348" s="35">
        <f t="shared" si="83"/>
        <v>7.7499999999999999E-2</v>
      </c>
      <c r="AR348" s="5">
        <f t="shared" si="113"/>
        <v>628048.03056966723</v>
      </c>
      <c r="AS348" s="5">
        <f t="shared" si="114"/>
        <v>1130887.3147268994</v>
      </c>
      <c r="AT348" s="5">
        <f t="shared" si="84"/>
        <v>91951.969430333251</v>
      </c>
      <c r="AU348" s="5">
        <f t="shared" si="85"/>
        <v>1758935.3452965666</v>
      </c>
      <c r="AV348" s="150"/>
      <c r="AW348" s="2">
        <f t="shared" si="130"/>
        <v>341</v>
      </c>
      <c r="AX348" s="118"/>
      <c r="AY348" s="5">
        <f t="shared" si="115"/>
        <v>94371.594033275047</v>
      </c>
      <c r="AZ348" s="5">
        <f t="shared" si="116"/>
        <v>5034.344461579999</v>
      </c>
      <c r="BA348" s="5">
        <f t="shared" si="86"/>
        <v>4444.5219988720301</v>
      </c>
      <c r="BB348" s="35">
        <f t="shared" si="87"/>
        <v>0.56515167019070289</v>
      </c>
      <c r="BC348" s="5">
        <f t="shared" si="88"/>
        <v>589.82246270796895</v>
      </c>
      <c r="BD348" s="35">
        <f t="shared" si="89"/>
        <v>7.4999999999999983E-2</v>
      </c>
      <c r="BE348" s="5">
        <f t="shared" si="117"/>
        <v>630072.92796559737</v>
      </c>
      <c r="BF348" s="5">
        <f t="shared" si="118"/>
        <v>1086638.5334331819</v>
      </c>
      <c r="BG348" s="5">
        <f t="shared" si="90"/>
        <v>89927.072034403012</v>
      </c>
      <c r="BH348" s="5">
        <f t="shared" si="91"/>
        <v>1716711.4613987794</v>
      </c>
      <c r="BI348" s="150"/>
      <c r="BJ348" s="2">
        <f t="shared" si="131"/>
        <v>341</v>
      </c>
      <c r="BK348" s="118"/>
      <c r="BL348" s="5">
        <f t="shared" si="119"/>
        <v>92268.481843069196</v>
      </c>
      <c r="BM348" s="5">
        <f t="shared" si="120"/>
        <v>4911.6692164045799</v>
      </c>
      <c r="BN348" s="5">
        <f t="shared" si="92"/>
        <v>4354.2138052693699</v>
      </c>
      <c r="BO348" s="35">
        <f t="shared" si="93"/>
        <v>0.56628834266613959</v>
      </c>
      <c r="BP348" s="5">
        <f t="shared" si="94"/>
        <v>557.45541113520972</v>
      </c>
      <c r="BQ348" s="35">
        <f t="shared" si="95"/>
        <v>7.2499999999999995E-2</v>
      </c>
      <c r="BR348" s="5">
        <f t="shared" si="121"/>
        <v>632085.7319622013</v>
      </c>
      <c r="BS348" s="5">
        <f t="shared" si="122"/>
        <v>1042793.4708317609</v>
      </c>
      <c r="BT348" s="5">
        <f t="shared" si="96"/>
        <v>87914.268037799833</v>
      </c>
      <c r="BU348" s="5">
        <f t="shared" si="97"/>
        <v>1674879.2027939623</v>
      </c>
      <c r="BV348" s="150"/>
      <c r="BW348" s="2">
        <f t="shared" si="132"/>
        <v>341</v>
      </c>
      <c r="BX348" s="118"/>
      <c r="BY348" s="5">
        <f t="shared" si="123"/>
        <v>90178.420486585004</v>
      </c>
      <c r="BZ348" s="5">
        <f t="shared" si="124"/>
        <v>4790.177965290115</v>
      </c>
      <c r="CA348" s="5">
        <f t="shared" si="98"/>
        <v>4264.1371791183692</v>
      </c>
      <c r="CB348" s="35">
        <f t="shared" si="99"/>
        <v>0.56742672884842171</v>
      </c>
      <c r="CC348" s="5">
        <f t="shared" si="100"/>
        <v>526.04078617174594</v>
      </c>
      <c r="CD348" s="35">
        <f t="shared" si="101"/>
        <v>7.0000000000000007E-2</v>
      </c>
      <c r="CE348" s="5">
        <f t="shared" si="125"/>
        <v>634085.71669253381</v>
      </c>
      <c r="CF348" s="5">
        <f t="shared" si="126"/>
        <v>999364.96947139583</v>
      </c>
      <c r="CG348" s="5">
        <f t="shared" si="102"/>
        <v>85914.283307466641</v>
      </c>
      <c r="CH348" s="5">
        <f t="shared" si="103"/>
        <v>1633450.6861639298</v>
      </c>
    </row>
    <row r="349" spans="9:86" ht="14.25" customHeight="1">
      <c r="I349" s="150"/>
      <c r="J349" s="2">
        <f t="shared" si="127"/>
        <v>342</v>
      </c>
      <c r="K349" s="118"/>
      <c r="L349" s="5">
        <f t="shared" si="104"/>
        <v>96035.182160258701</v>
      </c>
      <c r="M349" s="5">
        <f t="shared" si="67"/>
        <v>5409.1195491666622</v>
      </c>
      <c r="N349" s="5">
        <f t="shared" si="68"/>
        <v>4748.8776718148838</v>
      </c>
      <c r="O349" s="35">
        <f t="shared" si="69"/>
        <v>0.59339224209188601</v>
      </c>
      <c r="P349" s="5">
        <f t="shared" si="70"/>
        <v>660.24187735177861</v>
      </c>
      <c r="Q349" s="35">
        <f t="shared" si="71"/>
        <v>8.2500000000000018E-2</v>
      </c>
      <c r="R349" s="5">
        <f t="shared" si="105"/>
        <v>628713.695511556</v>
      </c>
      <c r="S349" s="5">
        <f t="shared" si="106"/>
        <v>1221205.1903034421</v>
      </c>
      <c r="T349" s="5">
        <f t="shared" si="72"/>
        <v>91286.304488443813</v>
      </c>
      <c r="U349" s="5">
        <f t="shared" si="73"/>
        <v>1849918.8858149981</v>
      </c>
      <c r="V349" s="150"/>
      <c r="W349" s="2">
        <f t="shared" si="128"/>
        <v>342</v>
      </c>
      <c r="X349" s="118"/>
      <c r="Y349" s="5">
        <f t="shared" si="107"/>
        <v>93988.242361906421</v>
      </c>
      <c r="Z349" s="5">
        <f t="shared" si="108"/>
        <v>5283.104931931518</v>
      </c>
      <c r="AA349" s="5">
        <f t="shared" si="74"/>
        <v>4656.5166495188087</v>
      </c>
      <c r="AB349" s="35">
        <f t="shared" si="75"/>
        <v>0.59452329770210943</v>
      </c>
      <c r="AC349" s="5">
        <f t="shared" si="76"/>
        <v>626.58828241270953</v>
      </c>
      <c r="AD349" s="35">
        <f t="shared" si="77"/>
        <v>0.08</v>
      </c>
      <c r="AE349" s="5">
        <f t="shared" si="109"/>
        <v>630668.27428761183</v>
      </c>
      <c r="AF349" s="5">
        <f t="shared" si="110"/>
        <v>1176153.6124329674</v>
      </c>
      <c r="AG349" s="5">
        <f t="shared" si="78"/>
        <v>89331.725712387619</v>
      </c>
      <c r="AH349" s="5">
        <f t="shared" si="79"/>
        <v>1806821.8867205791</v>
      </c>
      <c r="AI349" s="150"/>
      <c r="AJ349" s="2">
        <f t="shared" si="129"/>
        <v>342</v>
      </c>
      <c r="AK349" s="118"/>
      <c r="AL349" s="5">
        <f t="shared" si="111"/>
        <v>91951.969430333251</v>
      </c>
      <c r="AM349" s="5">
        <f t="shared" si="112"/>
        <v>5158.1681680251213</v>
      </c>
      <c r="AN349" s="5">
        <f t="shared" si="80"/>
        <v>4564.3116987875528</v>
      </c>
      <c r="AO349" s="35">
        <f t="shared" si="81"/>
        <v>0.5956559791462438</v>
      </c>
      <c r="AP349" s="5">
        <f t="shared" si="82"/>
        <v>593.85646923756894</v>
      </c>
      <c r="AQ349" s="35">
        <f t="shared" si="83"/>
        <v>7.7499999999999999E-2</v>
      </c>
      <c r="AR349" s="5">
        <f t="shared" si="113"/>
        <v>632612.34226845473</v>
      </c>
      <c r="AS349" s="5">
        <f t="shared" si="114"/>
        <v>1131481.1711961369</v>
      </c>
      <c r="AT349" s="5">
        <f t="shared" si="84"/>
        <v>87387.657731545696</v>
      </c>
      <c r="AU349" s="5">
        <f t="shared" si="85"/>
        <v>1764093.5134645915</v>
      </c>
      <c r="AV349" s="150"/>
      <c r="AW349" s="2">
        <f t="shared" si="130"/>
        <v>342</v>
      </c>
      <c r="AX349" s="118"/>
      <c r="AY349" s="5">
        <f t="shared" si="115"/>
        <v>89927.072034403012</v>
      </c>
      <c r="AZ349" s="5">
        <f t="shared" si="116"/>
        <v>5034.344461579999</v>
      </c>
      <c r="BA349" s="5">
        <f t="shared" si="86"/>
        <v>4472.3002613649805</v>
      </c>
      <c r="BB349" s="35">
        <f t="shared" si="87"/>
        <v>0.59679028708783477</v>
      </c>
      <c r="BC349" s="5">
        <f t="shared" si="88"/>
        <v>562.0442002150188</v>
      </c>
      <c r="BD349" s="35">
        <f t="shared" si="89"/>
        <v>7.4999999999999997E-2</v>
      </c>
      <c r="BE349" s="5">
        <f t="shared" si="117"/>
        <v>634545.22822696238</v>
      </c>
      <c r="BF349" s="5">
        <f t="shared" si="118"/>
        <v>1087200.577633397</v>
      </c>
      <c r="BG349" s="5">
        <f t="shared" si="90"/>
        <v>85454.771773038025</v>
      </c>
      <c r="BH349" s="5">
        <f t="shared" si="91"/>
        <v>1721745.8058603592</v>
      </c>
      <c r="BI349" s="150"/>
      <c r="BJ349" s="2">
        <f t="shared" si="131"/>
        <v>342</v>
      </c>
      <c r="BK349" s="118"/>
      <c r="BL349" s="5">
        <f t="shared" si="119"/>
        <v>87914.268037799833</v>
      </c>
      <c r="BM349" s="5">
        <f t="shared" si="120"/>
        <v>4911.6692164045799</v>
      </c>
      <c r="BN349" s="5">
        <f t="shared" si="92"/>
        <v>4380.5205136762061</v>
      </c>
      <c r="BO349" s="35">
        <f t="shared" si="93"/>
        <v>0.59792622218628899</v>
      </c>
      <c r="BP349" s="5">
        <f t="shared" si="94"/>
        <v>531.14870272837402</v>
      </c>
      <c r="BQ349" s="35">
        <f t="shared" si="95"/>
        <v>7.2500000000000009E-2</v>
      </c>
      <c r="BR349" s="5">
        <f t="shared" si="121"/>
        <v>636466.25247587753</v>
      </c>
      <c r="BS349" s="5">
        <f t="shared" si="122"/>
        <v>1043324.6195344892</v>
      </c>
      <c r="BT349" s="5">
        <f t="shared" si="96"/>
        <v>83533.747524123624</v>
      </c>
      <c r="BU349" s="5">
        <f t="shared" si="97"/>
        <v>1679790.8720103668</v>
      </c>
      <c r="BV349" s="150"/>
      <c r="BW349" s="2">
        <f t="shared" si="132"/>
        <v>342</v>
      </c>
      <c r="BX349" s="118"/>
      <c r="BY349" s="5">
        <f t="shared" si="123"/>
        <v>85914.283307466641</v>
      </c>
      <c r="BZ349" s="5">
        <f t="shared" si="124"/>
        <v>4790.177965290115</v>
      </c>
      <c r="CA349" s="5">
        <f t="shared" si="98"/>
        <v>4289.0113126632259</v>
      </c>
      <c r="CB349" s="35">
        <f t="shared" si="99"/>
        <v>0.59906378509573988</v>
      </c>
      <c r="CC349" s="5">
        <f t="shared" si="100"/>
        <v>501.16665262688878</v>
      </c>
      <c r="CD349" s="35">
        <f t="shared" si="101"/>
        <v>7.0000000000000007E-2</v>
      </c>
      <c r="CE349" s="5">
        <f t="shared" si="125"/>
        <v>638374.72800519702</v>
      </c>
      <c r="CF349" s="5">
        <f t="shared" si="126"/>
        <v>999866.13612402277</v>
      </c>
      <c r="CG349" s="5">
        <f t="shared" si="102"/>
        <v>81625.271994803421</v>
      </c>
      <c r="CH349" s="5">
        <f t="shared" si="103"/>
        <v>1638240.8641292197</v>
      </c>
    </row>
    <row r="350" spans="9:86" ht="14.25" customHeight="1">
      <c r="I350" s="150"/>
      <c r="J350" s="2">
        <f t="shared" si="127"/>
        <v>343</v>
      </c>
      <c r="K350" s="118"/>
      <c r="L350" s="5">
        <f t="shared" si="104"/>
        <v>91286.304488443813</v>
      </c>
      <c r="M350" s="5">
        <f t="shared" si="67"/>
        <v>5409.1195491666622</v>
      </c>
      <c r="N350" s="5">
        <f t="shared" si="68"/>
        <v>4781.5262058086109</v>
      </c>
      <c r="O350" s="35">
        <f t="shared" si="69"/>
        <v>0.62855337162834779</v>
      </c>
      <c r="P350" s="5">
        <f t="shared" si="70"/>
        <v>627.59334335805124</v>
      </c>
      <c r="Q350" s="35">
        <f t="shared" si="71"/>
        <v>8.2500000000000004E-2</v>
      </c>
      <c r="R350" s="5">
        <f t="shared" si="105"/>
        <v>633495.22171736462</v>
      </c>
      <c r="S350" s="5">
        <f t="shared" si="106"/>
        <v>1221832.7836468001</v>
      </c>
      <c r="T350" s="5">
        <f t="shared" si="72"/>
        <v>86504.778282635205</v>
      </c>
      <c r="U350" s="5">
        <f t="shared" si="73"/>
        <v>1855328.0053641647</v>
      </c>
      <c r="V350" s="150"/>
      <c r="W350" s="2">
        <f t="shared" si="128"/>
        <v>343</v>
      </c>
      <c r="X350" s="118"/>
      <c r="Y350" s="5">
        <f t="shared" si="107"/>
        <v>89331.725712387619</v>
      </c>
      <c r="Z350" s="5">
        <f t="shared" si="108"/>
        <v>5283.104931931518</v>
      </c>
      <c r="AA350" s="5">
        <f t="shared" si="74"/>
        <v>4687.5600938489333</v>
      </c>
      <c r="AB350" s="35">
        <f t="shared" si="75"/>
        <v>0.62968358304519934</v>
      </c>
      <c r="AC350" s="5">
        <f t="shared" si="76"/>
        <v>595.54483808258419</v>
      </c>
      <c r="AD350" s="35">
        <f t="shared" si="77"/>
        <v>0.08</v>
      </c>
      <c r="AE350" s="5">
        <f t="shared" si="109"/>
        <v>635355.83438146079</v>
      </c>
      <c r="AF350" s="5">
        <f t="shared" si="110"/>
        <v>1176749.1572710499</v>
      </c>
      <c r="AG350" s="5">
        <f t="shared" si="78"/>
        <v>84644.165618538682</v>
      </c>
      <c r="AH350" s="5">
        <f t="shared" si="79"/>
        <v>1812104.9916525106</v>
      </c>
      <c r="AI350" s="150"/>
      <c r="AJ350" s="2">
        <f t="shared" si="129"/>
        <v>343</v>
      </c>
      <c r="AK350" s="118"/>
      <c r="AL350" s="5">
        <f t="shared" si="111"/>
        <v>87387.657731545696</v>
      </c>
      <c r="AM350" s="5">
        <f t="shared" si="112"/>
        <v>5158.1681680251213</v>
      </c>
      <c r="AN350" s="5">
        <f t="shared" si="80"/>
        <v>4593.7895451755558</v>
      </c>
      <c r="AO350" s="35">
        <f t="shared" si="81"/>
        <v>0.630815334488673</v>
      </c>
      <c r="AP350" s="5">
        <f t="shared" si="82"/>
        <v>564.378622849566</v>
      </c>
      <c r="AQ350" s="35">
        <f t="shared" si="83"/>
        <v>7.7500000000000013E-2</v>
      </c>
      <c r="AR350" s="5">
        <f t="shared" si="113"/>
        <v>637206.13181363023</v>
      </c>
      <c r="AS350" s="5">
        <f t="shared" si="114"/>
        <v>1132045.5498189863</v>
      </c>
      <c r="AT350" s="5">
        <f t="shared" si="84"/>
        <v>82793.868186370135</v>
      </c>
      <c r="AU350" s="5">
        <f t="shared" si="85"/>
        <v>1769251.6816326166</v>
      </c>
      <c r="AV350" s="150"/>
      <c r="AW350" s="2">
        <f t="shared" si="130"/>
        <v>343</v>
      </c>
      <c r="AX350" s="118"/>
      <c r="AY350" s="5">
        <f t="shared" si="115"/>
        <v>85454.771773038025</v>
      </c>
      <c r="AZ350" s="5">
        <f t="shared" si="116"/>
        <v>5034.344461579999</v>
      </c>
      <c r="BA350" s="5">
        <f t="shared" si="86"/>
        <v>4500.2521379985119</v>
      </c>
      <c r="BB350" s="35">
        <f t="shared" si="87"/>
        <v>0.63194862657184847</v>
      </c>
      <c r="BC350" s="5">
        <f t="shared" si="88"/>
        <v>534.09232358148756</v>
      </c>
      <c r="BD350" s="35">
        <f t="shared" si="89"/>
        <v>7.4999999999999983E-2</v>
      </c>
      <c r="BE350" s="5">
        <f t="shared" si="117"/>
        <v>639045.48036496085</v>
      </c>
      <c r="BF350" s="5">
        <f t="shared" si="118"/>
        <v>1087734.6699569784</v>
      </c>
      <c r="BG350" s="5">
        <f t="shared" si="90"/>
        <v>80954.519635039513</v>
      </c>
      <c r="BH350" s="5">
        <f t="shared" si="91"/>
        <v>1726780.1503219393</v>
      </c>
      <c r="BI350" s="150"/>
      <c r="BJ350" s="2">
        <f t="shared" si="131"/>
        <v>343</v>
      </c>
      <c r="BK350" s="118"/>
      <c r="BL350" s="5">
        <f t="shared" si="119"/>
        <v>83533.747524123624</v>
      </c>
      <c r="BM350" s="5">
        <f t="shared" si="120"/>
        <v>4911.6692164045799</v>
      </c>
      <c r="BN350" s="5">
        <f t="shared" si="92"/>
        <v>4406.9861584463333</v>
      </c>
      <c r="BO350" s="35">
        <f t="shared" si="93"/>
        <v>0.63308345990443837</v>
      </c>
      <c r="BP350" s="5">
        <f t="shared" si="94"/>
        <v>504.68305795824688</v>
      </c>
      <c r="BQ350" s="35">
        <f t="shared" si="95"/>
        <v>7.2499999999999995E-2</v>
      </c>
      <c r="BR350" s="5">
        <f t="shared" si="121"/>
        <v>640873.23863432382</v>
      </c>
      <c r="BS350" s="5">
        <f t="shared" si="122"/>
        <v>1043829.3025924475</v>
      </c>
      <c r="BT350" s="5">
        <f t="shared" si="96"/>
        <v>79126.761365677288</v>
      </c>
      <c r="BU350" s="5">
        <f t="shared" si="97"/>
        <v>1684702.5412267712</v>
      </c>
      <c r="BV350" s="150"/>
      <c r="BW350" s="2">
        <f t="shared" si="132"/>
        <v>343</v>
      </c>
      <c r="BX350" s="118"/>
      <c r="BY350" s="5">
        <f t="shared" si="123"/>
        <v>81625.271994803421</v>
      </c>
      <c r="BZ350" s="5">
        <f t="shared" si="124"/>
        <v>4790.177965290115</v>
      </c>
      <c r="CA350" s="5">
        <f t="shared" si="98"/>
        <v>4314.0305453204282</v>
      </c>
      <c r="CB350" s="35">
        <f t="shared" si="99"/>
        <v>0.63421983509152557</v>
      </c>
      <c r="CC350" s="5">
        <f t="shared" si="100"/>
        <v>476.14741996968667</v>
      </c>
      <c r="CD350" s="35">
        <f t="shared" si="101"/>
        <v>7.0000000000000007E-2</v>
      </c>
      <c r="CE350" s="5">
        <f t="shared" si="125"/>
        <v>642688.75855051749</v>
      </c>
      <c r="CF350" s="5">
        <f t="shared" si="126"/>
        <v>1000342.2835439924</v>
      </c>
      <c r="CG350" s="5">
        <f t="shared" si="102"/>
        <v>77311.241449482986</v>
      </c>
      <c r="CH350" s="5">
        <f t="shared" si="103"/>
        <v>1643031.04209451</v>
      </c>
    </row>
    <row r="351" spans="9:86" ht="14.25" customHeight="1">
      <c r="I351" s="150"/>
      <c r="J351" s="2">
        <f t="shared" si="127"/>
        <v>344</v>
      </c>
      <c r="K351" s="118"/>
      <c r="L351" s="5">
        <f t="shared" si="104"/>
        <v>86504.778282635205</v>
      </c>
      <c r="M351" s="5">
        <f t="shared" si="67"/>
        <v>5409.1195491666622</v>
      </c>
      <c r="N351" s="5">
        <f t="shared" si="68"/>
        <v>4814.3991984735449</v>
      </c>
      <c r="O351" s="35">
        <f t="shared" si="69"/>
        <v>0.66785663784863702</v>
      </c>
      <c r="P351" s="5">
        <f t="shared" si="70"/>
        <v>594.72035069311698</v>
      </c>
      <c r="Q351" s="35">
        <f t="shared" si="71"/>
        <v>8.249999999999999E-2</v>
      </c>
      <c r="R351" s="5">
        <f t="shared" si="105"/>
        <v>638309.62091583817</v>
      </c>
      <c r="S351" s="5">
        <f t="shared" si="106"/>
        <v>1222427.5039974933</v>
      </c>
      <c r="T351" s="5">
        <f t="shared" si="72"/>
        <v>81690.379084161657</v>
      </c>
      <c r="U351" s="5">
        <f t="shared" si="73"/>
        <v>1860737.1249133316</v>
      </c>
      <c r="V351" s="150"/>
      <c r="W351" s="2">
        <f t="shared" si="128"/>
        <v>344</v>
      </c>
      <c r="X351" s="118"/>
      <c r="Y351" s="5">
        <f t="shared" si="107"/>
        <v>84644.165618538682</v>
      </c>
      <c r="Z351" s="5">
        <f t="shared" si="108"/>
        <v>5283.104931931518</v>
      </c>
      <c r="AA351" s="5">
        <f t="shared" si="74"/>
        <v>4718.8104944745937</v>
      </c>
      <c r="AB351" s="35">
        <f t="shared" si="75"/>
        <v>0.66898557650018364</v>
      </c>
      <c r="AC351" s="5">
        <f t="shared" si="76"/>
        <v>564.29443745692458</v>
      </c>
      <c r="AD351" s="35">
        <f t="shared" si="77"/>
        <v>0.08</v>
      </c>
      <c r="AE351" s="5">
        <f t="shared" si="109"/>
        <v>640074.6448759354</v>
      </c>
      <c r="AF351" s="5">
        <f t="shared" si="110"/>
        <v>1177313.4517085068</v>
      </c>
      <c r="AG351" s="5">
        <f t="shared" si="78"/>
        <v>79925.355124064081</v>
      </c>
      <c r="AH351" s="5">
        <f t="shared" si="79"/>
        <v>1817388.0965844421</v>
      </c>
      <c r="AI351" s="150"/>
      <c r="AJ351" s="2">
        <f t="shared" si="129"/>
        <v>344</v>
      </c>
      <c r="AK351" s="118"/>
      <c r="AL351" s="5">
        <f t="shared" si="111"/>
        <v>82793.868186370135</v>
      </c>
      <c r="AM351" s="5">
        <f t="shared" si="112"/>
        <v>5158.1681680251213</v>
      </c>
      <c r="AN351" s="5">
        <f t="shared" si="80"/>
        <v>4623.4577693214806</v>
      </c>
      <c r="AO351" s="35">
        <f t="shared" si="81"/>
        <v>0.670115969300627</v>
      </c>
      <c r="AP351" s="5">
        <f t="shared" si="82"/>
        <v>534.71039870364041</v>
      </c>
      <c r="AQ351" s="35">
        <f t="shared" si="83"/>
        <v>7.7499999999999986E-2</v>
      </c>
      <c r="AR351" s="5">
        <f t="shared" si="113"/>
        <v>641829.58958295174</v>
      </c>
      <c r="AS351" s="5">
        <f t="shared" si="114"/>
        <v>1132580.2602176899</v>
      </c>
      <c r="AT351" s="5">
        <f t="shared" si="84"/>
        <v>78170.410417048653</v>
      </c>
      <c r="AU351" s="5">
        <f t="shared" si="85"/>
        <v>1774409.8498006416</v>
      </c>
      <c r="AV351" s="150"/>
      <c r="AW351" s="2">
        <f t="shared" si="130"/>
        <v>344</v>
      </c>
      <c r="AX351" s="118"/>
      <c r="AY351" s="5">
        <f t="shared" si="115"/>
        <v>80954.519635039513</v>
      </c>
      <c r="AZ351" s="5">
        <f t="shared" si="116"/>
        <v>5034.344461579999</v>
      </c>
      <c r="BA351" s="5">
        <f t="shared" si="86"/>
        <v>4528.3787138610023</v>
      </c>
      <c r="BB351" s="35">
        <f t="shared" si="87"/>
        <v>0.67124781681505807</v>
      </c>
      <c r="BC351" s="5">
        <f t="shared" si="88"/>
        <v>505.96574771899691</v>
      </c>
      <c r="BD351" s="35">
        <f t="shared" si="89"/>
        <v>7.4999999999999997E-2</v>
      </c>
      <c r="BE351" s="5">
        <f t="shared" si="117"/>
        <v>643573.85907882184</v>
      </c>
      <c r="BF351" s="5">
        <f t="shared" si="118"/>
        <v>1088240.6357046973</v>
      </c>
      <c r="BG351" s="5">
        <f t="shared" si="90"/>
        <v>76426.140921178507</v>
      </c>
      <c r="BH351" s="5">
        <f t="shared" si="91"/>
        <v>1731814.4947835193</v>
      </c>
      <c r="BI351" s="150"/>
      <c r="BJ351" s="2">
        <f t="shared" si="131"/>
        <v>344</v>
      </c>
      <c r="BK351" s="118"/>
      <c r="BL351" s="5">
        <f t="shared" si="119"/>
        <v>79126.761365677288</v>
      </c>
      <c r="BM351" s="5">
        <f t="shared" si="120"/>
        <v>4911.6692164045799</v>
      </c>
      <c r="BN351" s="5">
        <f t="shared" si="92"/>
        <v>4433.6116998202797</v>
      </c>
      <c r="BO351" s="35">
        <f t="shared" si="93"/>
        <v>0.67238111960590485</v>
      </c>
      <c r="BP351" s="5">
        <f t="shared" si="94"/>
        <v>478.05751658430029</v>
      </c>
      <c r="BQ351" s="35">
        <f t="shared" si="95"/>
        <v>7.2499999999999995E-2</v>
      </c>
      <c r="BR351" s="5">
        <f t="shared" si="121"/>
        <v>645306.85033414408</v>
      </c>
      <c r="BS351" s="5">
        <f t="shared" si="122"/>
        <v>1044307.3601090318</v>
      </c>
      <c r="BT351" s="5">
        <f t="shared" si="96"/>
        <v>74693.14966585701</v>
      </c>
      <c r="BU351" s="5">
        <f t="shared" si="97"/>
        <v>1689614.2104431759</v>
      </c>
      <c r="BV351" s="150"/>
      <c r="BW351" s="2">
        <f t="shared" si="132"/>
        <v>344</v>
      </c>
      <c r="BX351" s="118"/>
      <c r="BY351" s="5">
        <f t="shared" si="123"/>
        <v>77311.241449482986</v>
      </c>
      <c r="BZ351" s="5">
        <f t="shared" si="124"/>
        <v>4790.177965290115</v>
      </c>
      <c r="CA351" s="5">
        <f t="shared" si="98"/>
        <v>4339.1957235014643</v>
      </c>
      <c r="CB351" s="35">
        <f t="shared" si="99"/>
        <v>0.67351587823151926</v>
      </c>
      <c r="CC351" s="5">
        <f t="shared" si="100"/>
        <v>450.98224178865075</v>
      </c>
      <c r="CD351" s="35">
        <f t="shared" si="101"/>
        <v>7.0000000000000007E-2</v>
      </c>
      <c r="CE351" s="5">
        <f t="shared" si="125"/>
        <v>647027.95427401899</v>
      </c>
      <c r="CF351" s="5">
        <f t="shared" si="126"/>
        <v>1000793.2657857811</v>
      </c>
      <c r="CG351" s="5">
        <f t="shared" si="102"/>
        <v>72972.045725981516</v>
      </c>
      <c r="CH351" s="5">
        <f t="shared" si="103"/>
        <v>1647821.2200598</v>
      </c>
    </row>
    <row r="352" spans="9:86" ht="14.25" customHeight="1">
      <c r="I352" s="150"/>
      <c r="J352" s="2">
        <f t="shared" si="127"/>
        <v>345</v>
      </c>
      <c r="K352" s="118"/>
      <c r="L352" s="5">
        <f t="shared" si="104"/>
        <v>81690.379084161657</v>
      </c>
      <c r="M352" s="5">
        <f t="shared" si="67"/>
        <v>5409.1195491666622</v>
      </c>
      <c r="N352" s="5">
        <f t="shared" si="68"/>
        <v>4847.4981929630503</v>
      </c>
      <c r="O352" s="35">
        <f t="shared" si="69"/>
        <v>0.71207869234670684</v>
      </c>
      <c r="P352" s="5">
        <f t="shared" si="70"/>
        <v>561.62135620361141</v>
      </c>
      <c r="Q352" s="35">
        <f t="shared" si="71"/>
        <v>8.2500000000000004E-2</v>
      </c>
      <c r="R352" s="5">
        <f t="shared" si="105"/>
        <v>643157.11910880124</v>
      </c>
      <c r="S352" s="5">
        <f t="shared" si="106"/>
        <v>1222989.125353697</v>
      </c>
      <c r="T352" s="5">
        <f t="shared" si="72"/>
        <v>76842.880891198613</v>
      </c>
      <c r="U352" s="5">
        <f t="shared" si="73"/>
        <v>1866146.2444624982</v>
      </c>
      <c r="V352" s="150"/>
      <c r="W352" s="2">
        <f t="shared" si="128"/>
        <v>345</v>
      </c>
      <c r="X352" s="118"/>
      <c r="Y352" s="5">
        <f t="shared" si="107"/>
        <v>79925.355124064081</v>
      </c>
      <c r="Z352" s="5">
        <f t="shared" si="108"/>
        <v>5283.104931931518</v>
      </c>
      <c r="AA352" s="5">
        <f t="shared" si="74"/>
        <v>4750.2692311044239</v>
      </c>
      <c r="AB352" s="35">
        <f t="shared" si="75"/>
        <v>0.71320584919228514</v>
      </c>
      <c r="AC352" s="5">
        <f t="shared" si="76"/>
        <v>532.83570082709389</v>
      </c>
      <c r="AD352" s="35">
        <f t="shared" si="77"/>
        <v>0.08</v>
      </c>
      <c r="AE352" s="5">
        <f t="shared" si="109"/>
        <v>644824.9141070398</v>
      </c>
      <c r="AF352" s="5">
        <f t="shared" si="110"/>
        <v>1177846.287409334</v>
      </c>
      <c r="AG352" s="5">
        <f t="shared" si="78"/>
        <v>75175.085892959658</v>
      </c>
      <c r="AH352" s="5">
        <f t="shared" si="79"/>
        <v>1822671.2015163738</v>
      </c>
      <c r="AI352" s="150"/>
      <c r="AJ352" s="2">
        <f t="shared" si="129"/>
        <v>345</v>
      </c>
      <c r="AK352" s="118"/>
      <c r="AL352" s="5">
        <f t="shared" si="111"/>
        <v>78170.410417048653</v>
      </c>
      <c r="AM352" s="5">
        <f t="shared" si="112"/>
        <v>5158.1681680251213</v>
      </c>
      <c r="AN352" s="5">
        <f t="shared" si="80"/>
        <v>4653.3176007483489</v>
      </c>
      <c r="AO352" s="35">
        <f t="shared" si="81"/>
        <v>0.71433437423531487</v>
      </c>
      <c r="AP352" s="5">
        <f t="shared" si="82"/>
        <v>504.85056727677255</v>
      </c>
      <c r="AQ352" s="35">
        <f t="shared" si="83"/>
        <v>7.7499999999999999E-2</v>
      </c>
      <c r="AR352" s="5">
        <f t="shared" si="113"/>
        <v>646482.90718370012</v>
      </c>
      <c r="AS352" s="5">
        <f t="shared" si="114"/>
        <v>1133085.1107849667</v>
      </c>
      <c r="AT352" s="5">
        <f t="shared" si="84"/>
        <v>73517.092816300312</v>
      </c>
      <c r="AU352" s="5">
        <f t="shared" si="85"/>
        <v>1779568.0179686667</v>
      </c>
      <c r="AV352" s="150"/>
      <c r="AW352" s="2">
        <f t="shared" si="130"/>
        <v>345</v>
      </c>
      <c r="AX352" s="118"/>
      <c r="AY352" s="5">
        <f t="shared" si="115"/>
        <v>76426.140921178507</v>
      </c>
      <c r="AZ352" s="5">
        <f t="shared" si="116"/>
        <v>5034.344461579999</v>
      </c>
      <c r="BA352" s="5">
        <f t="shared" si="86"/>
        <v>4556.6810808226337</v>
      </c>
      <c r="BB352" s="35">
        <f t="shared" si="87"/>
        <v>0.71546426799523433</v>
      </c>
      <c r="BC352" s="5">
        <f t="shared" si="88"/>
        <v>477.66338075736564</v>
      </c>
      <c r="BD352" s="35">
        <f t="shared" si="89"/>
        <v>7.4999999999999997E-2</v>
      </c>
      <c r="BE352" s="5">
        <f t="shared" si="117"/>
        <v>648130.54015964444</v>
      </c>
      <c r="BF352" s="5">
        <f t="shared" si="118"/>
        <v>1088718.2990854548</v>
      </c>
      <c r="BG352" s="5">
        <f t="shared" si="90"/>
        <v>71869.459840355878</v>
      </c>
      <c r="BH352" s="5">
        <f t="shared" si="91"/>
        <v>1736848.8392450991</v>
      </c>
      <c r="BI352" s="150"/>
      <c r="BJ352" s="2">
        <f t="shared" si="131"/>
        <v>345</v>
      </c>
      <c r="BK352" s="118"/>
      <c r="BL352" s="5">
        <f t="shared" si="119"/>
        <v>74693.14966585701</v>
      </c>
      <c r="BM352" s="5">
        <f t="shared" si="120"/>
        <v>4911.6692164045799</v>
      </c>
      <c r="BN352" s="5">
        <f t="shared" si="92"/>
        <v>4460.398103840027</v>
      </c>
      <c r="BO352" s="35">
        <f t="shared" si="93"/>
        <v>0.71659553098946427</v>
      </c>
      <c r="BP352" s="5">
        <f t="shared" si="94"/>
        <v>451.27111256455277</v>
      </c>
      <c r="BQ352" s="35">
        <f t="shared" si="95"/>
        <v>7.2499999999999995E-2</v>
      </c>
      <c r="BR352" s="5">
        <f t="shared" si="121"/>
        <v>649767.24843798415</v>
      </c>
      <c r="BS352" s="5">
        <f t="shared" si="122"/>
        <v>1044758.6312215964</v>
      </c>
      <c r="BT352" s="5">
        <f t="shared" si="96"/>
        <v>70232.751562016987</v>
      </c>
      <c r="BU352" s="5">
        <f t="shared" si="97"/>
        <v>1694525.8796595805</v>
      </c>
      <c r="BV352" s="150"/>
      <c r="BW352" s="2">
        <f t="shared" si="132"/>
        <v>345</v>
      </c>
      <c r="BX352" s="118"/>
      <c r="BY352" s="5">
        <f t="shared" si="123"/>
        <v>72972.045725981516</v>
      </c>
      <c r="BZ352" s="5">
        <f t="shared" si="124"/>
        <v>4790.177965290115</v>
      </c>
      <c r="CA352" s="5">
        <f t="shared" si="98"/>
        <v>4364.5076985552232</v>
      </c>
      <c r="CB352" s="35">
        <f t="shared" si="99"/>
        <v>0.71772816373181403</v>
      </c>
      <c r="CC352" s="5">
        <f t="shared" si="100"/>
        <v>425.67026673489221</v>
      </c>
      <c r="CD352" s="35">
        <f t="shared" si="101"/>
        <v>7.0000000000000007E-2</v>
      </c>
      <c r="CE352" s="5">
        <f t="shared" si="125"/>
        <v>651392.46197257424</v>
      </c>
      <c r="CF352" s="5">
        <f t="shared" si="126"/>
        <v>1001218.936052516</v>
      </c>
      <c r="CG352" s="5">
        <f t="shared" si="102"/>
        <v>68607.538027426286</v>
      </c>
      <c r="CH352" s="5">
        <f t="shared" si="103"/>
        <v>1652611.3980250903</v>
      </c>
    </row>
    <row r="353" spans="9:86" ht="14.25" customHeight="1">
      <c r="I353" s="150"/>
      <c r="J353" s="2">
        <f t="shared" si="127"/>
        <v>346</v>
      </c>
      <c r="K353" s="118"/>
      <c r="L353" s="5">
        <f t="shared" si="104"/>
        <v>76842.880891198613</v>
      </c>
      <c r="M353" s="5">
        <f t="shared" si="67"/>
        <v>5409.1195491666622</v>
      </c>
      <c r="N353" s="5">
        <f t="shared" si="68"/>
        <v>4880.8247430396714</v>
      </c>
      <c r="O353" s="35">
        <f t="shared" si="69"/>
        <v>0.76220329374955154</v>
      </c>
      <c r="P353" s="5">
        <f t="shared" si="70"/>
        <v>528.29480612699047</v>
      </c>
      <c r="Q353" s="35">
        <f t="shared" si="71"/>
        <v>8.2500000000000004E-2</v>
      </c>
      <c r="R353" s="5">
        <f t="shared" si="105"/>
        <v>648037.94385184092</v>
      </c>
      <c r="S353" s="5">
        <f t="shared" si="106"/>
        <v>1223517.420159824</v>
      </c>
      <c r="T353" s="5">
        <f t="shared" si="72"/>
        <v>71962.056148158939</v>
      </c>
      <c r="U353" s="5">
        <f t="shared" si="73"/>
        <v>1871555.3640116649</v>
      </c>
      <c r="V353" s="150"/>
      <c r="W353" s="2">
        <f t="shared" si="128"/>
        <v>346</v>
      </c>
      <c r="X353" s="118"/>
      <c r="Y353" s="5">
        <f t="shared" si="107"/>
        <v>75175.085892959658</v>
      </c>
      <c r="Z353" s="5">
        <f t="shared" si="108"/>
        <v>5283.104931931518</v>
      </c>
      <c r="AA353" s="5">
        <f t="shared" si="74"/>
        <v>4781.9376926451205</v>
      </c>
      <c r="AB353" s="35">
        <f t="shared" si="75"/>
        <v>0.76332805782820579</v>
      </c>
      <c r="AC353" s="5">
        <f t="shared" si="76"/>
        <v>501.16723928639777</v>
      </c>
      <c r="AD353" s="35">
        <f t="shared" si="77"/>
        <v>0.08</v>
      </c>
      <c r="AE353" s="5">
        <f t="shared" si="109"/>
        <v>649606.85179968493</v>
      </c>
      <c r="AF353" s="5">
        <f t="shared" si="110"/>
        <v>1178347.4546486204</v>
      </c>
      <c r="AG353" s="5">
        <f t="shared" si="78"/>
        <v>70393.148200314536</v>
      </c>
      <c r="AH353" s="5">
        <f t="shared" si="79"/>
        <v>1827954.3064483055</v>
      </c>
      <c r="AI353" s="150"/>
      <c r="AJ353" s="2">
        <f t="shared" si="129"/>
        <v>346</v>
      </c>
      <c r="AK353" s="118"/>
      <c r="AL353" s="5">
        <f t="shared" si="111"/>
        <v>73517.092816300312</v>
      </c>
      <c r="AM353" s="5">
        <f t="shared" si="112"/>
        <v>5158.1681680251213</v>
      </c>
      <c r="AN353" s="5">
        <f t="shared" si="80"/>
        <v>4683.370276919848</v>
      </c>
      <c r="AO353" s="35">
        <f t="shared" si="81"/>
        <v>0.76445410407438397</v>
      </c>
      <c r="AP353" s="5">
        <f t="shared" si="82"/>
        <v>474.79789110527287</v>
      </c>
      <c r="AQ353" s="35">
        <f t="shared" si="83"/>
        <v>7.7499999999999999E-2</v>
      </c>
      <c r="AR353" s="5">
        <f t="shared" si="113"/>
        <v>651166.27746061992</v>
      </c>
      <c r="AS353" s="5">
        <f t="shared" si="114"/>
        <v>1133559.908676072</v>
      </c>
      <c r="AT353" s="5">
        <f t="shared" si="84"/>
        <v>68833.722539380469</v>
      </c>
      <c r="AU353" s="5">
        <f t="shared" si="85"/>
        <v>1784726.1861366918</v>
      </c>
      <c r="AV353" s="150"/>
      <c r="AW353" s="2">
        <f t="shared" si="130"/>
        <v>346</v>
      </c>
      <c r="AX353" s="118"/>
      <c r="AY353" s="5">
        <f t="shared" si="115"/>
        <v>71869.459840355878</v>
      </c>
      <c r="AZ353" s="5">
        <f t="shared" si="116"/>
        <v>5034.344461579999</v>
      </c>
      <c r="BA353" s="5">
        <f t="shared" si="86"/>
        <v>4585.160337577775</v>
      </c>
      <c r="BB353" s="35">
        <f t="shared" si="87"/>
        <v>0.76558143296406955</v>
      </c>
      <c r="BC353" s="5">
        <f t="shared" si="88"/>
        <v>449.18412400222422</v>
      </c>
      <c r="BD353" s="35">
        <f t="shared" si="89"/>
        <v>7.4999999999999997E-2</v>
      </c>
      <c r="BE353" s="5">
        <f t="shared" si="117"/>
        <v>652715.70049722225</v>
      </c>
      <c r="BF353" s="5">
        <f t="shared" si="118"/>
        <v>1089167.483209457</v>
      </c>
      <c r="BG353" s="5">
        <f t="shared" si="90"/>
        <v>67284.2995027781</v>
      </c>
      <c r="BH353" s="5">
        <f t="shared" si="91"/>
        <v>1741883.1837066794</v>
      </c>
      <c r="BI353" s="150"/>
      <c r="BJ353" s="2">
        <f t="shared" si="131"/>
        <v>346</v>
      </c>
      <c r="BK353" s="118"/>
      <c r="BL353" s="5">
        <f t="shared" si="119"/>
        <v>70232.751562016987</v>
      </c>
      <c r="BM353" s="5">
        <f t="shared" si="120"/>
        <v>4911.6692164045799</v>
      </c>
      <c r="BN353" s="5">
        <f t="shared" si="92"/>
        <v>4487.3463423840603</v>
      </c>
      <c r="BO353" s="35">
        <f t="shared" si="93"/>
        <v>0.76671004497182027</v>
      </c>
      <c r="BP353" s="5">
        <f t="shared" si="94"/>
        <v>424.32287402051929</v>
      </c>
      <c r="BQ353" s="35">
        <f t="shared" si="95"/>
        <v>7.2499999999999995E-2</v>
      </c>
      <c r="BR353" s="5">
        <f t="shared" si="121"/>
        <v>654254.59478036826</v>
      </c>
      <c r="BS353" s="5">
        <f t="shared" si="122"/>
        <v>1045182.9540956169</v>
      </c>
      <c r="BT353" s="5">
        <f t="shared" si="96"/>
        <v>65745.405219632928</v>
      </c>
      <c r="BU353" s="5">
        <f t="shared" si="97"/>
        <v>1699437.5488759852</v>
      </c>
      <c r="BV353" s="150"/>
      <c r="BW353" s="2">
        <f t="shared" si="132"/>
        <v>346</v>
      </c>
      <c r="BX353" s="118"/>
      <c r="BY353" s="5">
        <f t="shared" si="123"/>
        <v>68607.538027426286</v>
      </c>
      <c r="BZ353" s="5">
        <f t="shared" si="124"/>
        <v>4790.177965290115</v>
      </c>
      <c r="CA353" s="5">
        <f t="shared" si="98"/>
        <v>4389.9673267967946</v>
      </c>
      <c r="CB353" s="35">
        <f t="shared" si="99"/>
        <v>0.76783994056895821</v>
      </c>
      <c r="CC353" s="5">
        <f t="shared" si="100"/>
        <v>400.21063849332</v>
      </c>
      <c r="CD353" s="35">
        <f t="shared" si="101"/>
        <v>7.0000000000000007E-2</v>
      </c>
      <c r="CE353" s="5">
        <f t="shared" si="125"/>
        <v>655782.42929937108</v>
      </c>
      <c r="CF353" s="5">
        <f t="shared" si="126"/>
        <v>1001619.1466910093</v>
      </c>
      <c r="CG353" s="5">
        <f t="shared" si="102"/>
        <v>64217.570700629491</v>
      </c>
      <c r="CH353" s="5">
        <f t="shared" si="103"/>
        <v>1657401.5759903803</v>
      </c>
    </row>
    <row r="354" spans="9:86" ht="14.25" customHeight="1">
      <c r="I354" s="150"/>
      <c r="J354" s="2">
        <f t="shared" si="127"/>
        <v>347</v>
      </c>
      <c r="K354" s="118"/>
      <c r="L354" s="5">
        <f t="shared" si="104"/>
        <v>71962.056148158939</v>
      </c>
      <c r="M354" s="5">
        <f t="shared" si="67"/>
        <v>5409.1195491666622</v>
      </c>
      <c r="N354" s="5">
        <f t="shared" si="68"/>
        <v>4914.3804131480692</v>
      </c>
      <c r="O354" s="35">
        <f t="shared" si="69"/>
        <v>0.81949527451468696</v>
      </c>
      <c r="P354" s="5">
        <f t="shared" si="70"/>
        <v>494.73913601859272</v>
      </c>
      <c r="Q354" s="35">
        <f t="shared" si="71"/>
        <v>8.2500000000000004E-2</v>
      </c>
      <c r="R354" s="5">
        <f t="shared" si="105"/>
        <v>652952.324264989</v>
      </c>
      <c r="S354" s="5">
        <f t="shared" si="106"/>
        <v>1224012.1592958425</v>
      </c>
      <c r="T354" s="5">
        <f t="shared" si="72"/>
        <v>67047.675735010867</v>
      </c>
      <c r="U354" s="5">
        <f t="shared" si="73"/>
        <v>1876964.4835608315</v>
      </c>
      <c r="V354" s="150"/>
      <c r="W354" s="2">
        <f t="shared" si="128"/>
        <v>347</v>
      </c>
      <c r="X354" s="118"/>
      <c r="Y354" s="5">
        <f t="shared" si="107"/>
        <v>70393.148200314536</v>
      </c>
      <c r="Z354" s="5">
        <f t="shared" si="108"/>
        <v>5283.104931931518</v>
      </c>
      <c r="AA354" s="5">
        <f t="shared" si="74"/>
        <v>4813.817277262754</v>
      </c>
      <c r="AB354" s="35">
        <f t="shared" si="75"/>
        <v>0.82061690383233832</v>
      </c>
      <c r="AC354" s="5">
        <f t="shared" si="76"/>
        <v>469.28765466876359</v>
      </c>
      <c r="AD354" s="35">
        <f t="shared" si="77"/>
        <v>0.08</v>
      </c>
      <c r="AE354" s="5">
        <f t="shared" si="109"/>
        <v>654420.66907694773</v>
      </c>
      <c r="AF354" s="5">
        <f t="shared" si="110"/>
        <v>1178816.7423032892</v>
      </c>
      <c r="AG354" s="5">
        <f t="shared" si="78"/>
        <v>65579.330923051777</v>
      </c>
      <c r="AH354" s="5">
        <f t="shared" si="79"/>
        <v>1833237.411380237</v>
      </c>
      <c r="AI354" s="150"/>
      <c r="AJ354" s="2">
        <f t="shared" si="129"/>
        <v>347</v>
      </c>
      <c r="AK354" s="118"/>
      <c r="AL354" s="5">
        <f t="shared" si="111"/>
        <v>68833.722539380469</v>
      </c>
      <c r="AM354" s="5">
        <f t="shared" si="112"/>
        <v>5158.1681680251213</v>
      </c>
      <c r="AN354" s="5">
        <f t="shared" si="80"/>
        <v>4713.6170432916224</v>
      </c>
      <c r="AO354" s="35">
        <f t="shared" si="81"/>
        <v>0.8217397292023394</v>
      </c>
      <c r="AP354" s="5">
        <f t="shared" si="82"/>
        <v>444.55112473349885</v>
      </c>
      <c r="AQ354" s="35">
        <f t="shared" si="83"/>
        <v>7.7499999999999999E-2</v>
      </c>
      <c r="AR354" s="5">
        <f t="shared" si="113"/>
        <v>655879.89450391149</v>
      </c>
      <c r="AS354" s="5">
        <f t="shared" si="114"/>
        <v>1134004.4598008054</v>
      </c>
      <c r="AT354" s="5">
        <f t="shared" si="84"/>
        <v>64120.105496088843</v>
      </c>
      <c r="AU354" s="5">
        <f t="shared" si="85"/>
        <v>1789884.3543047169</v>
      </c>
      <c r="AV354" s="150"/>
      <c r="AW354" s="2">
        <f t="shared" si="130"/>
        <v>347</v>
      </c>
      <c r="AX354" s="118"/>
      <c r="AY354" s="5">
        <f t="shared" si="115"/>
        <v>67284.2995027781</v>
      </c>
      <c r="AZ354" s="5">
        <f t="shared" si="116"/>
        <v>5034.344461579999</v>
      </c>
      <c r="BA354" s="5">
        <f t="shared" si="86"/>
        <v>4613.8175896876355</v>
      </c>
      <c r="BB354" s="35">
        <f t="shared" si="87"/>
        <v>0.8228637510592739</v>
      </c>
      <c r="BC354" s="5">
        <f t="shared" si="88"/>
        <v>420.52687189236309</v>
      </c>
      <c r="BD354" s="35">
        <f t="shared" si="89"/>
        <v>7.4999999999999997E-2</v>
      </c>
      <c r="BE354" s="5">
        <f t="shared" si="117"/>
        <v>657329.5180869099</v>
      </c>
      <c r="BF354" s="5">
        <f t="shared" si="118"/>
        <v>1089588.0100813494</v>
      </c>
      <c r="BG354" s="5">
        <f t="shared" si="90"/>
        <v>62670.481913090465</v>
      </c>
      <c r="BH354" s="5">
        <f t="shared" si="91"/>
        <v>1746917.5281682592</v>
      </c>
      <c r="BI354" s="150"/>
      <c r="BJ354" s="2">
        <f t="shared" si="131"/>
        <v>347</v>
      </c>
      <c r="BK354" s="118"/>
      <c r="BL354" s="5">
        <f t="shared" si="119"/>
        <v>65745.405219632928</v>
      </c>
      <c r="BM354" s="5">
        <f t="shared" si="120"/>
        <v>4911.6692164045799</v>
      </c>
      <c r="BN354" s="5">
        <f t="shared" si="92"/>
        <v>4514.4573932026306</v>
      </c>
      <c r="BO354" s="35">
        <f t="shared" si="93"/>
        <v>0.82398896983684944</v>
      </c>
      <c r="BP354" s="5">
        <f t="shared" si="94"/>
        <v>397.21182320194896</v>
      </c>
      <c r="BQ354" s="35">
        <f t="shared" si="95"/>
        <v>7.2499999999999995E-2</v>
      </c>
      <c r="BR354" s="5">
        <f t="shared" si="121"/>
        <v>658769.05217357085</v>
      </c>
      <c r="BS354" s="5">
        <f t="shared" si="122"/>
        <v>1045580.1659188189</v>
      </c>
      <c r="BT354" s="5">
        <f t="shared" si="96"/>
        <v>61230.947826430296</v>
      </c>
      <c r="BU354" s="5">
        <f t="shared" si="97"/>
        <v>1704349.2180923899</v>
      </c>
      <c r="BV354" s="150"/>
      <c r="BW354" s="2">
        <f t="shared" si="132"/>
        <v>347</v>
      </c>
      <c r="BX354" s="118"/>
      <c r="BY354" s="5">
        <f t="shared" si="123"/>
        <v>64217.570700629491</v>
      </c>
      <c r="BZ354" s="5">
        <f t="shared" si="124"/>
        <v>4790.177965290115</v>
      </c>
      <c r="CA354" s="5">
        <f t="shared" si="98"/>
        <v>4415.5754695364431</v>
      </c>
      <c r="CB354" s="35">
        <f t="shared" si="99"/>
        <v>0.82511538596582135</v>
      </c>
      <c r="CC354" s="5">
        <f t="shared" si="100"/>
        <v>374.60249575367203</v>
      </c>
      <c r="CD354" s="35">
        <f t="shared" si="101"/>
        <v>7.0000000000000007E-2</v>
      </c>
      <c r="CE354" s="5">
        <f t="shared" si="125"/>
        <v>660198.00476890756</v>
      </c>
      <c r="CF354" s="5">
        <f t="shared" si="126"/>
        <v>1001993.749186763</v>
      </c>
      <c r="CG354" s="5">
        <f t="shared" si="102"/>
        <v>59801.995231093046</v>
      </c>
      <c r="CH354" s="5">
        <f t="shared" si="103"/>
        <v>1662191.7539556706</v>
      </c>
    </row>
    <row r="355" spans="9:86" ht="14.25" customHeight="1">
      <c r="I355" s="150"/>
      <c r="J355" s="2">
        <f t="shared" si="127"/>
        <v>348</v>
      </c>
      <c r="K355" s="118"/>
      <c r="L355" s="5">
        <f t="shared" si="104"/>
        <v>67047.675735010867</v>
      </c>
      <c r="M355" s="5">
        <f t="shared" si="67"/>
        <v>5409.1195491666622</v>
      </c>
      <c r="N355" s="5">
        <f t="shared" si="68"/>
        <v>4948.1667784884621</v>
      </c>
      <c r="O355" s="35">
        <f t="shared" si="69"/>
        <v>0.88560864624954649</v>
      </c>
      <c r="P355" s="5">
        <f t="shared" si="70"/>
        <v>460.95277067819973</v>
      </c>
      <c r="Q355" s="35">
        <f t="shared" si="71"/>
        <v>8.2500000000000004E-2</v>
      </c>
      <c r="R355" s="5">
        <f t="shared" si="105"/>
        <v>657900.49104347744</v>
      </c>
      <c r="S355" s="5">
        <f t="shared" si="106"/>
        <v>1224473.1120665206</v>
      </c>
      <c r="T355" s="5">
        <f t="shared" si="72"/>
        <v>62099.508956522404</v>
      </c>
      <c r="U355" s="5">
        <f t="shared" si="73"/>
        <v>1882373.6031099982</v>
      </c>
      <c r="V355" s="150"/>
      <c r="W355" s="2">
        <f t="shared" si="128"/>
        <v>348</v>
      </c>
      <c r="X355" s="118"/>
      <c r="Y355" s="5">
        <f t="shared" si="107"/>
        <v>65579.330923051777</v>
      </c>
      <c r="Z355" s="5">
        <f t="shared" si="108"/>
        <v>5283.104931931518</v>
      </c>
      <c r="AA355" s="5">
        <f t="shared" si="74"/>
        <v>4845.909392444506</v>
      </c>
      <c r="AB355" s="35">
        <f t="shared" si="75"/>
        <v>0.88672622746892737</v>
      </c>
      <c r="AC355" s="5">
        <f t="shared" si="76"/>
        <v>437.1955394870119</v>
      </c>
      <c r="AD355" s="35">
        <f t="shared" si="77"/>
        <v>0.08</v>
      </c>
      <c r="AE355" s="5">
        <f t="shared" si="109"/>
        <v>659266.57846939226</v>
      </c>
      <c r="AF355" s="5">
        <f t="shared" si="110"/>
        <v>1179253.9378427763</v>
      </c>
      <c r="AG355" s="5">
        <f t="shared" si="78"/>
        <v>60733.421530607273</v>
      </c>
      <c r="AH355" s="5">
        <f t="shared" si="79"/>
        <v>1838520.5163121684</v>
      </c>
      <c r="AI355" s="150"/>
      <c r="AJ355" s="2">
        <f t="shared" si="129"/>
        <v>348</v>
      </c>
      <c r="AK355" s="118"/>
      <c r="AL355" s="5">
        <f t="shared" si="111"/>
        <v>64120.105496088843</v>
      </c>
      <c r="AM355" s="5">
        <f t="shared" si="112"/>
        <v>5158.1681680251213</v>
      </c>
      <c r="AN355" s="5">
        <f t="shared" si="80"/>
        <v>4744.0591533628813</v>
      </c>
      <c r="AO355" s="35">
        <f t="shared" si="81"/>
        <v>0.88784491853069514</v>
      </c>
      <c r="AP355" s="5">
        <f t="shared" si="82"/>
        <v>414.10901466224044</v>
      </c>
      <c r="AQ355" s="35">
        <f t="shared" si="83"/>
        <v>7.7499999999999999E-2</v>
      </c>
      <c r="AR355" s="5">
        <f t="shared" si="113"/>
        <v>660623.95365727437</v>
      </c>
      <c r="AS355" s="5">
        <f t="shared" si="114"/>
        <v>1134418.5688154676</v>
      </c>
      <c r="AT355" s="5">
        <f t="shared" si="84"/>
        <v>59376.04634272596</v>
      </c>
      <c r="AU355" s="5">
        <f t="shared" si="85"/>
        <v>1795042.522472742</v>
      </c>
      <c r="AV355" s="150"/>
      <c r="AW355" s="2">
        <f t="shared" si="130"/>
        <v>348</v>
      </c>
      <c r="AX355" s="118"/>
      <c r="AY355" s="5">
        <f t="shared" si="115"/>
        <v>62670.481913090465</v>
      </c>
      <c r="AZ355" s="5">
        <f t="shared" si="116"/>
        <v>5034.344461579999</v>
      </c>
      <c r="BA355" s="5">
        <f t="shared" si="86"/>
        <v>4642.6539496231835</v>
      </c>
      <c r="BB355" s="35">
        <f t="shared" si="87"/>
        <v>0.88896471982994663</v>
      </c>
      <c r="BC355" s="5">
        <f t="shared" si="88"/>
        <v>391.69051195681539</v>
      </c>
      <c r="BD355" s="35">
        <f t="shared" si="89"/>
        <v>7.4999999999999997E-2</v>
      </c>
      <c r="BE355" s="5">
        <f t="shared" si="117"/>
        <v>661972.17203653313</v>
      </c>
      <c r="BF355" s="5">
        <f t="shared" si="118"/>
        <v>1089979.7005933062</v>
      </c>
      <c r="BG355" s="5">
        <f t="shared" si="90"/>
        <v>58027.82796346728</v>
      </c>
      <c r="BH355" s="5">
        <f t="shared" si="91"/>
        <v>1751951.8726298395</v>
      </c>
      <c r="BI355" s="150"/>
      <c r="BJ355" s="2">
        <f t="shared" si="131"/>
        <v>348</v>
      </c>
      <c r="BK355" s="118"/>
      <c r="BL355" s="5">
        <f t="shared" si="119"/>
        <v>61230.947826430296</v>
      </c>
      <c r="BM355" s="5">
        <f t="shared" si="120"/>
        <v>4911.6692164045799</v>
      </c>
      <c r="BN355" s="5">
        <f t="shared" si="92"/>
        <v>4541.7322399532304</v>
      </c>
      <c r="BO355" s="35">
        <f t="shared" si="93"/>
        <v>0.89008563176142008</v>
      </c>
      <c r="BP355" s="5">
        <f t="shared" si="94"/>
        <v>369.93697645134972</v>
      </c>
      <c r="BQ355" s="35">
        <f t="shared" si="95"/>
        <v>7.2499999999999995E-2</v>
      </c>
      <c r="BR355" s="5">
        <f t="shared" si="121"/>
        <v>663310.78441352409</v>
      </c>
      <c r="BS355" s="5">
        <f t="shared" si="122"/>
        <v>1045950.1028952702</v>
      </c>
      <c r="BT355" s="5">
        <f t="shared" si="96"/>
        <v>56689.215586477068</v>
      </c>
      <c r="BU355" s="5">
        <f t="shared" si="97"/>
        <v>1709260.8873087943</v>
      </c>
      <c r="BV355" s="150"/>
      <c r="BW355" s="2">
        <f t="shared" si="132"/>
        <v>348</v>
      </c>
      <c r="BX355" s="118"/>
      <c r="BY355" s="5">
        <f t="shared" si="123"/>
        <v>59801.995231093046</v>
      </c>
      <c r="BZ355" s="5">
        <f t="shared" si="124"/>
        <v>4790.177965290115</v>
      </c>
      <c r="CA355" s="5">
        <f t="shared" si="98"/>
        <v>4441.3329931087392</v>
      </c>
      <c r="CB355" s="35">
        <f t="shared" si="99"/>
        <v>0.89120765471708729</v>
      </c>
      <c r="CC355" s="5">
        <f t="shared" si="100"/>
        <v>348.84497218137614</v>
      </c>
      <c r="CD355" s="35">
        <f t="shared" si="101"/>
        <v>7.0000000000000007E-2</v>
      </c>
      <c r="CE355" s="5">
        <f t="shared" si="125"/>
        <v>664639.33776201634</v>
      </c>
      <c r="CF355" s="5">
        <f t="shared" si="126"/>
        <v>1002342.5941589443</v>
      </c>
      <c r="CG355" s="5">
        <f t="shared" si="102"/>
        <v>55360.662237984303</v>
      </c>
      <c r="CH355" s="5">
        <f t="shared" si="103"/>
        <v>1666981.9319209605</v>
      </c>
    </row>
    <row r="356" spans="9:86" ht="14.25" customHeight="1">
      <c r="I356" s="150"/>
      <c r="J356" s="2">
        <f t="shared" si="127"/>
        <v>349</v>
      </c>
      <c r="K356" s="118"/>
      <c r="L356" s="5">
        <f t="shared" si="104"/>
        <v>62099.508956522404</v>
      </c>
      <c r="M356" s="5">
        <f t="shared" si="67"/>
        <v>5409.1195491666622</v>
      </c>
      <c r="N356" s="5">
        <f t="shared" si="68"/>
        <v>4982.1854250905708</v>
      </c>
      <c r="O356" s="35">
        <f t="shared" si="69"/>
        <v>0.96274875769057777</v>
      </c>
      <c r="P356" s="5">
        <f t="shared" si="70"/>
        <v>426.93412407609151</v>
      </c>
      <c r="Q356" s="35">
        <f t="shared" si="71"/>
        <v>8.2500000000000004E-2</v>
      </c>
      <c r="R356" s="5">
        <f t="shared" si="105"/>
        <v>662882.67646856804</v>
      </c>
      <c r="S356" s="5">
        <f t="shared" si="106"/>
        <v>1224900.0461905967</v>
      </c>
      <c r="T356" s="5">
        <f t="shared" si="72"/>
        <v>57117.32353143183</v>
      </c>
      <c r="U356" s="5">
        <f t="shared" si="73"/>
        <v>1887782.7226591646</v>
      </c>
      <c r="V356" s="150"/>
      <c r="W356" s="2">
        <f t="shared" si="128"/>
        <v>349</v>
      </c>
      <c r="X356" s="118"/>
      <c r="Y356" s="5">
        <f t="shared" si="107"/>
        <v>60733.421530607273</v>
      </c>
      <c r="Z356" s="5">
        <f t="shared" si="108"/>
        <v>5283.104931931518</v>
      </c>
      <c r="AA356" s="5">
        <f t="shared" si="74"/>
        <v>4878.2154550608029</v>
      </c>
      <c r="AB356" s="35">
        <f t="shared" si="75"/>
        <v>0.96386114902531006</v>
      </c>
      <c r="AC356" s="5">
        <f t="shared" si="76"/>
        <v>404.88947687071516</v>
      </c>
      <c r="AD356" s="35">
        <f t="shared" si="77"/>
        <v>0.08</v>
      </c>
      <c r="AE356" s="5">
        <f t="shared" si="109"/>
        <v>664144.79392445309</v>
      </c>
      <c r="AF356" s="5">
        <f t="shared" si="110"/>
        <v>1179658.827319647</v>
      </c>
      <c r="AG356" s="5">
        <f t="shared" si="78"/>
        <v>55855.20607554647</v>
      </c>
      <c r="AH356" s="5">
        <f t="shared" si="79"/>
        <v>1843803.6212440999</v>
      </c>
      <c r="AI356" s="150"/>
      <c r="AJ356" s="2">
        <f t="shared" si="129"/>
        <v>349</v>
      </c>
      <c r="AK356" s="118"/>
      <c r="AL356" s="5">
        <f t="shared" si="111"/>
        <v>59376.04634272596</v>
      </c>
      <c r="AM356" s="5">
        <f t="shared" si="112"/>
        <v>5158.1681680251213</v>
      </c>
      <c r="AN356" s="5">
        <f t="shared" si="80"/>
        <v>4774.6978687283499</v>
      </c>
      <c r="AO356" s="35">
        <f t="shared" si="81"/>
        <v>0.96497456388420288</v>
      </c>
      <c r="AP356" s="5">
        <f t="shared" si="82"/>
        <v>383.47029929677183</v>
      </c>
      <c r="AQ356" s="35">
        <f t="shared" si="83"/>
        <v>7.7499999999999999E-2</v>
      </c>
      <c r="AR356" s="5">
        <f t="shared" si="113"/>
        <v>665398.65152600268</v>
      </c>
      <c r="AS356" s="5">
        <f t="shared" si="114"/>
        <v>1134802.0391147644</v>
      </c>
      <c r="AT356" s="5">
        <f t="shared" si="84"/>
        <v>54601.348473997612</v>
      </c>
      <c r="AU356" s="5">
        <f t="shared" si="85"/>
        <v>1800200.6906407671</v>
      </c>
      <c r="AV356" s="150"/>
      <c r="AW356" s="2">
        <f t="shared" si="130"/>
        <v>349</v>
      </c>
      <c r="AX356" s="118"/>
      <c r="AY356" s="5">
        <f t="shared" si="115"/>
        <v>58027.82796346728</v>
      </c>
      <c r="AZ356" s="5">
        <f t="shared" si="116"/>
        <v>5034.344461579999</v>
      </c>
      <c r="BA356" s="5">
        <f t="shared" si="86"/>
        <v>4671.6705368083285</v>
      </c>
      <c r="BB356" s="35">
        <f t="shared" si="87"/>
        <v>0.96608900262463382</v>
      </c>
      <c r="BC356" s="5">
        <f t="shared" si="88"/>
        <v>362.67392477167044</v>
      </c>
      <c r="BD356" s="35">
        <f t="shared" si="89"/>
        <v>7.4999999999999983E-2</v>
      </c>
      <c r="BE356" s="5">
        <f t="shared" si="117"/>
        <v>666643.84257334145</v>
      </c>
      <c r="BF356" s="5">
        <f t="shared" si="118"/>
        <v>1090342.3745180778</v>
      </c>
      <c r="BG356" s="5">
        <f t="shared" si="90"/>
        <v>53356.157426658952</v>
      </c>
      <c r="BH356" s="5">
        <f t="shared" si="91"/>
        <v>1756986.2170914193</v>
      </c>
      <c r="BI356" s="150"/>
      <c r="BJ356" s="2">
        <f t="shared" si="131"/>
        <v>349</v>
      </c>
      <c r="BK356" s="118"/>
      <c r="BL356" s="5">
        <f t="shared" si="119"/>
        <v>56689.215586477068</v>
      </c>
      <c r="BM356" s="5">
        <f t="shared" si="120"/>
        <v>4911.6692164045799</v>
      </c>
      <c r="BN356" s="5">
        <f t="shared" si="92"/>
        <v>4569.1718722362812</v>
      </c>
      <c r="BO356" s="35">
        <f t="shared" si="93"/>
        <v>0.96720446560412121</v>
      </c>
      <c r="BP356" s="5">
        <f t="shared" si="94"/>
        <v>342.49734416829892</v>
      </c>
      <c r="BQ356" s="35">
        <f t="shared" si="95"/>
        <v>7.2499999999999981E-2</v>
      </c>
      <c r="BR356" s="5">
        <f t="shared" si="121"/>
        <v>667879.95628576039</v>
      </c>
      <c r="BS356" s="5">
        <f t="shared" si="122"/>
        <v>1046292.6002394385</v>
      </c>
      <c r="BT356" s="5">
        <f t="shared" si="96"/>
        <v>52120.04371424079</v>
      </c>
      <c r="BU356" s="5">
        <f t="shared" si="97"/>
        <v>1714172.5565251987</v>
      </c>
      <c r="BV356" s="150"/>
      <c r="BW356" s="2">
        <f t="shared" si="132"/>
        <v>349</v>
      </c>
      <c r="BX356" s="118"/>
      <c r="BY356" s="5">
        <f t="shared" si="123"/>
        <v>55360.662237984303</v>
      </c>
      <c r="BZ356" s="5">
        <f t="shared" si="124"/>
        <v>4790.177965290115</v>
      </c>
      <c r="CA356" s="5">
        <f t="shared" si="98"/>
        <v>4467.2407689018728</v>
      </c>
      <c r="CB356" s="35">
        <f t="shared" si="99"/>
        <v>0.96832095317749789</v>
      </c>
      <c r="CC356" s="5">
        <f t="shared" si="100"/>
        <v>322.93719638824177</v>
      </c>
      <c r="CD356" s="35">
        <f t="shared" si="101"/>
        <v>7.0000000000000007E-2</v>
      </c>
      <c r="CE356" s="5">
        <f t="shared" si="125"/>
        <v>669106.57853091822</v>
      </c>
      <c r="CF356" s="5">
        <f t="shared" si="126"/>
        <v>1002665.5313553326</v>
      </c>
      <c r="CG356" s="5">
        <f t="shared" si="102"/>
        <v>50893.42146908243</v>
      </c>
      <c r="CH356" s="5">
        <f t="shared" si="103"/>
        <v>1671772.1098862509</v>
      </c>
    </row>
    <row r="357" spans="9:86" ht="14.25" customHeight="1">
      <c r="I357" s="150"/>
      <c r="J357" s="2">
        <f t="shared" si="127"/>
        <v>350</v>
      </c>
      <c r="K357" s="118"/>
      <c r="L357" s="5">
        <f t="shared" si="104"/>
        <v>57117.32353143183</v>
      </c>
      <c r="M357" s="5">
        <f t="shared" si="67"/>
        <v>5409.1195491666622</v>
      </c>
      <c r="N357" s="5">
        <f t="shared" si="68"/>
        <v>5016.437949888068</v>
      </c>
      <c r="O357" s="35">
        <f t="shared" si="69"/>
        <v>1.0539229024891212</v>
      </c>
      <c r="P357" s="5">
        <f t="shared" si="70"/>
        <v>392.68159927859381</v>
      </c>
      <c r="Q357" s="35">
        <f t="shared" si="71"/>
        <v>8.2500000000000004E-2</v>
      </c>
      <c r="R357" s="5">
        <f t="shared" si="105"/>
        <v>667899.1144184561</v>
      </c>
      <c r="S357" s="5">
        <f t="shared" si="106"/>
        <v>1225292.7277898754</v>
      </c>
      <c r="T357" s="5">
        <f t="shared" si="72"/>
        <v>52100.885581543764</v>
      </c>
      <c r="U357" s="5">
        <f t="shared" si="73"/>
        <v>1893191.8422083315</v>
      </c>
      <c r="V357" s="150"/>
      <c r="W357" s="2">
        <f t="shared" si="128"/>
        <v>350</v>
      </c>
      <c r="X357" s="118"/>
      <c r="Y357" s="5">
        <f t="shared" si="107"/>
        <v>55855.20607554647</v>
      </c>
      <c r="Z357" s="5">
        <f t="shared" si="108"/>
        <v>5283.104931931518</v>
      </c>
      <c r="AA357" s="5">
        <f t="shared" si="74"/>
        <v>4910.736891427875</v>
      </c>
      <c r="AB357" s="35">
        <f t="shared" si="75"/>
        <v>1.0550286506405655</v>
      </c>
      <c r="AC357" s="5">
        <f t="shared" si="76"/>
        <v>372.36804050364316</v>
      </c>
      <c r="AD357" s="35">
        <f t="shared" si="77"/>
        <v>0.08</v>
      </c>
      <c r="AE357" s="5">
        <f t="shared" si="109"/>
        <v>669055.53081588098</v>
      </c>
      <c r="AF357" s="5">
        <f t="shared" si="110"/>
        <v>1180031.1953601507</v>
      </c>
      <c r="AG357" s="5">
        <f t="shared" si="78"/>
        <v>50944.469184118592</v>
      </c>
      <c r="AH357" s="5">
        <f t="shared" si="79"/>
        <v>1849086.7261760316</v>
      </c>
      <c r="AI357" s="150"/>
      <c r="AJ357" s="2">
        <f t="shared" si="129"/>
        <v>350</v>
      </c>
      <c r="AK357" s="118"/>
      <c r="AL357" s="5">
        <f t="shared" si="111"/>
        <v>54601.348473997612</v>
      </c>
      <c r="AM357" s="5">
        <f t="shared" si="112"/>
        <v>5158.1681680251213</v>
      </c>
      <c r="AN357" s="5">
        <f t="shared" si="80"/>
        <v>4805.5344591305529</v>
      </c>
      <c r="AO357" s="35">
        <f t="shared" si="81"/>
        <v>1.056135335870481</v>
      </c>
      <c r="AP357" s="5">
        <f t="shared" si="82"/>
        <v>352.63370889456792</v>
      </c>
      <c r="AQ357" s="35">
        <f t="shared" si="83"/>
        <v>7.7499999999999999E-2</v>
      </c>
      <c r="AR357" s="5">
        <f t="shared" si="113"/>
        <v>670204.18598513328</v>
      </c>
      <c r="AS357" s="5">
        <f t="shared" si="114"/>
        <v>1135154.6728236589</v>
      </c>
      <c r="AT357" s="5">
        <f t="shared" si="84"/>
        <v>49795.814014867057</v>
      </c>
      <c r="AU357" s="5">
        <f t="shared" si="85"/>
        <v>1805358.8588087922</v>
      </c>
      <c r="AV357" s="150"/>
      <c r="AW357" s="2">
        <f t="shared" si="130"/>
        <v>350</v>
      </c>
      <c r="AX357" s="118"/>
      <c r="AY357" s="5">
        <f t="shared" si="115"/>
        <v>53356.157426658952</v>
      </c>
      <c r="AZ357" s="5">
        <f t="shared" si="116"/>
        <v>5034.344461579999</v>
      </c>
      <c r="BA357" s="5">
        <f t="shared" si="86"/>
        <v>4700.8684776633809</v>
      </c>
      <c r="BB357" s="35">
        <f t="shared" si="87"/>
        <v>1.0572429585001482</v>
      </c>
      <c r="BC357" s="5">
        <f t="shared" si="88"/>
        <v>333.47598391661842</v>
      </c>
      <c r="BD357" s="35">
        <f t="shared" si="89"/>
        <v>7.4999999999999997E-2</v>
      </c>
      <c r="BE357" s="5">
        <f t="shared" si="117"/>
        <v>671344.71105100482</v>
      </c>
      <c r="BF357" s="5">
        <f t="shared" si="118"/>
        <v>1090675.8505019944</v>
      </c>
      <c r="BG357" s="5">
        <f t="shared" si="90"/>
        <v>48655.288948995571</v>
      </c>
      <c r="BH357" s="5">
        <f t="shared" si="91"/>
        <v>1762020.5615529991</v>
      </c>
      <c r="BI357" s="150"/>
      <c r="BJ357" s="2">
        <f t="shared" si="131"/>
        <v>350</v>
      </c>
      <c r="BK357" s="118"/>
      <c r="BL357" s="5">
        <f t="shared" si="119"/>
        <v>52120.04371424079</v>
      </c>
      <c r="BM357" s="5">
        <f t="shared" si="120"/>
        <v>4911.6692164045799</v>
      </c>
      <c r="BN357" s="5">
        <f t="shared" si="92"/>
        <v>4596.7772856310421</v>
      </c>
      <c r="BO357" s="35">
        <f t="shared" si="93"/>
        <v>1.0583515188514845</v>
      </c>
      <c r="BP357" s="5">
        <f t="shared" si="94"/>
        <v>314.89193077353809</v>
      </c>
      <c r="BQ357" s="35">
        <f t="shared" si="95"/>
        <v>7.2499999999999995E-2</v>
      </c>
      <c r="BR357" s="5">
        <f t="shared" si="121"/>
        <v>672476.73357139144</v>
      </c>
      <c r="BS357" s="5">
        <f t="shared" si="122"/>
        <v>1046607.492170212</v>
      </c>
      <c r="BT357" s="5">
        <f t="shared" si="96"/>
        <v>47523.26642860975</v>
      </c>
      <c r="BU357" s="5">
        <f t="shared" si="97"/>
        <v>1719084.2257416034</v>
      </c>
      <c r="BV357" s="150"/>
      <c r="BW357" s="2">
        <f t="shared" si="132"/>
        <v>350</v>
      </c>
      <c r="BX357" s="118"/>
      <c r="BY357" s="5">
        <f t="shared" si="123"/>
        <v>50893.42146908243</v>
      </c>
      <c r="BZ357" s="5">
        <f t="shared" si="124"/>
        <v>4790.177965290115</v>
      </c>
      <c r="CA357" s="5">
        <f t="shared" si="98"/>
        <v>4493.2996733871341</v>
      </c>
      <c r="CB357" s="35">
        <f t="shared" si="99"/>
        <v>1.059461017243684</v>
      </c>
      <c r="CC357" s="5">
        <f t="shared" si="100"/>
        <v>296.87829190298083</v>
      </c>
      <c r="CD357" s="35">
        <f t="shared" si="101"/>
        <v>7.0000000000000007E-2</v>
      </c>
      <c r="CE357" s="5">
        <f t="shared" si="125"/>
        <v>673599.87820430531</v>
      </c>
      <c r="CF357" s="5">
        <f t="shared" si="126"/>
        <v>1002962.4096472355</v>
      </c>
      <c r="CG357" s="5">
        <f t="shared" si="102"/>
        <v>46400.121795695297</v>
      </c>
      <c r="CH357" s="5">
        <f t="shared" si="103"/>
        <v>1676562.2878515408</v>
      </c>
    </row>
    <row r="358" spans="9:86" ht="14.25" customHeight="1">
      <c r="I358" s="150"/>
      <c r="J358" s="2">
        <f t="shared" si="127"/>
        <v>351</v>
      </c>
      <c r="K358" s="118"/>
      <c r="L358" s="5">
        <f t="shared" si="104"/>
        <v>52100.885581543764</v>
      </c>
      <c r="M358" s="5">
        <f t="shared" si="67"/>
        <v>5409.1195491666622</v>
      </c>
      <c r="N358" s="5">
        <f t="shared" si="68"/>
        <v>5050.9259607935492</v>
      </c>
      <c r="O358" s="35">
        <f t="shared" si="69"/>
        <v>1.1633412916688213</v>
      </c>
      <c r="P358" s="5">
        <f t="shared" si="70"/>
        <v>358.19358837311336</v>
      </c>
      <c r="Q358" s="35">
        <f t="shared" si="71"/>
        <v>8.2500000000000004E-2</v>
      </c>
      <c r="R358" s="5">
        <f t="shared" si="105"/>
        <v>672950.04037924961</v>
      </c>
      <c r="S358" s="5">
        <f t="shared" si="106"/>
        <v>1225650.9213782484</v>
      </c>
      <c r="T358" s="5">
        <f t="shared" si="72"/>
        <v>47049.959620750218</v>
      </c>
      <c r="U358" s="5">
        <f t="shared" si="73"/>
        <v>1898600.9617574979</v>
      </c>
      <c r="V358" s="150"/>
      <c r="W358" s="2">
        <f t="shared" si="128"/>
        <v>351</v>
      </c>
      <c r="X358" s="118"/>
      <c r="Y358" s="5">
        <f t="shared" si="107"/>
        <v>50944.469184118592</v>
      </c>
      <c r="Z358" s="5">
        <f t="shared" si="108"/>
        <v>5283.104931931518</v>
      </c>
      <c r="AA358" s="5">
        <f t="shared" si="74"/>
        <v>4943.4751373707277</v>
      </c>
      <c r="AB358" s="35">
        <f t="shared" si="75"/>
        <v>1.1644385072313532</v>
      </c>
      <c r="AC358" s="5">
        <f t="shared" si="76"/>
        <v>339.62979456079063</v>
      </c>
      <c r="AD358" s="35">
        <f t="shared" si="77"/>
        <v>0.08</v>
      </c>
      <c r="AE358" s="5">
        <f t="shared" si="109"/>
        <v>673999.00595325173</v>
      </c>
      <c r="AF358" s="5">
        <f t="shared" si="110"/>
        <v>1180370.8251547115</v>
      </c>
      <c r="AG358" s="5">
        <f t="shared" si="78"/>
        <v>46000.994046747866</v>
      </c>
      <c r="AH358" s="5">
        <f t="shared" si="79"/>
        <v>1854369.8311079633</v>
      </c>
      <c r="AI358" s="150"/>
      <c r="AJ358" s="2">
        <f t="shared" si="129"/>
        <v>351</v>
      </c>
      <c r="AK358" s="118"/>
      <c r="AL358" s="5">
        <f t="shared" si="111"/>
        <v>49795.814014867057</v>
      </c>
      <c r="AM358" s="5">
        <f t="shared" si="112"/>
        <v>5158.1681680251213</v>
      </c>
      <c r="AN358" s="5">
        <f t="shared" si="80"/>
        <v>4836.5702025124383</v>
      </c>
      <c r="AO358" s="35">
        <f t="shared" si="81"/>
        <v>1.1655365732714231</v>
      </c>
      <c r="AP358" s="5">
        <f t="shared" si="82"/>
        <v>321.59796551268306</v>
      </c>
      <c r="AQ358" s="35">
        <f t="shared" si="83"/>
        <v>7.7499999999999999E-2</v>
      </c>
      <c r="AR358" s="5">
        <f t="shared" si="113"/>
        <v>675040.75618764572</v>
      </c>
      <c r="AS358" s="5">
        <f t="shared" si="114"/>
        <v>1135476.2707891716</v>
      </c>
      <c r="AT358" s="5">
        <f t="shared" si="84"/>
        <v>44959.243812354616</v>
      </c>
      <c r="AU358" s="5">
        <f t="shared" si="85"/>
        <v>1810517.0269768173</v>
      </c>
      <c r="AV358" s="150"/>
      <c r="AW358" s="2">
        <f t="shared" si="130"/>
        <v>351</v>
      </c>
      <c r="AX358" s="118"/>
      <c r="AY358" s="5">
        <f t="shared" si="115"/>
        <v>48655.288948995571</v>
      </c>
      <c r="AZ358" s="5">
        <f t="shared" si="116"/>
        <v>5034.344461579999</v>
      </c>
      <c r="BA358" s="5">
        <f t="shared" si="86"/>
        <v>4730.2489056487766</v>
      </c>
      <c r="BB358" s="35">
        <f t="shared" si="87"/>
        <v>1.1666354900756812</v>
      </c>
      <c r="BC358" s="5">
        <f t="shared" si="88"/>
        <v>304.09555593122229</v>
      </c>
      <c r="BD358" s="35">
        <f t="shared" si="89"/>
        <v>7.4999999999999997E-2</v>
      </c>
      <c r="BE358" s="5">
        <f t="shared" si="117"/>
        <v>676074.95995665365</v>
      </c>
      <c r="BF358" s="5">
        <f t="shared" si="118"/>
        <v>1090979.9460579257</v>
      </c>
      <c r="BG358" s="5">
        <f t="shared" si="90"/>
        <v>43925.040043346795</v>
      </c>
      <c r="BH358" s="5">
        <f t="shared" si="91"/>
        <v>1767054.9060145793</v>
      </c>
      <c r="BI358" s="150"/>
      <c r="BJ358" s="2">
        <f t="shared" si="131"/>
        <v>351</v>
      </c>
      <c r="BK358" s="118"/>
      <c r="BL358" s="5">
        <f t="shared" si="119"/>
        <v>47523.26642860975</v>
      </c>
      <c r="BM358" s="5">
        <f t="shared" si="120"/>
        <v>4911.6692164045799</v>
      </c>
      <c r="BN358" s="5">
        <f t="shared" si="92"/>
        <v>4624.5494817317294</v>
      </c>
      <c r="BO358" s="35">
        <f t="shared" si="93"/>
        <v>1.1677352579319367</v>
      </c>
      <c r="BP358" s="5">
        <f t="shared" si="94"/>
        <v>287.11973467285054</v>
      </c>
      <c r="BQ358" s="35">
        <f t="shared" si="95"/>
        <v>7.2499999999999981E-2</v>
      </c>
      <c r="BR358" s="5">
        <f t="shared" si="121"/>
        <v>677101.28305312316</v>
      </c>
      <c r="BS358" s="5">
        <f t="shared" si="122"/>
        <v>1046894.6119048848</v>
      </c>
      <c r="BT358" s="5">
        <f t="shared" si="96"/>
        <v>42898.716946878019</v>
      </c>
      <c r="BU358" s="5">
        <f t="shared" si="97"/>
        <v>1723995.8949580081</v>
      </c>
      <c r="BV358" s="150"/>
      <c r="BW358" s="2">
        <f t="shared" si="132"/>
        <v>351</v>
      </c>
      <c r="BX358" s="118"/>
      <c r="BY358" s="5">
        <f t="shared" si="123"/>
        <v>46400.121795695297</v>
      </c>
      <c r="BZ358" s="5">
        <f t="shared" si="124"/>
        <v>4790.177965290115</v>
      </c>
      <c r="CA358" s="5">
        <f t="shared" si="98"/>
        <v>4519.5105881485588</v>
      </c>
      <c r="CB358" s="35">
        <f t="shared" si="99"/>
        <v>1.168835877125094</v>
      </c>
      <c r="CC358" s="5">
        <f t="shared" si="100"/>
        <v>270.6673771415559</v>
      </c>
      <c r="CD358" s="35">
        <f t="shared" si="101"/>
        <v>7.0000000000000007E-2</v>
      </c>
      <c r="CE358" s="5">
        <f t="shared" si="125"/>
        <v>678119.38879245392</v>
      </c>
      <c r="CF358" s="5">
        <f t="shared" si="126"/>
        <v>1003233.0770243771</v>
      </c>
      <c r="CG358" s="5">
        <f t="shared" si="102"/>
        <v>41880.611207546739</v>
      </c>
      <c r="CH358" s="5">
        <f t="shared" si="103"/>
        <v>1681352.465816831</v>
      </c>
    </row>
    <row r="359" spans="9:86" ht="14.25" customHeight="1">
      <c r="I359" s="150"/>
      <c r="J359" s="2">
        <f t="shared" si="127"/>
        <v>352</v>
      </c>
      <c r="K359" s="118"/>
      <c r="L359" s="5">
        <f t="shared" si="104"/>
        <v>47049.959620750218</v>
      </c>
      <c r="M359" s="5">
        <f t="shared" si="67"/>
        <v>5409.1195491666622</v>
      </c>
      <c r="N359" s="5">
        <f t="shared" si="68"/>
        <v>5085.6510767740047</v>
      </c>
      <c r="O359" s="35">
        <f t="shared" si="69"/>
        <v>1.2970853410546446</v>
      </c>
      <c r="P359" s="5">
        <f t="shared" si="70"/>
        <v>323.46847239265776</v>
      </c>
      <c r="Q359" s="35">
        <f t="shared" si="71"/>
        <v>8.2500000000000004E-2</v>
      </c>
      <c r="R359" s="5">
        <f t="shared" si="105"/>
        <v>678035.6914560236</v>
      </c>
      <c r="S359" s="5">
        <f t="shared" si="106"/>
        <v>1225974.3898506411</v>
      </c>
      <c r="T359" s="5">
        <f t="shared" si="72"/>
        <v>41964.308543976214</v>
      </c>
      <c r="U359" s="5">
        <f t="shared" si="73"/>
        <v>1904010.0813066647</v>
      </c>
      <c r="V359" s="150"/>
      <c r="W359" s="2">
        <f t="shared" si="128"/>
        <v>352</v>
      </c>
      <c r="X359" s="118"/>
      <c r="Y359" s="5">
        <f t="shared" si="107"/>
        <v>46000.994046747866</v>
      </c>
      <c r="Z359" s="5">
        <f t="shared" si="108"/>
        <v>5283.104931931518</v>
      </c>
      <c r="AA359" s="5">
        <f t="shared" si="74"/>
        <v>4976.4316382865318</v>
      </c>
      <c r="AB359" s="35">
        <f t="shared" si="75"/>
        <v>1.2981715047016513</v>
      </c>
      <c r="AC359" s="5">
        <f t="shared" si="76"/>
        <v>306.67329364498579</v>
      </c>
      <c r="AD359" s="35">
        <f t="shared" si="77"/>
        <v>0.08</v>
      </c>
      <c r="AE359" s="5">
        <f t="shared" si="109"/>
        <v>678975.4375915383</v>
      </c>
      <c r="AF359" s="5">
        <f t="shared" si="110"/>
        <v>1180677.4984483565</v>
      </c>
      <c r="AG359" s="5">
        <f t="shared" si="78"/>
        <v>41024.562408461337</v>
      </c>
      <c r="AH359" s="5">
        <f t="shared" si="79"/>
        <v>1859652.9360398948</v>
      </c>
      <c r="AI359" s="150"/>
      <c r="AJ359" s="2">
        <f t="shared" si="129"/>
        <v>352</v>
      </c>
      <c r="AK359" s="118"/>
      <c r="AL359" s="5">
        <f t="shared" si="111"/>
        <v>44959.243812354616</v>
      </c>
      <c r="AM359" s="5">
        <f t="shared" si="112"/>
        <v>5158.1681680251213</v>
      </c>
      <c r="AN359" s="5">
        <f t="shared" si="80"/>
        <v>4867.8063850703311</v>
      </c>
      <c r="AO359" s="35">
        <f t="shared" si="81"/>
        <v>1.2992584320288798</v>
      </c>
      <c r="AP359" s="5">
        <f t="shared" si="82"/>
        <v>290.36178295479021</v>
      </c>
      <c r="AQ359" s="35">
        <f t="shared" si="83"/>
        <v>7.7499999999999999E-2</v>
      </c>
      <c r="AR359" s="5">
        <f t="shared" si="113"/>
        <v>679908.56257271604</v>
      </c>
      <c r="AS359" s="5">
        <f t="shared" si="114"/>
        <v>1135766.6325721263</v>
      </c>
      <c r="AT359" s="5">
        <f t="shared" si="84"/>
        <v>40091.437427284283</v>
      </c>
      <c r="AU359" s="5">
        <f t="shared" si="85"/>
        <v>1815675.1951448424</v>
      </c>
      <c r="AV359" s="150"/>
      <c r="AW359" s="2">
        <f t="shared" si="130"/>
        <v>352</v>
      </c>
      <c r="AX359" s="118"/>
      <c r="AY359" s="5">
        <f t="shared" si="115"/>
        <v>43925.040043346795</v>
      </c>
      <c r="AZ359" s="5">
        <f t="shared" si="116"/>
        <v>5034.344461579999</v>
      </c>
      <c r="BA359" s="5">
        <f t="shared" si="86"/>
        <v>4759.8129613090814</v>
      </c>
      <c r="BB359" s="35">
        <f t="shared" si="87"/>
        <v>1.3003461232896576</v>
      </c>
      <c r="BC359" s="5">
        <f t="shared" si="88"/>
        <v>274.53150027091743</v>
      </c>
      <c r="BD359" s="35">
        <f t="shared" si="89"/>
        <v>7.4999999999999997E-2</v>
      </c>
      <c r="BE359" s="5">
        <f t="shared" si="117"/>
        <v>680834.77291796275</v>
      </c>
      <c r="BF359" s="5">
        <f t="shared" si="118"/>
        <v>1091254.4775581965</v>
      </c>
      <c r="BG359" s="5">
        <f t="shared" si="90"/>
        <v>39165.227082037716</v>
      </c>
      <c r="BH359" s="5">
        <f t="shared" si="91"/>
        <v>1772089.2504761592</v>
      </c>
      <c r="BI359" s="150"/>
      <c r="BJ359" s="2">
        <f t="shared" si="131"/>
        <v>352</v>
      </c>
      <c r="BK359" s="118"/>
      <c r="BL359" s="5">
        <f t="shared" si="119"/>
        <v>42898.716946878019</v>
      </c>
      <c r="BM359" s="5">
        <f t="shared" si="120"/>
        <v>4911.6692164045799</v>
      </c>
      <c r="BN359" s="5">
        <f t="shared" si="92"/>
        <v>4652.4894681838587</v>
      </c>
      <c r="BO359" s="35">
        <f t="shared" si="93"/>
        <v>1.3014345787390584</v>
      </c>
      <c r="BP359" s="5">
        <f t="shared" si="94"/>
        <v>259.17974822072136</v>
      </c>
      <c r="BQ359" s="35">
        <f t="shared" si="95"/>
        <v>7.2499999999999995E-2</v>
      </c>
      <c r="BR359" s="5">
        <f t="shared" si="121"/>
        <v>681753.77252130699</v>
      </c>
      <c r="BS359" s="5">
        <f t="shared" si="122"/>
        <v>1047153.7916531055</v>
      </c>
      <c r="BT359" s="5">
        <f t="shared" si="96"/>
        <v>38246.227478694163</v>
      </c>
      <c r="BU359" s="5">
        <f t="shared" si="97"/>
        <v>1728907.5641744125</v>
      </c>
      <c r="BV359" s="150"/>
      <c r="BW359" s="2">
        <f t="shared" si="132"/>
        <v>352</v>
      </c>
      <c r="BX359" s="118"/>
      <c r="BY359" s="5">
        <f t="shared" si="123"/>
        <v>41880.611207546739</v>
      </c>
      <c r="BZ359" s="5">
        <f t="shared" si="124"/>
        <v>4790.177965290115</v>
      </c>
      <c r="CA359" s="5">
        <f t="shared" si="98"/>
        <v>4545.8743999127591</v>
      </c>
      <c r="CB359" s="35">
        <f t="shared" si="99"/>
        <v>1.302523798628882</v>
      </c>
      <c r="CC359" s="5">
        <f t="shared" si="100"/>
        <v>244.30356537735599</v>
      </c>
      <c r="CD359" s="35">
        <f t="shared" si="101"/>
        <v>7.0000000000000007E-2</v>
      </c>
      <c r="CE359" s="5">
        <f t="shared" si="125"/>
        <v>682665.26319236669</v>
      </c>
      <c r="CF359" s="5">
        <f t="shared" si="126"/>
        <v>1003477.3805897544</v>
      </c>
      <c r="CG359" s="5">
        <f t="shared" si="102"/>
        <v>37334.736807633977</v>
      </c>
      <c r="CH359" s="5">
        <f t="shared" si="103"/>
        <v>1686142.6437821211</v>
      </c>
    </row>
    <row r="360" spans="9:86" ht="14.25" customHeight="1">
      <c r="I360" s="150"/>
      <c r="J360" s="2">
        <f t="shared" si="127"/>
        <v>353</v>
      </c>
      <c r="K360" s="118"/>
      <c r="L360" s="5">
        <f t="shared" si="104"/>
        <v>41964.308543976214</v>
      </c>
      <c r="M360" s="5">
        <f t="shared" si="67"/>
        <v>5409.1195491666622</v>
      </c>
      <c r="N360" s="5">
        <f t="shared" si="68"/>
        <v>5120.6149279268257</v>
      </c>
      <c r="O360" s="35">
        <f t="shared" si="69"/>
        <v>1.4642771742736698</v>
      </c>
      <c r="P360" s="5">
        <f t="shared" si="70"/>
        <v>288.50462123983647</v>
      </c>
      <c r="Q360" s="35">
        <f t="shared" si="71"/>
        <v>8.2500000000000004E-2</v>
      </c>
      <c r="R360" s="5">
        <f t="shared" si="105"/>
        <v>683156.3063839504</v>
      </c>
      <c r="S360" s="5">
        <f t="shared" si="106"/>
        <v>1226262.894471881</v>
      </c>
      <c r="T360" s="5">
        <f t="shared" si="72"/>
        <v>36843.693616049386</v>
      </c>
      <c r="U360" s="5">
        <f t="shared" si="73"/>
        <v>1909419.2008558314</v>
      </c>
      <c r="V360" s="150"/>
      <c r="W360" s="2">
        <f t="shared" si="128"/>
        <v>353</v>
      </c>
      <c r="X360" s="118"/>
      <c r="Y360" s="5">
        <f t="shared" si="107"/>
        <v>41024.562408461337</v>
      </c>
      <c r="Z360" s="5">
        <f t="shared" si="108"/>
        <v>5283.104931931518</v>
      </c>
      <c r="AA360" s="5">
        <f t="shared" si="74"/>
        <v>5009.6078492084425</v>
      </c>
      <c r="AB360" s="35">
        <f t="shared" si="75"/>
        <v>1.4653488218097972</v>
      </c>
      <c r="AC360" s="5">
        <f t="shared" si="76"/>
        <v>273.49708272307561</v>
      </c>
      <c r="AD360" s="35">
        <f t="shared" si="77"/>
        <v>0.08</v>
      </c>
      <c r="AE360" s="5">
        <f t="shared" si="109"/>
        <v>683985.0454407467</v>
      </c>
      <c r="AF360" s="5">
        <f t="shared" si="110"/>
        <v>1180950.9955310796</v>
      </c>
      <c r="AG360" s="5">
        <f t="shared" si="78"/>
        <v>36014.954559252896</v>
      </c>
      <c r="AH360" s="5">
        <f t="shared" si="79"/>
        <v>1864936.0409718263</v>
      </c>
      <c r="AI360" s="150"/>
      <c r="AJ360" s="2">
        <f t="shared" si="129"/>
        <v>353</v>
      </c>
      <c r="AK360" s="118"/>
      <c r="AL360" s="5">
        <f t="shared" si="111"/>
        <v>40091.437427284283</v>
      </c>
      <c r="AM360" s="5">
        <f t="shared" si="112"/>
        <v>5158.1681680251213</v>
      </c>
      <c r="AN360" s="5">
        <f t="shared" si="80"/>
        <v>4899.2443013072434</v>
      </c>
      <c r="AO360" s="35">
        <f t="shared" si="81"/>
        <v>1.4664211459696048</v>
      </c>
      <c r="AP360" s="5">
        <f t="shared" si="82"/>
        <v>258.92386671787767</v>
      </c>
      <c r="AQ360" s="35">
        <f t="shared" si="83"/>
        <v>7.7499999999999999E-2</v>
      </c>
      <c r="AR360" s="5">
        <f t="shared" si="113"/>
        <v>684807.80687402328</v>
      </c>
      <c r="AS360" s="5">
        <f t="shared" si="114"/>
        <v>1136025.5564388442</v>
      </c>
      <c r="AT360" s="5">
        <f t="shared" si="84"/>
        <v>35192.193125977043</v>
      </c>
      <c r="AU360" s="5">
        <f t="shared" si="85"/>
        <v>1820833.3633128675</v>
      </c>
      <c r="AV360" s="150"/>
      <c r="AW360" s="2">
        <f t="shared" si="130"/>
        <v>353</v>
      </c>
      <c r="AX360" s="118"/>
      <c r="AY360" s="5">
        <f t="shared" si="115"/>
        <v>39165.227082037716</v>
      </c>
      <c r="AZ360" s="5">
        <f t="shared" si="116"/>
        <v>5034.344461579999</v>
      </c>
      <c r="BA360" s="5">
        <f t="shared" si="86"/>
        <v>4789.5617923172631</v>
      </c>
      <c r="BB360" s="35">
        <f t="shared" si="87"/>
        <v>1.4674941469742353</v>
      </c>
      <c r="BC360" s="5">
        <f t="shared" si="88"/>
        <v>244.78266926273571</v>
      </c>
      <c r="BD360" s="35">
        <f t="shared" si="89"/>
        <v>7.4999999999999997E-2</v>
      </c>
      <c r="BE360" s="5">
        <f t="shared" si="117"/>
        <v>685624.33471028006</v>
      </c>
      <c r="BF360" s="5">
        <f t="shared" si="118"/>
        <v>1091499.2602274593</v>
      </c>
      <c r="BG360" s="5">
        <f t="shared" si="90"/>
        <v>34375.665289720455</v>
      </c>
      <c r="BH360" s="5">
        <f t="shared" si="91"/>
        <v>1777123.5949377394</v>
      </c>
      <c r="BI360" s="150"/>
      <c r="BJ360" s="2">
        <f t="shared" si="131"/>
        <v>353</v>
      </c>
      <c r="BK360" s="118"/>
      <c r="BL360" s="5">
        <f t="shared" si="119"/>
        <v>38246.227478694163</v>
      </c>
      <c r="BM360" s="5">
        <f t="shared" si="120"/>
        <v>4911.6692164045799</v>
      </c>
      <c r="BN360" s="5">
        <f t="shared" si="92"/>
        <v>4680.5982587208027</v>
      </c>
      <c r="BO360" s="35">
        <f t="shared" si="93"/>
        <v>1.468567825047286</v>
      </c>
      <c r="BP360" s="5">
        <f t="shared" si="94"/>
        <v>231.07095768377724</v>
      </c>
      <c r="BQ360" s="35">
        <f t="shared" si="95"/>
        <v>7.2499999999999995E-2</v>
      </c>
      <c r="BR360" s="5">
        <f t="shared" si="121"/>
        <v>686434.37078002782</v>
      </c>
      <c r="BS360" s="5">
        <f t="shared" si="122"/>
        <v>1047384.8626107892</v>
      </c>
      <c r="BT360" s="5">
        <f t="shared" si="96"/>
        <v>33565.629219973358</v>
      </c>
      <c r="BU360" s="5">
        <f t="shared" si="97"/>
        <v>1733819.233390817</v>
      </c>
      <c r="BV360" s="150"/>
      <c r="BW360" s="2">
        <f t="shared" si="132"/>
        <v>353</v>
      </c>
      <c r="BX360" s="118"/>
      <c r="BY360" s="5">
        <f t="shared" si="123"/>
        <v>37334.736807633977</v>
      </c>
      <c r="BZ360" s="5">
        <f t="shared" si="124"/>
        <v>4790.177965290115</v>
      </c>
      <c r="CA360" s="5">
        <f t="shared" si="98"/>
        <v>4572.3920005789168</v>
      </c>
      <c r="CB360" s="35">
        <f t="shared" si="99"/>
        <v>1.4696421804084552</v>
      </c>
      <c r="CC360" s="5">
        <f t="shared" si="100"/>
        <v>217.7859647111982</v>
      </c>
      <c r="CD360" s="35">
        <f t="shared" si="101"/>
        <v>7.0000000000000007E-2</v>
      </c>
      <c r="CE360" s="5">
        <f t="shared" si="125"/>
        <v>687237.65519294562</v>
      </c>
      <c r="CF360" s="5">
        <f t="shared" si="126"/>
        <v>1003695.1665544657</v>
      </c>
      <c r="CG360" s="5">
        <f t="shared" si="102"/>
        <v>32762.344807055058</v>
      </c>
      <c r="CH360" s="5">
        <f t="shared" si="103"/>
        <v>1690932.8217474113</v>
      </c>
    </row>
    <row r="361" spans="9:86" ht="14.25" customHeight="1">
      <c r="I361" s="150"/>
      <c r="J361" s="2">
        <f t="shared" si="127"/>
        <v>354</v>
      </c>
      <c r="K361" s="118"/>
      <c r="L361" s="5">
        <f t="shared" si="104"/>
        <v>36843.693616049386</v>
      </c>
      <c r="M361" s="5">
        <f t="shared" si="67"/>
        <v>5409.1195491666622</v>
      </c>
      <c r="N361" s="5">
        <f t="shared" si="68"/>
        <v>5155.8191555563226</v>
      </c>
      <c r="O361" s="35">
        <f t="shared" si="69"/>
        <v>1.6792515568994122</v>
      </c>
      <c r="P361" s="5">
        <f t="shared" si="70"/>
        <v>253.30039361033954</v>
      </c>
      <c r="Q361" s="35">
        <f t="shared" si="71"/>
        <v>8.2500000000000004E-2</v>
      </c>
      <c r="R361" s="5">
        <f t="shared" si="105"/>
        <v>688312.12553950667</v>
      </c>
      <c r="S361" s="5">
        <f t="shared" si="106"/>
        <v>1226516.1948654912</v>
      </c>
      <c r="T361" s="5">
        <f t="shared" si="72"/>
        <v>31687.874460493062</v>
      </c>
      <c r="U361" s="5">
        <f t="shared" si="73"/>
        <v>1914828.320404998</v>
      </c>
      <c r="V361" s="150"/>
      <c r="W361" s="2">
        <f t="shared" si="128"/>
        <v>354</v>
      </c>
      <c r="X361" s="118"/>
      <c r="Y361" s="5">
        <f t="shared" si="107"/>
        <v>36014.954559252896</v>
      </c>
      <c r="Z361" s="5">
        <f t="shared" si="108"/>
        <v>5283.104931931518</v>
      </c>
      <c r="AA361" s="5">
        <f t="shared" si="74"/>
        <v>5043.0052348698318</v>
      </c>
      <c r="AB361" s="35">
        <f t="shared" si="75"/>
        <v>1.680303739350139</v>
      </c>
      <c r="AC361" s="5">
        <f t="shared" si="76"/>
        <v>240.09969706168599</v>
      </c>
      <c r="AD361" s="35">
        <f t="shared" si="77"/>
        <v>0.08</v>
      </c>
      <c r="AE361" s="5">
        <f t="shared" si="109"/>
        <v>689028.05067561648</v>
      </c>
      <c r="AF361" s="5">
        <f t="shared" si="110"/>
        <v>1181191.0952281412</v>
      </c>
      <c r="AG361" s="5">
        <f t="shared" si="78"/>
        <v>30971.949324383066</v>
      </c>
      <c r="AH361" s="5">
        <f t="shared" si="79"/>
        <v>1870219.1459037578</v>
      </c>
      <c r="AI361" s="150"/>
      <c r="AJ361" s="2">
        <f t="shared" si="129"/>
        <v>354</v>
      </c>
      <c r="AK361" s="118"/>
      <c r="AL361" s="5">
        <f t="shared" si="111"/>
        <v>35192.193125977043</v>
      </c>
      <c r="AM361" s="5">
        <f t="shared" si="112"/>
        <v>5158.1681680251213</v>
      </c>
      <c r="AN361" s="5">
        <f t="shared" si="80"/>
        <v>4930.8852540865191</v>
      </c>
      <c r="AO361" s="35">
        <f t="shared" si="81"/>
        <v>1.6813565110087314</v>
      </c>
      <c r="AP361" s="5">
        <f t="shared" si="82"/>
        <v>227.28291393860172</v>
      </c>
      <c r="AQ361" s="35">
        <f t="shared" si="83"/>
        <v>7.7499999999999999E-2</v>
      </c>
      <c r="AR361" s="5">
        <f t="shared" si="113"/>
        <v>689738.69212810975</v>
      </c>
      <c r="AS361" s="5">
        <f t="shared" si="114"/>
        <v>1136252.8393527828</v>
      </c>
      <c r="AT361" s="5">
        <f t="shared" si="84"/>
        <v>30261.307871890524</v>
      </c>
      <c r="AU361" s="5">
        <f t="shared" si="85"/>
        <v>1825991.5314808926</v>
      </c>
      <c r="AV361" s="150"/>
      <c r="AW361" s="2">
        <f t="shared" si="130"/>
        <v>354</v>
      </c>
      <c r="AX361" s="118"/>
      <c r="AY361" s="5">
        <f t="shared" si="115"/>
        <v>34375.665289720455</v>
      </c>
      <c r="AZ361" s="5">
        <f t="shared" si="116"/>
        <v>5034.344461579999</v>
      </c>
      <c r="BA361" s="5">
        <f t="shared" si="86"/>
        <v>4819.4965535192459</v>
      </c>
      <c r="BB361" s="35">
        <f t="shared" si="87"/>
        <v>1.6824098720650902</v>
      </c>
      <c r="BC361" s="5">
        <f t="shared" si="88"/>
        <v>214.84790806075281</v>
      </c>
      <c r="BD361" s="35">
        <f t="shared" si="89"/>
        <v>7.4999999999999997E-2</v>
      </c>
      <c r="BE361" s="5">
        <f t="shared" si="117"/>
        <v>690443.83126379934</v>
      </c>
      <c r="BF361" s="5">
        <f t="shared" si="118"/>
        <v>1091714.10813552</v>
      </c>
      <c r="BG361" s="5">
        <f t="shared" si="90"/>
        <v>29556.168736201209</v>
      </c>
      <c r="BH361" s="5">
        <f t="shared" si="91"/>
        <v>1782157.9393993192</v>
      </c>
      <c r="BI361" s="150"/>
      <c r="BJ361" s="2">
        <f t="shared" si="131"/>
        <v>354</v>
      </c>
      <c r="BK361" s="118"/>
      <c r="BL361" s="5">
        <f t="shared" si="119"/>
        <v>33565.629219973358</v>
      </c>
      <c r="BM361" s="5">
        <f t="shared" si="120"/>
        <v>4911.6692164045799</v>
      </c>
      <c r="BN361" s="5">
        <f t="shared" si="92"/>
        <v>4708.8768732005738</v>
      </c>
      <c r="BO361" s="35">
        <f t="shared" si="93"/>
        <v>1.6834638227125045</v>
      </c>
      <c r="BP361" s="5">
        <f t="shared" si="94"/>
        <v>202.7923432040057</v>
      </c>
      <c r="BQ361" s="35">
        <f t="shared" si="95"/>
        <v>7.2499999999999995E-2</v>
      </c>
      <c r="BR361" s="5">
        <f t="shared" si="121"/>
        <v>691143.24765322835</v>
      </c>
      <c r="BS361" s="5">
        <f t="shared" si="122"/>
        <v>1047587.6549539933</v>
      </c>
      <c r="BT361" s="5">
        <f t="shared" si="96"/>
        <v>28856.752346772784</v>
      </c>
      <c r="BU361" s="5">
        <f t="shared" si="97"/>
        <v>1738730.9026072216</v>
      </c>
      <c r="BV361" s="150"/>
      <c r="BW361" s="2">
        <f t="shared" si="132"/>
        <v>354</v>
      </c>
      <c r="BX361" s="118"/>
      <c r="BY361" s="5">
        <f t="shared" si="123"/>
        <v>32762.344807055058</v>
      </c>
      <c r="BZ361" s="5">
        <f t="shared" si="124"/>
        <v>4790.177965290115</v>
      </c>
      <c r="CA361" s="5">
        <f t="shared" si="98"/>
        <v>4599.0642872489607</v>
      </c>
      <c r="CB361" s="35">
        <f t="shared" si="99"/>
        <v>1.6845183631393548</v>
      </c>
      <c r="CC361" s="5">
        <f t="shared" si="100"/>
        <v>191.11367804115451</v>
      </c>
      <c r="CD361" s="35">
        <f t="shared" si="101"/>
        <v>7.0000000000000007E-2</v>
      </c>
      <c r="CE361" s="5">
        <f t="shared" si="125"/>
        <v>691836.71948019462</v>
      </c>
      <c r="CF361" s="5">
        <f t="shared" si="126"/>
        <v>1003886.2802325068</v>
      </c>
      <c r="CG361" s="5">
        <f t="shared" si="102"/>
        <v>28163.280519806096</v>
      </c>
      <c r="CH361" s="5">
        <f t="shared" si="103"/>
        <v>1695722.9997127014</v>
      </c>
    </row>
    <row r="362" spans="9:86" ht="14.25" customHeight="1">
      <c r="I362" s="150"/>
      <c r="J362" s="2">
        <f t="shared" si="127"/>
        <v>355</v>
      </c>
      <c r="K362" s="118"/>
      <c r="L362" s="5">
        <f t="shared" si="104"/>
        <v>31687.874460493062</v>
      </c>
      <c r="M362" s="5">
        <f t="shared" si="67"/>
        <v>5409.1195491666622</v>
      </c>
      <c r="N362" s="5">
        <f t="shared" si="68"/>
        <v>5191.265412250772</v>
      </c>
      <c r="O362" s="35">
        <f t="shared" si="69"/>
        <v>1.9658997647404828</v>
      </c>
      <c r="P362" s="5">
        <f t="shared" si="70"/>
        <v>217.8541369158898</v>
      </c>
      <c r="Q362" s="35">
        <f t="shared" si="71"/>
        <v>8.2500000000000004E-2</v>
      </c>
      <c r="R362" s="5">
        <f t="shared" si="105"/>
        <v>693503.39095175744</v>
      </c>
      <c r="S362" s="5">
        <f t="shared" si="106"/>
        <v>1226734.0490024071</v>
      </c>
      <c r="T362" s="5">
        <f t="shared" si="72"/>
        <v>26496.609048242288</v>
      </c>
      <c r="U362" s="5">
        <f t="shared" si="73"/>
        <v>1920237.4399541644</v>
      </c>
      <c r="V362" s="150"/>
      <c r="W362" s="2">
        <f t="shared" si="128"/>
        <v>355</v>
      </c>
      <c r="X362" s="118"/>
      <c r="Y362" s="5">
        <f t="shared" si="107"/>
        <v>30971.949324383066</v>
      </c>
      <c r="Z362" s="5">
        <f t="shared" si="108"/>
        <v>5283.104931931518</v>
      </c>
      <c r="AA362" s="5">
        <f t="shared" si="74"/>
        <v>5076.6252697689642</v>
      </c>
      <c r="AB362" s="35">
        <f t="shared" si="75"/>
        <v>1.9669250585163494</v>
      </c>
      <c r="AC362" s="5">
        <f t="shared" si="76"/>
        <v>206.47966216255378</v>
      </c>
      <c r="AD362" s="35">
        <f t="shared" si="77"/>
        <v>0.08</v>
      </c>
      <c r="AE362" s="5">
        <f t="shared" si="109"/>
        <v>694104.67594538548</v>
      </c>
      <c r="AF362" s="5">
        <f t="shared" si="110"/>
        <v>1181397.5748903037</v>
      </c>
      <c r="AG362" s="5">
        <f t="shared" si="78"/>
        <v>25895.324054614102</v>
      </c>
      <c r="AH362" s="5">
        <f t="shared" si="79"/>
        <v>1875502.2508356893</v>
      </c>
      <c r="AI362" s="150"/>
      <c r="AJ362" s="2">
        <f t="shared" si="129"/>
        <v>355</v>
      </c>
      <c r="AK362" s="118"/>
      <c r="AL362" s="5">
        <f t="shared" si="111"/>
        <v>30261.307871890524</v>
      </c>
      <c r="AM362" s="5">
        <f t="shared" si="112"/>
        <v>5158.1681680251213</v>
      </c>
      <c r="AN362" s="5">
        <f t="shared" si="80"/>
        <v>4962.7305546858279</v>
      </c>
      <c r="AO362" s="35">
        <f t="shared" si="81"/>
        <v>1.9679508535567294</v>
      </c>
      <c r="AP362" s="5">
        <f t="shared" si="82"/>
        <v>195.43761333929297</v>
      </c>
      <c r="AQ362" s="35">
        <f t="shared" si="83"/>
        <v>7.7499999999999999E-2</v>
      </c>
      <c r="AR362" s="5">
        <f t="shared" si="113"/>
        <v>694701.42268279556</v>
      </c>
      <c r="AS362" s="5">
        <f t="shared" si="114"/>
        <v>1136448.2769661222</v>
      </c>
      <c r="AT362" s="5">
        <f t="shared" si="84"/>
        <v>25298.577317204697</v>
      </c>
      <c r="AU362" s="5">
        <f t="shared" si="85"/>
        <v>1831149.6996489177</v>
      </c>
      <c r="AV362" s="150"/>
      <c r="AW362" s="2">
        <f t="shared" si="130"/>
        <v>355</v>
      </c>
      <c r="AX362" s="118"/>
      <c r="AY362" s="5">
        <f t="shared" si="115"/>
        <v>29556.168736201209</v>
      </c>
      <c r="AZ362" s="5">
        <f t="shared" si="116"/>
        <v>5034.344461579999</v>
      </c>
      <c r="BA362" s="5">
        <f t="shared" si="86"/>
        <v>4849.6184069787414</v>
      </c>
      <c r="BB362" s="35">
        <f t="shared" si="87"/>
        <v>1.9689771500209883</v>
      </c>
      <c r="BC362" s="5">
        <f t="shared" si="88"/>
        <v>184.72605460125754</v>
      </c>
      <c r="BD362" s="35">
        <f t="shared" si="89"/>
        <v>7.4999999999999997E-2</v>
      </c>
      <c r="BE362" s="5">
        <f t="shared" si="117"/>
        <v>695293.44967077812</v>
      </c>
      <c r="BF362" s="5">
        <f t="shared" si="118"/>
        <v>1091898.8341901214</v>
      </c>
      <c r="BG362" s="5">
        <f t="shared" si="90"/>
        <v>24706.550329222468</v>
      </c>
      <c r="BH362" s="5">
        <f t="shared" si="91"/>
        <v>1787192.2838608995</v>
      </c>
      <c r="BI362" s="150"/>
      <c r="BJ362" s="2">
        <f t="shared" si="131"/>
        <v>355</v>
      </c>
      <c r="BK362" s="118"/>
      <c r="BL362" s="5">
        <f t="shared" si="119"/>
        <v>28856.752346772784</v>
      </c>
      <c r="BM362" s="5">
        <f t="shared" si="120"/>
        <v>4911.6692164045799</v>
      </c>
      <c r="BN362" s="5">
        <f t="shared" si="92"/>
        <v>4737.3263376428276</v>
      </c>
      <c r="BO362" s="35">
        <f t="shared" si="93"/>
        <v>1.9700039480732334</v>
      </c>
      <c r="BP362" s="5">
        <f t="shared" si="94"/>
        <v>174.34287876175225</v>
      </c>
      <c r="BQ362" s="35">
        <f t="shared" si="95"/>
        <v>7.2499999999999995E-2</v>
      </c>
      <c r="BR362" s="5">
        <f t="shared" si="121"/>
        <v>695880.5739908712</v>
      </c>
      <c r="BS362" s="5">
        <f t="shared" si="122"/>
        <v>1047761.997832755</v>
      </c>
      <c r="BT362" s="5">
        <f t="shared" si="96"/>
        <v>24119.426009129958</v>
      </c>
      <c r="BU362" s="5">
        <f t="shared" si="97"/>
        <v>1743642.5718236263</v>
      </c>
      <c r="BV362" s="150"/>
      <c r="BW362" s="2">
        <f t="shared" si="132"/>
        <v>355</v>
      </c>
      <c r="BX362" s="118"/>
      <c r="BY362" s="5">
        <f t="shared" si="123"/>
        <v>28163.280519806096</v>
      </c>
      <c r="BZ362" s="5">
        <f t="shared" si="124"/>
        <v>4790.177965290115</v>
      </c>
      <c r="CA362" s="5">
        <f t="shared" si="98"/>
        <v>4625.8921622579128</v>
      </c>
      <c r="CB362" s="35">
        <f t="shared" si="99"/>
        <v>1.9710312478710184</v>
      </c>
      <c r="CC362" s="5">
        <f t="shared" si="100"/>
        <v>164.28580303220224</v>
      </c>
      <c r="CD362" s="35">
        <f t="shared" si="101"/>
        <v>7.0000000000000007E-2</v>
      </c>
      <c r="CE362" s="5">
        <f t="shared" si="125"/>
        <v>696462.61164245254</v>
      </c>
      <c r="CF362" s="5">
        <f t="shared" si="126"/>
        <v>1004050.566035539</v>
      </c>
      <c r="CG362" s="5">
        <f t="shared" si="102"/>
        <v>23537.388357548181</v>
      </c>
      <c r="CH362" s="5">
        <f t="shared" si="103"/>
        <v>1700513.1776779916</v>
      </c>
    </row>
    <row r="363" spans="9:86" ht="14.25" customHeight="1">
      <c r="I363" s="150"/>
      <c r="J363" s="2">
        <f t="shared" si="127"/>
        <v>356</v>
      </c>
      <c r="K363" s="118"/>
      <c r="L363" s="5">
        <f t="shared" si="104"/>
        <v>26496.609048242288</v>
      </c>
      <c r="M363" s="5">
        <f t="shared" si="67"/>
        <v>5409.1195491666622</v>
      </c>
      <c r="N363" s="5">
        <f t="shared" si="68"/>
        <v>5226.9553619599965</v>
      </c>
      <c r="O363" s="35">
        <f t="shared" si="69"/>
        <v>2.3672260940756438</v>
      </c>
      <c r="P363" s="5">
        <f t="shared" si="70"/>
        <v>182.16418720666573</v>
      </c>
      <c r="Q363" s="35">
        <f t="shared" si="71"/>
        <v>8.2500000000000004E-2</v>
      </c>
      <c r="R363" s="5">
        <f t="shared" si="105"/>
        <v>698730.34631371743</v>
      </c>
      <c r="S363" s="5">
        <f t="shared" si="106"/>
        <v>1226916.2131896138</v>
      </c>
      <c r="T363" s="5">
        <f t="shared" si="72"/>
        <v>21269.65368628229</v>
      </c>
      <c r="U363" s="5">
        <f t="shared" si="73"/>
        <v>1925646.5595033313</v>
      </c>
      <c r="V363" s="150"/>
      <c r="W363" s="2">
        <f t="shared" si="128"/>
        <v>356</v>
      </c>
      <c r="X363" s="118"/>
      <c r="Y363" s="5">
        <f t="shared" si="107"/>
        <v>25895.324054614102</v>
      </c>
      <c r="Z363" s="5">
        <f t="shared" si="108"/>
        <v>5283.104931931518</v>
      </c>
      <c r="AA363" s="5">
        <f t="shared" si="74"/>
        <v>5110.4694382340904</v>
      </c>
      <c r="AB363" s="35">
        <f t="shared" si="75"/>
        <v>2.3682126213007137</v>
      </c>
      <c r="AC363" s="5">
        <f t="shared" si="76"/>
        <v>172.63549369742736</v>
      </c>
      <c r="AD363" s="35">
        <f t="shared" si="77"/>
        <v>0.08</v>
      </c>
      <c r="AE363" s="5">
        <f t="shared" si="109"/>
        <v>699215.14538361959</v>
      </c>
      <c r="AF363" s="5">
        <f t="shared" si="110"/>
        <v>1181570.210384001</v>
      </c>
      <c r="AG363" s="5">
        <f t="shared" si="78"/>
        <v>20784.854616380013</v>
      </c>
      <c r="AH363" s="5">
        <f t="shared" si="79"/>
        <v>1880785.3557676207</v>
      </c>
      <c r="AI363" s="150"/>
      <c r="AJ363" s="2">
        <f t="shared" si="129"/>
        <v>356</v>
      </c>
      <c r="AK363" s="118"/>
      <c r="AL363" s="5">
        <f t="shared" si="111"/>
        <v>25298.577317204697</v>
      </c>
      <c r="AM363" s="5">
        <f t="shared" si="112"/>
        <v>5158.1681680251213</v>
      </c>
      <c r="AN363" s="5">
        <f t="shared" si="80"/>
        <v>4994.7815228515074</v>
      </c>
      <c r="AO363" s="35">
        <f t="shared" si="81"/>
        <v>2.3691995610147107</v>
      </c>
      <c r="AP363" s="5">
        <f t="shared" si="82"/>
        <v>163.38664517361366</v>
      </c>
      <c r="AQ363" s="35">
        <f t="shared" si="83"/>
        <v>7.7499999999999986E-2</v>
      </c>
      <c r="AR363" s="5">
        <f t="shared" si="113"/>
        <v>699696.20420564711</v>
      </c>
      <c r="AS363" s="5">
        <f t="shared" si="114"/>
        <v>1136611.6636112959</v>
      </c>
      <c r="AT363" s="5">
        <f t="shared" si="84"/>
        <v>20303.795794353191</v>
      </c>
      <c r="AU363" s="5">
        <f t="shared" si="85"/>
        <v>1836307.867816943</v>
      </c>
      <c r="AV363" s="150"/>
      <c r="AW363" s="2">
        <f t="shared" si="130"/>
        <v>356</v>
      </c>
      <c r="AX363" s="118"/>
      <c r="AY363" s="5">
        <f t="shared" si="115"/>
        <v>24706.550329222468</v>
      </c>
      <c r="AZ363" s="5">
        <f t="shared" si="116"/>
        <v>5034.344461579999</v>
      </c>
      <c r="BA363" s="5">
        <f t="shared" si="86"/>
        <v>4879.9285220223583</v>
      </c>
      <c r="BB363" s="35">
        <f t="shared" si="87"/>
        <v>2.3701869133468461</v>
      </c>
      <c r="BC363" s="5">
        <f t="shared" si="88"/>
        <v>154.4159395576404</v>
      </c>
      <c r="BD363" s="35">
        <f t="shared" si="89"/>
        <v>7.4999999999999997E-2</v>
      </c>
      <c r="BE363" s="5">
        <f t="shared" si="117"/>
        <v>700173.37819280045</v>
      </c>
      <c r="BF363" s="5">
        <f t="shared" si="118"/>
        <v>1092053.250129679</v>
      </c>
      <c r="BG363" s="5">
        <f t="shared" si="90"/>
        <v>19826.62180720011</v>
      </c>
      <c r="BH363" s="5">
        <f t="shared" si="91"/>
        <v>1792226.6283224793</v>
      </c>
      <c r="BI363" s="150"/>
      <c r="BJ363" s="2">
        <f t="shared" si="131"/>
        <v>356</v>
      </c>
      <c r="BK363" s="118"/>
      <c r="BL363" s="5">
        <f t="shared" si="119"/>
        <v>24119.426009129958</v>
      </c>
      <c r="BM363" s="5">
        <f t="shared" si="120"/>
        <v>4911.6692164045799</v>
      </c>
      <c r="BN363" s="5">
        <f t="shared" si="92"/>
        <v>4765.9476842660861</v>
      </c>
      <c r="BO363" s="35">
        <f t="shared" si="93"/>
        <v>2.3711746784332393</v>
      </c>
      <c r="BP363" s="5">
        <f t="shared" si="94"/>
        <v>145.7215321384935</v>
      </c>
      <c r="BQ363" s="35">
        <f t="shared" si="95"/>
        <v>7.2499999999999995E-2</v>
      </c>
      <c r="BR363" s="5">
        <f t="shared" si="121"/>
        <v>700646.52167513734</v>
      </c>
      <c r="BS363" s="5">
        <f t="shared" si="122"/>
        <v>1047907.7193648935</v>
      </c>
      <c r="BT363" s="5">
        <f t="shared" si="96"/>
        <v>19353.478324863871</v>
      </c>
      <c r="BU363" s="5">
        <f t="shared" si="97"/>
        <v>1748554.241040031</v>
      </c>
      <c r="BV363" s="150"/>
      <c r="BW363" s="2">
        <f t="shared" si="132"/>
        <v>356</v>
      </c>
      <c r="BX363" s="118"/>
      <c r="BY363" s="5">
        <f t="shared" si="123"/>
        <v>23537.388357548181</v>
      </c>
      <c r="BZ363" s="5">
        <f t="shared" si="124"/>
        <v>4790.177965290115</v>
      </c>
      <c r="CA363" s="5">
        <f t="shared" si="98"/>
        <v>4652.8765332044177</v>
      </c>
      <c r="CB363" s="35">
        <f t="shared" si="99"/>
        <v>2.3721628564006547</v>
      </c>
      <c r="CC363" s="5">
        <f t="shared" si="100"/>
        <v>137.30143208569774</v>
      </c>
      <c r="CD363" s="35">
        <f t="shared" si="101"/>
        <v>7.0000000000000007E-2</v>
      </c>
      <c r="CE363" s="5">
        <f t="shared" si="125"/>
        <v>701115.488175657</v>
      </c>
      <c r="CF363" s="5">
        <f t="shared" si="126"/>
        <v>1004187.8674676247</v>
      </c>
      <c r="CG363" s="5">
        <f t="shared" si="102"/>
        <v>18884.511824343765</v>
      </c>
      <c r="CH363" s="5">
        <f t="shared" si="103"/>
        <v>1705303.3556432817</v>
      </c>
    </row>
    <row r="364" spans="9:86" ht="14.25" customHeight="1">
      <c r="I364" s="150"/>
      <c r="J364" s="2">
        <f t="shared" si="127"/>
        <v>357</v>
      </c>
      <c r="K364" s="118"/>
      <c r="L364" s="5">
        <f t="shared" si="104"/>
        <v>21269.65368628229</v>
      </c>
      <c r="M364" s="5">
        <f t="shared" si="67"/>
        <v>5409.1195491666622</v>
      </c>
      <c r="N364" s="5">
        <f t="shared" si="68"/>
        <v>5262.8906800734712</v>
      </c>
      <c r="O364" s="35">
        <f t="shared" si="69"/>
        <v>2.9692391372414688</v>
      </c>
      <c r="P364" s="5">
        <f t="shared" si="70"/>
        <v>146.22886909319075</v>
      </c>
      <c r="Q364" s="35">
        <f t="shared" si="71"/>
        <v>8.2500000000000004E-2</v>
      </c>
      <c r="R364" s="5">
        <f t="shared" si="105"/>
        <v>703993.23699379095</v>
      </c>
      <c r="S364" s="5">
        <f t="shared" si="106"/>
        <v>1227062.4420587069</v>
      </c>
      <c r="T364" s="5">
        <f t="shared" si="72"/>
        <v>16006.763006208819</v>
      </c>
      <c r="U364" s="5">
        <f t="shared" si="73"/>
        <v>1931055.6790524977</v>
      </c>
      <c r="V364" s="150"/>
      <c r="W364" s="2">
        <f t="shared" si="128"/>
        <v>357</v>
      </c>
      <c r="X364" s="118"/>
      <c r="Y364" s="5">
        <f t="shared" si="107"/>
        <v>20784.854616380013</v>
      </c>
      <c r="Z364" s="5">
        <f t="shared" si="108"/>
        <v>5283.104931931518</v>
      </c>
      <c r="AA364" s="5">
        <f t="shared" si="74"/>
        <v>5144.5392344889842</v>
      </c>
      <c r="AB364" s="35">
        <f t="shared" si="75"/>
        <v>2.970166111492377</v>
      </c>
      <c r="AC364" s="5">
        <f t="shared" si="76"/>
        <v>138.56569744253343</v>
      </c>
      <c r="AD364" s="35">
        <f t="shared" si="77"/>
        <v>0.08</v>
      </c>
      <c r="AE364" s="5">
        <f t="shared" si="109"/>
        <v>704359.68461810856</v>
      </c>
      <c r="AF364" s="5">
        <f t="shared" si="110"/>
        <v>1181708.7760814435</v>
      </c>
      <c r="AG364" s="5">
        <f t="shared" si="78"/>
        <v>15640.315381891029</v>
      </c>
      <c r="AH364" s="5">
        <f t="shared" si="79"/>
        <v>1886068.4606995522</v>
      </c>
      <c r="AI364" s="150"/>
      <c r="AJ364" s="2">
        <f t="shared" si="129"/>
        <v>357</v>
      </c>
      <c r="AK364" s="118"/>
      <c r="AL364" s="5">
        <f t="shared" si="111"/>
        <v>20303.795794353191</v>
      </c>
      <c r="AM364" s="5">
        <f t="shared" si="112"/>
        <v>5158.1681680251213</v>
      </c>
      <c r="AN364" s="5">
        <f t="shared" si="80"/>
        <v>5027.0394868532567</v>
      </c>
      <c r="AO364" s="35">
        <f t="shared" si="81"/>
        <v>2.9710934080127167</v>
      </c>
      <c r="AP364" s="5">
        <f t="shared" si="82"/>
        <v>131.12868117186437</v>
      </c>
      <c r="AQ364" s="35">
        <f t="shared" si="83"/>
        <v>7.7500000000000013E-2</v>
      </c>
      <c r="AR364" s="5">
        <f t="shared" si="113"/>
        <v>704723.2436925004</v>
      </c>
      <c r="AS364" s="5">
        <f t="shared" si="114"/>
        <v>1136742.7922924678</v>
      </c>
      <c r="AT364" s="5">
        <f t="shared" si="84"/>
        <v>15276.756307499934</v>
      </c>
      <c r="AU364" s="5">
        <f t="shared" si="85"/>
        <v>1841466.0359849683</v>
      </c>
      <c r="AV364" s="150"/>
      <c r="AW364" s="2">
        <f t="shared" si="130"/>
        <v>357</v>
      </c>
      <c r="AX364" s="118"/>
      <c r="AY364" s="5">
        <f t="shared" si="115"/>
        <v>19826.62180720011</v>
      </c>
      <c r="AZ364" s="5">
        <f t="shared" si="116"/>
        <v>5034.344461579999</v>
      </c>
      <c r="BA364" s="5">
        <f t="shared" si="86"/>
        <v>4910.4280752849982</v>
      </c>
      <c r="BB364" s="35">
        <f t="shared" si="87"/>
        <v>2.9720210269013707</v>
      </c>
      <c r="BC364" s="5">
        <f t="shared" si="88"/>
        <v>123.91638629500068</v>
      </c>
      <c r="BD364" s="35">
        <f t="shared" si="89"/>
        <v>7.4999999999999997E-2</v>
      </c>
      <c r="BE364" s="5">
        <f t="shared" si="117"/>
        <v>705083.80626808549</v>
      </c>
      <c r="BF364" s="5">
        <f t="shared" si="118"/>
        <v>1092177.1665159741</v>
      </c>
      <c r="BG364" s="5">
        <f t="shared" si="90"/>
        <v>14916.193731915111</v>
      </c>
      <c r="BH364" s="5">
        <f t="shared" si="91"/>
        <v>1797260.9727840596</v>
      </c>
      <c r="BI364" s="150"/>
      <c r="BJ364" s="2">
        <f t="shared" si="131"/>
        <v>357</v>
      </c>
      <c r="BK364" s="118"/>
      <c r="BL364" s="5">
        <f t="shared" si="119"/>
        <v>19353.478324863871</v>
      </c>
      <c r="BM364" s="5">
        <f t="shared" si="120"/>
        <v>4911.6692164045799</v>
      </c>
      <c r="BN364" s="5">
        <f t="shared" si="92"/>
        <v>4794.7419515251941</v>
      </c>
      <c r="BO364" s="35">
        <f t="shared" si="93"/>
        <v>2.972948968268061</v>
      </c>
      <c r="BP364" s="5">
        <f t="shared" si="94"/>
        <v>116.92726487938589</v>
      </c>
      <c r="BQ364" s="35">
        <f t="shared" si="95"/>
        <v>7.2499999999999995E-2</v>
      </c>
      <c r="BR364" s="5">
        <f t="shared" si="121"/>
        <v>705441.26362666255</v>
      </c>
      <c r="BS364" s="5">
        <f t="shared" si="122"/>
        <v>1048024.6466297728</v>
      </c>
      <c r="BT364" s="5">
        <f t="shared" si="96"/>
        <v>14558.736373338677</v>
      </c>
      <c r="BU364" s="5">
        <f t="shared" si="97"/>
        <v>1753465.9102564354</v>
      </c>
      <c r="BV364" s="150"/>
      <c r="BW364" s="2">
        <f t="shared" si="132"/>
        <v>357</v>
      </c>
      <c r="BX364" s="118"/>
      <c r="BY364" s="5">
        <f t="shared" si="123"/>
        <v>18884.511824343765</v>
      </c>
      <c r="BZ364" s="5">
        <f t="shared" si="124"/>
        <v>4790.177965290115</v>
      </c>
      <c r="CA364" s="5">
        <f t="shared" si="98"/>
        <v>4680.0183129814432</v>
      </c>
      <c r="CB364" s="35">
        <f t="shared" si="99"/>
        <v>2.9738772322079274</v>
      </c>
      <c r="CC364" s="5">
        <f t="shared" si="100"/>
        <v>110.15965230867197</v>
      </c>
      <c r="CD364" s="35">
        <f t="shared" si="101"/>
        <v>7.0000000000000007E-2</v>
      </c>
      <c r="CE364" s="5">
        <f t="shared" si="125"/>
        <v>705795.50648863846</v>
      </c>
      <c r="CF364" s="5">
        <f t="shared" si="126"/>
        <v>1004298.0271199334</v>
      </c>
      <c r="CG364" s="5">
        <f t="shared" si="102"/>
        <v>14204.493511362321</v>
      </c>
      <c r="CH364" s="5">
        <f t="shared" si="103"/>
        <v>1710093.5336085719</v>
      </c>
    </row>
    <row r="365" spans="9:86" ht="14.25" customHeight="1">
      <c r="I365" s="150"/>
      <c r="J365" s="2">
        <f t="shared" si="127"/>
        <v>358</v>
      </c>
      <c r="K365" s="118"/>
      <c r="L365" s="5">
        <f t="shared" si="104"/>
        <v>16006.763006208819</v>
      </c>
      <c r="M365" s="5">
        <f t="shared" si="67"/>
        <v>5409.1195491666622</v>
      </c>
      <c r="N365" s="5">
        <f t="shared" si="68"/>
        <v>5299.0730534989762</v>
      </c>
      <c r="O365" s="35">
        <f t="shared" si="69"/>
        <v>3.9726256093953785</v>
      </c>
      <c r="P365" s="5">
        <f t="shared" si="70"/>
        <v>110.04649566768563</v>
      </c>
      <c r="Q365" s="35">
        <f t="shared" si="71"/>
        <v>8.2500000000000004E-2</v>
      </c>
      <c r="R365" s="5">
        <f t="shared" si="105"/>
        <v>709292.31004728994</v>
      </c>
      <c r="S365" s="5">
        <f t="shared" si="106"/>
        <v>1227172.4885543745</v>
      </c>
      <c r="T365" s="5">
        <f t="shared" si="72"/>
        <v>10707.689952709843</v>
      </c>
      <c r="U365" s="5">
        <f t="shared" si="73"/>
        <v>1936464.7986016646</v>
      </c>
      <c r="V365" s="150"/>
      <c r="W365" s="2">
        <f t="shared" si="128"/>
        <v>358</v>
      </c>
      <c r="X365" s="118"/>
      <c r="Y365" s="5">
        <f t="shared" si="107"/>
        <v>15640.315381891029</v>
      </c>
      <c r="Z365" s="5">
        <f t="shared" si="108"/>
        <v>5283.104931931518</v>
      </c>
      <c r="AA365" s="5">
        <f t="shared" si="74"/>
        <v>5178.8361627189115</v>
      </c>
      <c r="AB365" s="35">
        <f t="shared" si="75"/>
        <v>3.9734514576721427</v>
      </c>
      <c r="AC365" s="5">
        <f t="shared" si="76"/>
        <v>104.26876921260687</v>
      </c>
      <c r="AD365" s="35">
        <f t="shared" si="77"/>
        <v>0.08</v>
      </c>
      <c r="AE365" s="5">
        <f t="shared" si="109"/>
        <v>709538.5207808275</v>
      </c>
      <c r="AF365" s="5">
        <f t="shared" si="110"/>
        <v>1181813.0448506561</v>
      </c>
      <c r="AG365" s="5">
        <f t="shared" si="78"/>
        <v>10461.479219172117</v>
      </c>
      <c r="AH365" s="5">
        <f t="shared" si="79"/>
        <v>1891351.5656314837</v>
      </c>
      <c r="AI365" s="150"/>
      <c r="AJ365" s="2">
        <f t="shared" si="129"/>
        <v>358</v>
      </c>
      <c r="AK365" s="118"/>
      <c r="AL365" s="5">
        <f t="shared" si="111"/>
        <v>15276.756307499934</v>
      </c>
      <c r="AM365" s="5">
        <f t="shared" si="112"/>
        <v>5158.1681680251213</v>
      </c>
      <c r="AN365" s="5">
        <f t="shared" si="80"/>
        <v>5059.5057835391844</v>
      </c>
      <c r="AO365" s="35">
        <f t="shared" si="81"/>
        <v>3.974277535124612</v>
      </c>
      <c r="AP365" s="5">
        <f t="shared" si="82"/>
        <v>98.662384485937082</v>
      </c>
      <c r="AQ365" s="35">
        <f t="shared" si="83"/>
        <v>7.7500000000000013E-2</v>
      </c>
      <c r="AR365" s="5">
        <f t="shared" si="113"/>
        <v>709782.74947603955</v>
      </c>
      <c r="AS365" s="5">
        <f t="shared" si="114"/>
        <v>1136841.4546769536</v>
      </c>
      <c r="AT365" s="5">
        <f t="shared" si="84"/>
        <v>10217.250523960749</v>
      </c>
      <c r="AU365" s="5">
        <f t="shared" si="85"/>
        <v>1846624.2041529932</v>
      </c>
      <c r="AV365" s="150"/>
      <c r="AW365" s="2">
        <f t="shared" si="130"/>
        <v>358</v>
      </c>
      <c r="AX365" s="118"/>
      <c r="AY365" s="5">
        <f t="shared" si="115"/>
        <v>14916.193731915111</v>
      </c>
      <c r="AZ365" s="5">
        <f t="shared" si="116"/>
        <v>5034.344461579999</v>
      </c>
      <c r="BA365" s="5">
        <f t="shared" si="86"/>
        <v>4941.1182507555295</v>
      </c>
      <c r="BB365" s="35">
        <f t="shared" si="87"/>
        <v>3.975103841819946</v>
      </c>
      <c r="BC365" s="5">
        <f t="shared" si="88"/>
        <v>93.226210824469433</v>
      </c>
      <c r="BD365" s="35">
        <f t="shared" si="89"/>
        <v>7.4999999999999997E-2</v>
      </c>
      <c r="BE365" s="5">
        <f t="shared" si="117"/>
        <v>710024.92451884097</v>
      </c>
      <c r="BF365" s="5">
        <f t="shared" si="118"/>
        <v>1092270.3927267985</v>
      </c>
      <c r="BG365" s="5">
        <f t="shared" si="90"/>
        <v>9975.0754811595816</v>
      </c>
      <c r="BH365" s="5">
        <f t="shared" si="91"/>
        <v>1802295.3172456394</v>
      </c>
      <c r="BI365" s="150"/>
      <c r="BJ365" s="2">
        <f t="shared" si="131"/>
        <v>358</v>
      </c>
      <c r="BK365" s="118"/>
      <c r="BL365" s="5">
        <f t="shared" si="119"/>
        <v>14558.736373338677</v>
      </c>
      <c r="BM365" s="5">
        <f t="shared" si="120"/>
        <v>4911.6692164045799</v>
      </c>
      <c r="BN365" s="5">
        <f t="shared" si="92"/>
        <v>4823.7101841489921</v>
      </c>
      <c r="BO365" s="35">
        <f t="shared" si="93"/>
        <v>3.975930377844568</v>
      </c>
      <c r="BP365" s="5">
        <f t="shared" si="94"/>
        <v>87.959032255587843</v>
      </c>
      <c r="BQ365" s="35">
        <f t="shared" si="95"/>
        <v>7.2499999999999995E-2</v>
      </c>
      <c r="BR365" s="5">
        <f t="shared" si="121"/>
        <v>710264.97381081153</v>
      </c>
      <c r="BS365" s="5">
        <f t="shared" si="122"/>
        <v>1048112.6056620284</v>
      </c>
      <c r="BT365" s="5">
        <f t="shared" si="96"/>
        <v>9735.0261891896844</v>
      </c>
      <c r="BU365" s="5">
        <f t="shared" si="97"/>
        <v>1758377.5794728398</v>
      </c>
      <c r="BV365" s="150"/>
      <c r="BW365" s="2">
        <f t="shared" si="132"/>
        <v>358</v>
      </c>
      <c r="BX365" s="118"/>
      <c r="BY365" s="5">
        <f t="shared" si="123"/>
        <v>14204.493511362321</v>
      </c>
      <c r="BZ365" s="5">
        <f t="shared" si="124"/>
        <v>4790.177965290115</v>
      </c>
      <c r="CA365" s="5">
        <f t="shared" si="98"/>
        <v>4707.3184198071685</v>
      </c>
      <c r="CB365" s="35">
        <f t="shared" si="99"/>
        <v>3.9767571432589857</v>
      </c>
      <c r="CC365" s="5">
        <f t="shared" si="100"/>
        <v>82.859545482946885</v>
      </c>
      <c r="CD365" s="35">
        <f t="shared" si="101"/>
        <v>7.0000000000000007E-2</v>
      </c>
      <c r="CE365" s="5">
        <f t="shared" si="125"/>
        <v>710502.82490844559</v>
      </c>
      <c r="CF365" s="5">
        <f t="shared" si="126"/>
        <v>1004380.8866654163</v>
      </c>
      <c r="CG365" s="5">
        <f t="shared" si="102"/>
        <v>9497.1750915551529</v>
      </c>
      <c r="CH365" s="5">
        <f t="shared" si="103"/>
        <v>1714883.711573862</v>
      </c>
    </row>
    <row r="366" spans="9:86" ht="14.25" customHeight="1">
      <c r="I366" s="150"/>
      <c r="J366" s="2">
        <f t="shared" si="127"/>
        <v>359</v>
      </c>
      <c r="K366" s="118"/>
      <c r="L366" s="5">
        <f t="shared" si="104"/>
        <v>10707.689952709843</v>
      </c>
      <c r="M366" s="5">
        <f t="shared" si="67"/>
        <v>5409.1195491666622</v>
      </c>
      <c r="N366" s="5">
        <f t="shared" si="68"/>
        <v>5335.504180741782</v>
      </c>
      <c r="O366" s="35">
        <f t="shared" si="69"/>
        <v>5.9794456555681297</v>
      </c>
      <c r="P366" s="5">
        <f t="shared" si="70"/>
        <v>73.615368424880174</v>
      </c>
      <c r="Q366" s="35">
        <f t="shared" si="71"/>
        <v>8.2500000000000004E-2</v>
      </c>
      <c r="R366" s="5">
        <f t="shared" si="105"/>
        <v>714627.81422803167</v>
      </c>
      <c r="S366" s="5">
        <f t="shared" si="106"/>
        <v>1227246.1039227995</v>
      </c>
      <c r="T366" s="5">
        <f t="shared" si="72"/>
        <v>5372.1857719680611</v>
      </c>
      <c r="U366" s="5">
        <f t="shared" si="73"/>
        <v>1941873.918150831</v>
      </c>
      <c r="V366" s="150"/>
      <c r="W366" s="2">
        <f t="shared" si="128"/>
        <v>359</v>
      </c>
      <c r="X366" s="118"/>
      <c r="Y366" s="5">
        <f t="shared" si="107"/>
        <v>10461.479219172117</v>
      </c>
      <c r="Z366" s="5">
        <f t="shared" si="108"/>
        <v>5283.104931931518</v>
      </c>
      <c r="AA366" s="5">
        <f t="shared" si="74"/>
        <v>5213.3617371370374</v>
      </c>
      <c r="AB366" s="35">
        <f t="shared" si="75"/>
        <v>5.9800664451919872</v>
      </c>
      <c r="AC366" s="5">
        <f t="shared" si="76"/>
        <v>69.743194794480786</v>
      </c>
      <c r="AD366" s="35">
        <f t="shared" si="77"/>
        <v>0.08</v>
      </c>
      <c r="AE366" s="5">
        <f t="shared" si="109"/>
        <v>714751.88251796458</v>
      </c>
      <c r="AF366" s="5">
        <f t="shared" si="110"/>
        <v>1181882.7880454506</v>
      </c>
      <c r="AG366" s="5">
        <f t="shared" si="78"/>
        <v>5248.1174820350798</v>
      </c>
      <c r="AH366" s="5">
        <f t="shared" si="79"/>
        <v>1896634.6705634152</v>
      </c>
      <c r="AI366" s="150"/>
      <c r="AJ366" s="2">
        <f t="shared" si="129"/>
        <v>359</v>
      </c>
      <c r="AK366" s="118"/>
      <c r="AL366" s="5">
        <f t="shared" si="111"/>
        <v>10217.250523960749</v>
      </c>
      <c r="AM366" s="5">
        <f t="shared" si="112"/>
        <v>5158.1681680251213</v>
      </c>
      <c r="AN366" s="5">
        <f t="shared" si="80"/>
        <v>5092.1817583912079</v>
      </c>
      <c r="AO366" s="35">
        <f t="shared" si="81"/>
        <v>5.9806873637279176</v>
      </c>
      <c r="AP366" s="5">
        <f t="shared" si="82"/>
        <v>65.986409633913169</v>
      </c>
      <c r="AQ366" s="35">
        <f t="shared" si="83"/>
        <v>7.7499999999999999E-2</v>
      </c>
      <c r="AR366" s="5">
        <f t="shared" si="113"/>
        <v>714874.93123443075</v>
      </c>
      <c r="AS366" s="5">
        <f t="shared" si="114"/>
        <v>1136907.4410865875</v>
      </c>
      <c r="AT366" s="5">
        <f t="shared" si="84"/>
        <v>5125.068765569541</v>
      </c>
      <c r="AU366" s="5">
        <f t="shared" si="85"/>
        <v>1851782.3723210183</v>
      </c>
      <c r="AV366" s="150"/>
      <c r="AW366" s="2">
        <f t="shared" si="130"/>
        <v>359</v>
      </c>
      <c r="AX366" s="118"/>
      <c r="AY366" s="5">
        <f t="shared" si="115"/>
        <v>9975.0754811595816</v>
      </c>
      <c r="AZ366" s="5">
        <f t="shared" si="116"/>
        <v>5034.344461579999</v>
      </c>
      <c r="BA366" s="5">
        <f t="shared" si="86"/>
        <v>4972.0002398227516</v>
      </c>
      <c r="BB366" s="35">
        <f t="shared" si="87"/>
        <v>5.9813084112058474</v>
      </c>
      <c r="BC366" s="5">
        <f t="shared" si="88"/>
        <v>62.344221757247382</v>
      </c>
      <c r="BD366" s="35">
        <f t="shared" si="89"/>
        <v>7.4999999999999997E-2</v>
      </c>
      <c r="BE366" s="5">
        <f t="shared" si="117"/>
        <v>714996.92475866375</v>
      </c>
      <c r="BF366" s="5">
        <f t="shared" si="118"/>
        <v>1092332.7369485558</v>
      </c>
      <c r="BG366" s="5">
        <f t="shared" si="90"/>
        <v>5003.07524133683</v>
      </c>
      <c r="BH366" s="5">
        <f t="shared" si="91"/>
        <v>1807329.6617072197</v>
      </c>
      <c r="BI366" s="150"/>
      <c r="BJ366" s="2">
        <f t="shared" si="131"/>
        <v>359</v>
      </c>
      <c r="BK366" s="118"/>
      <c r="BL366" s="5">
        <f t="shared" si="119"/>
        <v>9735.0261891896844</v>
      </c>
      <c r="BM366" s="5">
        <f t="shared" si="120"/>
        <v>4911.6692164045799</v>
      </c>
      <c r="BN366" s="5">
        <f t="shared" si="92"/>
        <v>4852.8534331782257</v>
      </c>
      <c r="BO366" s="35">
        <f t="shared" si="93"/>
        <v>5.9819295876990299</v>
      </c>
      <c r="BP366" s="5">
        <f t="shared" si="94"/>
        <v>58.815783226354341</v>
      </c>
      <c r="BQ366" s="35">
        <f t="shared" si="95"/>
        <v>7.2499999999999995E-2</v>
      </c>
      <c r="BR366" s="5">
        <f t="shared" si="121"/>
        <v>715117.8272439898</v>
      </c>
      <c r="BS366" s="5">
        <f t="shared" si="122"/>
        <v>1048171.4214452548</v>
      </c>
      <c r="BT366" s="5">
        <f t="shared" si="96"/>
        <v>4882.1727560114587</v>
      </c>
      <c r="BU366" s="5">
        <f t="shared" si="97"/>
        <v>1763289.2486892445</v>
      </c>
      <c r="BV366" s="150"/>
      <c r="BW366" s="2">
        <f t="shared" si="132"/>
        <v>359</v>
      </c>
      <c r="BX366" s="118"/>
      <c r="BY366" s="5">
        <f t="shared" si="123"/>
        <v>9497.1750915551529</v>
      </c>
      <c r="BZ366" s="5">
        <f t="shared" si="124"/>
        <v>4790.177965290115</v>
      </c>
      <c r="CA366" s="5">
        <f t="shared" si="98"/>
        <v>4734.777777256043</v>
      </c>
      <c r="CB366" s="35">
        <f t="shared" si="99"/>
        <v>5.9825508932223688</v>
      </c>
      <c r="CC366" s="5">
        <f t="shared" si="100"/>
        <v>55.400188034071725</v>
      </c>
      <c r="CD366" s="35">
        <f t="shared" si="101"/>
        <v>7.0000000000000007E-2</v>
      </c>
      <c r="CE366" s="5">
        <f t="shared" si="125"/>
        <v>715237.60268570168</v>
      </c>
      <c r="CF366" s="5">
        <f t="shared" si="126"/>
        <v>1004436.2868534504</v>
      </c>
      <c r="CG366" s="5">
        <f t="shared" si="102"/>
        <v>4762.3973142991099</v>
      </c>
      <c r="CH366" s="5">
        <f t="shared" si="103"/>
        <v>1719673.8895391519</v>
      </c>
    </row>
    <row r="367" spans="9:86" ht="14.25" customHeight="1">
      <c r="I367" s="150"/>
      <c r="J367" s="2">
        <f t="shared" si="127"/>
        <v>360</v>
      </c>
      <c r="K367" s="118"/>
      <c r="L367" s="5">
        <f t="shared" si="104"/>
        <v>5372.1857719680611</v>
      </c>
      <c r="M367" s="5">
        <f t="shared" si="67"/>
        <v>5409.1195491666622</v>
      </c>
      <c r="N367" s="5">
        <f t="shared" si="68"/>
        <v>5372.185771984382</v>
      </c>
      <c r="O367" s="35">
        <f t="shared" si="69"/>
        <v>12.000000000036456</v>
      </c>
      <c r="P367" s="5">
        <f t="shared" si="70"/>
        <v>36.933777182280423</v>
      </c>
      <c r="Q367" s="35">
        <f t="shared" si="71"/>
        <v>8.2500000000000018E-2</v>
      </c>
      <c r="R367" s="5">
        <f t="shared" si="105"/>
        <v>720000.00000001607</v>
      </c>
      <c r="S367" s="166">
        <f t="shared" si="106"/>
        <v>1227283.0376999818</v>
      </c>
      <c r="T367" s="5">
        <f t="shared" si="72"/>
        <v>-1.6320882423315197E-8</v>
      </c>
      <c r="U367" s="166">
        <f t="shared" si="73"/>
        <v>1947283.0376999979</v>
      </c>
      <c r="V367" s="150"/>
      <c r="W367" s="2">
        <f t="shared" si="128"/>
        <v>360</v>
      </c>
      <c r="X367" s="118"/>
      <c r="Y367" s="5">
        <f t="shared" si="107"/>
        <v>5248.1174820350798</v>
      </c>
      <c r="Z367" s="5">
        <f t="shared" si="108"/>
        <v>5283.104931931518</v>
      </c>
      <c r="AA367" s="5">
        <f t="shared" si="74"/>
        <v>5248.1174820512842</v>
      </c>
      <c r="AB367" s="35">
        <f t="shared" si="75"/>
        <v>12.000000000037053</v>
      </c>
      <c r="AC367" s="5">
        <f t="shared" si="76"/>
        <v>34.987449880233868</v>
      </c>
      <c r="AD367" s="35">
        <f t="shared" si="77"/>
        <v>0.08</v>
      </c>
      <c r="AE367" s="5">
        <f t="shared" si="109"/>
        <v>720000.00000001583</v>
      </c>
      <c r="AF367" s="166">
        <f t="shared" si="110"/>
        <v>1181917.7754953308</v>
      </c>
      <c r="AG367" s="5">
        <f t="shared" si="78"/>
        <v>-1.6204467101488262E-8</v>
      </c>
      <c r="AH367" s="166">
        <f t="shared" si="79"/>
        <v>1901917.7754953466</v>
      </c>
      <c r="AI367" s="150"/>
      <c r="AJ367" s="2">
        <f t="shared" si="129"/>
        <v>360</v>
      </c>
      <c r="AK367" s="118"/>
      <c r="AL367" s="5">
        <f t="shared" si="111"/>
        <v>5125.068765569541</v>
      </c>
      <c r="AM367" s="5">
        <f t="shared" si="112"/>
        <v>5158.1681680251213</v>
      </c>
      <c r="AN367" s="5">
        <f t="shared" si="80"/>
        <v>5125.0687655808179</v>
      </c>
      <c r="AO367" s="35">
        <f t="shared" si="81"/>
        <v>12.000000000026404</v>
      </c>
      <c r="AP367" s="5">
        <f t="shared" si="82"/>
        <v>33.099402444303287</v>
      </c>
      <c r="AQ367" s="35">
        <f t="shared" si="83"/>
        <v>7.7499999999999999E-2</v>
      </c>
      <c r="AR367" s="5">
        <f t="shared" si="113"/>
        <v>720000.00000001153</v>
      </c>
      <c r="AS367" s="166">
        <f t="shared" si="114"/>
        <v>1136940.5404890317</v>
      </c>
      <c r="AT367" s="5">
        <f t="shared" si="84"/>
        <v>-1.1276824807282537E-8</v>
      </c>
      <c r="AU367" s="166">
        <f t="shared" si="85"/>
        <v>1856940.5404890431</v>
      </c>
      <c r="AV367" s="150"/>
      <c r="AW367" s="2">
        <f t="shared" si="130"/>
        <v>360</v>
      </c>
      <c r="AX367" s="118"/>
      <c r="AY367" s="5">
        <f t="shared" si="115"/>
        <v>5003.07524133683</v>
      </c>
      <c r="AZ367" s="5">
        <f t="shared" si="116"/>
        <v>5034.344461579999</v>
      </c>
      <c r="BA367" s="5">
        <f t="shared" si="86"/>
        <v>5003.0752413216442</v>
      </c>
      <c r="BB367" s="35">
        <f t="shared" si="87"/>
        <v>11.999999999963576</v>
      </c>
      <c r="BC367" s="5">
        <f t="shared" si="88"/>
        <v>31.269220258355183</v>
      </c>
      <c r="BD367" s="35">
        <f t="shared" si="89"/>
        <v>7.4999999999999997E-2</v>
      </c>
      <c r="BE367" s="5">
        <f t="shared" si="117"/>
        <v>719999.99999998545</v>
      </c>
      <c r="BF367" s="166">
        <f t="shared" si="118"/>
        <v>1092364.0061688141</v>
      </c>
      <c r="BG367" s="5">
        <f t="shared" si="90"/>
        <v>1.5185833035502583E-8</v>
      </c>
      <c r="BH367" s="166">
        <f t="shared" si="91"/>
        <v>1812364.0061687995</v>
      </c>
      <c r="BI367" s="150"/>
      <c r="BJ367" s="2">
        <f t="shared" si="131"/>
        <v>360</v>
      </c>
      <c r="BK367" s="118"/>
      <c r="BL367" s="5">
        <f t="shared" si="119"/>
        <v>4882.1727560114587</v>
      </c>
      <c r="BM367" s="5">
        <f t="shared" si="120"/>
        <v>4911.6692164045799</v>
      </c>
      <c r="BN367" s="5">
        <f t="shared" si="92"/>
        <v>4882.172756003677</v>
      </c>
      <c r="BO367" s="35">
        <f t="shared" si="93"/>
        <v>11.999999999980874</v>
      </c>
      <c r="BP367" s="5">
        <f t="shared" si="94"/>
        <v>29.496460400902563</v>
      </c>
      <c r="BQ367" s="35">
        <f t="shared" si="95"/>
        <v>7.2499999999999995E-2</v>
      </c>
      <c r="BR367" s="5">
        <f t="shared" si="121"/>
        <v>719999.99999999348</v>
      </c>
      <c r="BS367" s="166">
        <f t="shared" si="122"/>
        <v>1048200.9179056557</v>
      </c>
      <c r="BT367" s="5">
        <f t="shared" si="96"/>
        <v>7.781636668369174E-9</v>
      </c>
      <c r="BU367" s="166">
        <f t="shared" si="97"/>
        <v>1768200.9179056492</v>
      </c>
      <c r="BV367" s="150"/>
      <c r="BW367" s="2">
        <f t="shared" si="132"/>
        <v>360</v>
      </c>
      <c r="BX367" s="118"/>
      <c r="BY367" s="5">
        <f t="shared" si="123"/>
        <v>4762.3973142991099</v>
      </c>
      <c r="BZ367" s="5">
        <f t="shared" si="124"/>
        <v>4790.177965290115</v>
      </c>
      <c r="CA367" s="5">
        <f t="shared" si="98"/>
        <v>4762.3973142900368</v>
      </c>
      <c r="CB367" s="35">
        <f t="shared" si="99"/>
        <v>11.999999999977138</v>
      </c>
      <c r="CC367" s="5">
        <f t="shared" si="100"/>
        <v>27.780651000078141</v>
      </c>
      <c r="CD367" s="35">
        <f t="shared" si="101"/>
        <v>7.0000000000000007E-2</v>
      </c>
      <c r="CE367" s="5">
        <f t="shared" si="125"/>
        <v>719999.99999999173</v>
      </c>
      <c r="CF367" s="166">
        <f t="shared" si="126"/>
        <v>1004464.0675044504</v>
      </c>
      <c r="CG367" s="5">
        <f t="shared" si="102"/>
        <v>9.0731191448867321E-9</v>
      </c>
      <c r="CH367" s="166">
        <f t="shared" si="103"/>
        <v>1724464.0675044423</v>
      </c>
    </row>
  </sheetData>
  <mergeCells count="1">
    <mergeCell ref="A1:H2"/>
  </mergeCells>
  <pageMargins left="0.7" right="0.7" top="0.75" bottom="0.75" header="0" footer="0"/>
  <pageSetup orientation="landscape"/>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H365"/>
  <sheetViews>
    <sheetView topLeftCell="L1" workbookViewId="0">
      <selection activeCell="G53" sqref="G53:H53"/>
    </sheetView>
  </sheetViews>
  <sheetFormatPr defaultColWidth="12.6640625" defaultRowHeight="15" customHeight="1" outlineLevelCol="1"/>
  <cols>
    <col min="1" max="1" width="29.109375" customWidth="1"/>
    <col min="2" max="7" width="11.21875" customWidth="1"/>
    <col min="8" max="8" width="9.6640625" customWidth="1"/>
    <col min="9" max="9" width="8.88671875" customWidth="1"/>
    <col min="10" max="10" width="15.6640625" customWidth="1" outlineLevel="1"/>
    <col min="11" max="11" width="12.21875" customWidth="1" outlineLevel="1"/>
    <col min="12" max="12" width="14.33203125" customWidth="1" outlineLevel="1"/>
    <col min="13" max="13" width="16.44140625" customWidth="1" outlineLevel="1"/>
    <col min="14" max="14" width="16.33203125" customWidth="1" outlineLevel="1"/>
    <col min="15" max="15" width="19.44140625" customWidth="1" outlineLevel="1"/>
    <col min="16" max="17" width="15.44140625" customWidth="1" outlineLevel="1"/>
    <col min="18" max="18" width="18.33203125" customWidth="1" outlineLevel="1"/>
    <col min="19" max="19" width="17.6640625" customWidth="1" outlineLevel="1"/>
    <col min="20" max="20" width="13.6640625" customWidth="1" outlineLevel="1"/>
    <col min="21" max="21" width="20.109375" customWidth="1" outlineLevel="1"/>
    <col min="22" max="22" width="8.88671875" customWidth="1"/>
    <col min="23" max="23" width="15.6640625" customWidth="1" outlineLevel="1"/>
    <col min="24" max="24" width="12.21875" customWidth="1" outlineLevel="1"/>
    <col min="25" max="25" width="14.33203125" customWidth="1" outlineLevel="1"/>
    <col min="26" max="26" width="16.44140625" customWidth="1" outlineLevel="1"/>
    <col min="27" max="27" width="16.33203125" customWidth="1" outlineLevel="1"/>
    <col min="28" max="28" width="19.44140625" customWidth="1" outlineLevel="1"/>
    <col min="29" max="30" width="15.44140625" customWidth="1" outlineLevel="1"/>
    <col min="31" max="31" width="18.33203125" customWidth="1" outlineLevel="1"/>
    <col min="32" max="32" width="17.6640625" customWidth="1" outlineLevel="1"/>
    <col min="33" max="33" width="13.6640625" customWidth="1" outlineLevel="1"/>
    <col min="34" max="34" width="20.109375" customWidth="1" outlineLevel="1"/>
    <col min="35" max="35" width="8.88671875" customWidth="1"/>
    <col min="36" max="36" width="15.6640625" customWidth="1" outlineLevel="1"/>
    <col min="37" max="37" width="12.21875" customWidth="1" outlineLevel="1"/>
    <col min="38" max="38" width="14.33203125" customWidth="1" outlineLevel="1"/>
    <col min="39" max="39" width="16.44140625" customWidth="1" outlineLevel="1"/>
    <col min="40" max="40" width="16.33203125" customWidth="1" outlineLevel="1"/>
    <col min="41" max="41" width="19.44140625" customWidth="1" outlineLevel="1"/>
    <col min="42" max="43" width="15.44140625" customWidth="1" outlineLevel="1"/>
    <col min="44" max="44" width="18.33203125" customWidth="1" outlineLevel="1"/>
    <col min="45" max="45" width="17.6640625" customWidth="1" outlineLevel="1"/>
    <col min="46" max="46" width="13.6640625" customWidth="1" outlineLevel="1"/>
    <col min="47" max="47" width="20.109375" customWidth="1" outlineLevel="1"/>
    <col min="48" max="48" width="8.88671875" customWidth="1"/>
    <col min="49" max="49" width="15.6640625" customWidth="1" outlineLevel="1"/>
    <col min="50" max="50" width="12.21875" customWidth="1" outlineLevel="1"/>
    <col min="51" max="51" width="14.33203125" customWidth="1" outlineLevel="1"/>
    <col min="52" max="52" width="16.44140625" customWidth="1" outlineLevel="1"/>
    <col min="53" max="53" width="16.33203125" customWidth="1" outlineLevel="1"/>
    <col min="54" max="54" width="19.44140625" customWidth="1" outlineLevel="1"/>
    <col min="55" max="56" width="15.44140625" customWidth="1" outlineLevel="1"/>
    <col min="57" max="57" width="18.33203125" customWidth="1" outlineLevel="1"/>
    <col min="58" max="58" width="17.6640625" customWidth="1" outlineLevel="1"/>
    <col min="59" max="59" width="13.6640625" customWidth="1" outlineLevel="1"/>
    <col min="60" max="60" width="20.109375" customWidth="1" outlineLevel="1"/>
    <col min="61" max="61" width="8.88671875" customWidth="1"/>
    <col min="62" max="62" width="15.6640625" customWidth="1" outlineLevel="1"/>
    <col min="63" max="63" width="12.21875" customWidth="1" outlineLevel="1"/>
    <col min="64" max="64" width="14.33203125" customWidth="1" outlineLevel="1"/>
    <col min="65" max="65" width="16.44140625" customWidth="1" outlineLevel="1"/>
    <col min="66" max="66" width="16.33203125" customWidth="1" outlineLevel="1"/>
    <col min="67" max="67" width="19.44140625" customWidth="1" outlineLevel="1"/>
    <col min="68" max="69" width="15.44140625" customWidth="1" outlineLevel="1"/>
    <col min="70" max="70" width="18.33203125" customWidth="1" outlineLevel="1"/>
    <col min="71" max="71" width="17.6640625" customWidth="1" outlineLevel="1"/>
    <col min="72" max="72" width="13.6640625" customWidth="1" outlineLevel="1"/>
    <col min="73" max="73" width="20.109375" customWidth="1" outlineLevel="1"/>
    <col min="74" max="74" width="8.88671875" customWidth="1"/>
    <col min="75" max="75" width="15.6640625" customWidth="1" outlineLevel="1"/>
    <col min="76" max="76" width="12.21875" customWidth="1" outlineLevel="1"/>
    <col min="77" max="77" width="14.33203125" customWidth="1" outlineLevel="1"/>
    <col min="78" max="78" width="16.44140625" customWidth="1" outlineLevel="1"/>
    <col min="79" max="79" width="16.33203125" customWidth="1" outlineLevel="1"/>
    <col min="80" max="80" width="19.44140625" customWidth="1" outlineLevel="1"/>
    <col min="81" max="82" width="15.44140625" customWidth="1" outlineLevel="1"/>
    <col min="83" max="83" width="18.33203125" customWidth="1" outlineLevel="1"/>
    <col min="84" max="84" width="17.6640625" customWidth="1" outlineLevel="1"/>
    <col min="85" max="85" width="13.6640625" customWidth="1" outlineLevel="1"/>
    <col min="86" max="86" width="20.109375" customWidth="1" outlineLevel="1"/>
  </cols>
  <sheetData>
    <row r="1" spans="1:86" ht="14.25" customHeight="1">
      <c r="A1" s="2"/>
      <c r="B1" s="2"/>
      <c r="C1" s="2"/>
      <c r="I1" s="150"/>
      <c r="J1" s="2" t="s">
        <v>170</v>
      </c>
      <c r="K1" s="206">
        <f>'Interest Rate Comparison'!B3</f>
        <v>8.2500000000000004E-2</v>
      </c>
      <c r="N1" s="2">
        <f>K1/12</f>
        <v>6.875E-3</v>
      </c>
      <c r="O1" s="2" t="s">
        <v>171</v>
      </c>
      <c r="V1" s="150"/>
      <c r="W1" s="2" t="s">
        <v>170</v>
      </c>
      <c r="X1" s="206">
        <f>'Interest Rate Comparison'!B4</f>
        <v>0.08</v>
      </c>
      <c r="AA1" s="2">
        <f>X1/12</f>
        <v>6.6666666666666671E-3</v>
      </c>
      <c r="AB1" s="2" t="s">
        <v>171</v>
      </c>
      <c r="AI1" s="150"/>
      <c r="AJ1" s="2" t="s">
        <v>170</v>
      </c>
      <c r="AK1" s="206">
        <f>'Interest Rate Comparison'!B5</f>
        <v>7.7499999999999999E-2</v>
      </c>
      <c r="AN1" s="2">
        <f>AK1/12</f>
        <v>6.4583333333333333E-3</v>
      </c>
      <c r="AO1" s="2" t="s">
        <v>171</v>
      </c>
      <c r="AV1" s="150"/>
      <c r="AW1" s="2" t="s">
        <v>170</v>
      </c>
      <c r="AX1" s="206">
        <f>'Interest Rate Comparison'!B6</f>
        <v>7.4999999999999997E-2</v>
      </c>
      <c r="BA1" s="2">
        <f>AX1/12</f>
        <v>6.2499999999999995E-3</v>
      </c>
      <c r="BB1" s="2" t="s">
        <v>171</v>
      </c>
      <c r="BI1" s="150"/>
      <c r="BJ1" s="2" t="s">
        <v>170</v>
      </c>
      <c r="BK1" s="206">
        <f>'Interest Rate Comparison'!B7</f>
        <v>7.2499999999999995E-2</v>
      </c>
      <c r="BN1" s="2">
        <f>BK1/12</f>
        <v>6.0416666666666665E-3</v>
      </c>
      <c r="BO1" s="2" t="s">
        <v>171</v>
      </c>
      <c r="BV1" s="150"/>
      <c r="BW1" s="2" t="s">
        <v>170</v>
      </c>
      <c r="BX1" s="206">
        <f>'Interest Rate Comparison'!B8</f>
        <v>7.0000000000000007E-2</v>
      </c>
      <c r="CA1" s="2">
        <f>BX1/12</f>
        <v>5.8333333333333336E-3</v>
      </c>
      <c r="CB1" s="2" t="s">
        <v>171</v>
      </c>
    </row>
    <row r="2" spans="1:86" ht="14.25" customHeight="1">
      <c r="B2" s="205"/>
      <c r="C2" s="205"/>
      <c r="I2" s="150"/>
      <c r="J2" s="2" t="s">
        <v>173</v>
      </c>
      <c r="K2" s="2">
        <f>$L$2*12</f>
        <v>360</v>
      </c>
      <c r="L2" s="2">
        <f>'STR Calculator'!I9</f>
        <v>30</v>
      </c>
      <c r="M2" s="2" t="s">
        <v>174</v>
      </c>
      <c r="N2" s="2">
        <f>(1+N1)^K2</f>
        <v>11.781505620888151</v>
      </c>
      <c r="O2" s="2" t="s">
        <v>175</v>
      </c>
      <c r="V2" s="150"/>
      <c r="W2" s="2" t="s">
        <v>173</v>
      </c>
      <c r="X2" s="2">
        <f>$L$2*12</f>
        <v>360</v>
      </c>
      <c r="Y2" s="2">
        <v>30</v>
      </c>
      <c r="Z2" s="2" t="s">
        <v>174</v>
      </c>
      <c r="AA2" s="2">
        <f>(1+AA1)^X2</f>
        <v>10.935729657755621</v>
      </c>
      <c r="AB2" s="2" t="s">
        <v>175</v>
      </c>
      <c r="AI2" s="150"/>
      <c r="AJ2" s="2" t="s">
        <v>173</v>
      </c>
      <c r="AK2" s="2">
        <f>$L$2*12</f>
        <v>360</v>
      </c>
      <c r="AL2" s="2">
        <v>30</v>
      </c>
      <c r="AM2" s="2" t="s">
        <v>174</v>
      </c>
      <c r="AN2" s="2">
        <f>(1+AN1)^AK2</f>
        <v>10.150514126201864</v>
      </c>
      <c r="AO2" s="2" t="s">
        <v>175</v>
      </c>
      <c r="AV2" s="150"/>
      <c r="AW2" s="2" t="s">
        <v>173</v>
      </c>
      <c r="AX2" s="2">
        <f>$L$2*12</f>
        <v>360</v>
      </c>
      <c r="AY2" s="2">
        <v>30</v>
      </c>
      <c r="AZ2" s="2" t="s">
        <v>174</v>
      </c>
      <c r="BA2" s="2">
        <f>(1+BA1)^AX2</f>
        <v>9.4215339047287756</v>
      </c>
      <c r="BB2" s="2" t="s">
        <v>175</v>
      </c>
      <c r="BI2" s="150"/>
      <c r="BJ2" s="2" t="s">
        <v>173</v>
      </c>
      <c r="BK2" s="2">
        <f>$L$2*12</f>
        <v>360</v>
      </c>
      <c r="BL2" s="2">
        <v>30</v>
      </c>
      <c r="BM2" s="2" t="s">
        <v>174</v>
      </c>
      <c r="BN2" s="2">
        <f>(1+BN1)^BK2</f>
        <v>8.744771963551262</v>
      </c>
      <c r="BO2" s="2" t="s">
        <v>175</v>
      </c>
      <c r="BV2" s="150"/>
      <c r="BW2" s="2" t="s">
        <v>173</v>
      </c>
      <c r="BX2" s="2">
        <f>$L$2*12</f>
        <v>360</v>
      </c>
      <c r="BY2" s="2">
        <v>30</v>
      </c>
      <c r="BZ2" s="2" t="s">
        <v>174</v>
      </c>
      <c r="CA2" s="2">
        <f>(1+CA1)^BX2</f>
        <v>8.1164974753596617</v>
      </c>
      <c r="CB2" s="2" t="s">
        <v>175</v>
      </c>
    </row>
    <row r="3" spans="1:86" ht="14.25" customHeight="1">
      <c r="A3" s="2" t="s">
        <v>176</v>
      </c>
      <c r="B3" s="11">
        <f>'STR Calculator'!B5</f>
        <v>800000</v>
      </c>
      <c r="C3" s="29" t="e">
        <f>B3/B1</f>
        <v>#DIV/0!</v>
      </c>
      <c r="D3" s="2" t="s">
        <v>169</v>
      </c>
      <c r="I3" s="150"/>
      <c r="J3" s="2" t="s">
        <v>177</v>
      </c>
      <c r="V3" s="150"/>
      <c r="W3" s="2" t="s">
        <v>177</v>
      </c>
      <c r="AI3" s="150"/>
      <c r="AJ3" s="2" t="s">
        <v>177</v>
      </c>
      <c r="AV3" s="150"/>
      <c r="AW3" s="2" t="s">
        <v>177</v>
      </c>
      <c r="BI3" s="150"/>
      <c r="BJ3" s="2" t="s">
        <v>177</v>
      </c>
      <c r="BV3" s="150"/>
      <c r="BW3" s="2" t="s">
        <v>177</v>
      </c>
    </row>
    <row r="4" spans="1:86" ht="14.25" customHeight="1">
      <c r="A4" s="2" t="s">
        <v>145</v>
      </c>
      <c r="B4" s="9">
        <v>0.15</v>
      </c>
      <c r="I4" s="150"/>
      <c r="V4" s="150"/>
      <c r="AI4" s="150"/>
      <c r="AV4" s="150"/>
      <c r="BI4" s="150"/>
      <c r="BV4" s="150"/>
    </row>
    <row r="5" spans="1:86" ht="14.25" customHeight="1">
      <c r="A5" s="2" t="s">
        <v>178</v>
      </c>
      <c r="B5" s="11">
        <f>B3-(B3*B4)</f>
        <v>680000</v>
      </c>
      <c r="C5" s="2" t="s">
        <v>179</v>
      </c>
      <c r="I5" s="150"/>
      <c r="J5" s="2" t="s">
        <v>180</v>
      </c>
      <c r="K5" s="2" t="s">
        <v>181</v>
      </c>
      <c r="L5" s="2" t="s">
        <v>182</v>
      </c>
      <c r="M5" s="2" t="s">
        <v>177</v>
      </c>
      <c r="N5" s="2" t="s">
        <v>183</v>
      </c>
      <c r="O5" s="2" t="s">
        <v>184</v>
      </c>
      <c r="P5" s="2" t="s">
        <v>185</v>
      </c>
      <c r="Q5" s="2" t="s">
        <v>186</v>
      </c>
      <c r="R5" s="2" t="s">
        <v>187</v>
      </c>
      <c r="S5" s="2" t="s">
        <v>188</v>
      </c>
      <c r="T5" s="2" t="s">
        <v>189</v>
      </c>
      <c r="U5" s="107" t="s">
        <v>190</v>
      </c>
      <c r="V5" s="150"/>
      <c r="W5" s="2" t="s">
        <v>180</v>
      </c>
      <c r="X5" s="2" t="s">
        <v>181</v>
      </c>
      <c r="Y5" s="2" t="s">
        <v>182</v>
      </c>
      <c r="Z5" s="2" t="s">
        <v>177</v>
      </c>
      <c r="AA5" s="2" t="s">
        <v>183</v>
      </c>
      <c r="AB5" s="2" t="s">
        <v>184</v>
      </c>
      <c r="AC5" s="2" t="s">
        <v>185</v>
      </c>
      <c r="AD5" s="2" t="s">
        <v>186</v>
      </c>
      <c r="AE5" s="2" t="s">
        <v>187</v>
      </c>
      <c r="AF5" s="2" t="s">
        <v>188</v>
      </c>
      <c r="AG5" s="2" t="s">
        <v>189</v>
      </c>
      <c r="AH5" s="107" t="s">
        <v>190</v>
      </c>
      <c r="AI5" s="150"/>
      <c r="AJ5" s="2" t="s">
        <v>180</v>
      </c>
      <c r="AK5" s="2" t="s">
        <v>181</v>
      </c>
      <c r="AL5" s="2" t="s">
        <v>182</v>
      </c>
      <c r="AM5" s="2" t="s">
        <v>177</v>
      </c>
      <c r="AN5" s="2" t="s">
        <v>183</v>
      </c>
      <c r="AO5" s="2" t="s">
        <v>184</v>
      </c>
      <c r="AP5" s="2" t="s">
        <v>185</v>
      </c>
      <c r="AQ5" s="2" t="s">
        <v>186</v>
      </c>
      <c r="AR5" s="2" t="s">
        <v>187</v>
      </c>
      <c r="AS5" s="2" t="s">
        <v>188</v>
      </c>
      <c r="AT5" s="2" t="s">
        <v>189</v>
      </c>
      <c r="AU5" s="107" t="s">
        <v>190</v>
      </c>
      <c r="AV5" s="150"/>
      <c r="AW5" s="2" t="s">
        <v>180</v>
      </c>
      <c r="AX5" s="2" t="s">
        <v>181</v>
      </c>
      <c r="AY5" s="2" t="s">
        <v>182</v>
      </c>
      <c r="AZ5" s="2" t="s">
        <v>177</v>
      </c>
      <c r="BA5" s="2" t="s">
        <v>183</v>
      </c>
      <c r="BB5" s="2" t="s">
        <v>184</v>
      </c>
      <c r="BC5" s="2" t="s">
        <v>185</v>
      </c>
      <c r="BD5" s="2" t="s">
        <v>186</v>
      </c>
      <c r="BE5" s="2" t="s">
        <v>187</v>
      </c>
      <c r="BF5" s="2" t="s">
        <v>188</v>
      </c>
      <c r="BG5" s="2" t="s">
        <v>189</v>
      </c>
      <c r="BH5" s="107" t="s">
        <v>190</v>
      </c>
      <c r="BI5" s="150"/>
      <c r="BJ5" s="2" t="s">
        <v>180</v>
      </c>
      <c r="BK5" s="2" t="s">
        <v>181</v>
      </c>
      <c r="BL5" s="2" t="s">
        <v>182</v>
      </c>
      <c r="BM5" s="2" t="s">
        <v>177</v>
      </c>
      <c r="BN5" s="2" t="s">
        <v>183</v>
      </c>
      <c r="BO5" s="2" t="s">
        <v>184</v>
      </c>
      <c r="BP5" s="2" t="s">
        <v>185</v>
      </c>
      <c r="BQ5" s="2" t="s">
        <v>186</v>
      </c>
      <c r="BR5" s="2" t="s">
        <v>187</v>
      </c>
      <c r="BS5" s="2" t="s">
        <v>188</v>
      </c>
      <c r="BT5" s="2" t="s">
        <v>189</v>
      </c>
      <c r="BU5" s="107" t="s">
        <v>190</v>
      </c>
      <c r="BV5" s="150"/>
      <c r="BW5" s="2" t="s">
        <v>180</v>
      </c>
      <c r="BX5" s="2" t="s">
        <v>181</v>
      </c>
      <c r="BY5" s="2" t="s">
        <v>182</v>
      </c>
      <c r="BZ5" s="2" t="s">
        <v>177</v>
      </c>
      <c r="CA5" s="2" t="s">
        <v>183</v>
      </c>
      <c r="CB5" s="2" t="s">
        <v>184</v>
      </c>
      <c r="CC5" s="2" t="s">
        <v>185</v>
      </c>
      <c r="CD5" s="2" t="s">
        <v>186</v>
      </c>
      <c r="CE5" s="2" t="s">
        <v>187</v>
      </c>
      <c r="CF5" s="2" t="s">
        <v>188</v>
      </c>
      <c r="CG5" s="2" t="s">
        <v>189</v>
      </c>
      <c r="CH5" s="107" t="s">
        <v>190</v>
      </c>
    </row>
    <row r="6" spans="1:86" ht="14.25" customHeight="1">
      <c r="A6" s="2" t="s">
        <v>191</v>
      </c>
      <c r="B6" s="11">
        <f>B3-B5</f>
        <v>120000</v>
      </c>
      <c r="I6" s="150"/>
      <c r="J6" s="2">
        <v>1</v>
      </c>
      <c r="K6" s="118">
        <v>44866</v>
      </c>
      <c r="L6" s="11">
        <f>'Amoritization Scenario 15% DP'!$B$5</f>
        <v>680000</v>
      </c>
      <c r="M6" s="151">
        <f t="shared" ref="M6:M260" si="0">$L$6/((($N$2)-1)/($N$1*$N$2))</f>
        <v>5108.6129075462923</v>
      </c>
      <c r="N6" s="5">
        <f t="shared" ref="N6:N260" si="1">M6-P6</f>
        <v>433.61290754629226</v>
      </c>
      <c r="O6" s="35">
        <f t="shared" ref="O6:O260" si="2">(N6/L6)*12</f>
        <v>7.6519924861110401E-3</v>
      </c>
      <c r="P6" s="5">
        <f t="shared" ref="P6:P260" si="3">L6*($K$1/12)</f>
        <v>4675</v>
      </c>
      <c r="Q6" s="35">
        <f t="shared" ref="Q6:Q260" si="4">(P6/L6)*12</f>
        <v>8.2500000000000004E-2</v>
      </c>
      <c r="R6" s="5">
        <f>N6</f>
        <v>433.61290754629226</v>
      </c>
      <c r="S6" s="5">
        <f>P6</f>
        <v>4675</v>
      </c>
      <c r="T6" s="5">
        <f t="shared" ref="T6:T260" si="5">L6-N6</f>
        <v>679566.38709245366</v>
      </c>
      <c r="U6" s="5">
        <f t="shared" ref="U6:U260" si="6">R6+S6</f>
        <v>5108.6129075462923</v>
      </c>
      <c r="V6" s="150"/>
      <c r="W6" s="2">
        <v>1</v>
      </c>
      <c r="X6" s="118">
        <v>44866</v>
      </c>
      <c r="Y6" s="11">
        <f>'Amoritization Scenario 15% DP'!$B$5</f>
        <v>680000</v>
      </c>
      <c r="Z6" s="151">
        <f>$Y$6/((($AA$2)-1)/($AA$1*$AA$2))</f>
        <v>4989.5991023797669</v>
      </c>
      <c r="AA6" s="5">
        <f t="shared" ref="AA6:AA260" si="7">Z6-AC6</f>
        <v>456.26576904643298</v>
      </c>
      <c r="AB6" s="35">
        <f t="shared" ref="AB6:AB260" si="8">(AA6/Y6)*12</f>
        <v>8.0517488655252878E-3</v>
      </c>
      <c r="AC6" s="5">
        <f t="shared" ref="AC6:AC260" si="9">Y6*($X$1/12)</f>
        <v>4533.3333333333339</v>
      </c>
      <c r="AD6" s="35">
        <f t="shared" ref="AD6:AD260" si="10">(AC6/Y6)*12</f>
        <v>8.0000000000000016E-2</v>
      </c>
      <c r="AE6" s="5">
        <f>AA6</f>
        <v>456.26576904643298</v>
      </c>
      <c r="AF6" s="5">
        <f>AC6</f>
        <v>4533.3333333333339</v>
      </c>
      <c r="AG6" s="5">
        <f t="shared" ref="AG6:AG260" si="11">Y6-AA6</f>
        <v>679543.73423095362</v>
      </c>
      <c r="AH6" s="5">
        <f t="shared" ref="AH6:AH260" si="12">AE6+AF6</f>
        <v>4989.5991023797669</v>
      </c>
      <c r="AI6" s="150"/>
      <c r="AJ6" s="2">
        <v>1</v>
      </c>
      <c r="AK6" s="118">
        <v>44866</v>
      </c>
      <c r="AL6" s="11">
        <f>'Amoritization Scenario 15% DP'!$B$5</f>
        <v>680000</v>
      </c>
      <c r="AM6" s="151">
        <f>$AL$6/((($AN$2)-1)/($AN$1*$AN$2))</f>
        <v>4871.6032698015033</v>
      </c>
      <c r="AN6" s="5">
        <f t="shared" ref="AN6:AN260" si="13">AM6-AP6</f>
        <v>479.93660313483633</v>
      </c>
      <c r="AO6" s="35">
        <f t="shared" ref="AO6:AO260" si="14">(AN6/AL6)*12</f>
        <v>8.4694694670853464E-3</v>
      </c>
      <c r="AP6" s="5">
        <f t="shared" ref="AP6:AP260" si="15">AL6*($AK$1/12)</f>
        <v>4391.666666666667</v>
      </c>
      <c r="AQ6" s="35">
        <f t="shared" ref="AQ6:AQ260" si="16">(AP6/AL6)*12</f>
        <v>7.7500000000000013E-2</v>
      </c>
      <c r="AR6" s="5">
        <f>AN6</f>
        <v>479.93660313483633</v>
      </c>
      <c r="AS6" s="5">
        <f>AP6</f>
        <v>4391.666666666667</v>
      </c>
      <c r="AT6" s="5">
        <f t="shared" ref="AT6:AT260" si="17">AL6-AN6</f>
        <v>679520.06339686515</v>
      </c>
      <c r="AU6" s="5">
        <f t="shared" ref="AU6:AU260" si="18">AR6+AS6</f>
        <v>4871.6032698015033</v>
      </c>
      <c r="AV6" s="150"/>
      <c r="AW6" s="2">
        <v>1</v>
      </c>
      <c r="AX6" s="118">
        <v>44866</v>
      </c>
      <c r="AY6" s="11">
        <f>'Amoritization Scenario 15% DP'!$B$5</f>
        <v>680000</v>
      </c>
      <c r="AZ6" s="151">
        <f>$AY$6/((($BA$2)-1)/($BA$1*$BA$2))</f>
        <v>4754.6586581588872</v>
      </c>
      <c r="BA6" s="5">
        <f t="shared" ref="BA6:BA260" si="19">AZ6-BC6</f>
        <v>504.65865815888719</v>
      </c>
      <c r="BB6" s="35">
        <f t="shared" ref="BB6:BB260" si="20">(BA6/AY6)*12</f>
        <v>8.9057410263333036E-3</v>
      </c>
      <c r="BC6" s="5">
        <f t="shared" ref="BC6:BC260" si="21">AY6*($AX$1/12)</f>
        <v>4250</v>
      </c>
      <c r="BD6" s="35">
        <f t="shared" ref="BD6:BD260" si="22">(BC6/AY6)*12</f>
        <v>7.5000000000000011E-2</v>
      </c>
      <c r="BE6" s="5">
        <f>BA6</f>
        <v>504.65865815888719</v>
      </c>
      <c r="BF6" s="5">
        <f>BC6</f>
        <v>4250</v>
      </c>
      <c r="BG6" s="5">
        <f t="shared" ref="BG6:BG260" si="23">AY6-BA6</f>
        <v>679495.34134184115</v>
      </c>
      <c r="BH6" s="5">
        <f t="shared" ref="BH6:BH260" si="24">BE6+BF6</f>
        <v>4754.6586581588872</v>
      </c>
      <c r="BI6" s="150"/>
      <c r="BJ6" s="2">
        <v>1</v>
      </c>
      <c r="BK6" s="118">
        <v>44866</v>
      </c>
      <c r="BL6" s="11">
        <f>'Amoritization Scenario 15% DP'!$B$5</f>
        <v>680000</v>
      </c>
      <c r="BM6" s="151">
        <f>$BL$6/((($BN$2)-1)/($BN$1*$BN$2))</f>
        <v>4638.7987043821031</v>
      </c>
      <c r="BN6" s="5">
        <f t="shared" ref="BN6:BN260" si="25">BM6-BP6</f>
        <v>530.46537104877007</v>
      </c>
      <c r="BO6" s="35">
        <f t="shared" ref="BO6:BO260" si="26">(BN6/BL6)*12</f>
        <v>9.3611536067430019E-3</v>
      </c>
      <c r="BP6" s="5">
        <f t="shared" ref="BP6:BP260" si="27">BL6*($BK$1/12)</f>
        <v>4108.333333333333</v>
      </c>
      <c r="BQ6" s="35">
        <f t="shared" ref="BQ6:BQ260" si="28">(BP6/BL6)*12</f>
        <v>7.2499999999999995E-2</v>
      </c>
      <c r="BR6" s="5">
        <f>BN6</f>
        <v>530.46537104877007</v>
      </c>
      <c r="BS6" s="5">
        <f>BP6</f>
        <v>4108.333333333333</v>
      </c>
      <c r="BT6" s="5">
        <f t="shared" ref="BT6:BT260" si="29">BL6-BN6</f>
        <v>679469.53462895122</v>
      </c>
      <c r="BU6" s="5">
        <f t="shared" ref="BU6:BU260" si="30">BR6+BS6</f>
        <v>4638.7987043821031</v>
      </c>
      <c r="BV6" s="150"/>
      <c r="BW6" s="2">
        <v>1</v>
      </c>
      <c r="BX6" s="118">
        <v>44866</v>
      </c>
      <c r="BY6" s="11">
        <f>'Amoritization Scenario 15% DP'!$B$5</f>
        <v>680000</v>
      </c>
      <c r="BZ6" s="151">
        <f>$BY$6/((($CA$2)-1)/($CA$1*$CA$2))</f>
        <v>4524.056967218442</v>
      </c>
      <c r="CA6" s="5">
        <f t="shared" ref="CA6:CA260" si="31">BZ6-CC6</f>
        <v>557.390300551775</v>
      </c>
      <c r="CB6" s="35">
        <f t="shared" ref="CB6:CB260" si="32">(CA6/BY6)*12</f>
        <v>9.8362994215019112E-3</v>
      </c>
      <c r="CC6" s="5">
        <f t="shared" ref="CC6:CC260" si="33">BY6*($BX$1/12)</f>
        <v>3966.666666666667</v>
      </c>
      <c r="CD6" s="35">
        <f t="shared" ref="CD6:CD260" si="34">(CC6/BY6)*12</f>
        <v>7.0000000000000007E-2</v>
      </c>
      <c r="CE6" s="5">
        <f>CA6</f>
        <v>557.390300551775</v>
      </c>
      <c r="CF6" s="5">
        <f>CC6</f>
        <v>3966.666666666667</v>
      </c>
      <c r="CG6" s="5">
        <f t="shared" ref="CG6:CG260" si="35">BY6-CA6</f>
        <v>679442.60969944822</v>
      </c>
      <c r="CH6" s="5">
        <f t="shared" ref="CH6:CH260" si="36">CE6+CF6</f>
        <v>4524.056967218442</v>
      </c>
    </row>
    <row r="7" spans="1:86" ht="14.25" customHeight="1">
      <c r="I7" s="150"/>
      <c r="J7" s="2">
        <v>2</v>
      </c>
      <c r="K7" s="118">
        <v>44896</v>
      </c>
      <c r="L7" s="5">
        <f t="shared" ref="L7:L261" si="37">T6</f>
        <v>679566.38709245366</v>
      </c>
      <c r="M7" s="5">
        <f t="shared" si="0"/>
        <v>5108.6129075462923</v>
      </c>
      <c r="N7" s="5">
        <f t="shared" si="1"/>
        <v>436.59399628567371</v>
      </c>
      <c r="O7" s="35">
        <f t="shared" si="2"/>
        <v>7.7095160310148058E-3</v>
      </c>
      <c r="P7" s="5">
        <f t="shared" si="3"/>
        <v>4672.0189112606186</v>
      </c>
      <c r="Q7" s="35">
        <f t="shared" si="4"/>
        <v>8.249999999999999E-2</v>
      </c>
      <c r="R7" s="5">
        <f t="shared" ref="R7:R261" si="38">R6+N7</f>
        <v>870.20690383196597</v>
      </c>
      <c r="S7" s="5">
        <f t="shared" ref="S7:S261" si="39">S6+P7</f>
        <v>9347.0189112606186</v>
      </c>
      <c r="T7" s="5">
        <f t="shared" si="5"/>
        <v>679129.79309616797</v>
      </c>
      <c r="U7" s="5">
        <f t="shared" si="6"/>
        <v>10217.225815092585</v>
      </c>
      <c r="V7" s="150"/>
      <c r="W7" s="2">
        <v>2</v>
      </c>
      <c r="X7" s="118">
        <v>44896</v>
      </c>
      <c r="Y7" s="5">
        <f t="shared" ref="Y7:Y261" si="40">AG6</f>
        <v>679543.73423095362</v>
      </c>
      <c r="Z7" s="5">
        <f t="shared" ref="Z7:Z261" si="41">Z6</f>
        <v>4989.5991023797669</v>
      </c>
      <c r="AA7" s="5">
        <f t="shared" si="7"/>
        <v>459.30754084007549</v>
      </c>
      <c r="AB7" s="35">
        <f t="shared" si="8"/>
        <v>8.1108694149296234E-3</v>
      </c>
      <c r="AC7" s="5">
        <f t="shared" si="9"/>
        <v>4530.2915615396914</v>
      </c>
      <c r="AD7" s="35">
        <f t="shared" si="10"/>
        <v>8.0000000000000016E-2</v>
      </c>
      <c r="AE7" s="5">
        <f t="shared" ref="AE7:AE261" si="42">AE6+AA7</f>
        <v>915.57330988650847</v>
      </c>
      <c r="AF7" s="5">
        <f t="shared" ref="AF7:AF261" si="43">AF6+AC7</f>
        <v>9063.6248948730245</v>
      </c>
      <c r="AG7" s="5">
        <f t="shared" si="11"/>
        <v>679084.4266901135</v>
      </c>
      <c r="AH7" s="5">
        <f t="shared" si="12"/>
        <v>9979.1982047595338</v>
      </c>
      <c r="AI7" s="150"/>
      <c r="AJ7" s="2">
        <v>2</v>
      </c>
      <c r="AK7" s="118">
        <v>44896</v>
      </c>
      <c r="AL7" s="5">
        <f t="shared" ref="AL7:AL261" si="44">AT6</f>
        <v>679520.06339686515</v>
      </c>
      <c r="AM7" s="5">
        <f t="shared" ref="AM7:AM261" si="45">AM6</f>
        <v>4871.6032698015033</v>
      </c>
      <c r="AN7" s="5">
        <f t="shared" si="13"/>
        <v>483.03619369674925</v>
      </c>
      <c r="AO7" s="35">
        <f t="shared" si="14"/>
        <v>8.5301886384120743E-3</v>
      </c>
      <c r="AP7" s="5">
        <f t="shared" si="15"/>
        <v>4388.5670761047541</v>
      </c>
      <c r="AQ7" s="35">
        <f t="shared" si="16"/>
        <v>7.7499999999999999E-2</v>
      </c>
      <c r="AR7" s="5">
        <f t="shared" ref="AR7:AR261" si="46">AR6+AN7</f>
        <v>962.97279683158558</v>
      </c>
      <c r="AS7" s="5">
        <f t="shared" ref="AS7:AS261" si="47">AS6+AP7</f>
        <v>8780.233742771421</v>
      </c>
      <c r="AT7" s="5">
        <f t="shared" si="17"/>
        <v>679037.02720316837</v>
      </c>
      <c r="AU7" s="5">
        <f t="shared" si="18"/>
        <v>9743.2065396030066</v>
      </c>
      <c r="AV7" s="150"/>
      <c r="AW7" s="2">
        <v>2</v>
      </c>
      <c r="AX7" s="118">
        <v>44896</v>
      </c>
      <c r="AY7" s="5">
        <f t="shared" ref="AY7:AY261" si="48">BG6</f>
        <v>679495.34134184115</v>
      </c>
      <c r="AZ7" s="5">
        <f t="shared" ref="AZ7:AZ261" si="49">AZ6</f>
        <v>4754.6586581588872</v>
      </c>
      <c r="BA7" s="5">
        <f t="shared" si="19"/>
        <v>507.81277477238018</v>
      </c>
      <c r="BB7" s="35">
        <f t="shared" si="20"/>
        <v>8.9680575075538477E-3</v>
      </c>
      <c r="BC7" s="5">
        <f t="shared" si="21"/>
        <v>4246.845883386507</v>
      </c>
      <c r="BD7" s="35">
        <f t="shared" si="22"/>
        <v>7.4999999999999997E-2</v>
      </c>
      <c r="BE7" s="5">
        <f t="shared" ref="BE7:BE261" si="50">BE6+BA7</f>
        <v>1012.4714329312674</v>
      </c>
      <c r="BF7" s="5">
        <f t="shared" ref="BF7:BF261" si="51">BF6+BC7</f>
        <v>8496.8458833865079</v>
      </c>
      <c r="BG7" s="5">
        <f t="shared" si="23"/>
        <v>678987.52856706874</v>
      </c>
      <c r="BH7" s="5">
        <f t="shared" si="24"/>
        <v>9509.3173163177744</v>
      </c>
      <c r="BI7" s="150"/>
      <c r="BJ7" s="2">
        <v>2</v>
      </c>
      <c r="BK7" s="118">
        <v>44896</v>
      </c>
      <c r="BL7" s="5">
        <f t="shared" ref="BL7:BL261" si="52">BT6</f>
        <v>679469.53462895122</v>
      </c>
      <c r="BM7" s="5">
        <f t="shared" ref="BM7:BM261" si="53">BM6</f>
        <v>4638.7987043821031</v>
      </c>
      <c r="BN7" s="5">
        <f t="shared" si="25"/>
        <v>533.67026599885594</v>
      </c>
      <c r="BO7" s="35">
        <f t="shared" si="26"/>
        <v>9.4250630316831327E-3</v>
      </c>
      <c r="BP7" s="5">
        <f t="shared" si="27"/>
        <v>4105.1284383832472</v>
      </c>
      <c r="BQ7" s="35">
        <f t="shared" si="28"/>
        <v>7.2499999999999995E-2</v>
      </c>
      <c r="BR7" s="5">
        <f t="shared" ref="BR7:BR261" si="54">BR6+BN7</f>
        <v>1064.135637047626</v>
      </c>
      <c r="BS7" s="5">
        <f t="shared" ref="BS7:BS261" si="55">BS6+BP7</f>
        <v>8213.4617717165802</v>
      </c>
      <c r="BT7" s="5">
        <f t="shared" si="29"/>
        <v>678935.86436295242</v>
      </c>
      <c r="BU7" s="5">
        <f t="shared" si="30"/>
        <v>9277.5974087642062</v>
      </c>
      <c r="BV7" s="150"/>
      <c r="BW7" s="2">
        <v>2</v>
      </c>
      <c r="BX7" s="118">
        <v>44896</v>
      </c>
      <c r="BY7" s="5">
        <f t="shared" ref="BY7:BY261" si="56">CG6</f>
        <v>679442.60969944822</v>
      </c>
      <c r="BZ7" s="5">
        <f t="shared" ref="BZ7:BZ261" si="57">BZ6</f>
        <v>4524.056967218442</v>
      </c>
      <c r="CA7" s="5">
        <f t="shared" si="31"/>
        <v>560.64174397166062</v>
      </c>
      <c r="CB7" s="35">
        <f t="shared" si="32"/>
        <v>9.9017942525505276E-3</v>
      </c>
      <c r="CC7" s="5">
        <f t="shared" si="33"/>
        <v>3963.4152232467814</v>
      </c>
      <c r="CD7" s="35">
        <f t="shared" si="34"/>
        <v>7.0000000000000007E-2</v>
      </c>
      <c r="CE7" s="5">
        <f t="shared" ref="CE7:CE261" si="58">CE6+CA7</f>
        <v>1118.0320445234356</v>
      </c>
      <c r="CF7" s="5">
        <f t="shared" ref="CF7:CF261" si="59">CF6+CC7</f>
        <v>7930.0818899134483</v>
      </c>
      <c r="CG7" s="5">
        <f t="shared" si="35"/>
        <v>678881.9679554766</v>
      </c>
      <c r="CH7" s="5">
        <f t="shared" si="36"/>
        <v>9048.1139344368839</v>
      </c>
    </row>
    <row r="8" spans="1:86" ht="48" customHeight="1">
      <c r="A8" s="136" t="s">
        <v>102</v>
      </c>
      <c r="B8" s="152" t="str">
        <f>"Cum Interest @ "&amp;K1&amp;"%"</f>
        <v>Cum Interest @ 0.0825%</v>
      </c>
      <c r="C8" s="153" t="str">
        <f>"Cum Interest @ "&amp;X1&amp;"%"</f>
        <v>Cum Interest @ 0.08%</v>
      </c>
      <c r="D8" s="154" t="str">
        <f>"Cum Interest @ "&amp;AK1&amp;"%"</f>
        <v>Cum Interest @ 0.0775%</v>
      </c>
      <c r="E8" s="154" t="str">
        <f>"Cum Interest @ "&amp;AX1&amp;"%"</f>
        <v>Cum Interest @ 0.075%</v>
      </c>
      <c r="F8" s="154" t="str">
        <f>"Cum Interest @ "&amp;BK1&amp;"%"</f>
        <v>Cum Interest @ 0.0725%</v>
      </c>
      <c r="G8" s="155" t="str">
        <f>"Cum Interest @ "&amp;BX1&amp;"%"</f>
        <v>Cum Interest @ 0.07%</v>
      </c>
      <c r="H8" s="156"/>
      <c r="I8" s="150"/>
      <c r="J8" s="2">
        <v>3</v>
      </c>
      <c r="K8" s="118">
        <v>44927</v>
      </c>
      <c r="L8" s="5">
        <f t="shared" si="37"/>
        <v>679129.79309616797</v>
      </c>
      <c r="M8" s="5">
        <f t="shared" si="0"/>
        <v>5108.6129075462923</v>
      </c>
      <c r="N8" s="5">
        <f t="shared" si="1"/>
        <v>439.59558001013738</v>
      </c>
      <c r="O8" s="35">
        <f t="shared" si="2"/>
        <v>7.7675092651614281E-3</v>
      </c>
      <c r="P8" s="5">
        <f t="shared" si="3"/>
        <v>4669.0173275361549</v>
      </c>
      <c r="Q8" s="35">
        <f t="shared" si="4"/>
        <v>8.2500000000000004E-2</v>
      </c>
      <c r="R8" s="5">
        <f t="shared" si="38"/>
        <v>1309.8024838421034</v>
      </c>
      <c r="S8" s="5">
        <f t="shared" si="39"/>
        <v>14016.036238796773</v>
      </c>
      <c r="T8" s="5">
        <f t="shared" si="5"/>
        <v>678690.19751615787</v>
      </c>
      <c r="U8" s="5">
        <f t="shared" si="6"/>
        <v>15325.838722638877</v>
      </c>
      <c r="V8" s="150"/>
      <c r="W8" s="2">
        <v>3</v>
      </c>
      <c r="X8" s="118">
        <v>44927</v>
      </c>
      <c r="Y8" s="5">
        <f t="shared" si="40"/>
        <v>679084.4266901135</v>
      </c>
      <c r="Z8" s="5">
        <f t="shared" si="41"/>
        <v>4989.5991023797669</v>
      </c>
      <c r="AA8" s="5">
        <f t="shared" si="7"/>
        <v>462.36959111234319</v>
      </c>
      <c r="AB8" s="35">
        <f t="shared" si="8"/>
        <v>8.1704643418071404E-3</v>
      </c>
      <c r="AC8" s="5">
        <f t="shared" si="9"/>
        <v>4527.2295112674237</v>
      </c>
      <c r="AD8" s="35">
        <f t="shared" si="10"/>
        <v>0.08</v>
      </c>
      <c r="AE8" s="5">
        <f t="shared" si="42"/>
        <v>1377.9429009988517</v>
      </c>
      <c r="AF8" s="5">
        <f t="shared" si="43"/>
        <v>13590.854406140448</v>
      </c>
      <c r="AG8" s="5">
        <f t="shared" si="11"/>
        <v>678622.05709900113</v>
      </c>
      <c r="AH8" s="5">
        <f t="shared" si="12"/>
        <v>14968.797307139299</v>
      </c>
      <c r="AI8" s="150"/>
      <c r="AJ8" s="2">
        <v>3</v>
      </c>
      <c r="AK8" s="118">
        <v>44927</v>
      </c>
      <c r="AL8" s="5">
        <f t="shared" si="44"/>
        <v>679037.02720316837</v>
      </c>
      <c r="AM8" s="5">
        <f t="shared" si="45"/>
        <v>4871.6032698015033</v>
      </c>
      <c r="AN8" s="5">
        <f t="shared" si="13"/>
        <v>486.15580244770717</v>
      </c>
      <c r="AO8" s="35">
        <f t="shared" si="14"/>
        <v>8.5913866190790045E-3</v>
      </c>
      <c r="AP8" s="5">
        <f t="shared" si="15"/>
        <v>4385.4474673537961</v>
      </c>
      <c r="AQ8" s="35">
        <f t="shared" si="16"/>
        <v>7.7500000000000013E-2</v>
      </c>
      <c r="AR8" s="5">
        <f t="shared" si="46"/>
        <v>1449.1285992792928</v>
      </c>
      <c r="AS8" s="5">
        <f t="shared" si="47"/>
        <v>13165.681210125218</v>
      </c>
      <c r="AT8" s="5">
        <f t="shared" si="17"/>
        <v>678550.87140072067</v>
      </c>
      <c r="AU8" s="5">
        <f t="shared" si="18"/>
        <v>14614.809809404511</v>
      </c>
      <c r="AV8" s="150"/>
      <c r="AW8" s="2">
        <v>3</v>
      </c>
      <c r="AX8" s="118">
        <v>44927</v>
      </c>
      <c r="AY8" s="5">
        <f t="shared" si="48"/>
        <v>678987.52856706874</v>
      </c>
      <c r="AZ8" s="5">
        <f t="shared" si="49"/>
        <v>4754.6586581588872</v>
      </c>
      <c r="BA8" s="5">
        <f t="shared" si="19"/>
        <v>510.98660461470809</v>
      </c>
      <c r="BB8" s="35">
        <f t="shared" si="20"/>
        <v>9.0308569706973769E-3</v>
      </c>
      <c r="BC8" s="5">
        <f t="shared" si="21"/>
        <v>4243.6720535441791</v>
      </c>
      <c r="BD8" s="35">
        <f t="shared" si="22"/>
        <v>7.4999999999999997E-2</v>
      </c>
      <c r="BE8" s="5">
        <f t="shared" si="50"/>
        <v>1523.4580375459755</v>
      </c>
      <c r="BF8" s="5">
        <f t="shared" si="51"/>
        <v>12740.517936930686</v>
      </c>
      <c r="BG8" s="5">
        <f t="shared" si="23"/>
        <v>678476.54196245398</v>
      </c>
      <c r="BH8" s="5">
        <f t="shared" si="24"/>
        <v>14263.975974476662</v>
      </c>
      <c r="BI8" s="150"/>
      <c r="BJ8" s="2">
        <v>3</v>
      </c>
      <c r="BK8" s="118">
        <v>44927</v>
      </c>
      <c r="BL8" s="5">
        <f t="shared" si="52"/>
        <v>678935.86436295242</v>
      </c>
      <c r="BM8" s="5">
        <f t="shared" si="53"/>
        <v>4638.7987043821031</v>
      </c>
      <c r="BN8" s="5">
        <f t="shared" si="25"/>
        <v>536.89452385593268</v>
      </c>
      <c r="BO8" s="35">
        <f t="shared" si="26"/>
        <v>9.4894593502089161E-3</v>
      </c>
      <c r="BP8" s="5">
        <f t="shared" si="27"/>
        <v>4101.9041805261704</v>
      </c>
      <c r="BQ8" s="35">
        <f t="shared" si="28"/>
        <v>7.2499999999999981E-2</v>
      </c>
      <c r="BR8" s="5">
        <f t="shared" si="54"/>
        <v>1601.0301609035587</v>
      </c>
      <c r="BS8" s="5">
        <f t="shared" si="55"/>
        <v>12315.365952242752</v>
      </c>
      <c r="BT8" s="5">
        <f t="shared" si="29"/>
        <v>678398.96983909653</v>
      </c>
      <c r="BU8" s="5">
        <f t="shared" si="30"/>
        <v>13916.396113146311</v>
      </c>
      <c r="BV8" s="150"/>
      <c r="BW8" s="2">
        <v>3</v>
      </c>
      <c r="BX8" s="118">
        <v>44927</v>
      </c>
      <c r="BY8" s="5">
        <f t="shared" si="56"/>
        <v>678881.9679554766</v>
      </c>
      <c r="BZ8" s="5">
        <f t="shared" si="57"/>
        <v>4524.056967218442</v>
      </c>
      <c r="CA8" s="5">
        <f t="shared" si="31"/>
        <v>563.91215414482804</v>
      </c>
      <c r="CB8" s="35">
        <f t="shared" si="32"/>
        <v>9.967779627609339E-3</v>
      </c>
      <c r="CC8" s="5">
        <f t="shared" si="33"/>
        <v>3960.1448130736139</v>
      </c>
      <c r="CD8" s="35">
        <f t="shared" si="34"/>
        <v>7.0000000000000007E-2</v>
      </c>
      <c r="CE8" s="5">
        <f t="shared" si="58"/>
        <v>1681.9441986682637</v>
      </c>
      <c r="CF8" s="5">
        <f t="shared" si="59"/>
        <v>11890.226702987062</v>
      </c>
      <c r="CG8" s="5">
        <f t="shared" si="35"/>
        <v>678318.05580133176</v>
      </c>
      <c r="CH8" s="5">
        <f t="shared" si="36"/>
        <v>13572.170901655325</v>
      </c>
    </row>
    <row r="9" spans="1:86" ht="14.25" customHeight="1">
      <c r="A9" s="157">
        <v>1</v>
      </c>
      <c r="B9" s="158">
        <f>VLOOKUP($A$9*12,$J$5:$U$365,10)</f>
        <v>55898.668726079348</v>
      </c>
      <c r="C9" s="159">
        <f t="shared" ref="C9:C38" si="60">VLOOKUP(A9*12,$W$5:$AH$365,10)</f>
        <v>54194.714157956674</v>
      </c>
      <c r="D9" s="158">
        <f t="shared" ref="D9:D38" si="61">VLOOKUP(A9*12,$AJ$5:$AU$365,10)</f>
        <v>52490.958359376935</v>
      </c>
      <c r="E9" s="158">
        <f t="shared" ref="E9:E38" si="62">VLOOKUP(A9*12,$AW$5:$BH$365,10)</f>
        <v>50787.429791015238</v>
      </c>
      <c r="F9" s="158">
        <f t="shared" ref="F9:F38" si="63">VLOOKUP(A9*12,$BJ$5:$BU$365,10)</f>
        <v>49084.158622827134</v>
      </c>
      <c r="G9" s="160">
        <f t="shared" ref="G9:G38" si="64">VLOOKUP(A9*12,$BW$5:$CH$365,10)</f>
        <v>47381.176767415134</v>
      </c>
      <c r="H9" s="11"/>
      <c r="I9" s="150"/>
      <c r="J9" s="2">
        <v>4</v>
      </c>
      <c r="K9" s="118">
        <v>44958</v>
      </c>
      <c r="L9" s="5">
        <f t="shared" si="37"/>
        <v>678690.19751615787</v>
      </c>
      <c r="M9" s="5">
        <f t="shared" si="0"/>
        <v>5108.6129075462923</v>
      </c>
      <c r="N9" s="5">
        <f t="shared" si="1"/>
        <v>442.61779962270703</v>
      </c>
      <c r="O9" s="35">
        <f t="shared" si="2"/>
        <v>7.8259765868300066E-3</v>
      </c>
      <c r="P9" s="5">
        <f t="shared" si="3"/>
        <v>4665.9951079235852</v>
      </c>
      <c r="Q9" s="35">
        <f t="shared" si="4"/>
        <v>8.2500000000000004E-2</v>
      </c>
      <c r="R9" s="5">
        <f t="shared" si="38"/>
        <v>1752.4202834648104</v>
      </c>
      <c r="S9" s="5">
        <f t="shared" si="39"/>
        <v>18682.03134672036</v>
      </c>
      <c r="T9" s="5">
        <f t="shared" si="5"/>
        <v>678247.57971653517</v>
      </c>
      <c r="U9" s="5">
        <f t="shared" si="6"/>
        <v>20434.451630185169</v>
      </c>
      <c r="V9" s="150"/>
      <c r="W9" s="2">
        <v>4</v>
      </c>
      <c r="X9" s="118">
        <v>44958</v>
      </c>
      <c r="Y9" s="5">
        <f t="shared" si="40"/>
        <v>678622.05709900113</v>
      </c>
      <c r="Z9" s="5">
        <f t="shared" si="41"/>
        <v>4989.5991023797669</v>
      </c>
      <c r="AA9" s="5">
        <f t="shared" si="7"/>
        <v>465.45205505309241</v>
      </c>
      <c r="AB9" s="35">
        <f t="shared" si="8"/>
        <v>8.2305380472215868E-3</v>
      </c>
      <c r="AC9" s="5">
        <f t="shared" si="9"/>
        <v>4524.1470473266745</v>
      </c>
      <c r="AD9" s="35">
        <f t="shared" si="10"/>
        <v>0.08</v>
      </c>
      <c r="AE9" s="5">
        <f t="shared" si="42"/>
        <v>1843.3949560519441</v>
      </c>
      <c r="AF9" s="5">
        <f t="shared" si="43"/>
        <v>18115.001453467121</v>
      </c>
      <c r="AG9" s="5">
        <f t="shared" si="11"/>
        <v>678156.60504394805</v>
      </c>
      <c r="AH9" s="5">
        <f t="shared" si="12"/>
        <v>19958.396409519064</v>
      </c>
      <c r="AI9" s="150"/>
      <c r="AJ9" s="2">
        <v>4</v>
      </c>
      <c r="AK9" s="118">
        <v>44958</v>
      </c>
      <c r="AL9" s="5">
        <f t="shared" si="44"/>
        <v>678550.87140072067</v>
      </c>
      <c r="AM9" s="5">
        <f t="shared" si="45"/>
        <v>4871.6032698015033</v>
      </c>
      <c r="AN9" s="5">
        <f t="shared" si="13"/>
        <v>489.29555867184899</v>
      </c>
      <c r="AO9" s="35">
        <f t="shared" si="14"/>
        <v>8.653067811911665E-3</v>
      </c>
      <c r="AP9" s="5">
        <f t="shared" si="15"/>
        <v>4382.3077111296543</v>
      </c>
      <c r="AQ9" s="35">
        <f t="shared" si="16"/>
        <v>7.7499999999999999E-2</v>
      </c>
      <c r="AR9" s="5">
        <f t="shared" si="46"/>
        <v>1938.4241579511418</v>
      </c>
      <c r="AS9" s="5">
        <f t="shared" si="47"/>
        <v>17547.988921254873</v>
      </c>
      <c r="AT9" s="5">
        <f t="shared" si="17"/>
        <v>678061.57584204886</v>
      </c>
      <c r="AU9" s="5">
        <f t="shared" si="18"/>
        <v>19486.413079206017</v>
      </c>
      <c r="AV9" s="150"/>
      <c r="AW9" s="2">
        <v>4</v>
      </c>
      <c r="AX9" s="118">
        <v>44958</v>
      </c>
      <c r="AY9" s="5">
        <f t="shared" si="48"/>
        <v>678476.54196245398</v>
      </c>
      <c r="AZ9" s="5">
        <f t="shared" si="49"/>
        <v>4754.6586581588872</v>
      </c>
      <c r="BA9" s="5">
        <f t="shared" si="19"/>
        <v>514.18027089355019</v>
      </c>
      <c r="BB9" s="35">
        <f t="shared" si="20"/>
        <v>9.0941438194395985E-3</v>
      </c>
      <c r="BC9" s="5">
        <f t="shared" si="21"/>
        <v>4240.478387265337</v>
      </c>
      <c r="BD9" s="35">
        <f t="shared" si="22"/>
        <v>7.4999999999999997E-2</v>
      </c>
      <c r="BE9" s="5">
        <f t="shared" si="50"/>
        <v>2037.6383084395256</v>
      </c>
      <c r="BF9" s="5">
        <f t="shared" si="51"/>
        <v>16980.996324196021</v>
      </c>
      <c r="BG9" s="5">
        <f t="shared" si="23"/>
        <v>677962.36169156048</v>
      </c>
      <c r="BH9" s="5">
        <f t="shared" si="24"/>
        <v>19018.634632635549</v>
      </c>
      <c r="BI9" s="150"/>
      <c r="BJ9" s="2">
        <v>4</v>
      </c>
      <c r="BK9" s="118">
        <v>44958</v>
      </c>
      <c r="BL9" s="5">
        <f t="shared" si="52"/>
        <v>678398.96983909653</v>
      </c>
      <c r="BM9" s="5">
        <f t="shared" si="53"/>
        <v>4638.7987043821031</v>
      </c>
      <c r="BN9" s="5">
        <f t="shared" si="25"/>
        <v>540.13826160422832</v>
      </c>
      <c r="BO9" s="35">
        <f t="shared" si="26"/>
        <v>9.554346966045759E-3</v>
      </c>
      <c r="BP9" s="5">
        <f t="shared" si="27"/>
        <v>4098.6604427778748</v>
      </c>
      <c r="BQ9" s="35">
        <f t="shared" si="28"/>
        <v>7.2499999999999995E-2</v>
      </c>
      <c r="BR9" s="5">
        <f t="shared" si="54"/>
        <v>2141.168422507787</v>
      </c>
      <c r="BS9" s="5">
        <f t="shared" si="55"/>
        <v>16414.026395020628</v>
      </c>
      <c r="BT9" s="5">
        <f t="shared" si="29"/>
        <v>677858.8315774923</v>
      </c>
      <c r="BU9" s="5">
        <f t="shared" si="30"/>
        <v>18555.194817528416</v>
      </c>
      <c r="BV9" s="150"/>
      <c r="BW9" s="2">
        <v>4</v>
      </c>
      <c r="BX9" s="118">
        <v>44958</v>
      </c>
      <c r="BY9" s="5">
        <f t="shared" si="56"/>
        <v>678318.05580133176</v>
      </c>
      <c r="BZ9" s="5">
        <f t="shared" si="57"/>
        <v>4524.056967218442</v>
      </c>
      <c r="CA9" s="5">
        <f t="shared" si="31"/>
        <v>567.20164171067336</v>
      </c>
      <c r="CB9" s="35">
        <f t="shared" si="32"/>
        <v>1.0034259949762519E-2</v>
      </c>
      <c r="CC9" s="5">
        <f t="shared" si="33"/>
        <v>3956.8553255077686</v>
      </c>
      <c r="CD9" s="35">
        <f t="shared" si="34"/>
        <v>7.0000000000000007E-2</v>
      </c>
      <c r="CE9" s="5">
        <f t="shared" si="58"/>
        <v>2249.145840378937</v>
      </c>
      <c r="CF9" s="5">
        <f t="shared" si="59"/>
        <v>15847.082028494831</v>
      </c>
      <c r="CG9" s="5">
        <f t="shared" si="35"/>
        <v>677750.85415962106</v>
      </c>
      <c r="CH9" s="5">
        <f t="shared" si="36"/>
        <v>18096.227868873768</v>
      </c>
    </row>
    <row r="10" spans="1:86" ht="14.25" customHeight="1">
      <c r="A10" s="161">
        <f t="shared" ref="A10:A38" si="65">A9+1</f>
        <v>2</v>
      </c>
      <c r="B10" s="11">
        <f t="shared" ref="B10:B38" si="66">VLOOKUP(A10*12,$J$5:$U$365,10)</f>
        <v>111334.19833615611</v>
      </c>
      <c r="C10" s="162">
        <f t="shared" si="60"/>
        <v>107917.95168662115</v>
      </c>
      <c r="D10" s="11">
        <f t="shared" si="61"/>
        <v>104502.58618987243</v>
      </c>
      <c r="E10" s="11">
        <f t="shared" si="62"/>
        <v>101088.22164625075</v>
      </c>
      <c r="F10" s="11">
        <f t="shared" si="63"/>
        <v>97674.984770850831</v>
      </c>
      <c r="G10" s="22">
        <f t="shared" si="64"/>
        <v>94263.009306909065</v>
      </c>
      <c r="H10" s="11"/>
      <c r="I10" s="150"/>
      <c r="J10" s="2">
        <v>5</v>
      </c>
      <c r="K10" s="118">
        <v>44986</v>
      </c>
      <c r="L10" s="5">
        <f t="shared" si="37"/>
        <v>678247.57971653517</v>
      </c>
      <c r="M10" s="5">
        <f t="shared" si="0"/>
        <v>5108.6129075462923</v>
      </c>
      <c r="N10" s="5">
        <f t="shared" si="1"/>
        <v>445.66079699511283</v>
      </c>
      <c r="O10" s="35">
        <f t="shared" si="2"/>
        <v>7.884922444067478E-3</v>
      </c>
      <c r="P10" s="5">
        <f t="shared" si="3"/>
        <v>4662.9521105511794</v>
      </c>
      <c r="Q10" s="35">
        <f t="shared" si="4"/>
        <v>8.2500000000000004E-2</v>
      </c>
      <c r="R10" s="5">
        <f t="shared" si="38"/>
        <v>2198.0810804599232</v>
      </c>
      <c r="S10" s="5">
        <f t="shared" si="39"/>
        <v>23344.983457271541</v>
      </c>
      <c r="T10" s="5">
        <f t="shared" si="5"/>
        <v>677801.91891954001</v>
      </c>
      <c r="U10" s="5">
        <f t="shared" si="6"/>
        <v>25543.064537731465</v>
      </c>
      <c r="V10" s="150"/>
      <c r="W10" s="2">
        <v>5</v>
      </c>
      <c r="X10" s="118">
        <v>44986</v>
      </c>
      <c r="Y10" s="5">
        <f t="shared" si="40"/>
        <v>678156.60504394805</v>
      </c>
      <c r="Z10" s="5">
        <f t="shared" si="41"/>
        <v>4989.5991023797669</v>
      </c>
      <c r="AA10" s="5">
        <f t="shared" si="7"/>
        <v>468.55506875344599</v>
      </c>
      <c r="AB10" s="35">
        <f t="shared" si="8"/>
        <v>8.2910949819282147E-3</v>
      </c>
      <c r="AC10" s="5">
        <f t="shared" si="9"/>
        <v>4521.0440336263209</v>
      </c>
      <c r="AD10" s="35">
        <f t="shared" si="10"/>
        <v>8.0000000000000016E-2</v>
      </c>
      <c r="AE10" s="5">
        <f t="shared" si="42"/>
        <v>2311.9500248053901</v>
      </c>
      <c r="AF10" s="5">
        <f t="shared" si="43"/>
        <v>22636.045487093441</v>
      </c>
      <c r="AG10" s="5">
        <f t="shared" si="11"/>
        <v>677688.04997519462</v>
      </c>
      <c r="AH10" s="5">
        <f t="shared" si="12"/>
        <v>24947.995511898829</v>
      </c>
      <c r="AI10" s="150"/>
      <c r="AJ10" s="2">
        <v>5</v>
      </c>
      <c r="AK10" s="118">
        <v>44986</v>
      </c>
      <c r="AL10" s="5">
        <f t="shared" si="44"/>
        <v>678061.57584204886</v>
      </c>
      <c r="AM10" s="5">
        <f t="shared" si="45"/>
        <v>4871.6032698015033</v>
      </c>
      <c r="AN10" s="5">
        <f t="shared" si="13"/>
        <v>492.45559248827158</v>
      </c>
      <c r="AO10" s="35">
        <f t="shared" si="14"/>
        <v>8.715236669354998E-3</v>
      </c>
      <c r="AP10" s="5">
        <f t="shared" si="15"/>
        <v>4379.1476773132317</v>
      </c>
      <c r="AQ10" s="35">
        <f t="shared" si="16"/>
        <v>7.7499999999999986E-2</v>
      </c>
      <c r="AR10" s="5">
        <f t="shared" si="46"/>
        <v>2430.8797504394133</v>
      </c>
      <c r="AS10" s="5">
        <f t="shared" si="47"/>
        <v>21927.136598568104</v>
      </c>
      <c r="AT10" s="5">
        <f t="shared" si="17"/>
        <v>677569.12024956057</v>
      </c>
      <c r="AU10" s="5">
        <f t="shared" si="18"/>
        <v>24358.016349007517</v>
      </c>
      <c r="AV10" s="150"/>
      <c r="AW10" s="2">
        <v>5</v>
      </c>
      <c r="AX10" s="118">
        <v>44986</v>
      </c>
      <c r="AY10" s="5">
        <f t="shared" si="48"/>
        <v>677962.36169156048</v>
      </c>
      <c r="AZ10" s="5">
        <f t="shared" si="49"/>
        <v>4754.6586581588872</v>
      </c>
      <c r="BA10" s="5">
        <f t="shared" si="19"/>
        <v>517.39389758663492</v>
      </c>
      <c r="BB10" s="35">
        <f t="shared" si="20"/>
        <v>9.1579225070082641E-3</v>
      </c>
      <c r="BC10" s="5">
        <f t="shared" si="21"/>
        <v>4237.2647605722523</v>
      </c>
      <c r="BD10" s="35">
        <f t="shared" si="22"/>
        <v>7.4999999999999983E-2</v>
      </c>
      <c r="BE10" s="5">
        <f t="shared" si="50"/>
        <v>2555.0322060261606</v>
      </c>
      <c r="BF10" s="5">
        <f t="shared" si="51"/>
        <v>21218.261084768274</v>
      </c>
      <c r="BG10" s="5">
        <f t="shared" si="23"/>
        <v>677444.96779397386</v>
      </c>
      <c r="BH10" s="5">
        <f t="shared" si="24"/>
        <v>23773.293290794434</v>
      </c>
      <c r="BI10" s="150"/>
      <c r="BJ10" s="2">
        <v>5</v>
      </c>
      <c r="BK10" s="118">
        <v>44986</v>
      </c>
      <c r="BL10" s="5">
        <f t="shared" si="52"/>
        <v>677858.8315774923</v>
      </c>
      <c r="BM10" s="5">
        <f t="shared" si="53"/>
        <v>4638.7987043821031</v>
      </c>
      <c r="BN10" s="5">
        <f t="shared" si="25"/>
        <v>543.4015969347538</v>
      </c>
      <c r="BO10" s="35">
        <f t="shared" si="26"/>
        <v>9.619730332408585E-3</v>
      </c>
      <c r="BP10" s="5">
        <f t="shared" si="27"/>
        <v>4095.3971074473493</v>
      </c>
      <c r="BQ10" s="35">
        <f t="shared" si="28"/>
        <v>7.2499999999999995E-2</v>
      </c>
      <c r="BR10" s="5">
        <f t="shared" si="54"/>
        <v>2684.5700194425408</v>
      </c>
      <c r="BS10" s="5">
        <f t="shared" si="55"/>
        <v>20509.423502467977</v>
      </c>
      <c r="BT10" s="5">
        <f t="shared" si="29"/>
        <v>677315.42998055753</v>
      </c>
      <c r="BU10" s="5">
        <f t="shared" si="30"/>
        <v>23193.993521910517</v>
      </c>
      <c r="BV10" s="150"/>
      <c r="BW10" s="2">
        <v>5</v>
      </c>
      <c r="BX10" s="118">
        <v>44986</v>
      </c>
      <c r="BY10" s="5">
        <f t="shared" si="56"/>
        <v>677750.85415962106</v>
      </c>
      <c r="BZ10" s="5">
        <f t="shared" si="57"/>
        <v>4524.056967218442</v>
      </c>
      <c r="CA10" s="5">
        <f t="shared" si="31"/>
        <v>570.51031795398558</v>
      </c>
      <c r="CB10" s="35">
        <f t="shared" si="32"/>
        <v>1.0101239671526045E-2</v>
      </c>
      <c r="CC10" s="5">
        <f t="shared" si="33"/>
        <v>3953.5466492644564</v>
      </c>
      <c r="CD10" s="35">
        <f t="shared" si="34"/>
        <v>7.0000000000000007E-2</v>
      </c>
      <c r="CE10" s="5">
        <f t="shared" si="58"/>
        <v>2819.6561583329226</v>
      </c>
      <c r="CF10" s="5">
        <f t="shared" si="59"/>
        <v>19800.628677759287</v>
      </c>
      <c r="CG10" s="5">
        <f t="shared" si="35"/>
        <v>677180.34384166705</v>
      </c>
      <c r="CH10" s="5">
        <f t="shared" si="36"/>
        <v>22620.284836092211</v>
      </c>
    </row>
    <row r="11" spans="1:86" ht="14.25" customHeight="1">
      <c r="A11" s="161">
        <f t="shared" si="65"/>
        <v>3</v>
      </c>
      <c r="B11" s="11">
        <f t="shared" si="66"/>
        <v>166266.90144890157</v>
      </c>
      <c r="C11" s="162">
        <f t="shared" si="60"/>
        <v>161130.58025829084</v>
      </c>
      <c r="D11" s="11">
        <f t="shared" si="61"/>
        <v>155996.38701978794</v>
      </c>
      <c r="E11" s="11">
        <f t="shared" si="62"/>
        <v>150864.59659805</v>
      </c>
      <c r="F11" s="11">
        <f t="shared" si="63"/>
        <v>145735.49908169723</v>
      </c>
      <c r="G11" s="22">
        <f t="shared" si="64"/>
        <v>140609.39998387024</v>
      </c>
      <c r="H11" s="11"/>
      <c r="I11" s="150"/>
      <c r="J11" s="2">
        <v>6</v>
      </c>
      <c r="K11" s="118">
        <v>45017</v>
      </c>
      <c r="L11" s="5">
        <f t="shared" si="37"/>
        <v>677801.91891954001</v>
      </c>
      <c r="M11" s="5">
        <f t="shared" si="0"/>
        <v>5108.6129075462923</v>
      </c>
      <c r="N11" s="5">
        <f t="shared" si="1"/>
        <v>448.7247149744544</v>
      </c>
      <c r="O11" s="35">
        <f t="shared" si="2"/>
        <v>7.9443513353827724E-3</v>
      </c>
      <c r="P11" s="5">
        <f t="shared" si="3"/>
        <v>4659.8881925718379</v>
      </c>
      <c r="Q11" s="35">
        <f t="shared" si="4"/>
        <v>8.2500000000000004E-2</v>
      </c>
      <c r="R11" s="5">
        <f t="shared" si="38"/>
        <v>2646.8057954343776</v>
      </c>
      <c r="S11" s="5">
        <f t="shared" si="39"/>
        <v>28004.871649843379</v>
      </c>
      <c r="T11" s="5">
        <f t="shared" si="5"/>
        <v>677353.1942045656</v>
      </c>
      <c r="U11" s="5">
        <f t="shared" si="6"/>
        <v>30651.677445277757</v>
      </c>
      <c r="V11" s="150"/>
      <c r="W11" s="2">
        <v>6</v>
      </c>
      <c r="X11" s="118">
        <v>45017</v>
      </c>
      <c r="Y11" s="5">
        <f t="shared" si="40"/>
        <v>677688.04997519462</v>
      </c>
      <c r="Z11" s="5">
        <f t="shared" si="41"/>
        <v>4989.5991023797669</v>
      </c>
      <c r="AA11" s="5">
        <f t="shared" si="7"/>
        <v>471.67876921180232</v>
      </c>
      <c r="AB11" s="35">
        <f t="shared" si="8"/>
        <v>8.3521396470674168E-3</v>
      </c>
      <c r="AC11" s="5">
        <f t="shared" si="9"/>
        <v>4517.9203331679646</v>
      </c>
      <c r="AD11" s="35">
        <f t="shared" si="10"/>
        <v>0.08</v>
      </c>
      <c r="AE11" s="5">
        <f t="shared" si="42"/>
        <v>2783.6287940171924</v>
      </c>
      <c r="AF11" s="5">
        <f t="shared" si="43"/>
        <v>27153.965820261405</v>
      </c>
      <c r="AG11" s="5">
        <f t="shared" si="11"/>
        <v>677216.37120598287</v>
      </c>
      <c r="AH11" s="5">
        <f t="shared" si="12"/>
        <v>29937.594614278598</v>
      </c>
      <c r="AI11" s="150"/>
      <c r="AJ11" s="2">
        <v>6</v>
      </c>
      <c r="AK11" s="118">
        <v>45017</v>
      </c>
      <c r="AL11" s="5">
        <f t="shared" si="44"/>
        <v>677569.12024956057</v>
      </c>
      <c r="AM11" s="5">
        <f t="shared" si="45"/>
        <v>4871.6032698015033</v>
      </c>
      <c r="AN11" s="5">
        <f t="shared" si="13"/>
        <v>495.63603485642489</v>
      </c>
      <c r="AO11" s="35">
        <f t="shared" si="14"/>
        <v>8.7778976941665834E-3</v>
      </c>
      <c r="AP11" s="5">
        <f t="shared" si="15"/>
        <v>4375.9672349450784</v>
      </c>
      <c r="AQ11" s="35">
        <f t="shared" si="16"/>
        <v>7.7499999999999999E-2</v>
      </c>
      <c r="AR11" s="5">
        <f t="shared" si="46"/>
        <v>2926.5157852958382</v>
      </c>
      <c r="AS11" s="5">
        <f t="shared" si="47"/>
        <v>26303.103833513182</v>
      </c>
      <c r="AT11" s="5">
        <f t="shared" si="17"/>
        <v>677073.48421470413</v>
      </c>
      <c r="AU11" s="5">
        <f t="shared" si="18"/>
        <v>29229.619618809018</v>
      </c>
      <c r="AV11" s="150"/>
      <c r="AW11" s="2">
        <v>6</v>
      </c>
      <c r="AX11" s="118">
        <v>45017</v>
      </c>
      <c r="AY11" s="5">
        <f t="shared" si="48"/>
        <v>677444.96779397386</v>
      </c>
      <c r="AZ11" s="5">
        <f t="shared" si="49"/>
        <v>4754.6586581588872</v>
      </c>
      <c r="BA11" s="5">
        <f t="shared" si="19"/>
        <v>520.62760944655111</v>
      </c>
      <c r="BB11" s="35">
        <f t="shared" si="20"/>
        <v>9.2221975368759791E-3</v>
      </c>
      <c r="BC11" s="5">
        <f t="shared" si="21"/>
        <v>4234.0310487123361</v>
      </c>
      <c r="BD11" s="35">
        <f t="shared" si="22"/>
        <v>7.4999999999999997E-2</v>
      </c>
      <c r="BE11" s="5">
        <f t="shared" si="50"/>
        <v>3075.6598154727117</v>
      </c>
      <c r="BF11" s="5">
        <f t="shared" si="51"/>
        <v>25452.292133480609</v>
      </c>
      <c r="BG11" s="5">
        <f t="shared" si="23"/>
        <v>676924.34018452733</v>
      </c>
      <c r="BH11" s="5">
        <f t="shared" si="24"/>
        <v>28527.95194895332</v>
      </c>
      <c r="BI11" s="150"/>
      <c r="BJ11" s="2">
        <v>6</v>
      </c>
      <c r="BK11" s="118">
        <v>45017</v>
      </c>
      <c r="BL11" s="5">
        <f t="shared" si="52"/>
        <v>677315.42998055753</v>
      </c>
      <c r="BM11" s="5">
        <f t="shared" si="53"/>
        <v>4638.7987043821031</v>
      </c>
      <c r="BN11" s="5">
        <f t="shared" si="25"/>
        <v>546.684648249568</v>
      </c>
      <c r="BO11" s="35">
        <f t="shared" si="26"/>
        <v>9.6856139526942837E-3</v>
      </c>
      <c r="BP11" s="5">
        <f t="shared" si="27"/>
        <v>4092.1140561325351</v>
      </c>
      <c r="BQ11" s="35">
        <f t="shared" si="28"/>
        <v>7.2499999999999995E-2</v>
      </c>
      <c r="BR11" s="5">
        <f t="shared" si="54"/>
        <v>3231.2546676921088</v>
      </c>
      <c r="BS11" s="5">
        <f t="shared" si="55"/>
        <v>24601.53755860051</v>
      </c>
      <c r="BT11" s="5">
        <f t="shared" si="29"/>
        <v>676768.745332308</v>
      </c>
      <c r="BU11" s="5">
        <f t="shared" si="30"/>
        <v>27832.792226292619</v>
      </c>
      <c r="BV11" s="150"/>
      <c r="BW11" s="2">
        <v>6</v>
      </c>
      <c r="BX11" s="118">
        <v>45017</v>
      </c>
      <c r="BY11" s="5">
        <f t="shared" si="56"/>
        <v>677180.34384166705</v>
      </c>
      <c r="BZ11" s="5">
        <f t="shared" si="57"/>
        <v>4524.056967218442</v>
      </c>
      <c r="CA11" s="5">
        <f t="shared" si="31"/>
        <v>573.83829480871736</v>
      </c>
      <c r="CB11" s="35">
        <f t="shared" si="32"/>
        <v>1.0168723295540092E-2</v>
      </c>
      <c r="CC11" s="5">
        <f t="shared" si="33"/>
        <v>3950.2186724097246</v>
      </c>
      <c r="CD11" s="35">
        <f t="shared" si="34"/>
        <v>7.0000000000000007E-2</v>
      </c>
      <c r="CE11" s="5">
        <f t="shared" si="58"/>
        <v>3393.49445314164</v>
      </c>
      <c r="CF11" s="5">
        <f t="shared" si="59"/>
        <v>23750.84735016901</v>
      </c>
      <c r="CG11" s="5">
        <f t="shared" si="35"/>
        <v>676606.5055468583</v>
      </c>
      <c r="CH11" s="5">
        <f t="shared" si="36"/>
        <v>27144.34180331065</v>
      </c>
    </row>
    <row r="12" spans="1:86" ht="14.25" customHeight="1">
      <c r="A12" s="161">
        <f t="shared" si="65"/>
        <v>4</v>
      </c>
      <c r="B12" s="11">
        <f t="shared" si="66"/>
        <v>220653.68978640469</v>
      </c>
      <c r="C12" s="162">
        <f t="shared" si="60"/>
        <v>213790.21958136378</v>
      </c>
      <c r="D12" s="11">
        <f t="shared" si="61"/>
        <v>206930.77261037924</v>
      </c>
      <c r="E12" s="11">
        <f t="shared" si="62"/>
        <v>200075.84279931523</v>
      </c>
      <c r="F12" s="11">
        <f t="shared" si="63"/>
        <v>193225.95028294914</v>
      </c>
      <c r="G12" s="22">
        <f t="shared" si="64"/>
        <v>186381.64166276235</v>
      </c>
      <c r="H12" s="11"/>
      <c r="I12" s="150"/>
      <c r="J12" s="2">
        <v>7</v>
      </c>
      <c r="K12" s="118">
        <v>45047</v>
      </c>
      <c r="L12" s="5">
        <f t="shared" si="37"/>
        <v>677353.1942045656</v>
      </c>
      <c r="M12" s="5">
        <f t="shared" si="0"/>
        <v>5108.6129075462923</v>
      </c>
      <c r="N12" s="5">
        <f t="shared" si="1"/>
        <v>451.8096973899037</v>
      </c>
      <c r="O12" s="35">
        <f t="shared" si="2"/>
        <v>8.0042678104525877E-3</v>
      </c>
      <c r="P12" s="5">
        <f t="shared" si="3"/>
        <v>4656.8032101563886</v>
      </c>
      <c r="Q12" s="35">
        <f t="shared" si="4"/>
        <v>8.2500000000000004E-2</v>
      </c>
      <c r="R12" s="5">
        <f t="shared" si="38"/>
        <v>3098.6154928242813</v>
      </c>
      <c r="S12" s="5">
        <f t="shared" si="39"/>
        <v>32661.674859999766</v>
      </c>
      <c r="T12" s="5">
        <f t="shared" si="5"/>
        <v>676901.38450717565</v>
      </c>
      <c r="U12" s="5">
        <f t="shared" si="6"/>
        <v>35760.290352824049</v>
      </c>
      <c r="V12" s="150"/>
      <c r="W12" s="2">
        <v>7</v>
      </c>
      <c r="X12" s="118">
        <v>45047</v>
      </c>
      <c r="Y12" s="5">
        <f t="shared" si="40"/>
        <v>677216.37120598287</v>
      </c>
      <c r="Z12" s="5">
        <f t="shared" si="41"/>
        <v>4989.5991023797669</v>
      </c>
      <c r="AA12" s="5">
        <f t="shared" si="7"/>
        <v>474.8232943398807</v>
      </c>
      <c r="AB12" s="35">
        <f t="shared" si="8"/>
        <v>8.4136765948699954E-3</v>
      </c>
      <c r="AC12" s="5">
        <f t="shared" si="9"/>
        <v>4514.7758080398862</v>
      </c>
      <c r="AD12" s="35">
        <f t="shared" si="10"/>
        <v>0.08</v>
      </c>
      <c r="AE12" s="5">
        <f t="shared" si="42"/>
        <v>3258.4520883570731</v>
      </c>
      <c r="AF12" s="5">
        <f t="shared" si="43"/>
        <v>31668.74162830129</v>
      </c>
      <c r="AG12" s="5">
        <f t="shared" si="11"/>
        <v>676741.54791164293</v>
      </c>
      <c r="AH12" s="5">
        <f t="shared" si="12"/>
        <v>34927.193716658367</v>
      </c>
      <c r="AI12" s="150"/>
      <c r="AJ12" s="2">
        <v>7</v>
      </c>
      <c r="AK12" s="118">
        <v>45047</v>
      </c>
      <c r="AL12" s="5">
        <f t="shared" si="44"/>
        <v>677073.48421470413</v>
      </c>
      <c r="AM12" s="5">
        <f t="shared" si="45"/>
        <v>4871.6032698015033</v>
      </c>
      <c r="AN12" s="5">
        <f t="shared" si="13"/>
        <v>498.83701758153893</v>
      </c>
      <c r="AO12" s="35">
        <f t="shared" si="14"/>
        <v>8.8410554401215577E-3</v>
      </c>
      <c r="AP12" s="5">
        <f t="shared" si="15"/>
        <v>4372.7662522199644</v>
      </c>
      <c r="AQ12" s="35">
        <f t="shared" si="16"/>
        <v>7.7499999999999999E-2</v>
      </c>
      <c r="AR12" s="5">
        <f t="shared" si="46"/>
        <v>3425.3528028773771</v>
      </c>
      <c r="AS12" s="5">
        <f t="shared" si="47"/>
        <v>30675.870085733146</v>
      </c>
      <c r="AT12" s="5">
        <f t="shared" si="17"/>
        <v>676574.64719712257</v>
      </c>
      <c r="AU12" s="5">
        <f t="shared" si="18"/>
        <v>34101.222888610522</v>
      </c>
      <c r="AV12" s="150"/>
      <c r="AW12" s="2">
        <v>7</v>
      </c>
      <c r="AX12" s="118">
        <v>45047</v>
      </c>
      <c r="AY12" s="5">
        <f t="shared" si="48"/>
        <v>676924.34018452733</v>
      </c>
      <c r="AZ12" s="5">
        <f t="shared" si="49"/>
        <v>4754.6586581588872</v>
      </c>
      <c r="BA12" s="5">
        <f t="shared" si="19"/>
        <v>523.88153200559191</v>
      </c>
      <c r="BB12" s="35">
        <f t="shared" si="20"/>
        <v>9.286973463464767E-3</v>
      </c>
      <c r="BC12" s="5">
        <f t="shared" si="21"/>
        <v>4230.7771261532953</v>
      </c>
      <c r="BD12" s="35">
        <f t="shared" si="22"/>
        <v>7.4999999999999997E-2</v>
      </c>
      <c r="BE12" s="5">
        <f t="shared" si="50"/>
        <v>3599.5413474783036</v>
      </c>
      <c r="BF12" s="5">
        <f t="shared" si="51"/>
        <v>29683.069259633903</v>
      </c>
      <c r="BG12" s="5">
        <f t="shared" si="23"/>
        <v>676400.45865252172</v>
      </c>
      <c r="BH12" s="5">
        <f t="shared" si="24"/>
        <v>33282.610607112205</v>
      </c>
      <c r="BI12" s="150"/>
      <c r="BJ12" s="2">
        <v>7</v>
      </c>
      <c r="BK12" s="118">
        <v>45047</v>
      </c>
      <c r="BL12" s="5">
        <f t="shared" si="52"/>
        <v>676768.745332308</v>
      </c>
      <c r="BM12" s="5">
        <f t="shared" si="53"/>
        <v>4638.7987043821031</v>
      </c>
      <c r="BN12" s="5">
        <f t="shared" si="25"/>
        <v>549.98753466607559</v>
      </c>
      <c r="BO12" s="35">
        <f t="shared" si="26"/>
        <v>9.7520023811859674E-3</v>
      </c>
      <c r="BP12" s="5">
        <f t="shared" si="27"/>
        <v>4088.8111697160275</v>
      </c>
      <c r="BQ12" s="35">
        <f t="shared" si="28"/>
        <v>7.2499999999999995E-2</v>
      </c>
      <c r="BR12" s="5">
        <f t="shared" si="54"/>
        <v>3781.2422023581844</v>
      </c>
      <c r="BS12" s="5">
        <f t="shared" si="55"/>
        <v>28690.348728316538</v>
      </c>
      <c r="BT12" s="5">
        <f t="shared" si="29"/>
        <v>676218.75779764191</v>
      </c>
      <c r="BU12" s="5">
        <f t="shared" si="30"/>
        <v>32471.590930674723</v>
      </c>
      <c r="BV12" s="150"/>
      <c r="BW12" s="2">
        <v>7</v>
      </c>
      <c r="BX12" s="118">
        <v>45047</v>
      </c>
      <c r="BY12" s="5">
        <f t="shared" si="56"/>
        <v>676606.5055468583</v>
      </c>
      <c r="BZ12" s="5">
        <f t="shared" si="57"/>
        <v>4524.056967218442</v>
      </c>
      <c r="CA12" s="5">
        <f t="shared" si="31"/>
        <v>577.18568486176855</v>
      </c>
      <c r="CB12" s="35">
        <f t="shared" si="32"/>
        <v>1.0236715375272945E-2</v>
      </c>
      <c r="CC12" s="5">
        <f t="shared" si="33"/>
        <v>3946.8712823566734</v>
      </c>
      <c r="CD12" s="35">
        <f t="shared" si="34"/>
        <v>7.0000000000000007E-2</v>
      </c>
      <c r="CE12" s="5">
        <f t="shared" si="58"/>
        <v>3970.6801380034085</v>
      </c>
      <c r="CF12" s="5">
        <f t="shared" si="59"/>
        <v>27697.718632525684</v>
      </c>
      <c r="CG12" s="5">
        <f t="shared" si="35"/>
        <v>676029.31986199657</v>
      </c>
      <c r="CH12" s="5">
        <f t="shared" si="36"/>
        <v>31668.398770529093</v>
      </c>
    </row>
    <row r="13" spans="1:86" ht="14.25" customHeight="1">
      <c r="A13" s="161">
        <f t="shared" si="65"/>
        <v>5</v>
      </c>
      <c r="B13" s="11">
        <f t="shared" si="66"/>
        <v>274447.78274407086</v>
      </c>
      <c r="C13" s="162">
        <f t="shared" si="60"/>
        <v>265850.97182093654</v>
      </c>
      <c r="D13" s="11">
        <f t="shared" si="61"/>
        <v>257260.81464677647</v>
      </c>
      <c r="E13" s="11">
        <f t="shared" si="62"/>
        <v>248678.08783645427</v>
      </c>
      <c r="F13" s="11">
        <f t="shared" si="63"/>
        <v>240103.60741448859</v>
      </c>
      <c r="G13" s="22">
        <f t="shared" si="64"/>
        <v>231538.2290660915</v>
      </c>
      <c r="H13" s="11"/>
      <c r="I13" s="150"/>
      <c r="J13" s="2">
        <v>8</v>
      </c>
      <c r="K13" s="118">
        <v>45078</v>
      </c>
      <c r="L13" s="5">
        <f t="shared" si="37"/>
        <v>676901.38450717565</v>
      </c>
      <c r="M13" s="5">
        <f t="shared" si="0"/>
        <v>5108.6129075462923</v>
      </c>
      <c r="N13" s="5">
        <f t="shared" si="1"/>
        <v>454.91588905945991</v>
      </c>
      <c r="O13" s="35">
        <f t="shared" si="2"/>
        <v>8.064676470839232E-3</v>
      </c>
      <c r="P13" s="5">
        <f t="shared" si="3"/>
        <v>4653.6970184868323</v>
      </c>
      <c r="Q13" s="35">
        <f t="shared" si="4"/>
        <v>8.2500000000000004E-2</v>
      </c>
      <c r="R13" s="5">
        <f t="shared" si="38"/>
        <v>3553.5313818837412</v>
      </c>
      <c r="S13" s="5">
        <f t="shared" si="39"/>
        <v>37315.3718784866</v>
      </c>
      <c r="T13" s="5">
        <f t="shared" si="5"/>
        <v>676446.46861811623</v>
      </c>
      <c r="U13" s="5">
        <f t="shared" si="6"/>
        <v>40868.903260370338</v>
      </c>
      <c r="V13" s="150"/>
      <c r="W13" s="2">
        <v>8</v>
      </c>
      <c r="X13" s="118">
        <v>45078</v>
      </c>
      <c r="Y13" s="5">
        <f t="shared" si="40"/>
        <v>676741.54791164293</v>
      </c>
      <c r="Z13" s="5">
        <f t="shared" si="41"/>
        <v>4989.5991023797669</v>
      </c>
      <c r="AA13" s="5">
        <f t="shared" si="7"/>
        <v>477.98878296881412</v>
      </c>
      <c r="AB13" s="35">
        <f t="shared" si="8"/>
        <v>8.4757104293745229E-3</v>
      </c>
      <c r="AC13" s="5">
        <f t="shared" si="9"/>
        <v>4511.6103194109528</v>
      </c>
      <c r="AD13" s="35">
        <f t="shared" si="10"/>
        <v>7.9999999999999988E-2</v>
      </c>
      <c r="AE13" s="5">
        <f t="shared" si="42"/>
        <v>3736.4408713258872</v>
      </c>
      <c r="AF13" s="5">
        <f t="shared" si="43"/>
        <v>36180.351947712246</v>
      </c>
      <c r="AG13" s="5">
        <f t="shared" si="11"/>
        <v>676263.5591286741</v>
      </c>
      <c r="AH13" s="5">
        <f t="shared" si="12"/>
        <v>39916.792819038135</v>
      </c>
      <c r="AI13" s="150"/>
      <c r="AJ13" s="2">
        <v>8</v>
      </c>
      <c r="AK13" s="118">
        <v>45078</v>
      </c>
      <c r="AL13" s="5">
        <f t="shared" si="44"/>
        <v>676574.64719712257</v>
      </c>
      <c r="AM13" s="5">
        <f t="shared" si="45"/>
        <v>4871.6032698015033</v>
      </c>
      <c r="AN13" s="5">
        <f t="shared" si="13"/>
        <v>502.05867332008711</v>
      </c>
      <c r="AO13" s="35">
        <f t="shared" si="14"/>
        <v>8.9047145127294815E-3</v>
      </c>
      <c r="AP13" s="5">
        <f t="shared" si="15"/>
        <v>4369.5445964814162</v>
      </c>
      <c r="AQ13" s="35">
        <f t="shared" si="16"/>
        <v>7.7499999999999986E-2</v>
      </c>
      <c r="AR13" s="5">
        <f t="shared" si="46"/>
        <v>3927.4114761974643</v>
      </c>
      <c r="AS13" s="5">
        <f t="shared" si="47"/>
        <v>35045.414682214563</v>
      </c>
      <c r="AT13" s="5">
        <f t="shared" si="17"/>
        <v>676072.58852380246</v>
      </c>
      <c r="AU13" s="5">
        <f t="shared" si="18"/>
        <v>38972.826158412026</v>
      </c>
      <c r="AV13" s="150"/>
      <c r="AW13" s="2">
        <v>8</v>
      </c>
      <c r="AX13" s="118">
        <v>45078</v>
      </c>
      <c r="AY13" s="5">
        <f t="shared" si="48"/>
        <v>676400.45865252172</v>
      </c>
      <c r="AZ13" s="5">
        <f t="shared" si="49"/>
        <v>4754.6586581588872</v>
      </c>
      <c r="BA13" s="5">
        <f t="shared" si="19"/>
        <v>527.15579158062701</v>
      </c>
      <c r="BB13" s="35">
        <f t="shared" si="20"/>
        <v>9.3522548928625573E-3</v>
      </c>
      <c r="BC13" s="5">
        <f t="shared" si="21"/>
        <v>4227.5028665782602</v>
      </c>
      <c r="BD13" s="35">
        <f t="shared" si="22"/>
        <v>7.4999999999999997E-2</v>
      </c>
      <c r="BE13" s="5">
        <f t="shared" si="50"/>
        <v>4126.6971390589306</v>
      </c>
      <c r="BF13" s="5">
        <f t="shared" si="51"/>
        <v>33910.572126212166</v>
      </c>
      <c r="BG13" s="5">
        <f t="shared" si="23"/>
        <v>675873.30286094104</v>
      </c>
      <c r="BH13" s="5">
        <f t="shared" si="24"/>
        <v>38037.269265271098</v>
      </c>
      <c r="BI13" s="150"/>
      <c r="BJ13" s="2">
        <v>8</v>
      </c>
      <c r="BK13" s="118">
        <v>45078</v>
      </c>
      <c r="BL13" s="5">
        <f t="shared" si="52"/>
        <v>676218.75779764191</v>
      </c>
      <c r="BM13" s="5">
        <f t="shared" si="53"/>
        <v>4638.7987043821031</v>
      </c>
      <c r="BN13" s="5">
        <f t="shared" si="25"/>
        <v>553.31037602134984</v>
      </c>
      <c r="BO13" s="35">
        <f t="shared" si="26"/>
        <v>9.818900223769203E-3</v>
      </c>
      <c r="BP13" s="5">
        <f t="shared" si="27"/>
        <v>4085.4883283607533</v>
      </c>
      <c r="BQ13" s="35">
        <f t="shared" si="28"/>
        <v>7.2499999999999995E-2</v>
      </c>
      <c r="BR13" s="5">
        <f t="shared" si="54"/>
        <v>4334.5525783795347</v>
      </c>
      <c r="BS13" s="5">
        <f t="shared" si="55"/>
        <v>32775.837056677294</v>
      </c>
      <c r="BT13" s="5">
        <f t="shared" si="29"/>
        <v>675665.4474216206</v>
      </c>
      <c r="BU13" s="5">
        <f t="shared" si="30"/>
        <v>37110.389635056825</v>
      </c>
      <c r="BV13" s="150"/>
      <c r="BW13" s="2">
        <v>8</v>
      </c>
      <c r="BX13" s="118">
        <v>45078</v>
      </c>
      <c r="BY13" s="5">
        <f t="shared" si="56"/>
        <v>676029.31986199657</v>
      </c>
      <c r="BZ13" s="5">
        <f t="shared" si="57"/>
        <v>4524.056967218442</v>
      </c>
      <c r="CA13" s="5">
        <f t="shared" si="31"/>
        <v>580.55260135679509</v>
      </c>
      <c r="CB13" s="35">
        <f t="shared" si="32"/>
        <v>1.0305220515736947E-2</v>
      </c>
      <c r="CC13" s="5">
        <f t="shared" si="33"/>
        <v>3943.5043658616469</v>
      </c>
      <c r="CD13" s="35">
        <f t="shared" si="34"/>
        <v>7.0000000000000007E-2</v>
      </c>
      <c r="CE13" s="5">
        <f t="shared" si="58"/>
        <v>4551.2327393602036</v>
      </c>
      <c r="CF13" s="5">
        <f t="shared" si="59"/>
        <v>31641.222998387333</v>
      </c>
      <c r="CG13" s="5">
        <f t="shared" si="35"/>
        <v>675448.76726063981</v>
      </c>
      <c r="CH13" s="5">
        <f t="shared" si="36"/>
        <v>36192.455737747536</v>
      </c>
    </row>
    <row r="14" spans="1:86" ht="14.25" customHeight="1">
      <c r="A14" s="161">
        <f t="shared" si="65"/>
        <v>6</v>
      </c>
      <c r="B14" s="11">
        <f t="shared" si="66"/>
        <v>327598.39098725183</v>
      </c>
      <c r="C14" s="162">
        <f t="shared" si="60"/>
        <v>317263.1296444452</v>
      </c>
      <c r="D14" s="11">
        <f t="shared" si="61"/>
        <v>306937.97648645757</v>
      </c>
      <c r="E14" s="11">
        <f t="shared" si="62"/>
        <v>296624.05336638965</v>
      </c>
      <c r="F14" s="11">
        <f t="shared" si="63"/>
        <v>286322.53647618007</v>
      </c>
      <c r="G14" s="22">
        <f t="shared" si="64"/>
        <v>276034.65649649774</v>
      </c>
      <c r="H14" s="11"/>
      <c r="I14" s="150"/>
      <c r="J14" s="2">
        <v>9</v>
      </c>
      <c r="K14" s="118">
        <v>45108</v>
      </c>
      <c r="L14" s="5">
        <f t="shared" si="37"/>
        <v>676446.46861811623</v>
      </c>
      <c r="M14" s="5">
        <f t="shared" si="0"/>
        <v>5108.6129075462923</v>
      </c>
      <c r="N14" s="5">
        <f t="shared" si="1"/>
        <v>458.04343579674332</v>
      </c>
      <c r="O14" s="35">
        <f t="shared" si="2"/>
        <v>8.1255819707205072E-3</v>
      </c>
      <c r="P14" s="5">
        <f t="shared" si="3"/>
        <v>4650.5694717495489</v>
      </c>
      <c r="Q14" s="35">
        <f t="shared" si="4"/>
        <v>8.2500000000000004E-2</v>
      </c>
      <c r="R14" s="5">
        <f t="shared" si="38"/>
        <v>4011.5748176804846</v>
      </c>
      <c r="S14" s="5">
        <f t="shared" si="39"/>
        <v>41965.941350236149</v>
      </c>
      <c r="T14" s="5">
        <f t="shared" si="5"/>
        <v>675988.42518231948</v>
      </c>
      <c r="U14" s="5">
        <f t="shared" si="6"/>
        <v>45977.516167916634</v>
      </c>
      <c r="V14" s="150"/>
      <c r="W14" s="2">
        <v>9</v>
      </c>
      <c r="X14" s="118">
        <v>45108</v>
      </c>
      <c r="Y14" s="5">
        <f t="shared" si="40"/>
        <v>676263.5591286741</v>
      </c>
      <c r="Z14" s="5">
        <f t="shared" si="41"/>
        <v>4989.5991023797669</v>
      </c>
      <c r="AA14" s="5">
        <f t="shared" si="7"/>
        <v>481.17537485527282</v>
      </c>
      <c r="AB14" s="35">
        <f t="shared" si="8"/>
        <v>8.5382458071567077E-3</v>
      </c>
      <c r="AC14" s="5">
        <f t="shared" si="9"/>
        <v>4508.4237275244941</v>
      </c>
      <c r="AD14" s="35">
        <f t="shared" si="10"/>
        <v>0.08</v>
      </c>
      <c r="AE14" s="5">
        <f t="shared" si="42"/>
        <v>4217.61624618116</v>
      </c>
      <c r="AF14" s="5">
        <f t="shared" si="43"/>
        <v>40688.775675236742</v>
      </c>
      <c r="AG14" s="5">
        <f t="shared" si="11"/>
        <v>675782.38375381881</v>
      </c>
      <c r="AH14" s="5">
        <f t="shared" si="12"/>
        <v>44906.391921417904</v>
      </c>
      <c r="AI14" s="150"/>
      <c r="AJ14" s="2">
        <v>9</v>
      </c>
      <c r="AK14" s="118">
        <v>45108</v>
      </c>
      <c r="AL14" s="5">
        <f t="shared" si="44"/>
        <v>676072.58852380246</v>
      </c>
      <c r="AM14" s="5">
        <f t="shared" si="45"/>
        <v>4871.6032698015033</v>
      </c>
      <c r="AN14" s="5">
        <f t="shared" si="13"/>
        <v>505.30113558527864</v>
      </c>
      <c r="AO14" s="35">
        <f t="shared" si="14"/>
        <v>8.96887956996331E-3</v>
      </c>
      <c r="AP14" s="5">
        <f t="shared" si="15"/>
        <v>4366.3021342162247</v>
      </c>
      <c r="AQ14" s="35">
        <f t="shared" si="16"/>
        <v>7.7500000000000013E-2</v>
      </c>
      <c r="AR14" s="5">
        <f t="shared" si="46"/>
        <v>4432.7126117827429</v>
      </c>
      <c r="AS14" s="5">
        <f t="shared" si="47"/>
        <v>39411.716816430788</v>
      </c>
      <c r="AT14" s="5">
        <f t="shared" si="17"/>
        <v>675567.28738821717</v>
      </c>
      <c r="AU14" s="5">
        <f t="shared" si="18"/>
        <v>43844.429428213531</v>
      </c>
      <c r="AV14" s="150"/>
      <c r="AW14" s="2">
        <v>9</v>
      </c>
      <c r="AX14" s="118">
        <v>45108</v>
      </c>
      <c r="AY14" s="5">
        <f t="shared" si="48"/>
        <v>675873.30286094104</v>
      </c>
      <c r="AZ14" s="5">
        <f t="shared" si="49"/>
        <v>4754.6586581588872</v>
      </c>
      <c r="BA14" s="5">
        <f t="shared" si="19"/>
        <v>530.4505152780057</v>
      </c>
      <c r="BB14" s="35">
        <f t="shared" si="20"/>
        <v>9.4180464835518611E-3</v>
      </c>
      <c r="BC14" s="5">
        <f t="shared" si="21"/>
        <v>4224.2081428808815</v>
      </c>
      <c r="BD14" s="35">
        <f t="shared" si="22"/>
        <v>7.5000000000000011E-2</v>
      </c>
      <c r="BE14" s="5">
        <f t="shared" si="50"/>
        <v>4657.1476543369363</v>
      </c>
      <c r="BF14" s="5">
        <f t="shared" si="51"/>
        <v>38134.780269093048</v>
      </c>
      <c r="BG14" s="5">
        <f t="shared" si="23"/>
        <v>675342.85234566301</v>
      </c>
      <c r="BH14" s="5">
        <f t="shared" si="24"/>
        <v>42791.927923429983</v>
      </c>
      <c r="BI14" s="150"/>
      <c r="BJ14" s="2">
        <v>9</v>
      </c>
      <c r="BK14" s="118">
        <v>45108</v>
      </c>
      <c r="BL14" s="5">
        <f t="shared" si="52"/>
        <v>675665.4474216206</v>
      </c>
      <c r="BM14" s="5">
        <f t="shared" si="53"/>
        <v>4638.7987043821031</v>
      </c>
      <c r="BN14" s="5">
        <f t="shared" si="25"/>
        <v>556.65329287647864</v>
      </c>
      <c r="BO14" s="35">
        <f t="shared" si="26"/>
        <v>9.8863121386603501E-3</v>
      </c>
      <c r="BP14" s="5">
        <f t="shared" si="27"/>
        <v>4082.1454115056245</v>
      </c>
      <c r="BQ14" s="35">
        <f t="shared" si="28"/>
        <v>7.2499999999999995E-2</v>
      </c>
      <c r="BR14" s="5">
        <f t="shared" si="54"/>
        <v>4891.2058712560138</v>
      </c>
      <c r="BS14" s="5">
        <f t="shared" si="55"/>
        <v>36857.98246818292</v>
      </c>
      <c r="BT14" s="5">
        <f t="shared" si="29"/>
        <v>675108.79412874416</v>
      </c>
      <c r="BU14" s="5">
        <f t="shared" si="30"/>
        <v>41749.18833943893</v>
      </c>
      <c r="BV14" s="150"/>
      <c r="BW14" s="2">
        <v>9</v>
      </c>
      <c r="BX14" s="118">
        <v>45108</v>
      </c>
      <c r="BY14" s="5">
        <f t="shared" si="56"/>
        <v>675448.76726063981</v>
      </c>
      <c r="BZ14" s="5">
        <f t="shared" si="57"/>
        <v>4524.056967218442</v>
      </c>
      <c r="CA14" s="5">
        <f t="shared" si="31"/>
        <v>583.93915819804306</v>
      </c>
      <c r="CB14" s="35">
        <f t="shared" si="32"/>
        <v>1.037424337421668E-2</v>
      </c>
      <c r="CC14" s="5">
        <f t="shared" si="33"/>
        <v>3940.1178090203989</v>
      </c>
      <c r="CD14" s="35">
        <f t="shared" si="34"/>
        <v>7.0000000000000007E-2</v>
      </c>
      <c r="CE14" s="5">
        <f t="shared" si="58"/>
        <v>5135.1718975582462</v>
      </c>
      <c r="CF14" s="5">
        <f t="shared" si="59"/>
        <v>35581.340807407731</v>
      </c>
      <c r="CG14" s="5">
        <f t="shared" si="35"/>
        <v>674864.82810244174</v>
      </c>
      <c r="CH14" s="5">
        <f t="shared" si="36"/>
        <v>40716.512704965979</v>
      </c>
    </row>
    <row r="15" spans="1:86" ht="14.25" customHeight="1">
      <c r="A15" s="161">
        <f t="shared" si="65"/>
        <v>7</v>
      </c>
      <c r="B15" s="11">
        <f t="shared" si="66"/>
        <v>380050.37293459411</v>
      </c>
      <c r="C15" s="162">
        <f t="shared" si="60"/>
        <v>367972.86003523838</v>
      </c>
      <c r="D15" s="11">
        <f t="shared" si="61"/>
        <v>355909.82336363796</v>
      </c>
      <c r="E15" s="11">
        <f t="shared" si="62"/>
        <v>343862.7907054011</v>
      </c>
      <c r="F15" s="11">
        <f t="shared" si="63"/>
        <v>331833.36033344408</v>
      </c>
      <c r="G15" s="22">
        <f t="shared" si="64"/>
        <v>319823.20093616046</v>
      </c>
      <c r="H15" s="11"/>
      <c r="I15" s="150"/>
      <c r="J15" s="2">
        <v>10</v>
      </c>
      <c r="K15" s="118">
        <v>45139</v>
      </c>
      <c r="L15" s="5">
        <f t="shared" si="37"/>
        <v>675988.42518231948</v>
      </c>
      <c r="M15" s="5">
        <f t="shared" si="0"/>
        <v>5108.6129075462923</v>
      </c>
      <c r="N15" s="5">
        <f t="shared" si="1"/>
        <v>461.19248441784566</v>
      </c>
      <c r="O15" s="35">
        <f t="shared" si="2"/>
        <v>8.1869890176322173E-3</v>
      </c>
      <c r="P15" s="5">
        <f t="shared" si="3"/>
        <v>4647.4204231284466</v>
      </c>
      <c r="Q15" s="35">
        <f t="shared" si="4"/>
        <v>8.2500000000000004E-2</v>
      </c>
      <c r="R15" s="5">
        <f t="shared" si="38"/>
        <v>4472.7673020983302</v>
      </c>
      <c r="S15" s="5">
        <f t="shared" si="39"/>
        <v>46613.361773364595</v>
      </c>
      <c r="T15" s="5">
        <f t="shared" si="5"/>
        <v>675527.23269790167</v>
      </c>
      <c r="U15" s="5">
        <f t="shared" si="6"/>
        <v>51086.129075462923</v>
      </c>
      <c r="V15" s="150"/>
      <c r="W15" s="2">
        <v>10</v>
      </c>
      <c r="X15" s="118">
        <v>45139</v>
      </c>
      <c r="Y15" s="5">
        <f t="shared" si="40"/>
        <v>675782.38375381881</v>
      </c>
      <c r="Z15" s="5">
        <f t="shared" si="41"/>
        <v>4989.5991023797669</v>
      </c>
      <c r="AA15" s="5">
        <f t="shared" si="7"/>
        <v>484.38321068764162</v>
      </c>
      <c r="AB15" s="35">
        <f t="shared" si="8"/>
        <v>8.6012874380714463E-3</v>
      </c>
      <c r="AC15" s="5">
        <f t="shared" si="9"/>
        <v>4505.2158916921253</v>
      </c>
      <c r="AD15" s="35">
        <f t="shared" si="10"/>
        <v>7.9999999999999988E-2</v>
      </c>
      <c r="AE15" s="5">
        <f t="shared" si="42"/>
        <v>4701.9994568688016</v>
      </c>
      <c r="AF15" s="5">
        <f t="shared" si="43"/>
        <v>45193.991566928868</v>
      </c>
      <c r="AG15" s="5">
        <f t="shared" si="11"/>
        <v>675298.00054313114</v>
      </c>
      <c r="AH15" s="5">
        <f t="shared" si="12"/>
        <v>49895.991023797673</v>
      </c>
      <c r="AI15" s="150"/>
      <c r="AJ15" s="2">
        <v>10</v>
      </c>
      <c r="AK15" s="118">
        <v>45139</v>
      </c>
      <c r="AL15" s="5">
        <f t="shared" si="44"/>
        <v>675567.28738821717</v>
      </c>
      <c r="AM15" s="5">
        <f t="shared" si="45"/>
        <v>4871.6032698015033</v>
      </c>
      <c r="AN15" s="5">
        <f t="shared" si="13"/>
        <v>508.56453875260104</v>
      </c>
      <c r="AO15" s="35">
        <f t="shared" si="14"/>
        <v>9.0335553230010551E-3</v>
      </c>
      <c r="AP15" s="5">
        <f t="shared" si="15"/>
        <v>4363.0387310489023</v>
      </c>
      <c r="AQ15" s="35">
        <f t="shared" si="16"/>
        <v>7.7499999999999999E-2</v>
      </c>
      <c r="AR15" s="5">
        <f t="shared" si="46"/>
        <v>4941.2771505353439</v>
      </c>
      <c r="AS15" s="5">
        <f t="shared" si="47"/>
        <v>43774.75554747969</v>
      </c>
      <c r="AT15" s="5">
        <f t="shared" si="17"/>
        <v>675058.72284946463</v>
      </c>
      <c r="AU15" s="5">
        <f t="shared" si="18"/>
        <v>48716.032698015035</v>
      </c>
      <c r="AV15" s="150"/>
      <c r="AW15" s="2">
        <v>10</v>
      </c>
      <c r="AX15" s="118">
        <v>45139</v>
      </c>
      <c r="AY15" s="5">
        <f t="shared" si="48"/>
        <v>675342.85234566301</v>
      </c>
      <c r="AZ15" s="5">
        <f t="shared" si="49"/>
        <v>4754.6586581588872</v>
      </c>
      <c r="BA15" s="5">
        <f t="shared" si="19"/>
        <v>533.76583099849358</v>
      </c>
      <c r="BB15" s="35">
        <f t="shared" si="20"/>
        <v>9.4843529471509563E-3</v>
      </c>
      <c r="BC15" s="5">
        <f t="shared" si="21"/>
        <v>4220.8928271603936</v>
      </c>
      <c r="BD15" s="35">
        <f t="shared" si="22"/>
        <v>7.4999999999999997E-2</v>
      </c>
      <c r="BE15" s="5">
        <f t="shared" si="50"/>
        <v>5190.9134853354299</v>
      </c>
      <c r="BF15" s="5">
        <f t="shared" si="51"/>
        <v>42355.673096253442</v>
      </c>
      <c r="BG15" s="5">
        <f t="shared" si="23"/>
        <v>674809.08651466446</v>
      </c>
      <c r="BH15" s="5">
        <f t="shared" si="24"/>
        <v>47546.586581588868</v>
      </c>
      <c r="BI15" s="150"/>
      <c r="BJ15" s="2">
        <v>10</v>
      </c>
      <c r="BK15" s="118">
        <v>45139</v>
      </c>
      <c r="BL15" s="5">
        <f t="shared" si="52"/>
        <v>675108.79412874416</v>
      </c>
      <c r="BM15" s="5">
        <f t="shared" si="53"/>
        <v>4638.7987043821031</v>
      </c>
      <c r="BN15" s="5">
        <f t="shared" si="25"/>
        <v>560.01640652094056</v>
      </c>
      <c r="BO15" s="35">
        <f t="shared" si="26"/>
        <v>9.9542428371474246E-3</v>
      </c>
      <c r="BP15" s="5">
        <f t="shared" si="27"/>
        <v>4078.7822978611625</v>
      </c>
      <c r="BQ15" s="35">
        <f t="shared" si="28"/>
        <v>7.2499999999999995E-2</v>
      </c>
      <c r="BR15" s="5">
        <f t="shared" si="54"/>
        <v>5451.2222777769548</v>
      </c>
      <c r="BS15" s="5">
        <f t="shared" si="55"/>
        <v>40936.764766044085</v>
      </c>
      <c r="BT15" s="5">
        <f t="shared" si="29"/>
        <v>674548.7777222232</v>
      </c>
      <c r="BU15" s="5">
        <f t="shared" si="30"/>
        <v>46387.987043821042</v>
      </c>
      <c r="BV15" s="150"/>
      <c r="BW15" s="2">
        <v>10</v>
      </c>
      <c r="BX15" s="118">
        <v>45139</v>
      </c>
      <c r="BY15" s="5">
        <f t="shared" si="56"/>
        <v>674864.82810244174</v>
      </c>
      <c r="BZ15" s="5">
        <f t="shared" si="57"/>
        <v>4524.056967218442</v>
      </c>
      <c r="CA15" s="5">
        <f t="shared" si="31"/>
        <v>587.34546995419851</v>
      </c>
      <c r="CB15" s="35">
        <f t="shared" si="32"/>
        <v>1.0443788661009465E-2</v>
      </c>
      <c r="CC15" s="5">
        <f t="shared" si="33"/>
        <v>3936.7114972642435</v>
      </c>
      <c r="CD15" s="35">
        <f t="shared" si="34"/>
        <v>7.0000000000000007E-2</v>
      </c>
      <c r="CE15" s="5">
        <f t="shared" si="58"/>
        <v>5722.5173675124443</v>
      </c>
      <c r="CF15" s="5">
        <f t="shared" si="59"/>
        <v>39518.052304671975</v>
      </c>
      <c r="CG15" s="5">
        <f t="shared" si="35"/>
        <v>674277.48263248755</v>
      </c>
      <c r="CH15" s="5">
        <f t="shared" si="36"/>
        <v>45240.569672184422</v>
      </c>
    </row>
    <row r="16" spans="1:86" ht="14.25" customHeight="1">
      <c r="A16" s="161">
        <f t="shared" si="65"/>
        <v>8</v>
      </c>
      <c r="B16" s="11">
        <f t="shared" si="66"/>
        <v>431743.86180471152</v>
      </c>
      <c r="C16" s="162">
        <f t="shared" si="60"/>
        <v>417921.86186283256</v>
      </c>
      <c r="D16" s="11">
        <f t="shared" si="61"/>
        <v>404119.70931930497</v>
      </c>
      <c r="E16" s="11">
        <f t="shared" si="62"/>
        <v>390339.39589104295</v>
      </c>
      <c r="F16" s="11">
        <f t="shared" si="63"/>
        <v>376583.00062576169</v>
      </c>
      <c r="G16" s="22">
        <f t="shared" si="64"/>
        <v>362852.68946644192</v>
      </c>
      <c r="H16" s="11"/>
      <c r="I16" s="150"/>
      <c r="J16" s="2">
        <v>11</v>
      </c>
      <c r="K16" s="118">
        <v>45170</v>
      </c>
      <c r="L16" s="5">
        <f t="shared" si="37"/>
        <v>675527.23269790167</v>
      </c>
      <c r="M16" s="5">
        <f t="shared" si="0"/>
        <v>5108.6129075462923</v>
      </c>
      <c r="N16" s="5">
        <f t="shared" si="1"/>
        <v>464.36318274821861</v>
      </c>
      <c r="O16" s="35">
        <f t="shared" si="2"/>
        <v>8.2489023732232013E-3</v>
      </c>
      <c r="P16" s="5">
        <f t="shared" si="3"/>
        <v>4644.2497247980737</v>
      </c>
      <c r="Q16" s="35">
        <f t="shared" si="4"/>
        <v>8.249999999999999E-2</v>
      </c>
      <c r="R16" s="5">
        <f t="shared" si="38"/>
        <v>4937.1304848465488</v>
      </c>
      <c r="S16" s="5">
        <f t="shared" si="39"/>
        <v>51257.611498162667</v>
      </c>
      <c r="T16" s="5">
        <f t="shared" si="5"/>
        <v>675062.86951515346</v>
      </c>
      <c r="U16" s="5">
        <f t="shared" si="6"/>
        <v>56194.741983009219</v>
      </c>
      <c r="V16" s="150"/>
      <c r="W16" s="2">
        <v>11</v>
      </c>
      <c r="X16" s="118">
        <v>45170</v>
      </c>
      <c r="Y16" s="5">
        <f t="shared" si="40"/>
        <v>675298.00054313114</v>
      </c>
      <c r="Z16" s="5">
        <f t="shared" si="41"/>
        <v>4989.5991023797669</v>
      </c>
      <c r="AA16" s="5">
        <f t="shared" si="7"/>
        <v>487.61243209222539</v>
      </c>
      <c r="AB16" s="35">
        <f t="shared" si="8"/>
        <v>8.6648400860073038E-3</v>
      </c>
      <c r="AC16" s="5">
        <f t="shared" si="9"/>
        <v>4501.9866702875415</v>
      </c>
      <c r="AD16" s="35">
        <f t="shared" si="10"/>
        <v>0.08</v>
      </c>
      <c r="AE16" s="5">
        <f t="shared" si="42"/>
        <v>5189.611888961027</v>
      </c>
      <c r="AF16" s="5">
        <f t="shared" si="43"/>
        <v>49695.978237216412</v>
      </c>
      <c r="AG16" s="5">
        <f t="shared" si="11"/>
        <v>674810.38811103895</v>
      </c>
      <c r="AH16" s="5">
        <f t="shared" si="12"/>
        <v>54885.590126177442</v>
      </c>
      <c r="AI16" s="150"/>
      <c r="AJ16" s="2">
        <v>11</v>
      </c>
      <c r="AK16" s="118">
        <v>45170</v>
      </c>
      <c r="AL16" s="5">
        <f t="shared" si="44"/>
        <v>675058.72284946463</v>
      </c>
      <c r="AM16" s="5">
        <f t="shared" si="45"/>
        <v>4871.6032698015033</v>
      </c>
      <c r="AN16" s="5">
        <f t="shared" si="13"/>
        <v>511.849018065378</v>
      </c>
      <c r="AO16" s="35">
        <f t="shared" si="14"/>
        <v>9.0987465369797467E-3</v>
      </c>
      <c r="AP16" s="5">
        <f t="shared" si="15"/>
        <v>4359.7542517361253</v>
      </c>
      <c r="AQ16" s="35">
        <f t="shared" si="16"/>
        <v>7.7499999999999986E-2</v>
      </c>
      <c r="AR16" s="5">
        <f t="shared" si="46"/>
        <v>5453.1261686007219</v>
      </c>
      <c r="AS16" s="5">
        <f t="shared" si="47"/>
        <v>48134.509799215812</v>
      </c>
      <c r="AT16" s="5">
        <f t="shared" si="17"/>
        <v>674546.87383139925</v>
      </c>
      <c r="AU16" s="5">
        <f t="shared" si="18"/>
        <v>53587.635967816532</v>
      </c>
      <c r="AV16" s="150"/>
      <c r="AW16" s="2">
        <v>11</v>
      </c>
      <c r="AX16" s="118">
        <v>45170</v>
      </c>
      <c r="AY16" s="5">
        <f t="shared" si="48"/>
        <v>674809.08651466446</v>
      </c>
      <c r="AZ16" s="5">
        <f t="shared" si="49"/>
        <v>4754.6586581588872</v>
      </c>
      <c r="BA16" s="5">
        <f t="shared" si="19"/>
        <v>537.10186744223483</v>
      </c>
      <c r="BB16" s="35">
        <f t="shared" si="20"/>
        <v>9.5511790491676421E-3</v>
      </c>
      <c r="BC16" s="5">
        <f t="shared" si="21"/>
        <v>4217.5567907166524</v>
      </c>
      <c r="BD16" s="35">
        <f t="shared" si="22"/>
        <v>7.4999999999999997E-2</v>
      </c>
      <c r="BE16" s="5">
        <f t="shared" si="50"/>
        <v>5728.0153527776647</v>
      </c>
      <c r="BF16" s="5">
        <f t="shared" si="51"/>
        <v>46573.229886970097</v>
      </c>
      <c r="BG16" s="5">
        <f t="shared" si="23"/>
        <v>674271.98464722221</v>
      </c>
      <c r="BH16" s="5">
        <f t="shared" si="24"/>
        <v>52301.245239747761</v>
      </c>
      <c r="BI16" s="150"/>
      <c r="BJ16" s="2">
        <v>11</v>
      </c>
      <c r="BK16" s="118">
        <v>45170</v>
      </c>
      <c r="BL16" s="5">
        <f t="shared" si="52"/>
        <v>674548.7777222232</v>
      </c>
      <c r="BM16" s="5">
        <f t="shared" si="53"/>
        <v>4638.7987043821031</v>
      </c>
      <c r="BN16" s="5">
        <f t="shared" si="25"/>
        <v>563.39983897700449</v>
      </c>
      <c r="BO16" s="35">
        <f t="shared" si="26"/>
        <v>1.0022697084343583E-2</v>
      </c>
      <c r="BP16" s="5">
        <f t="shared" si="27"/>
        <v>4075.3988654050986</v>
      </c>
      <c r="BQ16" s="35">
        <f t="shared" si="28"/>
        <v>7.2499999999999995E-2</v>
      </c>
      <c r="BR16" s="5">
        <f t="shared" si="54"/>
        <v>6014.6221167539588</v>
      </c>
      <c r="BS16" s="5">
        <f t="shared" si="55"/>
        <v>45012.163631449184</v>
      </c>
      <c r="BT16" s="5">
        <f t="shared" si="29"/>
        <v>673985.37788324617</v>
      </c>
      <c r="BU16" s="5">
        <f t="shared" si="30"/>
        <v>51026.78574820314</v>
      </c>
      <c r="BV16" s="150"/>
      <c r="BW16" s="2">
        <v>11</v>
      </c>
      <c r="BX16" s="118">
        <v>45170</v>
      </c>
      <c r="BY16" s="5">
        <f t="shared" si="56"/>
        <v>674277.48263248755</v>
      </c>
      <c r="BZ16" s="5">
        <f t="shared" si="57"/>
        <v>4524.056967218442</v>
      </c>
      <c r="CA16" s="5">
        <f t="shared" si="31"/>
        <v>590.77165186226421</v>
      </c>
      <c r="CB16" s="35">
        <f t="shared" si="32"/>
        <v>1.0513861140178613E-2</v>
      </c>
      <c r="CC16" s="5">
        <f t="shared" si="33"/>
        <v>3933.2853153561778</v>
      </c>
      <c r="CD16" s="35">
        <f t="shared" si="34"/>
        <v>7.0000000000000007E-2</v>
      </c>
      <c r="CE16" s="5">
        <f t="shared" si="58"/>
        <v>6313.289019374708</v>
      </c>
      <c r="CF16" s="5">
        <f t="shared" si="59"/>
        <v>43451.337620028156</v>
      </c>
      <c r="CG16" s="5">
        <f t="shared" si="35"/>
        <v>673686.71098062524</v>
      </c>
      <c r="CH16" s="5">
        <f t="shared" si="36"/>
        <v>49764.626639402864</v>
      </c>
    </row>
    <row r="17" spans="1:86" ht="14.25" customHeight="1">
      <c r="A17" s="161">
        <f t="shared" si="65"/>
        <v>9</v>
      </c>
      <c r="B17" s="11">
        <f t="shared" si="66"/>
        <v>482613.86070368829</v>
      </c>
      <c r="C17" s="162">
        <f t="shared" si="60"/>
        <v>467046.99503166782</v>
      </c>
      <c r="D17" s="11">
        <f t="shared" si="61"/>
        <v>451506.43898766628</v>
      </c>
      <c r="E17" s="11">
        <f t="shared" si="62"/>
        <v>435994.70262357767</v>
      </c>
      <c r="F17" s="11">
        <f t="shared" si="63"/>
        <v>420514.40032907936</v>
      </c>
      <c r="G17" s="22">
        <f t="shared" si="64"/>
        <v>405068.24987427855</v>
      </c>
      <c r="H17" s="11"/>
      <c r="I17" s="150"/>
      <c r="J17" s="2">
        <v>12</v>
      </c>
      <c r="K17" s="118">
        <v>45200</v>
      </c>
      <c r="L17" s="5">
        <f t="shared" si="37"/>
        <v>675062.86951515346</v>
      </c>
      <c r="M17" s="5">
        <f t="shared" si="0"/>
        <v>5108.6129075462923</v>
      </c>
      <c r="N17" s="5">
        <f t="shared" si="1"/>
        <v>467.55567962961231</v>
      </c>
      <c r="O17" s="35">
        <f t="shared" si="2"/>
        <v>8.311326854023339E-3</v>
      </c>
      <c r="P17" s="5">
        <f t="shared" si="3"/>
        <v>4641.0572279166799</v>
      </c>
      <c r="Q17" s="35">
        <f t="shared" si="4"/>
        <v>8.2500000000000004E-2</v>
      </c>
      <c r="R17" s="5">
        <f t="shared" si="38"/>
        <v>5404.6861644761611</v>
      </c>
      <c r="S17" s="5">
        <f t="shared" si="39"/>
        <v>55898.668726079348</v>
      </c>
      <c r="T17" s="5">
        <f t="shared" si="5"/>
        <v>674595.31383552391</v>
      </c>
      <c r="U17" s="5">
        <f t="shared" si="6"/>
        <v>61303.354890555507</v>
      </c>
      <c r="V17" s="150"/>
      <c r="W17" s="2">
        <v>12</v>
      </c>
      <c r="X17" s="118">
        <v>45200</v>
      </c>
      <c r="Y17" s="5">
        <f t="shared" si="40"/>
        <v>674810.38811103895</v>
      </c>
      <c r="Z17" s="5">
        <f t="shared" si="41"/>
        <v>4989.5991023797669</v>
      </c>
      <c r="AA17" s="5">
        <f t="shared" si="7"/>
        <v>490.86318163950727</v>
      </c>
      <c r="AB17" s="35">
        <f t="shared" si="8"/>
        <v>8.7289085696541438E-3</v>
      </c>
      <c r="AC17" s="5">
        <f t="shared" si="9"/>
        <v>4498.7359207402596</v>
      </c>
      <c r="AD17" s="35">
        <f t="shared" si="10"/>
        <v>7.9999999999999988E-2</v>
      </c>
      <c r="AE17" s="5">
        <f t="shared" si="42"/>
        <v>5680.4750706005343</v>
      </c>
      <c r="AF17" s="5">
        <f t="shared" si="43"/>
        <v>54194.714157956674</v>
      </c>
      <c r="AG17" s="5">
        <f t="shared" si="11"/>
        <v>674319.52492939949</v>
      </c>
      <c r="AH17" s="5">
        <f t="shared" si="12"/>
        <v>59875.18922855721</v>
      </c>
      <c r="AI17" s="150"/>
      <c r="AJ17" s="2">
        <v>12</v>
      </c>
      <c r="AK17" s="118">
        <v>45200</v>
      </c>
      <c r="AL17" s="5">
        <f t="shared" si="44"/>
        <v>674546.87383139925</v>
      </c>
      <c r="AM17" s="5">
        <f t="shared" si="45"/>
        <v>4871.6032698015033</v>
      </c>
      <c r="AN17" s="5">
        <f t="shared" si="13"/>
        <v>515.15470964038286</v>
      </c>
      <c r="AO17" s="35">
        <f t="shared" si="14"/>
        <v>9.1644580317627108E-3</v>
      </c>
      <c r="AP17" s="5">
        <f t="shared" si="15"/>
        <v>4356.4485601611204</v>
      </c>
      <c r="AQ17" s="35">
        <f t="shared" si="16"/>
        <v>7.7500000000000013E-2</v>
      </c>
      <c r="AR17" s="5">
        <f t="shared" si="46"/>
        <v>5968.2808782411048</v>
      </c>
      <c r="AS17" s="5">
        <f t="shared" si="47"/>
        <v>52490.958359376935</v>
      </c>
      <c r="AT17" s="5">
        <f t="shared" si="17"/>
        <v>674031.71912175883</v>
      </c>
      <c r="AU17" s="5">
        <f t="shared" si="18"/>
        <v>58459.239237618036</v>
      </c>
      <c r="AV17" s="150"/>
      <c r="AW17" s="2">
        <v>12</v>
      </c>
      <c r="AX17" s="118">
        <v>45200</v>
      </c>
      <c r="AY17" s="5">
        <f t="shared" si="48"/>
        <v>674271.98464722221</v>
      </c>
      <c r="AZ17" s="5">
        <f t="shared" si="49"/>
        <v>4754.6586581588872</v>
      </c>
      <c r="BA17" s="5">
        <f t="shared" si="19"/>
        <v>540.45875411374891</v>
      </c>
      <c r="BB17" s="35">
        <f t="shared" si="20"/>
        <v>9.6185296097659918E-3</v>
      </c>
      <c r="BC17" s="5">
        <f t="shared" si="21"/>
        <v>4214.1999040451383</v>
      </c>
      <c r="BD17" s="35">
        <f t="shared" si="22"/>
        <v>7.4999999999999997E-2</v>
      </c>
      <c r="BE17" s="5">
        <f t="shared" si="50"/>
        <v>6268.4741068914136</v>
      </c>
      <c r="BF17" s="5">
        <f t="shared" si="51"/>
        <v>50787.429791015238</v>
      </c>
      <c r="BG17" s="5">
        <f t="shared" si="23"/>
        <v>673731.52589310845</v>
      </c>
      <c r="BH17" s="5">
        <f t="shared" si="24"/>
        <v>57055.903897906654</v>
      </c>
      <c r="BI17" s="150"/>
      <c r="BJ17" s="2">
        <v>12</v>
      </c>
      <c r="BK17" s="118">
        <v>45200</v>
      </c>
      <c r="BL17" s="5">
        <f t="shared" si="52"/>
        <v>673985.37788324617</v>
      </c>
      <c r="BM17" s="5">
        <f t="shared" si="53"/>
        <v>4638.7987043821031</v>
      </c>
      <c r="BN17" s="5">
        <f t="shared" si="25"/>
        <v>566.80371300415754</v>
      </c>
      <c r="BO17" s="35">
        <f t="shared" si="26"/>
        <v>1.009167969995357E-2</v>
      </c>
      <c r="BP17" s="5">
        <f t="shared" si="27"/>
        <v>4071.9949913779456</v>
      </c>
      <c r="BQ17" s="35">
        <f t="shared" si="28"/>
        <v>7.2499999999999995E-2</v>
      </c>
      <c r="BR17" s="5">
        <f t="shared" si="54"/>
        <v>6581.4258297581164</v>
      </c>
      <c r="BS17" s="5">
        <f t="shared" si="55"/>
        <v>49084.158622827134</v>
      </c>
      <c r="BT17" s="5">
        <f t="shared" si="29"/>
        <v>673418.57417024206</v>
      </c>
      <c r="BU17" s="5">
        <f t="shared" si="30"/>
        <v>55665.584452585252</v>
      </c>
      <c r="BV17" s="150"/>
      <c r="BW17" s="2">
        <v>12</v>
      </c>
      <c r="BX17" s="118">
        <v>45200</v>
      </c>
      <c r="BY17" s="5">
        <f t="shared" si="56"/>
        <v>673686.71098062524</v>
      </c>
      <c r="BZ17" s="5">
        <f t="shared" si="57"/>
        <v>4524.056967218442</v>
      </c>
      <c r="CA17" s="5">
        <f t="shared" si="31"/>
        <v>594.21781983146138</v>
      </c>
      <c r="CB17" s="35">
        <f t="shared" si="32"/>
        <v>1.0584465630319681E-2</v>
      </c>
      <c r="CC17" s="5">
        <f t="shared" si="33"/>
        <v>3929.8391473869806</v>
      </c>
      <c r="CD17" s="35">
        <f t="shared" si="34"/>
        <v>7.0000000000000007E-2</v>
      </c>
      <c r="CE17" s="5">
        <f t="shared" si="58"/>
        <v>6907.5068392061694</v>
      </c>
      <c r="CF17" s="5">
        <f t="shared" si="59"/>
        <v>47381.176767415134</v>
      </c>
      <c r="CG17" s="5">
        <f t="shared" si="35"/>
        <v>673092.49316079379</v>
      </c>
      <c r="CH17" s="5">
        <f t="shared" si="36"/>
        <v>54288.6836066213</v>
      </c>
    </row>
    <row r="18" spans="1:86" ht="14.25" customHeight="1">
      <c r="A18" s="161">
        <f t="shared" si="65"/>
        <v>10</v>
      </c>
      <c r="B18" s="11">
        <f t="shared" si="66"/>
        <v>532589.80301476526</v>
      </c>
      <c r="C18" s="162">
        <f t="shared" si="60"/>
        <v>515279.87884939311</v>
      </c>
      <c r="D18" s="11">
        <f t="shared" si="61"/>
        <v>498003.90221965301</v>
      </c>
      <c r="E18" s="11">
        <f t="shared" si="62"/>
        <v>480764.95136965375</v>
      </c>
      <c r="F18" s="11">
        <f t="shared" si="63"/>
        <v>463566.22552196466</v>
      </c>
      <c r="G18" s="22">
        <f t="shared" si="64"/>
        <v>446411.0432298879</v>
      </c>
      <c r="H18" s="11"/>
      <c r="I18" s="150"/>
      <c r="J18" s="2">
        <v>13</v>
      </c>
      <c r="K18" s="118">
        <v>45231</v>
      </c>
      <c r="L18" s="5">
        <f t="shared" si="37"/>
        <v>674595.31383552391</v>
      </c>
      <c r="M18" s="5">
        <f t="shared" si="0"/>
        <v>5108.6129075462923</v>
      </c>
      <c r="N18" s="5">
        <f t="shared" si="1"/>
        <v>470.77012492706581</v>
      </c>
      <c r="O18" s="35">
        <f t="shared" si="2"/>
        <v>8.3742673322248374E-3</v>
      </c>
      <c r="P18" s="5">
        <f t="shared" si="3"/>
        <v>4637.8427826192265</v>
      </c>
      <c r="Q18" s="35">
        <f t="shared" si="4"/>
        <v>8.249999999999999E-2</v>
      </c>
      <c r="R18" s="5">
        <f t="shared" si="38"/>
        <v>5875.4562894032269</v>
      </c>
      <c r="S18" s="5">
        <f t="shared" si="39"/>
        <v>60536.511508698575</v>
      </c>
      <c r="T18" s="5">
        <f t="shared" si="5"/>
        <v>674124.54371059686</v>
      </c>
      <c r="U18" s="5">
        <f t="shared" si="6"/>
        <v>66411.967798101803</v>
      </c>
      <c r="V18" s="150"/>
      <c r="W18" s="2">
        <v>13</v>
      </c>
      <c r="X18" s="118">
        <v>45231</v>
      </c>
      <c r="Y18" s="5">
        <f t="shared" si="40"/>
        <v>674319.52492939949</v>
      </c>
      <c r="Z18" s="5">
        <f t="shared" si="41"/>
        <v>4989.5991023797669</v>
      </c>
      <c r="AA18" s="5">
        <f t="shared" si="7"/>
        <v>494.13560285043695</v>
      </c>
      <c r="AB18" s="35">
        <f t="shared" si="8"/>
        <v>8.7934977632837617E-3</v>
      </c>
      <c r="AC18" s="5">
        <f t="shared" si="9"/>
        <v>4495.46349952933</v>
      </c>
      <c r="AD18" s="35">
        <f t="shared" si="10"/>
        <v>0.08</v>
      </c>
      <c r="AE18" s="5">
        <f t="shared" si="42"/>
        <v>6174.6106734509713</v>
      </c>
      <c r="AF18" s="5">
        <f t="shared" si="43"/>
        <v>58690.177657486005</v>
      </c>
      <c r="AG18" s="5">
        <f t="shared" si="11"/>
        <v>673825.38932654902</v>
      </c>
      <c r="AH18" s="5">
        <f t="shared" si="12"/>
        <v>64864.788330936979</v>
      </c>
      <c r="AI18" s="150"/>
      <c r="AJ18" s="2">
        <v>13</v>
      </c>
      <c r="AK18" s="118">
        <v>45231</v>
      </c>
      <c r="AL18" s="5">
        <f t="shared" si="44"/>
        <v>674031.71912175883</v>
      </c>
      <c r="AM18" s="5">
        <f t="shared" si="45"/>
        <v>4871.6032698015033</v>
      </c>
      <c r="AN18" s="5">
        <f t="shared" si="13"/>
        <v>518.4817504734774</v>
      </c>
      <c r="AO18" s="35">
        <f t="shared" si="14"/>
        <v>9.2306946827198366E-3</v>
      </c>
      <c r="AP18" s="5">
        <f t="shared" si="15"/>
        <v>4353.1215193280259</v>
      </c>
      <c r="AQ18" s="35">
        <f t="shared" si="16"/>
        <v>7.7499999999999999E-2</v>
      </c>
      <c r="AR18" s="5">
        <f t="shared" si="46"/>
        <v>6486.7626287145822</v>
      </c>
      <c r="AS18" s="5">
        <f t="shared" si="47"/>
        <v>56844.079878704957</v>
      </c>
      <c r="AT18" s="5">
        <f t="shared" si="17"/>
        <v>673513.23737128533</v>
      </c>
      <c r="AU18" s="5">
        <f t="shared" si="18"/>
        <v>63330.84250741954</v>
      </c>
      <c r="AV18" s="150"/>
      <c r="AW18" s="2">
        <v>13</v>
      </c>
      <c r="AX18" s="118">
        <v>45231</v>
      </c>
      <c r="AY18" s="5">
        <f t="shared" si="48"/>
        <v>673731.52589310845</v>
      </c>
      <c r="AZ18" s="5">
        <f t="shared" si="49"/>
        <v>4754.6586581588872</v>
      </c>
      <c r="BA18" s="5">
        <f t="shared" si="19"/>
        <v>543.83662132696008</v>
      </c>
      <c r="BB18" s="35">
        <f t="shared" si="20"/>
        <v>9.6864095045463509E-3</v>
      </c>
      <c r="BC18" s="5">
        <f t="shared" si="21"/>
        <v>4210.8220368319271</v>
      </c>
      <c r="BD18" s="35">
        <f t="shared" si="22"/>
        <v>7.4999999999999983E-2</v>
      </c>
      <c r="BE18" s="5">
        <f t="shared" si="50"/>
        <v>6812.3107282183737</v>
      </c>
      <c r="BF18" s="5">
        <f t="shared" si="51"/>
        <v>54998.251827847169</v>
      </c>
      <c r="BG18" s="5">
        <f t="shared" si="23"/>
        <v>673187.68927178148</v>
      </c>
      <c r="BH18" s="5">
        <f t="shared" si="24"/>
        <v>61810.562556065546</v>
      </c>
      <c r="BI18" s="150"/>
      <c r="BJ18" s="2">
        <v>13</v>
      </c>
      <c r="BK18" s="118">
        <v>45231</v>
      </c>
      <c r="BL18" s="5">
        <f t="shared" si="52"/>
        <v>673418.57417024206</v>
      </c>
      <c r="BM18" s="5">
        <f t="shared" si="53"/>
        <v>4638.7987043821031</v>
      </c>
      <c r="BN18" s="5">
        <f t="shared" si="25"/>
        <v>570.22815210355748</v>
      </c>
      <c r="BO18" s="35">
        <f t="shared" si="26"/>
        <v>1.0161195559053331E-2</v>
      </c>
      <c r="BP18" s="5">
        <f t="shared" si="27"/>
        <v>4068.5705522785456</v>
      </c>
      <c r="BQ18" s="35">
        <f t="shared" si="28"/>
        <v>7.2499999999999995E-2</v>
      </c>
      <c r="BR18" s="5">
        <f t="shared" si="54"/>
        <v>7151.6539818616739</v>
      </c>
      <c r="BS18" s="5">
        <f t="shared" si="55"/>
        <v>53152.729175105676</v>
      </c>
      <c r="BT18" s="5">
        <f t="shared" si="29"/>
        <v>672848.34601813846</v>
      </c>
      <c r="BU18" s="5">
        <f t="shared" si="30"/>
        <v>60304.383156967349</v>
      </c>
      <c r="BV18" s="150"/>
      <c r="BW18" s="2">
        <v>13</v>
      </c>
      <c r="BX18" s="118">
        <v>45231</v>
      </c>
      <c r="BY18" s="5">
        <f t="shared" si="56"/>
        <v>673092.49316079379</v>
      </c>
      <c r="BZ18" s="5">
        <f t="shared" si="57"/>
        <v>4524.056967218442</v>
      </c>
      <c r="CA18" s="5">
        <f t="shared" si="31"/>
        <v>597.68409044714463</v>
      </c>
      <c r="CB18" s="35">
        <f t="shared" si="32"/>
        <v>1.0655607005339724E-2</v>
      </c>
      <c r="CC18" s="5">
        <f t="shared" si="33"/>
        <v>3926.3728767712973</v>
      </c>
      <c r="CD18" s="35">
        <f t="shared" si="34"/>
        <v>7.0000000000000007E-2</v>
      </c>
      <c r="CE18" s="5">
        <f t="shared" si="58"/>
        <v>7505.190929653314</v>
      </c>
      <c r="CF18" s="5">
        <f t="shared" si="59"/>
        <v>51307.549644186431</v>
      </c>
      <c r="CG18" s="5">
        <f t="shared" si="35"/>
        <v>672494.80907034664</v>
      </c>
      <c r="CH18" s="5">
        <f t="shared" si="36"/>
        <v>58812.740573839743</v>
      </c>
    </row>
    <row r="19" spans="1:86" ht="14.25" customHeight="1">
      <c r="A19" s="161">
        <f t="shared" si="65"/>
        <v>11</v>
      </c>
      <c r="B19" s="11">
        <f t="shared" si="66"/>
        <v>581595.07511687849</v>
      </c>
      <c r="C19" s="162">
        <f t="shared" si="60"/>
        <v>562546.45705991704</v>
      </c>
      <c r="D19" s="11">
        <f t="shared" si="61"/>
        <v>543540.67936194106</v>
      </c>
      <c r="E19" s="11">
        <f t="shared" si="62"/>
        <v>524581.43277764414</v>
      </c>
      <c r="F19" s="11">
        <f t="shared" si="63"/>
        <v>505672.54479666031</v>
      </c>
      <c r="G19" s="22">
        <f t="shared" si="64"/>
        <v>486817.97713249549</v>
      </c>
      <c r="H19" s="11"/>
      <c r="I19" s="150"/>
      <c r="J19" s="2">
        <v>14</v>
      </c>
      <c r="K19" s="118">
        <v>45261</v>
      </c>
      <c r="L19" s="5">
        <f t="shared" si="37"/>
        <v>674124.54371059686</v>
      </c>
      <c r="M19" s="5">
        <f t="shared" si="0"/>
        <v>5108.6129075462923</v>
      </c>
      <c r="N19" s="5">
        <f t="shared" si="1"/>
        <v>474.00666953593918</v>
      </c>
      <c r="O19" s="35">
        <f t="shared" si="2"/>
        <v>8.4377287364768849E-3</v>
      </c>
      <c r="P19" s="5">
        <f t="shared" si="3"/>
        <v>4634.6062380103531</v>
      </c>
      <c r="Q19" s="35">
        <f t="shared" si="4"/>
        <v>8.249999999999999E-2</v>
      </c>
      <c r="R19" s="5">
        <f t="shared" si="38"/>
        <v>6349.4629589391661</v>
      </c>
      <c r="S19" s="5">
        <f t="shared" si="39"/>
        <v>65171.117746708929</v>
      </c>
      <c r="T19" s="5">
        <f t="shared" si="5"/>
        <v>673650.53704106098</v>
      </c>
      <c r="U19" s="5">
        <f t="shared" si="6"/>
        <v>71520.580705648099</v>
      </c>
      <c r="V19" s="150"/>
      <c r="W19" s="2">
        <v>14</v>
      </c>
      <c r="X19" s="118">
        <v>45261</v>
      </c>
      <c r="Y19" s="5">
        <f t="shared" si="40"/>
        <v>673825.38932654902</v>
      </c>
      <c r="Z19" s="5">
        <f t="shared" si="41"/>
        <v>4989.5991023797669</v>
      </c>
      <c r="AA19" s="5">
        <f t="shared" si="7"/>
        <v>497.42984020277345</v>
      </c>
      <c r="AB19" s="35">
        <f t="shared" si="8"/>
        <v>8.8586125975441844E-3</v>
      </c>
      <c r="AC19" s="5">
        <f t="shared" si="9"/>
        <v>4492.1692621769935</v>
      </c>
      <c r="AD19" s="35">
        <f t="shared" si="10"/>
        <v>0.08</v>
      </c>
      <c r="AE19" s="5">
        <f t="shared" si="42"/>
        <v>6672.0405136537447</v>
      </c>
      <c r="AF19" s="5">
        <f t="shared" si="43"/>
        <v>63182.346919662996</v>
      </c>
      <c r="AG19" s="5">
        <f t="shared" si="11"/>
        <v>673327.95948634623</v>
      </c>
      <c r="AH19" s="5">
        <f t="shared" si="12"/>
        <v>69854.387433316733</v>
      </c>
      <c r="AI19" s="150"/>
      <c r="AJ19" s="2">
        <v>14</v>
      </c>
      <c r="AK19" s="118">
        <v>45261</v>
      </c>
      <c r="AL19" s="5">
        <f t="shared" si="44"/>
        <v>673513.23737128533</v>
      </c>
      <c r="AM19" s="5">
        <f t="shared" si="45"/>
        <v>4871.6032698015033</v>
      </c>
      <c r="AN19" s="5">
        <f t="shared" si="13"/>
        <v>521.83027844528533</v>
      </c>
      <c r="AO19" s="35">
        <f t="shared" si="14"/>
        <v>9.2974614215212709E-3</v>
      </c>
      <c r="AP19" s="5">
        <f t="shared" si="15"/>
        <v>4349.772991356218</v>
      </c>
      <c r="AQ19" s="35">
        <f t="shared" si="16"/>
        <v>7.7499999999999999E-2</v>
      </c>
      <c r="AR19" s="5">
        <f t="shared" si="46"/>
        <v>7008.5929071598675</v>
      </c>
      <c r="AS19" s="5">
        <f t="shared" si="47"/>
        <v>61193.852870061179</v>
      </c>
      <c r="AT19" s="5">
        <f t="shared" si="17"/>
        <v>672991.40709284006</v>
      </c>
      <c r="AU19" s="5">
        <f t="shared" si="18"/>
        <v>68202.445777221044</v>
      </c>
      <c r="AV19" s="150"/>
      <c r="AW19" s="2">
        <v>14</v>
      </c>
      <c r="AX19" s="118">
        <v>45261</v>
      </c>
      <c r="AY19" s="5">
        <f t="shared" si="48"/>
        <v>673187.68927178148</v>
      </c>
      <c r="AZ19" s="5">
        <f t="shared" si="49"/>
        <v>4754.6586581588872</v>
      </c>
      <c r="BA19" s="5">
        <f t="shared" si="19"/>
        <v>547.23560021025332</v>
      </c>
      <c r="BB19" s="35">
        <f t="shared" si="20"/>
        <v>9.7548236653386862E-3</v>
      </c>
      <c r="BC19" s="5">
        <f t="shared" si="21"/>
        <v>4207.4230579486339</v>
      </c>
      <c r="BD19" s="35">
        <f t="shared" si="22"/>
        <v>7.4999999999999997E-2</v>
      </c>
      <c r="BE19" s="5">
        <f t="shared" si="50"/>
        <v>7359.546328428627</v>
      </c>
      <c r="BF19" s="5">
        <f t="shared" si="51"/>
        <v>59205.674885795801</v>
      </c>
      <c r="BG19" s="5">
        <f t="shared" si="23"/>
        <v>672640.45367157122</v>
      </c>
      <c r="BH19" s="5">
        <f t="shared" si="24"/>
        <v>66565.221214224424</v>
      </c>
      <c r="BI19" s="150"/>
      <c r="BJ19" s="2">
        <v>14</v>
      </c>
      <c r="BK19" s="118">
        <v>45261</v>
      </c>
      <c r="BL19" s="5">
        <f t="shared" si="52"/>
        <v>672848.34601813846</v>
      </c>
      <c r="BM19" s="5">
        <f t="shared" si="53"/>
        <v>4638.7987043821031</v>
      </c>
      <c r="BN19" s="5">
        <f t="shared" si="25"/>
        <v>573.67328052251651</v>
      </c>
      <c r="BO19" s="35">
        <f t="shared" si="26"/>
        <v>1.0231249592883176E-2</v>
      </c>
      <c r="BP19" s="5">
        <f t="shared" si="27"/>
        <v>4065.1254238595866</v>
      </c>
      <c r="BQ19" s="35">
        <f t="shared" si="28"/>
        <v>7.2499999999999995E-2</v>
      </c>
      <c r="BR19" s="5">
        <f t="shared" si="54"/>
        <v>7725.3272623841904</v>
      </c>
      <c r="BS19" s="5">
        <f t="shared" si="55"/>
        <v>57217.854598965263</v>
      </c>
      <c r="BT19" s="5">
        <f t="shared" si="29"/>
        <v>672274.672737616</v>
      </c>
      <c r="BU19" s="5">
        <f t="shared" si="30"/>
        <v>64943.181861349454</v>
      </c>
      <c r="BV19" s="150"/>
      <c r="BW19" s="2">
        <v>14</v>
      </c>
      <c r="BX19" s="118">
        <v>45261</v>
      </c>
      <c r="BY19" s="5">
        <f t="shared" si="56"/>
        <v>672494.80907034664</v>
      </c>
      <c r="BZ19" s="5">
        <f t="shared" si="57"/>
        <v>4524.056967218442</v>
      </c>
      <c r="CA19" s="5">
        <f t="shared" si="31"/>
        <v>601.17058097475319</v>
      </c>
      <c r="CB19" s="35">
        <f t="shared" si="32"/>
        <v>1.0727290195250278E-2</v>
      </c>
      <c r="CC19" s="5">
        <f t="shared" si="33"/>
        <v>3922.8863862436888</v>
      </c>
      <c r="CD19" s="35">
        <f t="shared" si="34"/>
        <v>7.0000000000000007E-2</v>
      </c>
      <c r="CE19" s="5">
        <f t="shared" si="58"/>
        <v>8106.3615106280668</v>
      </c>
      <c r="CF19" s="5">
        <f t="shared" si="59"/>
        <v>55230.436030430123</v>
      </c>
      <c r="CG19" s="5">
        <f t="shared" si="35"/>
        <v>671893.63848937186</v>
      </c>
      <c r="CH19" s="5">
        <f t="shared" si="36"/>
        <v>63336.797541058186</v>
      </c>
    </row>
    <row r="20" spans="1:86" ht="14.25" customHeight="1">
      <c r="A20" s="161">
        <f t="shared" si="65"/>
        <v>12</v>
      </c>
      <c r="B20" s="11">
        <f t="shared" si="66"/>
        <v>629546.4982039273</v>
      </c>
      <c r="C20" s="162">
        <f t="shared" si="60"/>
        <v>608766.52677441633</v>
      </c>
      <c r="D20" s="11">
        <f t="shared" si="61"/>
        <v>588039.61483474821</v>
      </c>
      <c r="E20" s="11">
        <f t="shared" si="62"/>
        <v>567370.10341038927</v>
      </c>
      <c r="F20" s="11">
        <f t="shared" si="63"/>
        <v>546762.48463933705</v>
      </c>
      <c r="G20" s="22">
        <f t="shared" si="64"/>
        <v>526221.39822657406</v>
      </c>
      <c r="H20" s="11"/>
      <c r="I20" s="150"/>
      <c r="J20" s="2">
        <v>15</v>
      </c>
      <c r="K20" s="118">
        <v>45292</v>
      </c>
      <c r="L20" s="5">
        <f t="shared" si="37"/>
        <v>673650.53704106098</v>
      </c>
      <c r="M20" s="5">
        <f t="shared" si="0"/>
        <v>5108.6129075462923</v>
      </c>
      <c r="N20" s="5">
        <f t="shared" si="1"/>
        <v>477.26546538899765</v>
      </c>
      <c r="O20" s="35">
        <f t="shared" si="2"/>
        <v>8.5017160526940742E-3</v>
      </c>
      <c r="P20" s="5">
        <f t="shared" si="3"/>
        <v>4631.3474421572946</v>
      </c>
      <c r="Q20" s="35">
        <f t="shared" si="4"/>
        <v>8.2500000000000018E-2</v>
      </c>
      <c r="R20" s="5">
        <f t="shared" si="38"/>
        <v>6826.7284243281638</v>
      </c>
      <c r="S20" s="5">
        <f t="shared" si="39"/>
        <v>69802.465188866219</v>
      </c>
      <c r="T20" s="5">
        <f t="shared" si="5"/>
        <v>673173.27157567197</v>
      </c>
      <c r="U20" s="5">
        <f t="shared" si="6"/>
        <v>76629.19361319438</v>
      </c>
      <c r="V20" s="150"/>
      <c r="W20" s="2">
        <v>15</v>
      </c>
      <c r="X20" s="118">
        <v>45292</v>
      </c>
      <c r="Y20" s="5">
        <f t="shared" si="40"/>
        <v>673327.95948634623</v>
      </c>
      <c r="Z20" s="5">
        <f t="shared" si="41"/>
        <v>4989.5991023797669</v>
      </c>
      <c r="AA20" s="5">
        <f t="shared" si="7"/>
        <v>500.74603913745887</v>
      </c>
      <c r="AB20" s="35">
        <f t="shared" si="8"/>
        <v>8.9242580602675176E-3</v>
      </c>
      <c r="AC20" s="5">
        <f t="shared" si="9"/>
        <v>4488.8530632423081</v>
      </c>
      <c r="AD20" s="35">
        <f t="shared" si="10"/>
        <v>7.9999999999999988E-2</v>
      </c>
      <c r="AE20" s="5">
        <f t="shared" si="42"/>
        <v>7172.7865527912036</v>
      </c>
      <c r="AF20" s="5">
        <f t="shared" si="43"/>
        <v>67671.199982905309</v>
      </c>
      <c r="AG20" s="5">
        <f t="shared" si="11"/>
        <v>672827.21344720875</v>
      </c>
      <c r="AH20" s="5">
        <f t="shared" si="12"/>
        <v>74843.986535696517</v>
      </c>
      <c r="AI20" s="150"/>
      <c r="AJ20" s="2">
        <v>15</v>
      </c>
      <c r="AK20" s="118">
        <v>45292</v>
      </c>
      <c r="AL20" s="5">
        <f t="shared" si="44"/>
        <v>672991.40709284006</v>
      </c>
      <c r="AM20" s="5">
        <f t="shared" si="45"/>
        <v>4871.6032698015033</v>
      </c>
      <c r="AN20" s="5">
        <f t="shared" si="13"/>
        <v>525.20043232691114</v>
      </c>
      <c r="AO20" s="35">
        <f t="shared" si="14"/>
        <v>9.3647632369450277E-3</v>
      </c>
      <c r="AP20" s="5">
        <f t="shared" si="15"/>
        <v>4346.4028374745922</v>
      </c>
      <c r="AQ20" s="35">
        <f t="shared" si="16"/>
        <v>7.7499999999999999E-2</v>
      </c>
      <c r="AR20" s="5">
        <f t="shared" si="46"/>
        <v>7533.7933394867787</v>
      </c>
      <c r="AS20" s="5">
        <f t="shared" si="47"/>
        <v>65540.255707535776</v>
      </c>
      <c r="AT20" s="5">
        <f t="shared" si="17"/>
        <v>672466.20666051318</v>
      </c>
      <c r="AU20" s="5">
        <f t="shared" si="18"/>
        <v>73074.049047022549</v>
      </c>
      <c r="AV20" s="150"/>
      <c r="AW20" s="2">
        <v>15</v>
      </c>
      <c r="AX20" s="118">
        <v>45292</v>
      </c>
      <c r="AY20" s="5">
        <f t="shared" si="48"/>
        <v>672640.45367157122</v>
      </c>
      <c r="AZ20" s="5">
        <f t="shared" si="49"/>
        <v>4754.6586581588872</v>
      </c>
      <c r="BA20" s="5">
        <f t="shared" si="19"/>
        <v>550.65582271156745</v>
      </c>
      <c r="BB20" s="35">
        <f t="shared" si="20"/>
        <v>9.8237770810097914E-3</v>
      </c>
      <c r="BC20" s="5">
        <f t="shared" si="21"/>
        <v>4204.0028354473197</v>
      </c>
      <c r="BD20" s="35">
        <f t="shared" si="22"/>
        <v>7.4999999999999997E-2</v>
      </c>
      <c r="BE20" s="5">
        <f t="shared" si="50"/>
        <v>7910.2021511401945</v>
      </c>
      <c r="BF20" s="5">
        <f t="shared" si="51"/>
        <v>63409.677721243119</v>
      </c>
      <c r="BG20" s="5">
        <f t="shared" si="23"/>
        <v>672089.79784885969</v>
      </c>
      <c r="BH20" s="5">
        <f t="shared" si="24"/>
        <v>71319.879872383317</v>
      </c>
      <c r="BI20" s="150"/>
      <c r="BJ20" s="2">
        <v>15</v>
      </c>
      <c r="BK20" s="118">
        <v>45292</v>
      </c>
      <c r="BL20" s="5">
        <f t="shared" si="52"/>
        <v>672274.672737616</v>
      </c>
      <c r="BM20" s="5">
        <f t="shared" si="53"/>
        <v>4638.7987043821031</v>
      </c>
      <c r="BN20" s="5">
        <f t="shared" si="25"/>
        <v>577.13922325900649</v>
      </c>
      <c r="BO20" s="35">
        <f t="shared" si="26"/>
        <v>1.0301846789654559E-2</v>
      </c>
      <c r="BP20" s="5">
        <f t="shared" si="27"/>
        <v>4061.6594811230966</v>
      </c>
      <c r="BQ20" s="35">
        <f t="shared" si="28"/>
        <v>7.2499999999999995E-2</v>
      </c>
      <c r="BR20" s="5">
        <f t="shared" si="54"/>
        <v>8302.4664856431973</v>
      </c>
      <c r="BS20" s="5">
        <f t="shared" si="55"/>
        <v>61279.51408008836</v>
      </c>
      <c r="BT20" s="5">
        <f t="shared" si="29"/>
        <v>671697.53351435694</v>
      </c>
      <c r="BU20" s="5">
        <f t="shared" si="30"/>
        <v>69581.980565731559</v>
      </c>
      <c r="BV20" s="150"/>
      <c r="BW20" s="2">
        <v>15</v>
      </c>
      <c r="BX20" s="118">
        <v>45292</v>
      </c>
      <c r="BY20" s="5">
        <f t="shared" si="56"/>
        <v>671893.63848937186</v>
      </c>
      <c r="BZ20" s="5">
        <f t="shared" si="57"/>
        <v>4524.056967218442</v>
      </c>
      <c r="CA20" s="5">
        <f t="shared" si="31"/>
        <v>604.67740936377277</v>
      </c>
      <c r="CB20" s="35">
        <f t="shared" si="32"/>
        <v>1.0799520186973837E-2</v>
      </c>
      <c r="CC20" s="5">
        <f t="shared" si="33"/>
        <v>3919.3795578546692</v>
      </c>
      <c r="CD20" s="35">
        <f t="shared" si="34"/>
        <v>7.0000000000000007E-2</v>
      </c>
      <c r="CE20" s="5">
        <f t="shared" si="58"/>
        <v>8711.0389199918391</v>
      </c>
      <c r="CF20" s="5">
        <f t="shared" si="59"/>
        <v>59149.815588284793</v>
      </c>
      <c r="CG20" s="5">
        <f t="shared" si="35"/>
        <v>671288.96108000807</v>
      </c>
      <c r="CH20" s="5">
        <f t="shared" si="36"/>
        <v>67860.854508276636</v>
      </c>
    </row>
    <row r="21" spans="1:86" ht="14.25" customHeight="1">
      <c r="A21" s="161">
        <f t="shared" si="65"/>
        <v>13</v>
      </c>
      <c r="B21" s="11">
        <f t="shared" si="66"/>
        <v>676353.76570002828</v>
      </c>
      <c r="C21" s="162">
        <f t="shared" si="60"/>
        <v>653853.22830385133</v>
      </c>
      <c r="D21" s="11">
        <f t="shared" si="61"/>
        <v>631417.35646238469</v>
      </c>
      <c r="E21" s="11">
        <f t="shared" si="62"/>
        <v>609051.17164627509</v>
      </c>
      <c r="F21" s="11">
        <f t="shared" si="63"/>
        <v>586759.85897823668</v>
      </c>
      <c r="G21" s="22">
        <f t="shared" si="64"/>
        <v>564548.76249005459</v>
      </c>
      <c r="H21" s="11"/>
      <c r="I21" s="150"/>
      <c r="J21" s="2">
        <v>16</v>
      </c>
      <c r="K21" s="118">
        <v>45323</v>
      </c>
      <c r="L21" s="5">
        <f t="shared" si="37"/>
        <v>673173.27157567197</v>
      </c>
      <c r="M21" s="5">
        <f t="shared" si="0"/>
        <v>5108.6129075462923</v>
      </c>
      <c r="N21" s="5">
        <f t="shared" si="1"/>
        <v>480.54666546354747</v>
      </c>
      <c r="O21" s="35">
        <f t="shared" si="2"/>
        <v>8.5662343248789352E-3</v>
      </c>
      <c r="P21" s="5">
        <f t="shared" si="3"/>
        <v>4628.0662420827448</v>
      </c>
      <c r="Q21" s="35">
        <f t="shared" si="4"/>
        <v>8.2500000000000004E-2</v>
      </c>
      <c r="R21" s="5">
        <f t="shared" si="38"/>
        <v>7307.2750897917113</v>
      </c>
      <c r="S21" s="5">
        <f t="shared" si="39"/>
        <v>74430.531430948962</v>
      </c>
      <c r="T21" s="5">
        <f t="shared" si="5"/>
        <v>672692.72491020837</v>
      </c>
      <c r="U21" s="5">
        <f t="shared" si="6"/>
        <v>81737.806520740676</v>
      </c>
      <c r="V21" s="150"/>
      <c r="W21" s="2">
        <v>16</v>
      </c>
      <c r="X21" s="118">
        <v>45323</v>
      </c>
      <c r="Y21" s="5">
        <f t="shared" si="40"/>
        <v>672827.21344720875</v>
      </c>
      <c r="Z21" s="5">
        <f t="shared" si="41"/>
        <v>4989.5991023797669</v>
      </c>
      <c r="AA21" s="5">
        <f t="shared" si="7"/>
        <v>504.08434606504125</v>
      </c>
      <c r="AB21" s="35">
        <f t="shared" si="8"/>
        <v>8.9904391972919391E-3</v>
      </c>
      <c r="AC21" s="5">
        <f t="shared" si="9"/>
        <v>4485.5147563147257</v>
      </c>
      <c r="AD21" s="35">
        <f t="shared" si="10"/>
        <v>8.0000000000000016E-2</v>
      </c>
      <c r="AE21" s="5">
        <f t="shared" si="42"/>
        <v>7676.8708988562448</v>
      </c>
      <c r="AF21" s="5">
        <f t="shared" si="43"/>
        <v>72156.714739220042</v>
      </c>
      <c r="AG21" s="5">
        <f t="shared" si="11"/>
        <v>672323.12910114368</v>
      </c>
      <c r="AH21" s="5">
        <f t="shared" si="12"/>
        <v>79833.585638076285</v>
      </c>
      <c r="AI21" s="150"/>
      <c r="AJ21" s="2">
        <v>16</v>
      </c>
      <c r="AK21" s="118">
        <v>45323</v>
      </c>
      <c r="AL21" s="5">
        <f t="shared" si="44"/>
        <v>672466.20666051318</v>
      </c>
      <c r="AM21" s="5">
        <f t="shared" si="45"/>
        <v>4871.6032698015033</v>
      </c>
      <c r="AN21" s="5">
        <f t="shared" si="13"/>
        <v>528.59235178568906</v>
      </c>
      <c r="AO21" s="35">
        <f t="shared" si="14"/>
        <v>9.4326051756984629E-3</v>
      </c>
      <c r="AP21" s="5">
        <f t="shared" si="15"/>
        <v>4343.0109180158142</v>
      </c>
      <c r="AQ21" s="35">
        <f t="shared" si="16"/>
        <v>7.7499999999999999E-2</v>
      </c>
      <c r="AR21" s="5">
        <f t="shared" si="46"/>
        <v>8062.3856912724677</v>
      </c>
      <c r="AS21" s="5">
        <f t="shared" si="47"/>
        <v>69883.266625551594</v>
      </c>
      <c r="AT21" s="5">
        <f t="shared" si="17"/>
        <v>671937.61430872744</v>
      </c>
      <c r="AU21" s="5">
        <f t="shared" si="18"/>
        <v>77945.652316824067</v>
      </c>
      <c r="AV21" s="150"/>
      <c r="AW21" s="2">
        <v>16</v>
      </c>
      <c r="AX21" s="118">
        <v>45323</v>
      </c>
      <c r="AY21" s="5">
        <f t="shared" si="48"/>
        <v>672089.79784885969</v>
      </c>
      <c r="AZ21" s="5">
        <f t="shared" si="49"/>
        <v>4754.6586581588872</v>
      </c>
      <c r="BA21" s="5">
        <f t="shared" si="19"/>
        <v>554.0974216035147</v>
      </c>
      <c r="BB21" s="35">
        <f t="shared" si="20"/>
        <v>9.893274798284394E-3</v>
      </c>
      <c r="BC21" s="5">
        <f t="shared" si="21"/>
        <v>4200.5612365553725</v>
      </c>
      <c r="BD21" s="35">
        <f t="shared" si="22"/>
        <v>7.4999999999999997E-2</v>
      </c>
      <c r="BE21" s="5">
        <f t="shared" si="50"/>
        <v>8464.2995727437083</v>
      </c>
      <c r="BF21" s="5">
        <f t="shared" si="51"/>
        <v>67610.238957798487</v>
      </c>
      <c r="BG21" s="5">
        <f t="shared" si="23"/>
        <v>671535.70042725618</v>
      </c>
      <c r="BH21" s="5">
        <f t="shared" si="24"/>
        <v>76074.538530542195</v>
      </c>
      <c r="BI21" s="150"/>
      <c r="BJ21" s="2">
        <v>16</v>
      </c>
      <c r="BK21" s="118">
        <v>45323</v>
      </c>
      <c r="BL21" s="5">
        <f t="shared" si="52"/>
        <v>671697.53351435694</v>
      </c>
      <c r="BM21" s="5">
        <f t="shared" si="53"/>
        <v>4638.7987043821031</v>
      </c>
      <c r="BN21" s="5">
        <f t="shared" si="25"/>
        <v>580.62610606619683</v>
      </c>
      <c r="BO21" s="35">
        <f t="shared" si="26"/>
        <v>1.0372992195370981E-2</v>
      </c>
      <c r="BP21" s="5">
        <f t="shared" si="27"/>
        <v>4058.1725983159063</v>
      </c>
      <c r="BQ21" s="35">
        <f t="shared" si="28"/>
        <v>7.2499999999999995E-2</v>
      </c>
      <c r="BR21" s="5">
        <f t="shared" si="54"/>
        <v>8883.0925917093937</v>
      </c>
      <c r="BS21" s="5">
        <f t="shared" si="55"/>
        <v>65337.686678404265</v>
      </c>
      <c r="BT21" s="5">
        <f t="shared" si="29"/>
        <v>671116.90740829078</v>
      </c>
      <c r="BU21" s="5">
        <f t="shared" si="30"/>
        <v>74220.779270113664</v>
      </c>
      <c r="BV21" s="150"/>
      <c r="BW21" s="2">
        <v>16</v>
      </c>
      <c r="BX21" s="118">
        <v>45323</v>
      </c>
      <c r="BY21" s="5">
        <f t="shared" si="56"/>
        <v>671288.96108000807</v>
      </c>
      <c r="BZ21" s="5">
        <f t="shared" si="57"/>
        <v>4524.056967218442</v>
      </c>
      <c r="CA21" s="5">
        <f t="shared" si="31"/>
        <v>608.20469425172814</v>
      </c>
      <c r="CB21" s="35">
        <f t="shared" si="32"/>
        <v>1.0872302025164489E-2</v>
      </c>
      <c r="CC21" s="5">
        <f t="shared" si="33"/>
        <v>3915.8522729667138</v>
      </c>
      <c r="CD21" s="35">
        <f t="shared" si="34"/>
        <v>7.0000000000000007E-2</v>
      </c>
      <c r="CE21" s="5">
        <f t="shared" si="58"/>
        <v>9319.2436142435672</v>
      </c>
      <c r="CF21" s="5">
        <f t="shared" si="59"/>
        <v>63065.66786125151</v>
      </c>
      <c r="CG21" s="5">
        <f t="shared" si="35"/>
        <v>670680.75638575631</v>
      </c>
      <c r="CH21" s="5">
        <f t="shared" si="36"/>
        <v>72384.911475495071</v>
      </c>
    </row>
    <row r="22" spans="1:86" ht="14.25" customHeight="1">
      <c r="A22" s="161">
        <f t="shared" si="65"/>
        <v>14</v>
      </c>
      <c r="B22" s="11">
        <f t="shared" si="66"/>
        <v>721918.8324656795</v>
      </c>
      <c r="C22" s="162">
        <f t="shared" si="60"/>
        <v>697712.4926478304</v>
      </c>
      <c r="D22" s="11">
        <f t="shared" si="61"/>
        <v>673583.85780606046</v>
      </c>
      <c r="E22" s="11">
        <f t="shared" si="62"/>
        <v>649538.65143273363</v>
      </c>
      <c r="F22" s="11">
        <f t="shared" si="63"/>
        <v>625582.77096337476</v>
      </c>
      <c r="G22" s="22">
        <f t="shared" si="64"/>
        <v>601722.28168764722</v>
      </c>
      <c r="H22" s="11"/>
      <c r="I22" s="150"/>
      <c r="J22" s="2">
        <v>17</v>
      </c>
      <c r="K22" s="118">
        <v>45352</v>
      </c>
      <c r="L22" s="5">
        <f t="shared" si="37"/>
        <v>672692.72491020837</v>
      </c>
      <c r="M22" s="5">
        <f t="shared" si="0"/>
        <v>5108.6129075462923</v>
      </c>
      <c r="N22" s="5">
        <f t="shared" si="1"/>
        <v>483.85042378860999</v>
      </c>
      <c r="O22" s="35">
        <f t="shared" si="2"/>
        <v>8.6312886559585383E-3</v>
      </c>
      <c r="P22" s="5">
        <f t="shared" si="3"/>
        <v>4624.7624837576823</v>
      </c>
      <c r="Q22" s="35">
        <f t="shared" si="4"/>
        <v>8.249999999999999E-2</v>
      </c>
      <c r="R22" s="5">
        <f t="shared" si="38"/>
        <v>7791.1255135803212</v>
      </c>
      <c r="S22" s="5">
        <f t="shared" si="39"/>
        <v>79055.29391470665</v>
      </c>
      <c r="T22" s="5">
        <f t="shared" si="5"/>
        <v>672208.87448641972</v>
      </c>
      <c r="U22" s="5">
        <f t="shared" si="6"/>
        <v>86846.419428286972</v>
      </c>
      <c r="V22" s="150"/>
      <c r="W22" s="2">
        <v>17</v>
      </c>
      <c r="X22" s="118">
        <v>45352</v>
      </c>
      <c r="Y22" s="5">
        <f t="shared" si="40"/>
        <v>672323.12910114368</v>
      </c>
      <c r="Z22" s="5">
        <f t="shared" si="41"/>
        <v>4989.5991023797669</v>
      </c>
      <c r="AA22" s="5">
        <f t="shared" si="7"/>
        <v>507.44490837214198</v>
      </c>
      <c r="AB22" s="35">
        <f t="shared" si="8"/>
        <v>9.0571611132979919E-3</v>
      </c>
      <c r="AC22" s="5">
        <f t="shared" si="9"/>
        <v>4482.1541940076249</v>
      </c>
      <c r="AD22" s="35">
        <f t="shared" si="10"/>
        <v>0.08</v>
      </c>
      <c r="AE22" s="5">
        <f t="shared" si="42"/>
        <v>8184.3158072283868</v>
      </c>
      <c r="AF22" s="5">
        <f t="shared" si="43"/>
        <v>76638.86893322767</v>
      </c>
      <c r="AG22" s="5">
        <f t="shared" si="11"/>
        <v>671815.68419277156</v>
      </c>
      <c r="AH22" s="5">
        <f t="shared" si="12"/>
        <v>84823.184740456054</v>
      </c>
      <c r="AI22" s="150"/>
      <c r="AJ22" s="2">
        <v>17</v>
      </c>
      <c r="AK22" s="118">
        <v>45352</v>
      </c>
      <c r="AL22" s="5">
        <f t="shared" si="44"/>
        <v>671937.61430872744</v>
      </c>
      <c r="AM22" s="5">
        <f t="shared" si="45"/>
        <v>4871.6032698015033</v>
      </c>
      <c r="AN22" s="5">
        <f t="shared" si="13"/>
        <v>532.00617739097197</v>
      </c>
      <c r="AO22" s="35">
        <f t="shared" si="14"/>
        <v>9.5009923432541263E-3</v>
      </c>
      <c r="AP22" s="5">
        <f t="shared" si="15"/>
        <v>4339.5970924105313</v>
      </c>
      <c r="AQ22" s="35">
        <f t="shared" si="16"/>
        <v>7.7499999999999999E-2</v>
      </c>
      <c r="AR22" s="5">
        <f t="shared" si="46"/>
        <v>8594.3918686634388</v>
      </c>
      <c r="AS22" s="5">
        <f t="shared" si="47"/>
        <v>74222.863717962129</v>
      </c>
      <c r="AT22" s="5">
        <f t="shared" si="17"/>
        <v>671405.60813133651</v>
      </c>
      <c r="AU22" s="5">
        <f t="shared" si="18"/>
        <v>82817.255586625572</v>
      </c>
      <c r="AV22" s="150"/>
      <c r="AW22" s="2">
        <v>17</v>
      </c>
      <c r="AX22" s="118">
        <v>45352</v>
      </c>
      <c r="AY22" s="5">
        <f t="shared" si="48"/>
        <v>671535.70042725618</v>
      </c>
      <c r="AZ22" s="5">
        <f t="shared" si="49"/>
        <v>4754.6586581588872</v>
      </c>
      <c r="BA22" s="5">
        <f t="shared" si="19"/>
        <v>557.56053048853664</v>
      </c>
      <c r="BB22" s="35">
        <f t="shared" si="20"/>
        <v>9.9633219225806601E-3</v>
      </c>
      <c r="BC22" s="5">
        <f t="shared" si="21"/>
        <v>4197.0981276703506</v>
      </c>
      <c r="BD22" s="35">
        <f t="shared" si="22"/>
        <v>7.4999999999999997E-2</v>
      </c>
      <c r="BE22" s="5">
        <f t="shared" si="50"/>
        <v>9021.860103232244</v>
      </c>
      <c r="BF22" s="5">
        <f t="shared" si="51"/>
        <v>71807.33708546884</v>
      </c>
      <c r="BG22" s="5">
        <f t="shared" si="23"/>
        <v>670978.13989676768</v>
      </c>
      <c r="BH22" s="5">
        <f t="shared" si="24"/>
        <v>80829.197188701088</v>
      </c>
      <c r="BI22" s="150"/>
      <c r="BJ22" s="2">
        <v>17</v>
      </c>
      <c r="BK22" s="118">
        <v>45352</v>
      </c>
      <c r="BL22" s="5">
        <f t="shared" si="52"/>
        <v>671116.90740829078</v>
      </c>
      <c r="BM22" s="5">
        <f t="shared" si="53"/>
        <v>4638.7987043821031</v>
      </c>
      <c r="BN22" s="5">
        <f t="shared" si="25"/>
        <v>584.13405545701289</v>
      </c>
      <c r="BO22" s="35">
        <f t="shared" si="26"/>
        <v>1.0444690914663076E-2</v>
      </c>
      <c r="BP22" s="5">
        <f t="shared" si="27"/>
        <v>4054.6646489250902</v>
      </c>
      <c r="BQ22" s="35">
        <f t="shared" si="28"/>
        <v>7.2499999999999995E-2</v>
      </c>
      <c r="BR22" s="5">
        <f t="shared" si="54"/>
        <v>9467.2266471664061</v>
      </c>
      <c r="BS22" s="5">
        <f t="shared" si="55"/>
        <v>69392.35132732935</v>
      </c>
      <c r="BT22" s="5">
        <f t="shared" si="29"/>
        <v>670532.77335283381</v>
      </c>
      <c r="BU22" s="5">
        <f t="shared" si="30"/>
        <v>78859.577974495754</v>
      </c>
      <c r="BV22" s="150"/>
      <c r="BW22" s="2">
        <v>17</v>
      </c>
      <c r="BX22" s="118">
        <v>45352</v>
      </c>
      <c r="BY22" s="5">
        <f t="shared" si="56"/>
        <v>670680.75638575631</v>
      </c>
      <c r="BZ22" s="5">
        <f t="shared" si="57"/>
        <v>4524.056967218442</v>
      </c>
      <c r="CA22" s="5">
        <f t="shared" si="31"/>
        <v>611.75255496819682</v>
      </c>
      <c r="CB22" s="35">
        <f t="shared" si="32"/>
        <v>1.0945640813042818E-2</v>
      </c>
      <c r="CC22" s="5">
        <f t="shared" si="33"/>
        <v>3912.3044122502452</v>
      </c>
      <c r="CD22" s="35">
        <f t="shared" si="34"/>
        <v>7.0000000000000007E-2</v>
      </c>
      <c r="CE22" s="5">
        <f t="shared" si="58"/>
        <v>9930.9961692117649</v>
      </c>
      <c r="CF22" s="5">
        <f t="shared" si="59"/>
        <v>66977.972273501757</v>
      </c>
      <c r="CG22" s="5">
        <f t="shared" si="35"/>
        <v>670069.00383078807</v>
      </c>
      <c r="CH22" s="5">
        <f t="shared" si="36"/>
        <v>76908.968442713522</v>
      </c>
    </row>
    <row r="23" spans="1:86" ht="14.25" customHeight="1">
      <c r="A23" s="161">
        <f t="shared" si="65"/>
        <v>15</v>
      </c>
      <c r="B23" s="11">
        <f t="shared" si="66"/>
        <v>766135.25166369369</v>
      </c>
      <c r="C23" s="162">
        <f t="shared" si="60"/>
        <v>740242.44312532316</v>
      </c>
      <c r="D23" s="11">
        <f t="shared" si="61"/>
        <v>714441.84052754776</v>
      </c>
      <c r="E23" s="11">
        <f t="shared" si="62"/>
        <v>688739.88139647152</v>
      </c>
      <c r="F23" s="11">
        <f t="shared" si="63"/>
        <v>663143.1848963279</v>
      </c>
      <c r="G23" s="22">
        <f t="shared" si="64"/>
        <v>637658.54426624347</v>
      </c>
      <c r="H23" s="11"/>
      <c r="I23" s="150"/>
      <c r="J23" s="2">
        <v>18</v>
      </c>
      <c r="K23" s="118">
        <v>45383</v>
      </c>
      <c r="L23" s="5">
        <f t="shared" si="37"/>
        <v>672208.87448641972</v>
      </c>
      <c r="M23" s="5">
        <f t="shared" si="0"/>
        <v>5108.6129075462923</v>
      </c>
      <c r="N23" s="5">
        <f t="shared" si="1"/>
        <v>487.17689545215671</v>
      </c>
      <c r="O23" s="35">
        <f t="shared" si="2"/>
        <v>8.6968842086359369E-3</v>
      </c>
      <c r="P23" s="5">
        <f t="shared" si="3"/>
        <v>4621.4360120941355</v>
      </c>
      <c r="Q23" s="35">
        <f t="shared" si="4"/>
        <v>8.2500000000000004E-2</v>
      </c>
      <c r="R23" s="5">
        <f t="shared" si="38"/>
        <v>8278.302409032478</v>
      </c>
      <c r="S23" s="5">
        <f t="shared" si="39"/>
        <v>83676.729926800792</v>
      </c>
      <c r="T23" s="5">
        <f t="shared" si="5"/>
        <v>671721.69759096752</v>
      </c>
      <c r="U23" s="5">
        <f t="shared" si="6"/>
        <v>91955.032335833268</v>
      </c>
      <c r="V23" s="150"/>
      <c r="W23" s="2">
        <v>18</v>
      </c>
      <c r="X23" s="118">
        <v>45383</v>
      </c>
      <c r="Y23" s="5">
        <f t="shared" si="40"/>
        <v>671815.68419277156</v>
      </c>
      <c r="Z23" s="5">
        <f t="shared" si="41"/>
        <v>4989.5991023797669</v>
      </c>
      <c r="AA23" s="5">
        <f t="shared" si="7"/>
        <v>510.82787442795598</v>
      </c>
      <c r="AB23" s="35">
        <f t="shared" si="8"/>
        <v>9.124428972659325E-3</v>
      </c>
      <c r="AC23" s="5">
        <f t="shared" si="9"/>
        <v>4478.7712279518109</v>
      </c>
      <c r="AD23" s="35">
        <f t="shared" si="10"/>
        <v>0.08</v>
      </c>
      <c r="AE23" s="5">
        <f t="shared" si="42"/>
        <v>8695.1436816563437</v>
      </c>
      <c r="AF23" s="5">
        <f t="shared" si="43"/>
        <v>81117.640161179486</v>
      </c>
      <c r="AG23" s="5">
        <f t="shared" si="11"/>
        <v>671304.85631834355</v>
      </c>
      <c r="AH23" s="5">
        <f t="shared" si="12"/>
        <v>89812.783842835837</v>
      </c>
      <c r="AI23" s="150"/>
      <c r="AJ23" s="2">
        <v>18</v>
      </c>
      <c r="AK23" s="118">
        <v>45383</v>
      </c>
      <c r="AL23" s="5">
        <f t="shared" si="44"/>
        <v>671405.60813133651</v>
      </c>
      <c r="AM23" s="5">
        <f t="shared" si="45"/>
        <v>4871.6032698015033</v>
      </c>
      <c r="AN23" s="5">
        <f t="shared" si="13"/>
        <v>535.4420506199549</v>
      </c>
      <c r="AO23" s="35">
        <f t="shared" si="14"/>
        <v>9.5699299047001356E-3</v>
      </c>
      <c r="AP23" s="5">
        <f t="shared" si="15"/>
        <v>4336.1612191815484</v>
      </c>
      <c r="AQ23" s="35">
        <f t="shared" si="16"/>
        <v>7.7499999999999999E-2</v>
      </c>
      <c r="AR23" s="5">
        <f t="shared" si="46"/>
        <v>9129.8339192833937</v>
      </c>
      <c r="AS23" s="5">
        <f t="shared" si="47"/>
        <v>78559.02493714368</v>
      </c>
      <c r="AT23" s="5">
        <f t="shared" si="17"/>
        <v>670870.16608071653</v>
      </c>
      <c r="AU23" s="5">
        <f t="shared" si="18"/>
        <v>87688.858856427076</v>
      </c>
      <c r="AV23" s="150"/>
      <c r="AW23" s="2">
        <v>18</v>
      </c>
      <c r="AX23" s="118">
        <v>45383</v>
      </c>
      <c r="AY23" s="5">
        <f t="shared" si="48"/>
        <v>670978.13989676768</v>
      </c>
      <c r="AZ23" s="5">
        <f t="shared" si="49"/>
        <v>4754.6586581588872</v>
      </c>
      <c r="BA23" s="5">
        <f t="shared" si="19"/>
        <v>561.04528380408919</v>
      </c>
      <c r="BB23" s="35">
        <f t="shared" si="20"/>
        <v>1.0033923618860215E-2</v>
      </c>
      <c r="BC23" s="5">
        <f t="shared" si="21"/>
        <v>4193.613374354798</v>
      </c>
      <c r="BD23" s="35">
        <f t="shared" si="22"/>
        <v>7.5000000000000011E-2</v>
      </c>
      <c r="BE23" s="5">
        <f t="shared" si="50"/>
        <v>9582.9053870363332</v>
      </c>
      <c r="BF23" s="5">
        <f t="shared" si="51"/>
        <v>76000.950459823638</v>
      </c>
      <c r="BG23" s="5">
        <f t="shared" si="23"/>
        <v>670417.09461296361</v>
      </c>
      <c r="BH23" s="5">
        <f t="shared" si="24"/>
        <v>85583.855846859966</v>
      </c>
      <c r="BI23" s="150"/>
      <c r="BJ23" s="2">
        <v>18</v>
      </c>
      <c r="BK23" s="118">
        <v>45383</v>
      </c>
      <c r="BL23" s="5">
        <f t="shared" si="52"/>
        <v>670532.77335283381</v>
      </c>
      <c r="BM23" s="5">
        <f t="shared" si="53"/>
        <v>4638.7987043821031</v>
      </c>
      <c r="BN23" s="5">
        <f t="shared" si="25"/>
        <v>587.66319870873212</v>
      </c>
      <c r="BO23" s="35">
        <f t="shared" si="26"/>
        <v>1.0516948111638461E-2</v>
      </c>
      <c r="BP23" s="5">
        <f t="shared" si="27"/>
        <v>4051.135505673371</v>
      </c>
      <c r="BQ23" s="35">
        <f t="shared" si="28"/>
        <v>7.2499999999999995E-2</v>
      </c>
      <c r="BR23" s="5">
        <f t="shared" si="54"/>
        <v>10054.889845875139</v>
      </c>
      <c r="BS23" s="5">
        <f t="shared" si="55"/>
        <v>73443.486833002724</v>
      </c>
      <c r="BT23" s="5">
        <f t="shared" si="29"/>
        <v>669945.11015412502</v>
      </c>
      <c r="BU23" s="5">
        <f t="shared" si="30"/>
        <v>83498.376678877859</v>
      </c>
      <c r="BV23" s="150"/>
      <c r="BW23" s="2">
        <v>18</v>
      </c>
      <c r="BX23" s="118">
        <v>45383</v>
      </c>
      <c r="BY23" s="5">
        <f t="shared" si="56"/>
        <v>670069.00383078807</v>
      </c>
      <c r="BZ23" s="5">
        <f t="shared" si="57"/>
        <v>4524.056967218442</v>
      </c>
      <c r="CA23" s="5">
        <f t="shared" si="31"/>
        <v>615.32111153884489</v>
      </c>
      <c r="CB23" s="35">
        <f t="shared" si="32"/>
        <v>1.1019541713245366E-2</v>
      </c>
      <c r="CC23" s="5">
        <f t="shared" si="33"/>
        <v>3908.7358556795971</v>
      </c>
      <c r="CD23" s="35">
        <f t="shared" si="34"/>
        <v>7.0000000000000007E-2</v>
      </c>
      <c r="CE23" s="5">
        <f t="shared" si="58"/>
        <v>10546.317280750609</v>
      </c>
      <c r="CF23" s="5">
        <f t="shared" si="59"/>
        <v>70886.708129181352</v>
      </c>
      <c r="CG23" s="5">
        <f t="shared" si="35"/>
        <v>669453.68271924928</v>
      </c>
      <c r="CH23" s="5">
        <f t="shared" si="36"/>
        <v>81433.025409931957</v>
      </c>
    </row>
    <row r="24" spans="1:86" ht="14.25" customHeight="1">
      <c r="A24" s="161">
        <f t="shared" si="65"/>
        <v>16</v>
      </c>
      <c r="B24" s="11">
        <f t="shared" si="66"/>
        <v>808887.45479975583</v>
      </c>
      <c r="C24" s="162">
        <f t="shared" si="60"/>
        <v>781332.7473410191</v>
      </c>
      <c r="D24" s="11">
        <f t="shared" si="61"/>
        <v>753886.21357365733</v>
      </c>
      <c r="E24" s="11">
        <f t="shared" si="62"/>
        <v>726555.00662097277</v>
      </c>
      <c r="F24" s="11">
        <f t="shared" si="63"/>
        <v>699346.46607260685</v>
      </c>
      <c r="G24" s="22">
        <f t="shared" si="64"/>
        <v>672268.1088448161</v>
      </c>
      <c r="H24" s="11"/>
      <c r="I24" s="150"/>
      <c r="J24" s="2">
        <v>19</v>
      </c>
      <c r="K24" s="118">
        <v>45413</v>
      </c>
      <c r="L24" s="5">
        <f t="shared" si="37"/>
        <v>671721.69759096752</v>
      </c>
      <c r="M24" s="5">
        <f t="shared" si="0"/>
        <v>5108.6129075462923</v>
      </c>
      <c r="N24" s="5">
        <f t="shared" si="1"/>
        <v>490.52623660839072</v>
      </c>
      <c r="O24" s="35">
        <f t="shared" si="2"/>
        <v>8.7630262062564062E-3</v>
      </c>
      <c r="P24" s="5">
        <f t="shared" si="3"/>
        <v>4618.0866709379015</v>
      </c>
      <c r="Q24" s="35">
        <f t="shared" si="4"/>
        <v>8.2500000000000004E-2</v>
      </c>
      <c r="R24" s="5">
        <f t="shared" si="38"/>
        <v>8768.8286456408678</v>
      </c>
      <c r="S24" s="5">
        <f t="shared" si="39"/>
        <v>88294.816597738696</v>
      </c>
      <c r="T24" s="5">
        <f t="shared" si="5"/>
        <v>671231.17135435913</v>
      </c>
      <c r="U24" s="5">
        <f t="shared" si="6"/>
        <v>97063.645243379564</v>
      </c>
      <c r="V24" s="150"/>
      <c r="W24" s="2">
        <v>19</v>
      </c>
      <c r="X24" s="118">
        <v>45413</v>
      </c>
      <c r="Y24" s="5">
        <f t="shared" si="40"/>
        <v>671304.85631834355</v>
      </c>
      <c r="Z24" s="5">
        <f t="shared" si="41"/>
        <v>4989.5991023797669</v>
      </c>
      <c r="AA24" s="5">
        <f t="shared" si="7"/>
        <v>514.23339359081001</v>
      </c>
      <c r="AB24" s="35">
        <f t="shared" si="8"/>
        <v>9.1922480003085623E-3</v>
      </c>
      <c r="AC24" s="5">
        <f t="shared" si="9"/>
        <v>4475.3657087889569</v>
      </c>
      <c r="AD24" s="35">
        <f t="shared" si="10"/>
        <v>7.9999999999999988E-2</v>
      </c>
      <c r="AE24" s="5">
        <f t="shared" si="42"/>
        <v>9209.3770752471537</v>
      </c>
      <c r="AF24" s="5">
        <f t="shared" si="43"/>
        <v>85593.005869968445</v>
      </c>
      <c r="AG24" s="5">
        <f t="shared" si="11"/>
        <v>670790.62292475277</v>
      </c>
      <c r="AH24" s="5">
        <f t="shared" si="12"/>
        <v>94802.382945215591</v>
      </c>
      <c r="AI24" s="150"/>
      <c r="AJ24" s="2">
        <v>19</v>
      </c>
      <c r="AK24" s="118">
        <v>45413</v>
      </c>
      <c r="AL24" s="5">
        <f t="shared" si="44"/>
        <v>670870.16608071653</v>
      </c>
      <c r="AM24" s="5">
        <f t="shared" si="45"/>
        <v>4871.6032698015033</v>
      </c>
      <c r="AN24" s="5">
        <f t="shared" si="13"/>
        <v>538.90011386354217</v>
      </c>
      <c r="AO24" s="35">
        <f t="shared" si="14"/>
        <v>9.6394230856055758E-3</v>
      </c>
      <c r="AP24" s="5">
        <f t="shared" si="15"/>
        <v>4332.7031559379611</v>
      </c>
      <c r="AQ24" s="35">
        <f t="shared" si="16"/>
        <v>7.7499999999999999E-2</v>
      </c>
      <c r="AR24" s="5">
        <f t="shared" si="46"/>
        <v>9668.734033146935</v>
      </c>
      <c r="AS24" s="5">
        <f t="shared" si="47"/>
        <v>82891.728093081649</v>
      </c>
      <c r="AT24" s="5">
        <f t="shared" si="17"/>
        <v>670331.26596685301</v>
      </c>
      <c r="AU24" s="5">
        <f t="shared" si="18"/>
        <v>92560.46212622858</v>
      </c>
      <c r="AV24" s="150"/>
      <c r="AW24" s="2">
        <v>19</v>
      </c>
      <c r="AX24" s="118">
        <v>45413</v>
      </c>
      <c r="AY24" s="5">
        <f t="shared" si="48"/>
        <v>670417.09461296361</v>
      </c>
      <c r="AZ24" s="5">
        <f t="shared" si="49"/>
        <v>4754.6586581588872</v>
      </c>
      <c r="BA24" s="5">
        <f t="shared" si="19"/>
        <v>564.55181682786497</v>
      </c>
      <c r="BB24" s="35">
        <f t="shared" si="20"/>
        <v>1.0105085112493164E-2</v>
      </c>
      <c r="BC24" s="5">
        <f t="shared" si="21"/>
        <v>4190.1068413310222</v>
      </c>
      <c r="BD24" s="35">
        <f t="shared" si="22"/>
        <v>7.4999999999999997E-2</v>
      </c>
      <c r="BE24" s="5">
        <f t="shared" si="50"/>
        <v>10147.457203864198</v>
      </c>
      <c r="BF24" s="5">
        <f t="shared" si="51"/>
        <v>80191.057301154666</v>
      </c>
      <c r="BG24" s="5">
        <f t="shared" si="23"/>
        <v>669852.54279613576</v>
      </c>
      <c r="BH24" s="5">
        <f t="shared" si="24"/>
        <v>90338.514505018858</v>
      </c>
      <c r="BI24" s="150"/>
      <c r="BJ24" s="2">
        <v>19</v>
      </c>
      <c r="BK24" s="118">
        <v>45413</v>
      </c>
      <c r="BL24" s="5">
        <f t="shared" si="52"/>
        <v>669945.11015412502</v>
      </c>
      <c r="BM24" s="5">
        <f t="shared" si="53"/>
        <v>4638.7987043821031</v>
      </c>
      <c r="BN24" s="5">
        <f t="shared" si="25"/>
        <v>591.21366386759792</v>
      </c>
      <c r="BO24" s="35">
        <f t="shared" si="26"/>
        <v>1.0589769010746309E-2</v>
      </c>
      <c r="BP24" s="5">
        <f t="shared" si="27"/>
        <v>4047.5850405145052</v>
      </c>
      <c r="BQ24" s="35">
        <f t="shared" si="28"/>
        <v>7.2499999999999995E-2</v>
      </c>
      <c r="BR24" s="5">
        <f t="shared" si="54"/>
        <v>10646.103509742738</v>
      </c>
      <c r="BS24" s="5">
        <f t="shared" si="55"/>
        <v>77491.071873517227</v>
      </c>
      <c r="BT24" s="5">
        <f t="shared" si="29"/>
        <v>669353.89649025747</v>
      </c>
      <c r="BU24" s="5">
        <f t="shared" si="30"/>
        <v>88137.175383259964</v>
      </c>
      <c r="BV24" s="150"/>
      <c r="BW24" s="2">
        <v>19</v>
      </c>
      <c r="BX24" s="118">
        <v>45413</v>
      </c>
      <c r="BY24" s="5">
        <f t="shared" si="56"/>
        <v>669453.68271924928</v>
      </c>
      <c r="BZ24" s="5">
        <f t="shared" si="57"/>
        <v>4524.056967218442</v>
      </c>
      <c r="CA24" s="5">
        <f t="shared" si="31"/>
        <v>618.91048468948748</v>
      </c>
      <c r="CB24" s="35">
        <f t="shared" si="32"/>
        <v>1.1094009948689013E-2</v>
      </c>
      <c r="CC24" s="5">
        <f t="shared" si="33"/>
        <v>3905.1464825289545</v>
      </c>
      <c r="CD24" s="35">
        <f t="shared" si="34"/>
        <v>7.0000000000000007E-2</v>
      </c>
      <c r="CE24" s="5">
        <f t="shared" si="58"/>
        <v>11165.227765440097</v>
      </c>
      <c r="CF24" s="5">
        <f t="shared" si="59"/>
        <v>74791.854611710311</v>
      </c>
      <c r="CG24" s="5">
        <f t="shared" si="35"/>
        <v>668834.77223455976</v>
      </c>
      <c r="CH24" s="5">
        <f t="shared" si="36"/>
        <v>85957.082377150407</v>
      </c>
    </row>
    <row r="25" spans="1:86" ht="14.25" customHeight="1">
      <c r="A25" s="161">
        <f t="shared" si="65"/>
        <v>17</v>
      </c>
      <c r="B25" s="11">
        <f t="shared" si="66"/>
        <v>850049.97006811597</v>
      </c>
      <c r="C25" s="162">
        <f t="shared" si="60"/>
        <v>820863.91536521167</v>
      </c>
      <c r="D25" s="11">
        <f t="shared" si="61"/>
        <v>791803.44571367837</v>
      </c>
      <c r="E25" s="11">
        <f t="shared" si="62"/>
        <v>762876.420193044</v>
      </c>
      <c r="F25" s="11">
        <f t="shared" si="63"/>
        <v>734090.88613139617</v>
      </c>
      <c r="G25" s="22">
        <f t="shared" si="64"/>
        <v>705455.06831767154</v>
      </c>
      <c r="H25" s="11"/>
      <c r="I25" s="150"/>
      <c r="J25" s="2">
        <v>20</v>
      </c>
      <c r="K25" s="118">
        <v>45444</v>
      </c>
      <c r="L25" s="5">
        <f t="shared" si="37"/>
        <v>671231.17135435913</v>
      </c>
      <c r="M25" s="5">
        <f t="shared" si="0"/>
        <v>5108.6129075462923</v>
      </c>
      <c r="N25" s="5">
        <f t="shared" si="1"/>
        <v>493.89860448507352</v>
      </c>
      <c r="O25" s="35">
        <f t="shared" si="2"/>
        <v>8.8297199336888222E-3</v>
      </c>
      <c r="P25" s="5">
        <f t="shared" si="3"/>
        <v>4614.7143030612187</v>
      </c>
      <c r="Q25" s="35">
        <f t="shared" si="4"/>
        <v>8.249999999999999E-2</v>
      </c>
      <c r="R25" s="5">
        <f t="shared" si="38"/>
        <v>9262.7272501259413</v>
      </c>
      <c r="S25" s="5">
        <f t="shared" si="39"/>
        <v>92909.530900799917</v>
      </c>
      <c r="T25" s="5">
        <f t="shared" si="5"/>
        <v>670737.27274987404</v>
      </c>
      <c r="U25" s="5">
        <f t="shared" si="6"/>
        <v>102172.25815092586</v>
      </c>
      <c r="V25" s="150"/>
      <c r="W25" s="2">
        <v>20</v>
      </c>
      <c r="X25" s="118">
        <v>45444</v>
      </c>
      <c r="Y25" s="5">
        <f t="shared" si="40"/>
        <v>670790.62292475277</v>
      </c>
      <c r="Z25" s="5">
        <f t="shared" si="41"/>
        <v>4989.5991023797669</v>
      </c>
      <c r="AA25" s="5">
        <f t="shared" si="7"/>
        <v>517.66161621474839</v>
      </c>
      <c r="AB25" s="35">
        <f t="shared" si="8"/>
        <v>9.2606234826180869E-3</v>
      </c>
      <c r="AC25" s="5">
        <f t="shared" si="9"/>
        <v>4471.9374861650185</v>
      </c>
      <c r="AD25" s="35">
        <f t="shared" si="10"/>
        <v>0.08</v>
      </c>
      <c r="AE25" s="5">
        <f t="shared" si="42"/>
        <v>9727.0386914619012</v>
      </c>
      <c r="AF25" s="5">
        <f t="shared" si="43"/>
        <v>90064.943356133459</v>
      </c>
      <c r="AG25" s="5">
        <f t="shared" si="11"/>
        <v>670272.96130853798</v>
      </c>
      <c r="AH25" s="5">
        <f t="shared" si="12"/>
        <v>99791.98204759536</v>
      </c>
      <c r="AI25" s="150"/>
      <c r="AJ25" s="2">
        <v>20</v>
      </c>
      <c r="AK25" s="118">
        <v>45444</v>
      </c>
      <c r="AL25" s="5">
        <f t="shared" si="44"/>
        <v>670331.26596685301</v>
      </c>
      <c r="AM25" s="5">
        <f t="shared" si="45"/>
        <v>4871.6032698015033</v>
      </c>
      <c r="AN25" s="5">
        <f t="shared" si="13"/>
        <v>542.38051043224459</v>
      </c>
      <c r="AO25" s="35">
        <f t="shared" si="14"/>
        <v>9.7094771729009204E-3</v>
      </c>
      <c r="AP25" s="5">
        <f t="shared" si="15"/>
        <v>4329.2227593692587</v>
      </c>
      <c r="AQ25" s="35">
        <f t="shared" si="16"/>
        <v>7.7499999999999999E-2</v>
      </c>
      <c r="AR25" s="5">
        <f t="shared" si="46"/>
        <v>10211.11454357918</v>
      </c>
      <c r="AS25" s="5">
        <f t="shared" si="47"/>
        <v>87220.950852450915</v>
      </c>
      <c r="AT25" s="5">
        <f t="shared" si="17"/>
        <v>669788.88545642071</v>
      </c>
      <c r="AU25" s="5">
        <f t="shared" si="18"/>
        <v>97432.065396030099</v>
      </c>
      <c r="AV25" s="150"/>
      <c r="AW25" s="2">
        <v>20</v>
      </c>
      <c r="AX25" s="118">
        <v>45444</v>
      </c>
      <c r="AY25" s="5">
        <f t="shared" si="48"/>
        <v>669852.54279613576</v>
      </c>
      <c r="AZ25" s="5">
        <f t="shared" si="49"/>
        <v>4754.6586581588872</v>
      </c>
      <c r="BA25" s="5">
        <f t="shared" si="19"/>
        <v>568.08026568303922</v>
      </c>
      <c r="BB25" s="35">
        <f t="shared" si="20"/>
        <v>1.0176811690138137E-2</v>
      </c>
      <c r="BC25" s="5">
        <f t="shared" si="21"/>
        <v>4186.578392475848</v>
      </c>
      <c r="BD25" s="35">
        <f t="shared" si="22"/>
        <v>7.4999999999999997E-2</v>
      </c>
      <c r="BE25" s="5">
        <f t="shared" si="50"/>
        <v>10715.537469547238</v>
      </c>
      <c r="BF25" s="5">
        <f t="shared" si="51"/>
        <v>84377.635693630509</v>
      </c>
      <c r="BG25" s="5">
        <f t="shared" si="23"/>
        <v>669284.46253045276</v>
      </c>
      <c r="BH25" s="5">
        <f t="shared" si="24"/>
        <v>95093.173163177751</v>
      </c>
      <c r="BI25" s="150"/>
      <c r="BJ25" s="2">
        <v>20</v>
      </c>
      <c r="BK25" s="118">
        <v>45444</v>
      </c>
      <c r="BL25" s="5">
        <f t="shared" si="52"/>
        <v>669353.89649025747</v>
      </c>
      <c r="BM25" s="5">
        <f t="shared" si="53"/>
        <v>4638.7987043821031</v>
      </c>
      <c r="BN25" s="5">
        <f t="shared" si="25"/>
        <v>594.78557975346439</v>
      </c>
      <c r="BO25" s="35">
        <f t="shared" si="26"/>
        <v>1.0663158897657151E-2</v>
      </c>
      <c r="BP25" s="5">
        <f t="shared" si="27"/>
        <v>4044.0131246286387</v>
      </c>
      <c r="BQ25" s="35">
        <f t="shared" si="28"/>
        <v>7.2499999999999995E-2</v>
      </c>
      <c r="BR25" s="5">
        <f t="shared" si="54"/>
        <v>11240.889089496202</v>
      </c>
      <c r="BS25" s="5">
        <f t="shared" si="55"/>
        <v>81535.08499814586</v>
      </c>
      <c r="BT25" s="5">
        <f t="shared" si="29"/>
        <v>668759.11091050401</v>
      </c>
      <c r="BU25" s="5">
        <f t="shared" si="30"/>
        <v>92775.974087642069</v>
      </c>
      <c r="BV25" s="150"/>
      <c r="BW25" s="2">
        <v>20</v>
      </c>
      <c r="BX25" s="118">
        <v>45444</v>
      </c>
      <c r="BY25" s="5">
        <f t="shared" si="56"/>
        <v>668834.77223455976</v>
      </c>
      <c r="BZ25" s="5">
        <f t="shared" si="57"/>
        <v>4524.056967218442</v>
      </c>
      <c r="CA25" s="5">
        <f t="shared" si="31"/>
        <v>622.52079585017646</v>
      </c>
      <c r="CB25" s="35">
        <f t="shared" si="32"/>
        <v>1.1169050803450613E-2</v>
      </c>
      <c r="CC25" s="5">
        <f t="shared" si="33"/>
        <v>3901.5361713682655</v>
      </c>
      <c r="CD25" s="35">
        <f t="shared" si="34"/>
        <v>7.0000000000000007E-2</v>
      </c>
      <c r="CE25" s="5">
        <f t="shared" si="58"/>
        <v>11787.748561290273</v>
      </c>
      <c r="CF25" s="5">
        <f t="shared" si="59"/>
        <v>78693.390783078576</v>
      </c>
      <c r="CG25" s="5">
        <f t="shared" si="35"/>
        <v>668212.25143870956</v>
      </c>
      <c r="CH25" s="5">
        <f t="shared" si="36"/>
        <v>90481.139344368843</v>
      </c>
    </row>
    <row r="26" spans="1:86" ht="14.25" customHeight="1">
      <c r="A26" s="161">
        <f t="shared" si="65"/>
        <v>18</v>
      </c>
      <c r="B26" s="11">
        <f t="shared" si="66"/>
        <v>889486.57371565257</v>
      </c>
      <c r="C26" s="162">
        <f t="shared" si="60"/>
        <v>858706.53966296045</v>
      </c>
      <c r="D26" s="11">
        <f t="shared" si="61"/>
        <v>828070.88768342219</v>
      </c>
      <c r="E26" s="11">
        <f t="shared" si="62"/>
        <v>797588.1613951656</v>
      </c>
      <c r="F26" s="11">
        <f t="shared" si="63"/>
        <v>767267.09132715478</v>
      </c>
      <c r="G26" s="22">
        <f t="shared" si="64"/>
        <v>737116.58244669123</v>
      </c>
      <c r="H26" s="11"/>
      <c r="I26" s="150"/>
      <c r="J26" s="2">
        <v>21</v>
      </c>
      <c r="K26" s="118">
        <v>45474</v>
      </c>
      <c r="L26" s="5">
        <f t="shared" si="37"/>
        <v>670737.27274987404</v>
      </c>
      <c r="M26" s="5">
        <f t="shared" si="0"/>
        <v>5108.6129075462923</v>
      </c>
      <c r="N26" s="5">
        <f t="shared" si="1"/>
        <v>497.29415739090837</v>
      </c>
      <c r="O26" s="35">
        <f t="shared" si="2"/>
        <v>8.8969707382226589E-3</v>
      </c>
      <c r="P26" s="5">
        <f t="shared" si="3"/>
        <v>4611.3187501553839</v>
      </c>
      <c r="Q26" s="35">
        <f t="shared" si="4"/>
        <v>8.2500000000000004E-2</v>
      </c>
      <c r="R26" s="5">
        <f t="shared" si="38"/>
        <v>9760.0214075168496</v>
      </c>
      <c r="S26" s="5">
        <f t="shared" si="39"/>
        <v>97520.849650955293</v>
      </c>
      <c r="T26" s="5">
        <f t="shared" si="5"/>
        <v>670239.97859248309</v>
      </c>
      <c r="U26" s="5">
        <f t="shared" si="6"/>
        <v>107280.87105847214</v>
      </c>
      <c r="V26" s="150"/>
      <c r="W26" s="2">
        <v>21</v>
      </c>
      <c r="X26" s="118">
        <v>45474</v>
      </c>
      <c r="Y26" s="5">
        <f t="shared" si="40"/>
        <v>670272.96130853798</v>
      </c>
      <c r="Z26" s="5">
        <f t="shared" si="41"/>
        <v>4989.5991023797669</v>
      </c>
      <c r="AA26" s="5">
        <f t="shared" si="7"/>
        <v>521.11269365618045</v>
      </c>
      <c r="AB26" s="35">
        <f t="shared" si="8"/>
        <v>9.3295607682966665E-3</v>
      </c>
      <c r="AC26" s="5">
        <f t="shared" si="9"/>
        <v>4468.4864087235865</v>
      </c>
      <c r="AD26" s="35">
        <f t="shared" si="10"/>
        <v>7.9999999999999988E-2</v>
      </c>
      <c r="AE26" s="5">
        <f t="shared" si="42"/>
        <v>10248.151385118083</v>
      </c>
      <c r="AF26" s="5">
        <f t="shared" si="43"/>
        <v>94533.42976485705</v>
      </c>
      <c r="AG26" s="5">
        <f t="shared" si="11"/>
        <v>669751.84861488175</v>
      </c>
      <c r="AH26" s="5">
        <f t="shared" si="12"/>
        <v>104781.58114997513</v>
      </c>
      <c r="AI26" s="150"/>
      <c r="AJ26" s="2">
        <v>21</v>
      </c>
      <c r="AK26" s="118">
        <v>45474</v>
      </c>
      <c r="AL26" s="5">
        <f t="shared" si="44"/>
        <v>669788.88545642071</v>
      </c>
      <c r="AM26" s="5">
        <f t="shared" si="45"/>
        <v>4871.6032698015033</v>
      </c>
      <c r="AN26" s="5">
        <f t="shared" si="13"/>
        <v>545.88338456211932</v>
      </c>
      <c r="AO26" s="35">
        <f t="shared" si="14"/>
        <v>9.7800975157740829E-3</v>
      </c>
      <c r="AP26" s="5">
        <f t="shared" si="15"/>
        <v>4325.719885239384</v>
      </c>
      <c r="AQ26" s="35">
        <f t="shared" si="16"/>
        <v>7.7499999999999999E-2</v>
      </c>
      <c r="AR26" s="5">
        <f t="shared" si="46"/>
        <v>10756.9979281413</v>
      </c>
      <c r="AS26" s="5">
        <f t="shared" si="47"/>
        <v>91546.670737690292</v>
      </c>
      <c r="AT26" s="5">
        <f t="shared" si="17"/>
        <v>669243.00207185862</v>
      </c>
      <c r="AU26" s="5">
        <f t="shared" si="18"/>
        <v>102303.66866583159</v>
      </c>
      <c r="AV26" s="150"/>
      <c r="AW26" s="2">
        <v>21</v>
      </c>
      <c r="AX26" s="118">
        <v>45474</v>
      </c>
      <c r="AY26" s="5">
        <f t="shared" si="48"/>
        <v>669284.46253045276</v>
      </c>
      <c r="AZ26" s="5">
        <f t="shared" si="49"/>
        <v>4754.6586581588872</v>
      </c>
      <c r="BA26" s="5">
        <f t="shared" si="19"/>
        <v>571.63076734355764</v>
      </c>
      <c r="BB26" s="35">
        <f t="shared" si="20"/>
        <v>1.0249108700638001E-2</v>
      </c>
      <c r="BC26" s="5">
        <f t="shared" si="21"/>
        <v>4183.0278908153296</v>
      </c>
      <c r="BD26" s="35">
        <f t="shared" si="22"/>
        <v>7.4999999999999997E-2</v>
      </c>
      <c r="BE26" s="5">
        <f t="shared" si="50"/>
        <v>11287.168236890797</v>
      </c>
      <c r="BF26" s="5">
        <f t="shared" si="51"/>
        <v>88560.663584445836</v>
      </c>
      <c r="BG26" s="5">
        <f t="shared" si="23"/>
        <v>668712.83176310919</v>
      </c>
      <c r="BH26" s="5">
        <f t="shared" si="24"/>
        <v>99847.831821336629</v>
      </c>
      <c r="BI26" s="150"/>
      <c r="BJ26" s="2">
        <v>21</v>
      </c>
      <c r="BK26" s="118">
        <v>45474</v>
      </c>
      <c r="BL26" s="5">
        <f t="shared" si="52"/>
        <v>668759.11091050401</v>
      </c>
      <c r="BM26" s="5">
        <f t="shared" si="53"/>
        <v>4638.7987043821031</v>
      </c>
      <c r="BN26" s="5">
        <f t="shared" si="25"/>
        <v>598.37907596447485</v>
      </c>
      <c r="BO26" s="35">
        <f t="shared" si="26"/>
        <v>1.0737123120158325E-2</v>
      </c>
      <c r="BP26" s="5">
        <f t="shared" si="27"/>
        <v>4040.4196284176282</v>
      </c>
      <c r="BQ26" s="35">
        <f t="shared" si="28"/>
        <v>7.2499999999999995E-2</v>
      </c>
      <c r="BR26" s="5">
        <f t="shared" si="54"/>
        <v>11839.268165460677</v>
      </c>
      <c r="BS26" s="5">
        <f t="shared" si="55"/>
        <v>85575.504626563488</v>
      </c>
      <c r="BT26" s="5">
        <f t="shared" si="29"/>
        <v>668160.73183453956</v>
      </c>
      <c r="BU26" s="5">
        <f t="shared" si="30"/>
        <v>97414.77279202416</v>
      </c>
      <c r="BV26" s="150"/>
      <c r="BW26" s="2">
        <v>21</v>
      </c>
      <c r="BX26" s="118">
        <v>45474</v>
      </c>
      <c r="BY26" s="5">
        <f t="shared" si="56"/>
        <v>668212.25143870956</v>
      </c>
      <c r="BZ26" s="5">
        <f t="shared" si="57"/>
        <v>4524.056967218442</v>
      </c>
      <c r="CA26" s="5">
        <f t="shared" si="31"/>
        <v>626.15216715930273</v>
      </c>
      <c r="CB26" s="35">
        <f t="shared" si="32"/>
        <v>1.1244669623661972E-2</v>
      </c>
      <c r="CC26" s="5">
        <f t="shared" si="33"/>
        <v>3897.9048000591392</v>
      </c>
      <c r="CD26" s="35">
        <f t="shared" si="34"/>
        <v>7.0000000000000007E-2</v>
      </c>
      <c r="CE26" s="5">
        <f t="shared" si="58"/>
        <v>12413.900728449575</v>
      </c>
      <c r="CF26" s="5">
        <f t="shared" si="59"/>
        <v>82591.295583137718</v>
      </c>
      <c r="CG26" s="5">
        <f t="shared" si="35"/>
        <v>667586.09927155031</v>
      </c>
      <c r="CH26" s="5">
        <f t="shared" si="36"/>
        <v>95005.196311587293</v>
      </c>
    </row>
    <row r="27" spans="1:86" ht="14.25" customHeight="1">
      <c r="A27" s="161">
        <f t="shared" si="65"/>
        <v>19</v>
      </c>
      <c r="B27" s="11">
        <f t="shared" si="66"/>
        <v>927049.36868450837</v>
      </c>
      <c r="C27" s="162">
        <f t="shared" si="60"/>
        <v>894720.47193774767</v>
      </c>
      <c r="D27" s="11">
        <f t="shared" si="61"/>
        <v>862556.039888617</v>
      </c>
      <c r="E27" s="11">
        <f t="shared" si="62"/>
        <v>830565.26717795141</v>
      </c>
      <c r="F27" s="11">
        <f t="shared" si="63"/>
        <v>798757.53094375925</v>
      </c>
      <c r="G27" s="22">
        <f t="shared" si="64"/>
        <v>767142.37666462711</v>
      </c>
      <c r="H27" s="11"/>
      <c r="I27" s="150"/>
      <c r="J27" s="2">
        <v>22</v>
      </c>
      <c r="K27" s="118">
        <v>45505</v>
      </c>
      <c r="L27" s="5">
        <f t="shared" si="37"/>
        <v>670239.97859248309</v>
      </c>
      <c r="M27" s="5">
        <f t="shared" si="0"/>
        <v>5108.6129075462923</v>
      </c>
      <c r="N27" s="5">
        <f t="shared" si="1"/>
        <v>500.71305472297081</v>
      </c>
      <c r="O27" s="35">
        <f t="shared" si="2"/>
        <v>8.9647840304807463E-3</v>
      </c>
      <c r="P27" s="5">
        <f t="shared" si="3"/>
        <v>4607.8998528233215</v>
      </c>
      <c r="Q27" s="35">
        <f t="shared" si="4"/>
        <v>8.2500000000000004E-2</v>
      </c>
      <c r="R27" s="5">
        <f t="shared" si="38"/>
        <v>10260.73446223982</v>
      </c>
      <c r="S27" s="5">
        <f t="shared" si="39"/>
        <v>102128.74950377861</v>
      </c>
      <c r="T27" s="5">
        <f t="shared" si="5"/>
        <v>669739.2655377601</v>
      </c>
      <c r="U27" s="5">
        <f t="shared" si="6"/>
        <v>112389.48396601844</v>
      </c>
      <c r="V27" s="150"/>
      <c r="W27" s="2">
        <v>22</v>
      </c>
      <c r="X27" s="118">
        <v>45505</v>
      </c>
      <c r="Y27" s="5">
        <f t="shared" si="40"/>
        <v>669751.84861488175</v>
      </c>
      <c r="Z27" s="5">
        <f t="shared" si="41"/>
        <v>4989.5991023797669</v>
      </c>
      <c r="AA27" s="5">
        <f t="shared" si="7"/>
        <v>524.58677828055534</v>
      </c>
      <c r="AB27" s="35">
        <f t="shared" si="8"/>
        <v>9.3990652693015792E-3</v>
      </c>
      <c r="AC27" s="5">
        <f t="shared" si="9"/>
        <v>4465.0123240992116</v>
      </c>
      <c r="AD27" s="35">
        <f t="shared" si="10"/>
        <v>7.9999999999999988E-2</v>
      </c>
      <c r="AE27" s="5">
        <f t="shared" si="42"/>
        <v>10772.738163398637</v>
      </c>
      <c r="AF27" s="5">
        <f t="shared" si="43"/>
        <v>98998.442088956261</v>
      </c>
      <c r="AG27" s="5">
        <f t="shared" si="11"/>
        <v>669227.26183660119</v>
      </c>
      <c r="AH27" s="5">
        <f t="shared" si="12"/>
        <v>109771.1802523549</v>
      </c>
      <c r="AI27" s="150"/>
      <c r="AJ27" s="2">
        <v>22</v>
      </c>
      <c r="AK27" s="118">
        <v>45505</v>
      </c>
      <c r="AL27" s="5">
        <f t="shared" si="44"/>
        <v>669243.00207185862</v>
      </c>
      <c r="AM27" s="5">
        <f t="shared" si="45"/>
        <v>4871.6032698015033</v>
      </c>
      <c r="AN27" s="5">
        <f t="shared" si="13"/>
        <v>549.40888142074982</v>
      </c>
      <c r="AO27" s="35">
        <f t="shared" si="14"/>
        <v>9.8512895265823013E-3</v>
      </c>
      <c r="AP27" s="5">
        <f t="shared" si="15"/>
        <v>4322.1943883807535</v>
      </c>
      <c r="AQ27" s="35">
        <f t="shared" si="16"/>
        <v>7.7499999999999999E-2</v>
      </c>
      <c r="AR27" s="5">
        <f t="shared" si="46"/>
        <v>11306.40680956205</v>
      </c>
      <c r="AS27" s="5">
        <f t="shared" si="47"/>
        <v>95868.865126071047</v>
      </c>
      <c r="AT27" s="5">
        <f t="shared" si="17"/>
        <v>668693.59319043788</v>
      </c>
      <c r="AU27" s="5">
        <f t="shared" si="18"/>
        <v>107175.27193563309</v>
      </c>
      <c r="AV27" s="150"/>
      <c r="AW27" s="2">
        <v>22</v>
      </c>
      <c r="AX27" s="118">
        <v>45505</v>
      </c>
      <c r="AY27" s="5">
        <f t="shared" si="48"/>
        <v>668712.83176310919</v>
      </c>
      <c r="AZ27" s="5">
        <f t="shared" si="49"/>
        <v>4754.6586581588872</v>
      </c>
      <c r="BA27" s="5">
        <f t="shared" si="19"/>
        <v>575.2034596394551</v>
      </c>
      <c r="BB27" s="35">
        <f t="shared" si="20"/>
        <v>1.0321981555931385E-2</v>
      </c>
      <c r="BC27" s="5">
        <f t="shared" si="21"/>
        <v>4179.4551985194321</v>
      </c>
      <c r="BD27" s="35">
        <f t="shared" si="22"/>
        <v>7.4999999999999997E-2</v>
      </c>
      <c r="BE27" s="5">
        <f t="shared" si="50"/>
        <v>11862.371696530252</v>
      </c>
      <c r="BF27" s="5">
        <f t="shared" si="51"/>
        <v>92740.118782965263</v>
      </c>
      <c r="BG27" s="5">
        <f t="shared" si="23"/>
        <v>668137.62830346974</v>
      </c>
      <c r="BH27" s="5">
        <f t="shared" si="24"/>
        <v>104602.49047949552</v>
      </c>
      <c r="BI27" s="150"/>
      <c r="BJ27" s="2">
        <v>22</v>
      </c>
      <c r="BK27" s="118">
        <v>45505</v>
      </c>
      <c r="BL27" s="5">
        <f t="shared" si="52"/>
        <v>668160.73183453956</v>
      </c>
      <c r="BM27" s="5">
        <f t="shared" si="53"/>
        <v>4638.7987043821031</v>
      </c>
      <c r="BN27" s="5">
        <f t="shared" si="25"/>
        <v>601.99428288175977</v>
      </c>
      <c r="BO27" s="35">
        <f t="shared" si="26"/>
        <v>1.0811667089065061E-2</v>
      </c>
      <c r="BP27" s="5">
        <f t="shared" si="27"/>
        <v>4036.8044215003433</v>
      </c>
      <c r="BQ27" s="35">
        <f t="shared" si="28"/>
        <v>7.2499999999999995E-2</v>
      </c>
      <c r="BR27" s="5">
        <f t="shared" si="54"/>
        <v>12441.262448342437</v>
      </c>
      <c r="BS27" s="5">
        <f t="shared" si="55"/>
        <v>89612.309048063835</v>
      </c>
      <c r="BT27" s="5">
        <f t="shared" si="29"/>
        <v>667558.73755165783</v>
      </c>
      <c r="BU27" s="5">
        <f t="shared" si="30"/>
        <v>102053.57149640628</v>
      </c>
      <c r="BV27" s="150"/>
      <c r="BW27" s="2">
        <v>22</v>
      </c>
      <c r="BX27" s="118">
        <v>45505</v>
      </c>
      <c r="BY27" s="5">
        <f t="shared" si="56"/>
        <v>667586.09927155031</v>
      </c>
      <c r="BZ27" s="5">
        <f t="shared" si="57"/>
        <v>4524.056967218442</v>
      </c>
      <c r="CA27" s="5">
        <f t="shared" si="31"/>
        <v>629.80472146773172</v>
      </c>
      <c r="CB27" s="35">
        <f t="shared" si="32"/>
        <v>1.1320871818420824E-2</v>
      </c>
      <c r="CC27" s="5">
        <f t="shared" si="33"/>
        <v>3894.2522457507102</v>
      </c>
      <c r="CD27" s="35">
        <f t="shared" si="34"/>
        <v>7.0000000000000007E-2</v>
      </c>
      <c r="CE27" s="5">
        <f t="shared" si="58"/>
        <v>13043.705449917306</v>
      </c>
      <c r="CF27" s="5">
        <f t="shared" si="59"/>
        <v>86485.547828888433</v>
      </c>
      <c r="CG27" s="5">
        <f t="shared" si="35"/>
        <v>666956.29455008253</v>
      </c>
      <c r="CH27" s="5">
        <f t="shared" si="36"/>
        <v>99529.253278805743</v>
      </c>
    </row>
    <row r="28" spans="1:86" ht="14.25" customHeight="1">
      <c r="A28" s="161">
        <f t="shared" si="65"/>
        <v>20</v>
      </c>
      <c r="B28" s="11">
        <f t="shared" si="66"/>
        <v>962577.78430164314</v>
      </c>
      <c r="C28" s="162">
        <f t="shared" si="60"/>
        <v>928753.9316535648</v>
      </c>
      <c r="D28" s="11">
        <f t="shared" si="61"/>
        <v>895115.76129537262</v>
      </c>
      <c r="E28" s="11">
        <f t="shared" si="62"/>
        <v>861673.07328573067</v>
      </c>
      <c r="F28" s="11">
        <f t="shared" si="63"/>
        <v>828435.84286354459</v>
      </c>
      <c r="G28" s="22">
        <f t="shared" si="64"/>
        <v>795414.20464684919</v>
      </c>
      <c r="H28" s="11"/>
      <c r="I28" s="150"/>
      <c r="J28" s="2">
        <v>23</v>
      </c>
      <c r="K28" s="118">
        <v>45536</v>
      </c>
      <c r="L28" s="5">
        <f t="shared" si="37"/>
        <v>669739.2655377601</v>
      </c>
      <c r="M28" s="5">
        <f t="shared" si="0"/>
        <v>5108.6129075462923</v>
      </c>
      <c r="N28" s="5">
        <f t="shared" si="1"/>
        <v>504.15545697419111</v>
      </c>
      <c r="O28" s="35">
        <f t="shared" si="2"/>
        <v>9.0331652853481974E-3</v>
      </c>
      <c r="P28" s="5">
        <f t="shared" si="3"/>
        <v>4604.4574505721012</v>
      </c>
      <c r="Q28" s="35">
        <f t="shared" si="4"/>
        <v>8.2500000000000018E-2</v>
      </c>
      <c r="R28" s="5">
        <f t="shared" si="38"/>
        <v>10764.889919214011</v>
      </c>
      <c r="S28" s="5">
        <f t="shared" si="39"/>
        <v>106733.20695435071</v>
      </c>
      <c r="T28" s="5">
        <f t="shared" si="5"/>
        <v>669235.11008078593</v>
      </c>
      <c r="U28" s="5">
        <f t="shared" si="6"/>
        <v>117498.09687356472</v>
      </c>
      <c r="V28" s="150"/>
      <c r="W28" s="2">
        <v>23</v>
      </c>
      <c r="X28" s="118">
        <v>45536</v>
      </c>
      <c r="Y28" s="5">
        <f t="shared" si="40"/>
        <v>669227.26183660119</v>
      </c>
      <c r="Z28" s="5">
        <f t="shared" si="41"/>
        <v>4989.5991023797669</v>
      </c>
      <c r="AA28" s="5">
        <f t="shared" si="7"/>
        <v>528.08402346909224</v>
      </c>
      <c r="AB28" s="35">
        <f t="shared" si="8"/>
        <v>9.4691424617671261E-3</v>
      </c>
      <c r="AC28" s="5">
        <f t="shared" si="9"/>
        <v>4461.5150789106747</v>
      </c>
      <c r="AD28" s="35">
        <f t="shared" si="10"/>
        <v>0.08</v>
      </c>
      <c r="AE28" s="5">
        <f t="shared" si="42"/>
        <v>11300.822186867728</v>
      </c>
      <c r="AF28" s="5">
        <f t="shared" si="43"/>
        <v>103459.95716786693</v>
      </c>
      <c r="AG28" s="5">
        <f t="shared" si="11"/>
        <v>668699.17781313206</v>
      </c>
      <c r="AH28" s="5">
        <f t="shared" si="12"/>
        <v>114760.77935473467</v>
      </c>
      <c r="AI28" s="150"/>
      <c r="AJ28" s="2">
        <v>23</v>
      </c>
      <c r="AK28" s="118">
        <v>45536</v>
      </c>
      <c r="AL28" s="5">
        <f t="shared" si="44"/>
        <v>668693.59319043788</v>
      </c>
      <c r="AM28" s="5">
        <f t="shared" si="45"/>
        <v>4871.6032698015033</v>
      </c>
      <c r="AN28" s="5">
        <f t="shared" si="13"/>
        <v>552.95714711325854</v>
      </c>
      <c r="AO28" s="35">
        <f t="shared" si="14"/>
        <v>9.9230586817800961E-3</v>
      </c>
      <c r="AP28" s="5">
        <f t="shared" si="15"/>
        <v>4318.6461226882448</v>
      </c>
      <c r="AQ28" s="35">
        <f t="shared" si="16"/>
        <v>7.7499999999999999E-2</v>
      </c>
      <c r="AR28" s="5">
        <f t="shared" si="46"/>
        <v>11859.363956675308</v>
      </c>
      <c r="AS28" s="5">
        <f t="shared" si="47"/>
        <v>100187.51124875929</v>
      </c>
      <c r="AT28" s="5">
        <f t="shared" si="17"/>
        <v>668140.6360433246</v>
      </c>
      <c r="AU28" s="5">
        <f t="shared" si="18"/>
        <v>112046.8752054346</v>
      </c>
      <c r="AV28" s="150"/>
      <c r="AW28" s="2">
        <v>23</v>
      </c>
      <c r="AX28" s="118">
        <v>45536</v>
      </c>
      <c r="AY28" s="5">
        <f t="shared" si="48"/>
        <v>668137.62830346974</v>
      </c>
      <c r="AZ28" s="5">
        <f t="shared" si="49"/>
        <v>4754.6586581588872</v>
      </c>
      <c r="BA28" s="5">
        <f t="shared" si="19"/>
        <v>578.79848126220168</v>
      </c>
      <c r="BB28" s="35">
        <f t="shared" si="20"/>
        <v>1.0395435731980238E-2</v>
      </c>
      <c r="BC28" s="5">
        <f t="shared" si="21"/>
        <v>4175.8601768966855</v>
      </c>
      <c r="BD28" s="35">
        <f t="shared" si="22"/>
        <v>7.4999999999999997E-2</v>
      </c>
      <c r="BE28" s="5">
        <f t="shared" si="50"/>
        <v>12441.170177792454</v>
      </c>
      <c r="BF28" s="5">
        <f t="shared" si="51"/>
        <v>96915.978959861954</v>
      </c>
      <c r="BG28" s="5">
        <f t="shared" si="23"/>
        <v>667558.82982220757</v>
      </c>
      <c r="BH28" s="5">
        <f t="shared" si="24"/>
        <v>109357.1491376544</v>
      </c>
      <c r="BI28" s="150"/>
      <c r="BJ28" s="2">
        <v>23</v>
      </c>
      <c r="BK28" s="118">
        <v>45536</v>
      </c>
      <c r="BL28" s="5">
        <f t="shared" si="52"/>
        <v>667558.73755165783</v>
      </c>
      <c r="BM28" s="5">
        <f t="shared" si="53"/>
        <v>4638.7987043821031</v>
      </c>
      <c r="BN28" s="5">
        <f t="shared" si="25"/>
        <v>605.63133167417027</v>
      </c>
      <c r="BO28" s="35">
        <f t="shared" si="26"/>
        <v>1.0886796279147879E-2</v>
      </c>
      <c r="BP28" s="5">
        <f t="shared" si="27"/>
        <v>4033.1673727079328</v>
      </c>
      <c r="BQ28" s="35">
        <f t="shared" si="28"/>
        <v>7.2499999999999995E-2</v>
      </c>
      <c r="BR28" s="5">
        <f t="shared" si="54"/>
        <v>13046.893780016608</v>
      </c>
      <c r="BS28" s="5">
        <f t="shared" si="55"/>
        <v>93645.476420771767</v>
      </c>
      <c r="BT28" s="5">
        <f t="shared" si="29"/>
        <v>666953.10621998366</v>
      </c>
      <c r="BU28" s="5">
        <f t="shared" si="30"/>
        <v>106692.37020078837</v>
      </c>
      <c r="BV28" s="150"/>
      <c r="BW28" s="2">
        <v>23</v>
      </c>
      <c r="BX28" s="118">
        <v>45536</v>
      </c>
      <c r="BY28" s="5">
        <f t="shared" si="56"/>
        <v>666956.29455008253</v>
      </c>
      <c r="BZ28" s="5">
        <f t="shared" si="57"/>
        <v>4524.056967218442</v>
      </c>
      <c r="CA28" s="5">
        <f t="shared" si="31"/>
        <v>633.47858234296018</v>
      </c>
      <c r="CB28" s="35">
        <f t="shared" si="32"/>
        <v>1.1397662860717927E-2</v>
      </c>
      <c r="CC28" s="5">
        <f t="shared" si="33"/>
        <v>3890.5783848754818</v>
      </c>
      <c r="CD28" s="35">
        <f t="shared" si="34"/>
        <v>7.0000000000000007E-2</v>
      </c>
      <c r="CE28" s="5">
        <f t="shared" si="58"/>
        <v>13677.184032260266</v>
      </c>
      <c r="CF28" s="5">
        <f t="shared" si="59"/>
        <v>90376.126213763913</v>
      </c>
      <c r="CG28" s="5">
        <f t="shared" si="35"/>
        <v>666322.81596773956</v>
      </c>
      <c r="CH28" s="5">
        <f t="shared" si="36"/>
        <v>104053.31024602418</v>
      </c>
    </row>
    <row r="29" spans="1:86" ht="14.25" customHeight="1">
      <c r="A29" s="161">
        <f t="shared" si="65"/>
        <v>21</v>
      </c>
      <c r="B29" s="11">
        <f t="shared" si="66"/>
        <v>995897.49024964403</v>
      </c>
      <c r="C29" s="162">
        <f t="shared" si="60"/>
        <v>960642.54056477151</v>
      </c>
      <c r="D29" s="11">
        <f t="shared" si="61"/>
        <v>925595.41478426242</v>
      </c>
      <c r="E29" s="11">
        <f t="shared" si="62"/>
        <v>890766.46112669189</v>
      </c>
      <c r="F29" s="11">
        <f t="shared" si="63"/>
        <v>856166.19307964726</v>
      </c>
      <c r="G29" s="22">
        <f t="shared" si="64"/>
        <v>821805.27203235845</v>
      </c>
      <c r="I29" s="150"/>
      <c r="J29" s="2">
        <v>24</v>
      </c>
      <c r="K29" s="118">
        <v>45566</v>
      </c>
      <c r="L29" s="5">
        <f t="shared" si="37"/>
        <v>669235.11008078593</v>
      </c>
      <c r="M29" s="5">
        <f t="shared" si="0"/>
        <v>5108.6129075462923</v>
      </c>
      <c r="N29" s="5">
        <f t="shared" si="1"/>
        <v>507.6215257408885</v>
      </c>
      <c r="O29" s="35">
        <f t="shared" si="2"/>
        <v>9.1021200429178585E-3</v>
      </c>
      <c r="P29" s="5">
        <f t="shared" si="3"/>
        <v>4600.9913818054038</v>
      </c>
      <c r="Q29" s="35">
        <f t="shared" si="4"/>
        <v>8.2500000000000018E-2</v>
      </c>
      <c r="R29" s="5">
        <f t="shared" si="38"/>
        <v>11272.5114449549</v>
      </c>
      <c r="S29" s="5">
        <f t="shared" si="39"/>
        <v>111334.19833615611</v>
      </c>
      <c r="T29" s="5">
        <f t="shared" si="5"/>
        <v>668727.4885550451</v>
      </c>
      <c r="U29" s="5">
        <f t="shared" si="6"/>
        <v>122606.70978111101</v>
      </c>
      <c r="V29" s="150"/>
      <c r="W29" s="2">
        <v>24</v>
      </c>
      <c r="X29" s="118">
        <v>45566</v>
      </c>
      <c r="Y29" s="5">
        <f t="shared" si="40"/>
        <v>668699.17781313206</v>
      </c>
      <c r="Z29" s="5">
        <f t="shared" si="41"/>
        <v>4989.5991023797669</v>
      </c>
      <c r="AA29" s="5">
        <f t="shared" si="7"/>
        <v>531.60458362555255</v>
      </c>
      <c r="AB29" s="35">
        <f t="shared" si="8"/>
        <v>9.5397978869495685E-3</v>
      </c>
      <c r="AC29" s="5">
        <f t="shared" si="9"/>
        <v>4457.9945187542144</v>
      </c>
      <c r="AD29" s="35">
        <f t="shared" si="10"/>
        <v>8.0000000000000016E-2</v>
      </c>
      <c r="AE29" s="5">
        <f t="shared" si="42"/>
        <v>11832.426770493281</v>
      </c>
      <c r="AF29" s="5">
        <f t="shared" si="43"/>
        <v>107917.95168662115</v>
      </c>
      <c r="AG29" s="5">
        <f t="shared" si="11"/>
        <v>668167.5732295065</v>
      </c>
      <c r="AH29" s="5">
        <f t="shared" si="12"/>
        <v>119750.37845711444</v>
      </c>
      <c r="AI29" s="150"/>
      <c r="AJ29" s="2">
        <v>24</v>
      </c>
      <c r="AK29" s="118">
        <v>45566</v>
      </c>
      <c r="AL29" s="5">
        <f t="shared" si="44"/>
        <v>668140.6360433246</v>
      </c>
      <c r="AM29" s="5">
        <f t="shared" si="45"/>
        <v>4871.6032698015033</v>
      </c>
      <c r="AN29" s="5">
        <f t="shared" si="13"/>
        <v>556.52832868836504</v>
      </c>
      <c r="AO29" s="35">
        <f t="shared" si="14"/>
        <v>9.9954105228638318E-3</v>
      </c>
      <c r="AP29" s="5">
        <f t="shared" si="15"/>
        <v>4315.0749411131383</v>
      </c>
      <c r="AQ29" s="35">
        <f t="shared" si="16"/>
        <v>7.7499999999999999E-2</v>
      </c>
      <c r="AR29" s="5">
        <f t="shared" si="46"/>
        <v>12415.892285363672</v>
      </c>
      <c r="AS29" s="5">
        <f t="shared" si="47"/>
        <v>104502.58618987243</v>
      </c>
      <c r="AT29" s="5">
        <f t="shared" si="17"/>
        <v>667584.10771463625</v>
      </c>
      <c r="AU29" s="5">
        <f t="shared" si="18"/>
        <v>116918.4784752361</v>
      </c>
      <c r="AV29" s="150"/>
      <c r="AW29" s="2">
        <v>24</v>
      </c>
      <c r="AX29" s="118">
        <v>45566</v>
      </c>
      <c r="AY29" s="5">
        <f t="shared" si="48"/>
        <v>667558.82982220757</v>
      </c>
      <c r="AZ29" s="5">
        <f t="shared" si="49"/>
        <v>4754.6586581588872</v>
      </c>
      <c r="BA29" s="5">
        <f t="shared" si="19"/>
        <v>582.41597177009044</v>
      </c>
      <c r="BB29" s="35">
        <f t="shared" si="20"/>
        <v>1.0469476769714032E-2</v>
      </c>
      <c r="BC29" s="5">
        <f t="shared" si="21"/>
        <v>4172.2426863887968</v>
      </c>
      <c r="BD29" s="35">
        <f t="shared" si="22"/>
        <v>7.4999999999999997E-2</v>
      </c>
      <c r="BE29" s="5">
        <f t="shared" si="50"/>
        <v>13023.586149562543</v>
      </c>
      <c r="BF29" s="5">
        <f t="shared" si="51"/>
        <v>101088.22164625075</v>
      </c>
      <c r="BG29" s="5">
        <f t="shared" si="23"/>
        <v>666976.4138504375</v>
      </c>
      <c r="BH29" s="5">
        <f t="shared" si="24"/>
        <v>114111.80779581329</v>
      </c>
      <c r="BI29" s="150"/>
      <c r="BJ29" s="2">
        <v>24</v>
      </c>
      <c r="BK29" s="118">
        <v>45566</v>
      </c>
      <c r="BL29" s="5">
        <f t="shared" si="52"/>
        <v>666953.10621998366</v>
      </c>
      <c r="BM29" s="5">
        <f t="shared" si="53"/>
        <v>4638.7987043821031</v>
      </c>
      <c r="BN29" s="5">
        <f t="shared" si="25"/>
        <v>609.2903543030352</v>
      </c>
      <c r="BO29" s="35">
        <f t="shared" si="26"/>
        <v>1.0962516230076373E-2</v>
      </c>
      <c r="BP29" s="5">
        <f t="shared" si="27"/>
        <v>4029.5083500790679</v>
      </c>
      <c r="BQ29" s="35">
        <f t="shared" si="28"/>
        <v>7.2499999999999995E-2</v>
      </c>
      <c r="BR29" s="5">
        <f t="shared" si="54"/>
        <v>13656.184134319643</v>
      </c>
      <c r="BS29" s="5">
        <f t="shared" si="55"/>
        <v>97674.984770850831</v>
      </c>
      <c r="BT29" s="5">
        <f t="shared" si="29"/>
        <v>666343.81586568058</v>
      </c>
      <c r="BU29" s="5">
        <f t="shared" si="30"/>
        <v>111331.16890517047</v>
      </c>
      <c r="BV29" s="150"/>
      <c r="BW29" s="2">
        <v>24</v>
      </c>
      <c r="BX29" s="118">
        <v>45566</v>
      </c>
      <c r="BY29" s="5">
        <f t="shared" si="56"/>
        <v>666322.81596773956</v>
      </c>
      <c r="BZ29" s="5">
        <f t="shared" si="57"/>
        <v>4524.056967218442</v>
      </c>
      <c r="CA29" s="5">
        <f t="shared" si="31"/>
        <v>637.17387407329443</v>
      </c>
      <c r="CB29" s="35">
        <f t="shared" si="32"/>
        <v>1.1475048288380573E-2</v>
      </c>
      <c r="CC29" s="5">
        <f t="shared" si="33"/>
        <v>3886.8830931451475</v>
      </c>
      <c r="CD29" s="35">
        <f t="shared" si="34"/>
        <v>7.0000000000000007E-2</v>
      </c>
      <c r="CE29" s="5">
        <f t="shared" si="58"/>
        <v>14314.35790633356</v>
      </c>
      <c r="CF29" s="5">
        <f t="shared" si="59"/>
        <v>94263.009306909065</v>
      </c>
      <c r="CG29" s="5">
        <f t="shared" si="35"/>
        <v>665685.64209366625</v>
      </c>
      <c r="CH29" s="5">
        <f t="shared" si="36"/>
        <v>108577.36721324263</v>
      </c>
    </row>
    <row r="30" spans="1:86" ht="14.25" customHeight="1">
      <c r="A30" s="161">
        <f t="shared" si="65"/>
        <v>22</v>
      </c>
      <c r="B30" s="11">
        <f t="shared" si="66"/>
        <v>1026819.217473373</v>
      </c>
      <c r="C30" s="162">
        <f t="shared" si="60"/>
        <v>990208.27711240912</v>
      </c>
      <c r="D30" s="11">
        <f t="shared" si="61"/>
        <v>953827.94386523147</v>
      </c>
      <c r="E30" s="11">
        <f t="shared" si="62"/>
        <v>917689.0461755991</v>
      </c>
      <c r="F30" s="11">
        <f t="shared" si="63"/>
        <v>881802.56569931726</v>
      </c>
      <c r="G30" s="22">
        <f t="shared" si="64"/>
        <v>846179.61848554714</v>
      </c>
      <c r="I30" s="150"/>
      <c r="J30" s="2">
        <v>25</v>
      </c>
      <c r="K30" s="118">
        <v>45597</v>
      </c>
      <c r="L30" s="5">
        <f t="shared" si="37"/>
        <v>668727.4885550451</v>
      </c>
      <c r="M30" s="5">
        <f t="shared" si="0"/>
        <v>5108.6129075462923</v>
      </c>
      <c r="N30" s="5">
        <f t="shared" si="1"/>
        <v>511.11142373035727</v>
      </c>
      <c r="O30" s="35">
        <f t="shared" si="2"/>
        <v>9.1716539094525845E-3</v>
      </c>
      <c r="P30" s="5">
        <f t="shared" si="3"/>
        <v>4597.501483815935</v>
      </c>
      <c r="Q30" s="35">
        <f t="shared" si="4"/>
        <v>8.2500000000000004E-2</v>
      </c>
      <c r="R30" s="5">
        <f t="shared" si="38"/>
        <v>11783.622868685257</v>
      </c>
      <c r="S30" s="5">
        <f t="shared" si="39"/>
        <v>115931.69981997205</v>
      </c>
      <c r="T30" s="5">
        <f t="shared" si="5"/>
        <v>668216.37713131472</v>
      </c>
      <c r="U30" s="5">
        <f t="shared" si="6"/>
        <v>127715.32268865731</v>
      </c>
      <c r="V30" s="150"/>
      <c r="W30" s="2">
        <v>25</v>
      </c>
      <c r="X30" s="118">
        <v>45597</v>
      </c>
      <c r="Y30" s="5">
        <f t="shared" si="40"/>
        <v>668167.5732295065</v>
      </c>
      <c r="Z30" s="5">
        <f t="shared" si="41"/>
        <v>4989.5991023797669</v>
      </c>
      <c r="AA30" s="5">
        <f t="shared" si="7"/>
        <v>535.14861418305645</v>
      </c>
      <c r="AB30" s="35">
        <f t="shared" si="8"/>
        <v>9.6110371521888893E-3</v>
      </c>
      <c r="AC30" s="5">
        <f t="shared" si="9"/>
        <v>4454.4504881967105</v>
      </c>
      <c r="AD30" s="35">
        <f t="shared" si="10"/>
        <v>0.08</v>
      </c>
      <c r="AE30" s="5">
        <f t="shared" si="42"/>
        <v>12367.575384676336</v>
      </c>
      <c r="AF30" s="5">
        <f t="shared" si="43"/>
        <v>112372.40217481786</v>
      </c>
      <c r="AG30" s="5">
        <f t="shared" si="11"/>
        <v>667632.42461532343</v>
      </c>
      <c r="AH30" s="5">
        <f t="shared" si="12"/>
        <v>124739.9775594942</v>
      </c>
      <c r="AI30" s="150"/>
      <c r="AJ30" s="2">
        <v>25</v>
      </c>
      <c r="AK30" s="118">
        <v>45597</v>
      </c>
      <c r="AL30" s="5">
        <f t="shared" si="44"/>
        <v>667584.10771463625</v>
      </c>
      <c r="AM30" s="5">
        <f t="shared" si="45"/>
        <v>4871.6032698015033</v>
      </c>
      <c r="AN30" s="5">
        <f t="shared" si="13"/>
        <v>560.12257414447777</v>
      </c>
      <c r="AO30" s="35">
        <f t="shared" si="14"/>
        <v>1.0068350657333016E-2</v>
      </c>
      <c r="AP30" s="5">
        <f t="shared" si="15"/>
        <v>4311.4806956570255</v>
      </c>
      <c r="AQ30" s="35">
        <f t="shared" si="16"/>
        <v>7.7499999999999999E-2</v>
      </c>
      <c r="AR30" s="5">
        <f t="shared" si="46"/>
        <v>12976.01485950815</v>
      </c>
      <c r="AS30" s="5">
        <f t="shared" si="47"/>
        <v>108814.06688552945</v>
      </c>
      <c r="AT30" s="5">
        <f t="shared" si="17"/>
        <v>667023.98514049174</v>
      </c>
      <c r="AU30" s="5">
        <f t="shared" si="18"/>
        <v>121790.08174503761</v>
      </c>
      <c r="AV30" s="150"/>
      <c r="AW30" s="2">
        <v>25</v>
      </c>
      <c r="AX30" s="118">
        <v>45597</v>
      </c>
      <c r="AY30" s="5">
        <f t="shared" si="48"/>
        <v>666976.4138504375</v>
      </c>
      <c r="AZ30" s="5">
        <f t="shared" si="49"/>
        <v>4754.6586581588872</v>
      </c>
      <c r="BA30" s="5">
        <f t="shared" si="19"/>
        <v>586.05607159365354</v>
      </c>
      <c r="BB30" s="35">
        <f t="shared" si="20"/>
        <v>1.0544110275990727E-2</v>
      </c>
      <c r="BC30" s="5">
        <f t="shared" si="21"/>
        <v>4168.6025865652337</v>
      </c>
      <c r="BD30" s="35">
        <f t="shared" si="22"/>
        <v>7.4999999999999983E-2</v>
      </c>
      <c r="BE30" s="5">
        <f t="shared" si="50"/>
        <v>13609.642221156197</v>
      </c>
      <c r="BF30" s="5">
        <f t="shared" si="51"/>
        <v>105256.82423281598</v>
      </c>
      <c r="BG30" s="5">
        <f t="shared" si="23"/>
        <v>666390.35777884384</v>
      </c>
      <c r="BH30" s="5">
        <f t="shared" si="24"/>
        <v>118866.46645397219</v>
      </c>
      <c r="BI30" s="150"/>
      <c r="BJ30" s="2">
        <v>25</v>
      </c>
      <c r="BK30" s="118">
        <v>45597</v>
      </c>
      <c r="BL30" s="5">
        <f t="shared" si="52"/>
        <v>666343.81586568058</v>
      </c>
      <c r="BM30" s="5">
        <f t="shared" si="53"/>
        <v>4638.7987043821031</v>
      </c>
      <c r="BN30" s="5">
        <f t="shared" si="25"/>
        <v>612.97148352694967</v>
      </c>
      <c r="BO30" s="35">
        <f t="shared" si="26"/>
        <v>1.1038832547379904E-2</v>
      </c>
      <c r="BP30" s="5">
        <f t="shared" si="27"/>
        <v>4025.8272208551534</v>
      </c>
      <c r="BQ30" s="35">
        <f t="shared" si="28"/>
        <v>7.2499999999999995E-2</v>
      </c>
      <c r="BR30" s="5">
        <f t="shared" si="54"/>
        <v>14269.155617846593</v>
      </c>
      <c r="BS30" s="5">
        <f t="shared" si="55"/>
        <v>101700.81199170598</v>
      </c>
      <c r="BT30" s="5">
        <f t="shared" si="29"/>
        <v>665730.84438215359</v>
      </c>
      <c r="BU30" s="5">
        <f t="shared" si="30"/>
        <v>115969.96760955258</v>
      </c>
      <c r="BV30" s="150"/>
      <c r="BW30" s="2">
        <v>25</v>
      </c>
      <c r="BX30" s="118">
        <v>45597</v>
      </c>
      <c r="BY30" s="5">
        <f t="shared" si="56"/>
        <v>665685.64209366625</v>
      </c>
      <c r="BZ30" s="5">
        <f t="shared" si="57"/>
        <v>4524.056967218442</v>
      </c>
      <c r="CA30" s="5">
        <f t="shared" si="31"/>
        <v>640.89072167205541</v>
      </c>
      <c r="CB30" s="35">
        <f t="shared" si="32"/>
        <v>1.1553033705033007E-2</v>
      </c>
      <c r="CC30" s="5">
        <f t="shared" si="33"/>
        <v>3883.1662455463866</v>
      </c>
      <c r="CD30" s="35">
        <f t="shared" si="34"/>
        <v>7.0000000000000007E-2</v>
      </c>
      <c r="CE30" s="5">
        <f t="shared" si="58"/>
        <v>14955.248628005615</v>
      </c>
      <c r="CF30" s="5">
        <f t="shared" si="59"/>
        <v>98146.175552455446</v>
      </c>
      <c r="CG30" s="5">
        <f t="shared" si="35"/>
        <v>665044.75137199415</v>
      </c>
      <c r="CH30" s="5">
        <f t="shared" si="36"/>
        <v>113101.42418046106</v>
      </c>
    </row>
    <row r="31" spans="1:86" ht="14.25" customHeight="1">
      <c r="A31" s="161">
        <f t="shared" si="65"/>
        <v>23</v>
      </c>
      <c r="B31" s="11">
        <f t="shared" si="66"/>
        <v>1055137.4780475826</v>
      </c>
      <c r="C31" s="162">
        <f t="shared" si="60"/>
        <v>1017258.3440359251</v>
      </c>
      <c r="D31" s="11">
        <f t="shared" si="61"/>
        <v>979632.8752407115</v>
      </c>
      <c r="E31" s="11">
        <f t="shared" si="62"/>
        <v>942272.30337010103</v>
      </c>
      <c r="F31" s="11">
        <f t="shared" si="63"/>
        <v>905187.99972708733</v>
      </c>
      <c r="G31" s="22">
        <f t="shared" si="64"/>
        <v>868391.45508715347</v>
      </c>
      <c r="I31" s="150"/>
      <c r="J31" s="2">
        <v>26</v>
      </c>
      <c r="K31" s="118">
        <v>45627</v>
      </c>
      <c r="L31" s="5">
        <f t="shared" si="37"/>
        <v>668216.37713131472</v>
      </c>
      <c r="M31" s="5">
        <f t="shared" si="0"/>
        <v>5108.6129075462923</v>
      </c>
      <c r="N31" s="5">
        <f t="shared" si="1"/>
        <v>514.62531476850381</v>
      </c>
      <c r="O31" s="35">
        <f t="shared" si="2"/>
        <v>9.2417725583646762E-3</v>
      </c>
      <c r="P31" s="5">
        <f t="shared" si="3"/>
        <v>4593.9875927777884</v>
      </c>
      <c r="Q31" s="35">
        <f t="shared" si="4"/>
        <v>8.2500000000000004E-2</v>
      </c>
      <c r="R31" s="5">
        <f t="shared" si="38"/>
        <v>12298.248183453761</v>
      </c>
      <c r="S31" s="5">
        <f t="shared" si="39"/>
        <v>120525.68741274984</v>
      </c>
      <c r="T31" s="5">
        <f t="shared" si="5"/>
        <v>667701.7518165462</v>
      </c>
      <c r="U31" s="5">
        <f t="shared" si="6"/>
        <v>132823.93559620361</v>
      </c>
      <c r="V31" s="150"/>
      <c r="W31" s="2">
        <v>26</v>
      </c>
      <c r="X31" s="118">
        <v>45627</v>
      </c>
      <c r="Y31" s="5">
        <f t="shared" si="40"/>
        <v>667632.42461532343</v>
      </c>
      <c r="Z31" s="5">
        <f t="shared" si="41"/>
        <v>4989.5991023797669</v>
      </c>
      <c r="AA31" s="5">
        <f t="shared" si="7"/>
        <v>538.7162716109442</v>
      </c>
      <c r="AB31" s="35">
        <f t="shared" si="8"/>
        <v>9.6828659318877481E-3</v>
      </c>
      <c r="AC31" s="5">
        <f t="shared" si="9"/>
        <v>4450.8828307688227</v>
      </c>
      <c r="AD31" s="35">
        <f t="shared" si="10"/>
        <v>7.9999999999999988E-2</v>
      </c>
      <c r="AE31" s="5">
        <f t="shared" si="42"/>
        <v>12906.291656287282</v>
      </c>
      <c r="AF31" s="5">
        <f t="shared" si="43"/>
        <v>116823.28500558669</v>
      </c>
      <c r="AG31" s="5">
        <f t="shared" si="11"/>
        <v>667093.7083437125</v>
      </c>
      <c r="AH31" s="5">
        <f t="shared" si="12"/>
        <v>129729.57666187397</v>
      </c>
      <c r="AI31" s="150"/>
      <c r="AJ31" s="2">
        <v>26</v>
      </c>
      <c r="AK31" s="118">
        <v>45627</v>
      </c>
      <c r="AL31" s="5">
        <f t="shared" si="44"/>
        <v>667023.98514049174</v>
      </c>
      <c r="AM31" s="5">
        <f t="shared" si="45"/>
        <v>4871.6032698015033</v>
      </c>
      <c r="AN31" s="5">
        <f t="shared" si="13"/>
        <v>563.74003243582774</v>
      </c>
      <c r="AO31" s="35">
        <f t="shared" si="14"/>
        <v>1.0141884759668847E-2</v>
      </c>
      <c r="AP31" s="5">
        <f t="shared" si="15"/>
        <v>4307.8632373656756</v>
      </c>
      <c r="AQ31" s="35">
        <f t="shared" si="16"/>
        <v>7.7499999999999999E-2</v>
      </c>
      <c r="AR31" s="5">
        <f t="shared" si="46"/>
        <v>13539.754891943978</v>
      </c>
      <c r="AS31" s="5">
        <f t="shared" si="47"/>
        <v>113121.93012289512</v>
      </c>
      <c r="AT31" s="5">
        <f t="shared" si="17"/>
        <v>666460.24510805588</v>
      </c>
      <c r="AU31" s="5">
        <f t="shared" si="18"/>
        <v>126661.68501483909</v>
      </c>
      <c r="AV31" s="150"/>
      <c r="AW31" s="2">
        <v>26</v>
      </c>
      <c r="AX31" s="118">
        <v>45627</v>
      </c>
      <c r="AY31" s="5">
        <f t="shared" si="48"/>
        <v>666390.35777884384</v>
      </c>
      <c r="AZ31" s="5">
        <f t="shared" si="49"/>
        <v>4754.6586581588872</v>
      </c>
      <c r="BA31" s="5">
        <f t="shared" si="19"/>
        <v>589.71892204111373</v>
      </c>
      <c r="BB31" s="35">
        <f t="shared" si="20"/>
        <v>1.0619341924574931E-2</v>
      </c>
      <c r="BC31" s="5">
        <f t="shared" si="21"/>
        <v>4164.9397361177735</v>
      </c>
      <c r="BD31" s="35">
        <f t="shared" si="22"/>
        <v>7.4999999999999997E-2</v>
      </c>
      <c r="BE31" s="5">
        <f t="shared" si="50"/>
        <v>14199.361143197311</v>
      </c>
      <c r="BF31" s="5">
        <f t="shared" si="51"/>
        <v>109421.76396893375</v>
      </c>
      <c r="BG31" s="5">
        <f t="shared" si="23"/>
        <v>665800.63885680272</v>
      </c>
      <c r="BH31" s="5">
        <f t="shared" si="24"/>
        <v>123621.12511213106</v>
      </c>
      <c r="BI31" s="150"/>
      <c r="BJ31" s="2">
        <v>26</v>
      </c>
      <c r="BK31" s="118">
        <v>45627</v>
      </c>
      <c r="BL31" s="5">
        <f t="shared" si="52"/>
        <v>665730.84438215359</v>
      </c>
      <c r="BM31" s="5">
        <f t="shared" si="53"/>
        <v>4638.7987043821031</v>
      </c>
      <c r="BN31" s="5">
        <f t="shared" si="25"/>
        <v>616.6748529065917</v>
      </c>
      <c r="BO31" s="35">
        <f t="shared" si="26"/>
        <v>1.1115750903425432E-2</v>
      </c>
      <c r="BP31" s="5">
        <f t="shared" si="27"/>
        <v>4022.1238514755114</v>
      </c>
      <c r="BQ31" s="35">
        <f t="shared" si="28"/>
        <v>7.2499999999999995E-2</v>
      </c>
      <c r="BR31" s="5">
        <f t="shared" si="54"/>
        <v>14885.830470753184</v>
      </c>
      <c r="BS31" s="5">
        <f t="shared" si="55"/>
        <v>105722.93584318149</v>
      </c>
      <c r="BT31" s="5">
        <f t="shared" si="29"/>
        <v>665114.16952924698</v>
      </c>
      <c r="BU31" s="5">
        <f t="shared" si="30"/>
        <v>120608.76631393467</v>
      </c>
      <c r="BV31" s="150"/>
      <c r="BW31" s="2">
        <v>26</v>
      </c>
      <c r="BX31" s="118">
        <v>45627</v>
      </c>
      <c r="BY31" s="5">
        <f t="shared" si="56"/>
        <v>665044.75137199415</v>
      </c>
      <c r="BZ31" s="5">
        <f t="shared" si="57"/>
        <v>4524.056967218442</v>
      </c>
      <c r="CA31" s="5">
        <f t="shared" si="31"/>
        <v>644.62925088180918</v>
      </c>
      <c r="CB31" s="35">
        <f t="shared" si="32"/>
        <v>1.1631624781074039E-2</v>
      </c>
      <c r="CC31" s="5">
        <f t="shared" si="33"/>
        <v>3879.4277163366328</v>
      </c>
      <c r="CD31" s="35">
        <f t="shared" si="34"/>
        <v>7.0000000000000007E-2</v>
      </c>
      <c r="CE31" s="5">
        <f t="shared" si="58"/>
        <v>15599.877878887424</v>
      </c>
      <c r="CF31" s="5">
        <f t="shared" si="59"/>
        <v>102025.60326879208</v>
      </c>
      <c r="CG31" s="5">
        <f t="shared" si="35"/>
        <v>664400.1221211123</v>
      </c>
      <c r="CH31" s="5">
        <f t="shared" si="36"/>
        <v>117625.4811476795</v>
      </c>
    </row>
    <row r="32" spans="1:86" ht="14.25" customHeight="1">
      <c r="A32" s="161">
        <f t="shared" si="65"/>
        <v>24</v>
      </c>
      <c r="B32" s="11">
        <f t="shared" si="66"/>
        <v>1080629.17534725</v>
      </c>
      <c r="C32" s="162">
        <f t="shared" si="60"/>
        <v>1041583.9419972262</v>
      </c>
      <c r="D32" s="11">
        <f t="shared" si="61"/>
        <v>1002815.2412615878</v>
      </c>
      <c r="E32" s="11">
        <f t="shared" si="62"/>
        <v>964334.62460928387</v>
      </c>
      <c r="F32" s="11">
        <f t="shared" si="63"/>
        <v>926153.76863850921</v>
      </c>
      <c r="G32" s="22">
        <f t="shared" si="64"/>
        <v>888284.45382515434</v>
      </c>
      <c r="I32" s="150"/>
      <c r="J32" s="2">
        <v>27</v>
      </c>
      <c r="K32" s="118">
        <v>45658</v>
      </c>
      <c r="L32" s="5">
        <f t="shared" si="37"/>
        <v>667701.7518165462</v>
      </c>
      <c r="M32" s="5">
        <f t="shared" si="0"/>
        <v>5108.6129075462923</v>
      </c>
      <c r="N32" s="5">
        <f t="shared" si="1"/>
        <v>518.16336380753728</v>
      </c>
      <c r="O32" s="35">
        <f t="shared" si="2"/>
        <v>9.3124817312129158E-3</v>
      </c>
      <c r="P32" s="5">
        <f t="shared" si="3"/>
        <v>4590.449543738755</v>
      </c>
      <c r="Q32" s="35">
        <f t="shared" si="4"/>
        <v>8.2500000000000004E-2</v>
      </c>
      <c r="R32" s="5">
        <f t="shared" si="38"/>
        <v>12816.411547261298</v>
      </c>
      <c r="S32" s="5">
        <f t="shared" si="39"/>
        <v>125116.1369564886</v>
      </c>
      <c r="T32" s="5">
        <f t="shared" si="5"/>
        <v>667183.58845273871</v>
      </c>
      <c r="U32" s="5">
        <f t="shared" si="6"/>
        <v>137932.54850374989</v>
      </c>
      <c r="V32" s="150"/>
      <c r="W32" s="2">
        <v>27</v>
      </c>
      <c r="X32" s="118">
        <v>45658</v>
      </c>
      <c r="Y32" s="5">
        <f t="shared" si="40"/>
        <v>667093.7083437125</v>
      </c>
      <c r="Z32" s="5">
        <f t="shared" si="41"/>
        <v>4989.5991023797669</v>
      </c>
      <c r="AA32" s="5">
        <f t="shared" si="7"/>
        <v>542.30771342168373</v>
      </c>
      <c r="AB32" s="35">
        <f t="shared" si="8"/>
        <v>9.7552899685079773E-3</v>
      </c>
      <c r="AC32" s="5">
        <f t="shared" si="9"/>
        <v>4447.2913889580832</v>
      </c>
      <c r="AD32" s="35">
        <f t="shared" si="10"/>
        <v>7.9999999999999988E-2</v>
      </c>
      <c r="AE32" s="5">
        <f t="shared" si="42"/>
        <v>13448.599369708965</v>
      </c>
      <c r="AF32" s="5">
        <f t="shared" si="43"/>
        <v>121270.57639454477</v>
      </c>
      <c r="AG32" s="5">
        <f t="shared" si="11"/>
        <v>666551.40063029085</v>
      </c>
      <c r="AH32" s="5">
        <f t="shared" si="12"/>
        <v>134719.17576425374</v>
      </c>
      <c r="AI32" s="150"/>
      <c r="AJ32" s="2">
        <v>27</v>
      </c>
      <c r="AK32" s="118">
        <v>45658</v>
      </c>
      <c r="AL32" s="5">
        <f t="shared" si="44"/>
        <v>666460.24510805588</v>
      </c>
      <c r="AM32" s="5">
        <f t="shared" si="45"/>
        <v>4871.6032698015033</v>
      </c>
      <c r="AN32" s="5">
        <f t="shared" si="13"/>
        <v>567.38085347864217</v>
      </c>
      <c r="AO32" s="35">
        <f t="shared" si="14"/>
        <v>1.0216018572330305E-2</v>
      </c>
      <c r="AP32" s="5">
        <f t="shared" si="15"/>
        <v>4304.2224163228611</v>
      </c>
      <c r="AQ32" s="35">
        <f t="shared" si="16"/>
        <v>7.7499999999999999E-2</v>
      </c>
      <c r="AR32" s="5">
        <f t="shared" si="46"/>
        <v>14107.13574542262</v>
      </c>
      <c r="AS32" s="5">
        <f t="shared" si="47"/>
        <v>117426.15253921799</v>
      </c>
      <c r="AT32" s="5">
        <f t="shared" si="17"/>
        <v>665892.8642545772</v>
      </c>
      <c r="AU32" s="5">
        <f t="shared" si="18"/>
        <v>131533.28828464061</v>
      </c>
      <c r="AV32" s="150"/>
      <c r="AW32" s="2">
        <v>27</v>
      </c>
      <c r="AX32" s="118">
        <v>45658</v>
      </c>
      <c r="AY32" s="5">
        <f t="shared" si="48"/>
        <v>665800.63885680272</v>
      </c>
      <c r="AZ32" s="5">
        <f t="shared" si="49"/>
        <v>4754.6586581588872</v>
      </c>
      <c r="BA32" s="5">
        <f t="shared" si="19"/>
        <v>593.40466530387039</v>
      </c>
      <c r="BB32" s="35">
        <f t="shared" si="20"/>
        <v>1.0695177457133628E-2</v>
      </c>
      <c r="BC32" s="5">
        <f t="shared" si="21"/>
        <v>4161.2539928550168</v>
      </c>
      <c r="BD32" s="35">
        <f t="shared" si="22"/>
        <v>7.4999999999999997E-2</v>
      </c>
      <c r="BE32" s="5">
        <f t="shared" si="50"/>
        <v>14792.765808501183</v>
      </c>
      <c r="BF32" s="5">
        <f t="shared" si="51"/>
        <v>113583.01796178876</v>
      </c>
      <c r="BG32" s="5">
        <f t="shared" si="23"/>
        <v>665207.23419149884</v>
      </c>
      <c r="BH32" s="5">
        <f t="shared" si="24"/>
        <v>128375.78377028994</v>
      </c>
      <c r="BI32" s="150"/>
      <c r="BJ32" s="2">
        <v>27</v>
      </c>
      <c r="BK32" s="118">
        <v>45658</v>
      </c>
      <c r="BL32" s="5">
        <f t="shared" si="52"/>
        <v>665114.16952924698</v>
      </c>
      <c r="BM32" s="5">
        <f t="shared" si="53"/>
        <v>4638.7987043821031</v>
      </c>
      <c r="BN32" s="5">
        <f t="shared" si="25"/>
        <v>620.40059680956938</v>
      </c>
      <c r="BO32" s="35">
        <f t="shared" si="26"/>
        <v>1.1193277038412972E-2</v>
      </c>
      <c r="BP32" s="5">
        <f t="shared" si="27"/>
        <v>4018.3981075725337</v>
      </c>
      <c r="BQ32" s="35">
        <f t="shared" si="28"/>
        <v>7.2499999999999995E-2</v>
      </c>
      <c r="BR32" s="5">
        <f t="shared" si="54"/>
        <v>15506.231067562754</v>
      </c>
      <c r="BS32" s="5">
        <f t="shared" si="55"/>
        <v>109741.33395075402</v>
      </c>
      <c r="BT32" s="5">
        <f t="shared" si="29"/>
        <v>664493.76893243741</v>
      </c>
      <c r="BU32" s="5">
        <f t="shared" si="30"/>
        <v>125247.56501831677</v>
      </c>
      <c r="BV32" s="150"/>
      <c r="BW32" s="2">
        <v>27</v>
      </c>
      <c r="BX32" s="118">
        <v>45658</v>
      </c>
      <c r="BY32" s="5">
        <f t="shared" si="56"/>
        <v>664400.1221211123</v>
      </c>
      <c r="BZ32" s="5">
        <f t="shared" si="57"/>
        <v>4524.056967218442</v>
      </c>
      <c r="CA32" s="5">
        <f t="shared" si="31"/>
        <v>648.38958817862022</v>
      </c>
      <c r="CB32" s="35">
        <f t="shared" si="32"/>
        <v>1.1710827254672172E-2</v>
      </c>
      <c r="CC32" s="5">
        <f t="shared" si="33"/>
        <v>3875.6673790398218</v>
      </c>
      <c r="CD32" s="35">
        <f t="shared" si="34"/>
        <v>7.0000000000000007E-2</v>
      </c>
      <c r="CE32" s="5">
        <f t="shared" si="58"/>
        <v>16248.267467066045</v>
      </c>
      <c r="CF32" s="5">
        <f t="shared" si="59"/>
        <v>105901.2706478319</v>
      </c>
      <c r="CG32" s="5">
        <f t="shared" si="35"/>
        <v>663751.7325329337</v>
      </c>
      <c r="CH32" s="5">
        <f t="shared" si="36"/>
        <v>122149.53811489795</v>
      </c>
    </row>
    <row r="33" spans="1:86" ht="14.25" customHeight="1">
      <c r="A33" s="161">
        <f t="shared" si="65"/>
        <v>25</v>
      </c>
      <c r="B33" s="11">
        <f t="shared" si="66"/>
        <v>1103052.0951204353</v>
      </c>
      <c r="C33" s="162">
        <f t="shared" si="60"/>
        <v>1062958.9414161365</v>
      </c>
      <c r="D33" s="11">
        <f t="shared" si="61"/>
        <v>1023164.4158423777</v>
      </c>
      <c r="E33" s="11">
        <f t="shared" si="62"/>
        <v>983680.30308338685</v>
      </c>
      <c r="F33" s="11">
        <f t="shared" si="63"/>
        <v>944518.49845613132</v>
      </c>
      <c r="G33" s="22">
        <f t="shared" si="64"/>
        <v>905690.98572289699</v>
      </c>
      <c r="I33" s="150"/>
      <c r="J33" s="2">
        <v>28</v>
      </c>
      <c r="K33" s="118">
        <v>45689</v>
      </c>
      <c r="L33" s="5">
        <f t="shared" si="37"/>
        <v>667183.58845273871</v>
      </c>
      <c r="M33" s="5">
        <f t="shared" si="0"/>
        <v>5108.6129075462923</v>
      </c>
      <c r="N33" s="5">
        <f t="shared" si="1"/>
        <v>521.72573693371396</v>
      </c>
      <c r="O33" s="35">
        <f t="shared" si="2"/>
        <v>9.3837872387175138E-3</v>
      </c>
      <c r="P33" s="5">
        <f t="shared" si="3"/>
        <v>4586.8871706125783</v>
      </c>
      <c r="Q33" s="35">
        <f t="shared" si="4"/>
        <v>8.249999999999999E-2</v>
      </c>
      <c r="R33" s="5">
        <f t="shared" si="38"/>
        <v>13338.137284195011</v>
      </c>
      <c r="S33" s="5">
        <f t="shared" si="39"/>
        <v>129703.02412710118</v>
      </c>
      <c r="T33" s="5">
        <f t="shared" si="5"/>
        <v>666661.86271580495</v>
      </c>
      <c r="U33" s="5">
        <f t="shared" si="6"/>
        <v>143041.1614112962</v>
      </c>
      <c r="V33" s="150"/>
      <c r="W33" s="2">
        <v>28</v>
      </c>
      <c r="X33" s="118">
        <v>45689</v>
      </c>
      <c r="Y33" s="5">
        <f t="shared" si="40"/>
        <v>666551.40063029085</v>
      </c>
      <c r="Z33" s="5">
        <f t="shared" si="41"/>
        <v>4989.5991023797669</v>
      </c>
      <c r="AA33" s="5">
        <f t="shared" si="7"/>
        <v>545.92309817782734</v>
      </c>
      <c r="AB33" s="35">
        <f t="shared" si="8"/>
        <v>9.8283150735850693E-3</v>
      </c>
      <c r="AC33" s="5">
        <f t="shared" si="9"/>
        <v>4443.6760042019396</v>
      </c>
      <c r="AD33" s="35">
        <f t="shared" si="10"/>
        <v>0.08</v>
      </c>
      <c r="AE33" s="5">
        <f t="shared" si="42"/>
        <v>13994.522467886793</v>
      </c>
      <c r="AF33" s="5">
        <f t="shared" si="43"/>
        <v>125714.25239874671</v>
      </c>
      <c r="AG33" s="5">
        <f t="shared" si="11"/>
        <v>666005.47753211297</v>
      </c>
      <c r="AH33" s="5">
        <f t="shared" si="12"/>
        <v>139708.7748666335</v>
      </c>
      <c r="AI33" s="150"/>
      <c r="AJ33" s="2">
        <v>28</v>
      </c>
      <c r="AK33" s="118">
        <v>45689</v>
      </c>
      <c r="AL33" s="5">
        <f t="shared" si="44"/>
        <v>665892.8642545772</v>
      </c>
      <c r="AM33" s="5">
        <f t="shared" si="45"/>
        <v>4871.6032698015033</v>
      </c>
      <c r="AN33" s="5">
        <f t="shared" si="13"/>
        <v>571.04518815735901</v>
      </c>
      <c r="AO33" s="35">
        <f t="shared" si="14"/>
        <v>1.0290757906768191E-2</v>
      </c>
      <c r="AP33" s="5">
        <f t="shared" si="15"/>
        <v>4300.5580816441443</v>
      </c>
      <c r="AQ33" s="35">
        <f t="shared" si="16"/>
        <v>7.7499999999999999E-2</v>
      </c>
      <c r="AR33" s="5">
        <f t="shared" si="46"/>
        <v>14678.180933579979</v>
      </c>
      <c r="AS33" s="5">
        <f t="shared" si="47"/>
        <v>121726.71062086214</v>
      </c>
      <c r="AT33" s="5">
        <f t="shared" si="17"/>
        <v>665321.81906641985</v>
      </c>
      <c r="AU33" s="5">
        <f t="shared" si="18"/>
        <v>136404.89155444212</v>
      </c>
      <c r="AV33" s="150"/>
      <c r="AW33" s="2">
        <v>28</v>
      </c>
      <c r="AX33" s="118">
        <v>45689</v>
      </c>
      <c r="AY33" s="5">
        <f t="shared" si="48"/>
        <v>665207.23419149884</v>
      </c>
      <c r="AZ33" s="5">
        <f t="shared" si="49"/>
        <v>4754.6586581588872</v>
      </c>
      <c r="BA33" s="5">
        <f t="shared" si="19"/>
        <v>597.1134444620202</v>
      </c>
      <c r="BB33" s="35">
        <f t="shared" si="20"/>
        <v>1.0771622684249837E-2</v>
      </c>
      <c r="BC33" s="5">
        <f t="shared" si="21"/>
        <v>4157.545213696867</v>
      </c>
      <c r="BD33" s="35">
        <f t="shared" si="22"/>
        <v>7.4999999999999983E-2</v>
      </c>
      <c r="BE33" s="5">
        <f t="shared" si="50"/>
        <v>15389.879252963203</v>
      </c>
      <c r="BF33" s="5">
        <f t="shared" si="51"/>
        <v>117740.56317548563</v>
      </c>
      <c r="BG33" s="5">
        <f t="shared" si="23"/>
        <v>664610.12074703677</v>
      </c>
      <c r="BH33" s="5">
        <f t="shared" si="24"/>
        <v>133130.44242844882</v>
      </c>
      <c r="BI33" s="150"/>
      <c r="BJ33" s="2">
        <v>28</v>
      </c>
      <c r="BK33" s="118">
        <v>45689</v>
      </c>
      <c r="BL33" s="5">
        <f t="shared" si="52"/>
        <v>664493.76893243741</v>
      </c>
      <c r="BM33" s="5">
        <f t="shared" si="53"/>
        <v>4638.7987043821031</v>
      </c>
      <c r="BN33" s="5">
        <f t="shared" si="25"/>
        <v>624.14885041529396</v>
      </c>
      <c r="BO33" s="35">
        <f t="shared" si="26"/>
        <v>1.1271416761388854E-2</v>
      </c>
      <c r="BP33" s="5">
        <f t="shared" si="27"/>
        <v>4014.6498539668091</v>
      </c>
      <c r="BQ33" s="35">
        <f t="shared" si="28"/>
        <v>7.2499999999999995E-2</v>
      </c>
      <c r="BR33" s="5">
        <f t="shared" si="54"/>
        <v>16130.379917978047</v>
      </c>
      <c r="BS33" s="5">
        <f t="shared" si="55"/>
        <v>113755.98380472083</v>
      </c>
      <c r="BT33" s="5">
        <f t="shared" si="29"/>
        <v>663869.62008202216</v>
      </c>
      <c r="BU33" s="5">
        <f t="shared" si="30"/>
        <v>129886.36372269888</v>
      </c>
      <c r="BV33" s="150"/>
      <c r="BW33" s="2">
        <v>28</v>
      </c>
      <c r="BX33" s="118">
        <v>45689</v>
      </c>
      <c r="BY33" s="5">
        <f t="shared" si="56"/>
        <v>663751.7325329337</v>
      </c>
      <c r="BZ33" s="5">
        <f t="shared" si="57"/>
        <v>4524.056967218442</v>
      </c>
      <c r="CA33" s="5">
        <f t="shared" si="31"/>
        <v>652.17186077632869</v>
      </c>
      <c r="CB33" s="35">
        <f t="shared" si="32"/>
        <v>1.1790646932778643E-2</v>
      </c>
      <c r="CC33" s="5">
        <f t="shared" si="33"/>
        <v>3871.8851064421133</v>
      </c>
      <c r="CD33" s="35">
        <f t="shared" si="34"/>
        <v>7.0000000000000007E-2</v>
      </c>
      <c r="CE33" s="5">
        <f t="shared" si="58"/>
        <v>16900.439327842374</v>
      </c>
      <c r="CF33" s="5">
        <f t="shared" si="59"/>
        <v>109773.15575427402</v>
      </c>
      <c r="CG33" s="5">
        <f t="shared" si="35"/>
        <v>663099.56067215733</v>
      </c>
      <c r="CH33" s="5">
        <f t="shared" si="36"/>
        <v>126673.5950821164</v>
      </c>
    </row>
    <row r="34" spans="1:86" ht="14.25" customHeight="1">
      <c r="A34" s="161">
        <f t="shared" si="65"/>
        <v>26</v>
      </c>
      <c r="B34" s="11">
        <f t="shared" si="66"/>
        <v>1122143.2672579465</v>
      </c>
      <c r="C34" s="162">
        <f t="shared" si="60"/>
        <v>1081138.4440688503</v>
      </c>
      <c r="D34" s="11">
        <f t="shared" si="61"/>
        <v>1040452.8568852635</v>
      </c>
      <c r="E34" s="11">
        <f t="shared" si="62"/>
        <v>1000098.4387543931</v>
      </c>
      <c r="F34" s="11">
        <f t="shared" si="63"/>
        <v>960087.21971795603</v>
      </c>
      <c r="G34" s="22">
        <f t="shared" si="64"/>
        <v>920431.30389145296</v>
      </c>
      <c r="I34" s="150"/>
      <c r="J34" s="2">
        <v>29</v>
      </c>
      <c r="K34" s="118">
        <v>45717</v>
      </c>
      <c r="L34" s="5">
        <f t="shared" si="37"/>
        <v>666661.86271580495</v>
      </c>
      <c r="M34" s="5">
        <f t="shared" si="0"/>
        <v>5108.6129075462923</v>
      </c>
      <c r="N34" s="5">
        <f t="shared" si="1"/>
        <v>525.31260137513345</v>
      </c>
      <c r="O34" s="35">
        <f t="shared" si="2"/>
        <v>9.4556949617933417E-3</v>
      </c>
      <c r="P34" s="5">
        <f t="shared" si="3"/>
        <v>4583.3003061711588</v>
      </c>
      <c r="Q34" s="35">
        <f t="shared" si="4"/>
        <v>8.2500000000000004E-2</v>
      </c>
      <c r="R34" s="5">
        <f t="shared" si="38"/>
        <v>13863.449885570144</v>
      </c>
      <c r="S34" s="5">
        <f t="shared" si="39"/>
        <v>134286.32443327233</v>
      </c>
      <c r="T34" s="5">
        <f t="shared" si="5"/>
        <v>666136.55011442979</v>
      </c>
      <c r="U34" s="5">
        <f t="shared" si="6"/>
        <v>148149.77431884248</v>
      </c>
      <c r="V34" s="150"/>
      <c r="W34" s="2">
        <v>29</v>
      </c>
      <c r="X34" s="118">
        <v>45717</v>
      </c>
      <c r="Y34" s="5">
        <f t="shared" si="40"/>
        <v>666005.47753211297</v>
      </c>
      <c r="Z34" s="5">
        <f t="shared" si="41"/>
        <v>4989.5991023797669</v>
      </c>
      <c r="AA34" s="5">
        <f t="shared" si="7"/>
        <v>549.56258549901395</v>
      </c>
      <c r="AB34" s="35">
        <f t="shared" si="8"/>
        <v>9.9019471287609441E-3</v>
      </c>
      <c r="AC34" s="5">
        <f t="shared" si="9"/>
        <v>4440.036516880753</v>
      </c>
      <c r="AD34" s="35">
        <f t="shared" si="10"/>
        <v>7.9999999999999988E-2</v>
      </c>
      <c r="AE34" s="5">
        <f t="shared" si="42"/>
        <v>14544.085053385807</v>
      </c>
      <c r="AF34" s="5">
        <f t="shared" si="43"/>
        <v>130154.28891562746</v>
      </c>
      <c r="AG34" s="5">
        <f t="shared" si="11"/>
        <v>665455.91494661395</v>
      </c>
      <c r="AH34" s="5">
        <f t="shared" si="12"/>
        <v>144698.37396901328</v>
      </c>
      <c r="AI34" s="150"/>
      <c r="AJ34" s="2">
        <v>29</v>
      </c>
      <c r="AK34" s="118">
        <v>45717</v>
      </c>
      <c r="AL34" s="5">
        <f t="shared" si="44"/>
        <v>665321.81906641985</v>
      </c>
      <c r="AM34" s="5">
        <f t="shared" si="45"/>
        <v>4871.6032698015033</v>
      </c>
      <c r="AN34" s="5">
        <f t="shared" si="13"/>
        <v>574.73318833087524</v>
      </c>
      <c r="AO34" s="35">
        <f t="shared" si="14"/>
        <v>1.0366108644457347E-2</v>
      </c>
      <c r="AP34" s="5">
        <f t="shared" si="15"/>
        <v>4296.8700814706281</v>
      </c>
      <c r="AQ34" s="35">
        <f t="shared" si="16"/>
        <v>7.7499999999999999E-2</v>
      </c>
      <c r="AR34" s="5">
        <f t="shared" si="46"/>
        <v>15252.914121910853</v>
      </c>
      <c r="AS34" s="5">
        <f t="shared" si="47"/>
        <v>126023.58070233277</v>
      </c>
      <c r="AT34" s="5">
        <f t="shared" si="17"/>
        <v>664747.08587808895</v>
      </c>
      <c r="AU34" s="5">
        <f t="shared" si="18"/>
        <v>141276.49482424362</v>
      </c>
      <c r="AV34" s="150"/>
      <c r="AW34" s="2">
        <v>29</v>
      </c>
      <c r="AX34" s="118">
        <v>45717</v>
      </c>
      <c r="AY34" s="5">
        <f t="shared" si="48"/>
        <v>664610.12074703677</v>
      </c>
      <c r="AZ34" s="5">
        <f t="shared" si="49"/>
        <v>4754.6586581588872</v>
      </c>
      <c r="BA34" s="5">
        <f t="shared" si="19"/>
        <v>600.84540348990777</v>
      </c>
      <c r="BB34" s="35">
        <f t="shared" si="20"/>
        <v>1.0848683486454475E-2</v>
      </c>
      <c r="BC34" s="5">
        <f t="shared" si="21"/>
        <v>4153.8132546689794</v>
      </c>
      <c r="BD34" s="35">
        <f t="shared" si="22"/>
        <v>7.4999999999999997E-2</v>
      </c>
      <c r="BE34" s="5">
        <f t="shared" si="50"/>
        <v>15990.724656453111</v>
      </c>
      <c r="BF34" s="5">
        <f t="shared" si="51"/>
        <v>121894.3764301546</v>
      </c>
      <c r="BG34" s="5">
        <f t="shared" si="23"/>
        <v>664009.27534354688</v>
      </c>
      <c r="BH34" s="5">
        <f t="shared" si="24"/>
        <v>137885.10108660773</v>
      </c>
      <c r="BI34" s="150"/>
      <c r="BJ34" s="2">
        <v>29</v>
      </c>
      <c r="BK34" s="118">
        <v>45717</v>
      </c>
      <c r="BL34" s="5">
        <f t="shared" si="52"/>
        <v>663869.62008202216</v>
      </c>
      <c r="BM34" s="5">
        <f t="shared" si="53"/>
        <v>4638.7987043821031</v>
      </c>
      <c r="BN34" s="5">
        <f t="shared" si="25"/>
        <v>627.91974971988611</v>
      </c>
      <c r="BO34" s="35">
        <f t="shared" si="26"/>
        <v>1.1350175951277403E-2</v>
      </c>
      <c r="BP34" s="5">
        <f t="shared" si="27"/>
        <v>4010.878954662217</v>
      </c>
      <c r="BQ34" s="35">
        <f t="shared" si="28"/>
        <v>7.2499999999999995E-2</v>
      </c>
      <c r="BR34" s="5">
        <f t="shared" si="54"/>
        <v>16758.299667697935</v>
      </c>
      <c r="BS34" s="5">
        <f t="shared" si="55"/>
        <v>117766.86275938305</v>
      </c>
      <c r="BT34" s="5">
        <f t="shared" si="29"/>
        <v>663241.70033230225</v>
      </c>
      <c r="BU34" s="5">
        <f t="shared" si="30"/>
        <v>134525.16242708097</v>
      </c>
      <c r="BV34" s="150"/>
      <c r="BW34" s="2">
        <v>29</v>
      </c>
      <c r="BX34" s="118">
        <v>45717</v>
      </c>
      <c r="BY34" s="5">
        <f t="shared" si="56"/>
        <v>663099.56067215733</v>
      </c>
      <c r="BZ34" s="5">
        <f t="shared" si="57"/>
        <v>4524.056967218442</v>
      </c>
      <c r="CA34" s="5">
        <f t="shared" si="31"/>
        <v>655.97619663085743</v>
      </c>
      <c r="CB34" s="35">
        <f t="shared" si="32"/>
        <v>1.1871089692158821E-2</v>
      </c>
      <c r="CC34" s="5">
        <f t="shared" si="33"/>
        <v>3868.0807705875845</v>
      </c>
      <c r="CD34" s="35">
        <f t="shared" si="34"/>
        <v>7.0000000000000007E-2</v>
      </c>
      <c r="CE34" s="5">
        <f t="shared" si="58"/>
        <v>17556.415524473232</v>
      </c>
      <c r="CF34" s="5">
        <f t="shared" si="59"/>
        <v>113641.2365248616</v>
      </c>
      <c r="CG34" s="5">
        <f t="shared" si="35"/>
        <v>662443.58447552647</v>
      </c>
      <c r="CH34" s="5">
        <f t="shared" si="36"/>
        <v>131197.65204933484</v>
      </c>
    </row>
    <row r="35" spans="1:86" ht="14.25" customHeight="1">
      <c r="A35" s="161">
        <f t="shared" si="65"/>
        <v>27</v>
      </c>
      <c r="B35" s="11">
        <f t="shared" si="66"/>
        <v>1137617.1871795412</v>
      </c>
      <c r="C35" s="162">
        <f t="shared" si="60"/>
        <v>1095857.2252997686</v>
      </c>
      <c r="D35" s="11">
        <f t="shared" si="61"/>
        <v>1054434.7477044326</v>
      </c>
      <c r="E35" s="11">
        <f t="shared" si="62"/>
        <v>1013361.758866236</v>
      </c>
      <c r="F35" s="11">
        <f t="shared" si="63"/>
        <v>972650.34838306543</v>
      </c>
      <c r="G35" s="22">
        <f t="shared" si="64"/>
        <v>932312.66752475908</v>
      </c>
      <c r="I35" s="150"/>
      <c r="J35" s="2">
        <v>30</v>
      </c>
      <c r="K35" s="118">
        <v>45748</v>
      </c>
      <c r="L35" s="5">
        <f t="shared" si="37"/>
        <v>666136.55011442979</v>
      </c>
      <c r="M35" s="5">
        <f t="shared" si="0"/>
        <v>5108.6129075462923</v>
      </c>
      <c r="N35" s="5">
        <f t="shared" si="1"/>
        <v>528.92412550958761</v>
      </c>
      <c r="O35" s="35">
        <f t="shared" si="2"/>
        <v>9.5282108526018282E-3</v>
      </c>
      <c r="P35" s="5">
        <f t="shared" si="3"/>
        <v>4579.6887820367047</v>
      </c>
      <c r="Q35" s="35">
        <f t="shared" si="4"/>
        <v>8.2500000000000004E-2</v>
      </c>
      <c r="R35" s="5">
        <f t="shared" si="38"/>
        <v>14392.374011079732</v>
      </c>
      <c r="S35" s="5">
        <f t="shared" si="39"/>
        <v>138866.01321530904</v>
      </c>
      <c r="T35" s="5">
        <f t="shared" si="5"/>
        <v>665607.62598892022</v>
      </c>
      <c r="U35" s="5">
        <f t="shared" si="6"/>
        <v>153258.38722638876</v>
      </c>
      <c r="V35" s="150"/>
      <c r="W35" s="2">
        <v>30</v>
      </c>
      <c r="X35" s="118">
        <v>45748</v>
      </c>
      <c r="Y35" s="5">
        <f t="shared" si="40"/>
        <v>665455.91494661395</v>
      </c>
      <c r="Z35" s="5">
        <f t="shared" si="41"/>
        <v>4989.5991023797669</v>
      </c>
      <c r="AA35" s="5">
        <f t="shared" si="7"/>
        <v>553.22633606900672</v>
      </c>
      <c r="AB35" s="35">
        <f t="shared" si="8"/>
        <v>9.9761920868351901E-3</v>
      </c>
      <c r="AC35" s="5">
        <f t="shared" si="9"/>
        <v>4436.3727663107602</v>
      </c>
      <c r="AD35" s="35">
        <f t="shared" si="10"/>
        <v>0.08</v>
      </c>
      <c r="AE35" s="5">
        <f t="shared" si="42"/>
        <v>15097.311389454813</v>
      </c>
      <c r="AF35" s="5">
        <f t="shared" si="43"/>
        <v>134590.66168193822</v>
      </c>
      <c r="AG35" s="5">
        <f t="shared" si="11"/>
        <v>664902.68861054489</v>
      </c>
      <c r="AH35" s="5">
        <f t="shared" si="12"/>
        <v>149687.97307139303</v>
      </c>
      <c r="AI35" s="150"/>
      <c r="AJ35" s="2">
        <v>30</v>
      </c>
      <c r="AK35" s="118">
        <v>45748</v>
      </c>
      <c r="AL35" s="5">
        <f t="shared" si="44"/>
        <v>664747.08587808895</v>
      </c>
      <c r="AM35" s="5">
        <f t="shared" si="45"/>
        <v>4871.6032698015033</v>
      </c>
      <c r="AN35" s="5">
        <f t="shared" si="13"/>
        <v>578.44500683884507</v>
      </c>
      <c r="AO35" s="35">
        <f t="shared" si="14"/>
        <v>1.0442076737947739E-2</v>
      </c>
      <c r="AP35" s="5">
        <f t="shared" si="15"/>
        <v>4293.1582629626582</v>
      </c>
      <c r="AQ35" s="35">
        <f t="shared" si="16"/>
        <v>7.7500000000000013E-2</v>
      </c>
      <c r="AR35" s="5">
        <f t="shared" si="46"/>
        <v>15831.359128749698</v>
      </c>
      <c r="AS35" s="5">
        <f t="shared" si="47"/>
        <v>130316.73896529543</v>
      </c>
      <c r="AT35" s="5">
        <f t="shared" si="17"/>
        <v>664168.64087125007</v>
      </c>
      <c r="AU35" s="5">
        <f t="shared" si="18"/>
        <v>146148.09809404513</v>
      </c>
      <c r="AV35" s="150"/>
      <c r="AW35" s="2">
        <v>30</v>
      </c>
      <c r="AX35" s="118">
        <v>45748</v>
      </c>
      <c r="AY35" s="5">
        <f t="shared" si="48"/>
        <v>664009.27534354688</v>
      </c>
      <c r="AZ35" s="5">
        <f t="shared" si="49"/>
        <v>4754.6586581588872</v>
      </c>
      <c r="BA35" s="5">
        <f t="shared" si="19"/>
        <v>604.60068726171994</v>
      </c>
      <c r="BB35" s="35">
        <f t="shared" si="20"/>
        <v>1.0926365815277084E-2</v>
      </c>
      <c r="BC35" s="5">
        <f t="shared" si="21"/>
        <v>4150.0579708971673</v>
      </c>
      <c r="BD35" s="35">
        <f t="shared" si="22"/>
        <v>7.4999999999999983E-2</v>
      </c>
      <c r="BE35" s="5">
        <f t="shared" si="50"/>
        <v>16595.325343714831</v>
      </c>
      <c r="BF35" s="5">
        <f t="shared" si="51"/>
        <v>126044.43440105177</v>
      </c>
      <c r="BG35" s="5">
        <f t="shared" si="23"/>
        <v>663404.67465628521</v>
      </c>
      <c r="BH35" s="5">
        <f t="shared" si="24"/>
        <v>142639.7597447666</v>
      </c>
      <c r="BI35" s="150"/>
      <c r="BJ35" s="2">
        <v>30</v>
      </c>
      <c r="BK35" s="118">
        <v>45748</v>
      </c>
      <c r="BL35" s="5">
        <f t="shared" si="52"/>
        <v>663241.70033230225</v>
      </c>
      <c r="BM35" s="5">
        <f t="shared" si="53"/>
        <v>4638.7987043821031</v>
      </c>
      <c r="BN35" s="5">
        <f t="shared" si="25"/>
        <v>631.71343154111037</v>
      </c>
      <c r="BO35" s="35">
        <f t="shared" si="26"/>
        <v>1.1429560557931227E-2</v>
      </c>
      <c r="BP35" s="5">
        <f t="shared" si="27"/>
        <v>4007.0852728409927</v>
      </c>
      <c r="BQ35" s="35">
        <f t="shared" si="28"/>
        <v>7.2499999999999995E-2</v>
      </c>
      <c r="BR35" s="5">
        <f t="shared" si="54"/>
        <v>17390.013099239044</v>
      </c>
      <c r="BS35" s="5">
        <f t="shared" si="55"/>
        <v>121773.94803222404</v>
      </c>
      <c r="BT35" s="5">
        <f t="shared" si="29"/>
        <v>662609.98690076114</v>
      </c>
      <c r="BU35" s="5">
        <f t="shared" si="30"/>
        <v>139163.96113146309</v>
      </c>
      <c r="BV35" s="150"/>
      <c r="BW35" s="2">
        <v>30</v>
      </c>
      <c r="BX35" s="118">
        <v>45748</v>
      </c>
      <c r="BY35" s="5">
        <f t="shared" si="56"/>
        <v>662443.58447552647</v>
      </c>
      <c r="BZ35" s="5">
        <f t="shared" si="57"/>
        <v>4524.056967218442</v>
      </c>
      <c r="CA35" s="5">
        <f t="shared" si="31"/>
        <v>659.80272444453749</v>
      </c>
      <c r="CB35" s="35">
        <f t="shared" si="32"/>
        <v>1.1952161480442206E-2</v>
      </c>
      <c r="CC35" s="5">
        <f t="shared" si="33"/>
        <v>3864.2542427739045</v>
      </c>
      <c r="CD35" s="35">
        <f t="shared" si="34"/>
        <v>7.0000000000000007E-2</v>
      </c>
      <c r="CE35" s="5">
        <f t="shared" si="58"/>
        <v>18216.218248917769</v>
      </c>
      <c r="CF35" s="5">
        <f t="shared" si="59"/>
        <v>117505.49076763551</v>
      </c>
      <c r="CG35" s="5">
        <f t="shared" si="35"/>
        <v>661783.78175108193</v>
      </c>
      <c r="CH35" s="5">
        <f t="shared" si="36"/>
        <v>135721.70901655327</v>
      </c>
    </row>
    <row r="36" spans="1:86" ht="14.25" customHeight="1">
      <c r="A36" s="161">
        <f t="shared" si="65"/>
        <v>28</v>
      </c>
      <c r="B36" s="11">
        <f t="shared" si="66"/>
        <v>1149163.884806911</v>
      </c>
      <c r="C36" s="162">
        <f t="shared" si="60"/>
        <v>1106828.0469376843</v>
      </c>
      <c r="D36" s="11">
        <f t="shared" si="61"/>
        <v>1064844.5293391317</v>
      </c>
      <c r="E36" s="11">
        <f t="shared" si="62"/>
        <v>1023225.3468881464</v>
      </c>
      <c r="F36" s="11">
        <f t="shared" si="63"/>
        <v>981982.59034766757</v>
      </c>
      <c r="G36" s="22">
        <f t="shared" si="64"/>
        <v>941128.40256829793</v>
      </c>
      <c r="I36" s="150"/>
      <c r="J36" s="2">
        <v>31</v>
      </c>
      <c r="K36" s="118">
        <v>45778</v>
      </c>
      <c r="L36" s="5">
        <f t="shared" si="37"/>
        <v>665607.62598892022</v>
      </c>
      <c r="M36" s="5">
        <f t="shared" si="0"/>
        <v>5108.6129075462923</v>
      </c>
      <c r="N36" s="5">
        <f t="shared" si="1"/>
        <v>532.56047887246586</v>
      </c>
      <c r="O36" s="35">
        <f t="shared" si="2"/>
        <v>9.6013409356219895E-3</v>
      </c>
      <c r="P36" s="5">
        <f t="shared" si="3"/>
        <v>4576.0524286738264</v>
      </c>
      <c r="Q36" s="35">
        <f t="shared" si="4"/>
        <v>8.2500000000000004E-2</v>
      </c>
      <c r="R36" s="5">
        <f t="shared" si="38"/>
        <v>14924.934489952197</v>
      </c>
      <c r="S36" s="5">
        <f t="shared" si="39"/>
        <v>143442.06564398287</v>
      </c>
      <c r="T36" s="5">
        <f t="shared" si="5"/>
        <v>665075.06551004772</v>
      </c>
      <c r="U36" s="5">
        <f t="shared" si="6"/>
        <v>158367.00013393507</v>
      </c>
      <c r="V36" s="150"/>
      <c r="W36" s="2">
        <v>31</v>
      </c>
      <c r="X36" s="118">
        <v>45778</v>
      </c>
      <c r="Y36" s="5">
        <f t="shared" si="40"/>
        <v>664902.68861054489</v>
      </c>
      <c r="Z36" s="5">
        <f t="shared" si="41"/>
        <v>4989.5991023797669</v>
      </c>
      <c r="AA36" s="5">
        <f t="shared" si="7"/>
        <v>556.91451164280079</v>
      </c>
      <c r="AB36" s="35">
        <f t="shared" si="8"/>
        <v>1.0051055972835815E-2</v>
      </c>
      <c r="AC36" s="5">
        <f t="shared" si="9"/>
        <v>4432.6845907369661</v>
      </c>
      <c r="AD36" s="35">
        <f t="shared" si="10"/>
        <v>0.08</v>
      </c>
      <c r="AE36" s="5">
        <f t="shared" si="42"/>
        <v>15654.225901097614</v>
      </c>
      <c r="AF36" s="5">
        <f t="shared" si="43"/>
        <v>139023.34627267517</v>
      </c>
      <c r="AG36" s="5">
        <f t="shared" si="11"/>
        <v>664345.77409890213</v>
      </c>
      <c r="AH36" s="5">
        <f t="shared" si="12"/>
        <v>154677.57217377279</v>
      </c>
      <c r="AI36" s="150"/>
      <c r="AJ36" s="2">
        <v>31</v>
      </c>
      <c r="AK36" s="118">
        <v>45778</v>
      </c>
      <c r="AL36" s="5">
        <f t="shared" si="44"/>
        <v>664168.64087125007</v>
      </c>
      <c r="AM36" s="5">
        <f t="shared" si="45"/>
        <v>4871.6032698015033</v>
      </c>
      <c r="AN36" s="5">
        <f t="shared" si="13"/>
        <v>582.18079750801371</v>
      </c>
      <c r="AO36" s="35">
        <f t="shared" si="14"/>
        <v>1.0518668211934508E-2</v>
      </c>
      <c r="AP36" s="5">
        <f t="shared" si="15"/>
        <v>4289.4224722934896</v>
      </c>
      <c r="AQ36" s="35">
        <f t="shared" si="16"/>
        <v>7.7499999999999986E-2</v>
      </c>
      <c r="AR36" s="5">
        <f t="shared" si="46"/>
        <v>16413.539926257712</v>
      </c>
      <c r="AS36" s="5">
        <f t="shared" si="47"/>
        <v>134606.16143758892</v>
      </c>
      <c r="AT36" s="5">
        <f t="shared" si="17"/>
        <v>663586.46007374208</v>
      </c>
      <c r="AU36" s="5">
        <f t="shared" si="18"/>
        <v>151019.70136384663</v>
      </c>
      <c r="AV36" s="150"/>
      <c r="AW36" s="2">
        <v>31</v>
      </c>
      <c r="AX36" s="118">
        <v>45778</v>
      </c>
      <c r="AY36" s="5">
        <f t="shared" si="48"/>
        <v>663404.67465628521</v>
      </c>
      <c r="AZ36" s="5">
        <f t="shared" si="49"/>
        <v>4754.6586581588872</v>
      </c>
      <c r="BA36" s="5">
        <f t="shared" si="19"/>
        <v>608.37944155710466</v>
      </c>
      <c r="BB36" s="35">
        <f t="shared" si="20"/>
        <v>1.1004675694315427E-2</v>
      </c>
      <c r="BC36" s="5">
        <f t="shared" si="21"/>
        <v>4146.2792166017825</v>
      </c>
      <c r="BD36" s="35">
        <f t="shared" si="22"/>
        <v>7.5000000000000011E-2</v>
      </c>
      <c r="BE36" s="5">
        <f t="shared" si="50"/>
        <v>17203.704785271933</v>
      </c>
      <c r="BF36" s="5">
        <f t="shared" si="51"/>
        <v>130190.71361765356</v>
      </c>
      <c r="BG36" s="5">
        <f t="shared" si="23"/>
        <v>662796.2952147281</v>
      </c>
      <c r="BH36" s="5">
        <f t="shared" si="24"/>
        <v>147394.41840292548</v>
      </c>
      <c r="BI36" s="150"/>
      <c r="BJ36" s="2">
        <v>31</v>
      </c>
      <c r="BK36" s="118">
        <v>45778</v>
      </c>
      <c r="BL36" s="5">
        <f t="shared" si="52"/>
        <v>662609.98690076114</v>
      </c>
      <c r="BM36" s="5">
        <f t="shared" si="53"/>
        <v>4638.7987043821031</v>
      </c>
      <c r="BN36" s="5">
        <f t="shared" si="25"/>
        <v>635.53003352333781</v>
      </c>
      <c r="BO36" s="35">
        <f t="shared" si="26"/>
        <v>1.1509576603200596E-2</v>
      </c>
      <c r="BP36" s="5">
        <f t="shared" si="27"/>
        <v>4003.2686708587653</v>
      </c>
      <c r="BQ36" s="35">
        <f t="shared" si="28"/>
        <v>7.2499999999999995E-2</v>
      </c>
      <c r="BR36" s="5">
        <f t="shared" si="54"/>
        <v>18025.543132762381</v>
      </c>
      <c r="BS36" s="5">
        <f t="shared" si="55"/>
        <v>125777.21670308281</v>
      </c>
      <c r="BT36" s="5">
        <f t="shared" si="29"/>
        <v>661974.45686723781</v>
      </c>
      <c r="BU36" s="5">
        <f t="shared" si="30"/>
        <v>143802.75983584521</v>
      </c>
      <c r="BV36" s="150"/>
      <c r="BW36" s="2">
        <v>31</v>
      </c>
      <c r="BX36" s="118">
        <v>45778</v>
      </c>
      <c r="BY36" s="5">
        <f t="shared" si="56"/>
        <v>661783.78175108193</v>
      </c>
      <c r="BZ36" s="5">
        <f t="shared" si="57"/>
        <v>4524.056967218442</v>
      </c>
      <c r="CA36" s="5">
        <f t="shared" si="31"/>
        <v>663.65157367046368</v>
      </c>
      <c r="CB36" s="35">
        <f t="shared" si="32"/>
        <v>1.2033868317191568E-2</v>
      </c>
      <c r="CC36" s="5">
        <f t="shared" si="33"/>
        <v>3860.4053935479783</v>
      </c>
      <c r="CD36" s="35">
        <f t="shared" si="34"/>
        <v>7.0000000000000007E-2</v>
      </c>
      <c r="CE36" s="5">
        <f t="shared" si="58"/>
        <v>18879.869822588233</v>
      </c>
      <c r="CF36" s="5">
        <f t="shared" si="59"/>
        <v>121365.89616118348</v>
      </c>
      <c r="CG36" s="5">
        <f t="shared" si="35"/>
        <v>661120.13017741148</v>
      </c>
      <c r="CH36" s="5">
        <f t="shared" si="36"/>
        <v>140245.76598377171</v>
      </c>
    </row>
    <row r="37" spans="1:86" ht="14.25" customHeight="1">
      <c r="A37" s="161">
        <f t="shared" si="65"/>
        <v>29</v>
      </c>
      <c r="B37" s="11">
        <f t="shared" si="66"/>
        <v>1156446.8280628277</v>
      </c>
      <c r="C37" s="162">
        <f t="shared" si="60"/>
        <v>1113739.8301848434</v>
      </c>
      <c r="D37" s="11">
        <f t="shared" si="61"/>
        <v>1071395.3149923843</v>
      </c>
      <c r="E37" s="11">
        <f t="shared" si="62"/>
        <v>1029425.2727825685</v>
      </c>
      <c r="F37" s="11">
        <f t="shared" si="63"/>
        <v>987841.76384553127</v>
      </c>
      <c r="G37" s="22">
        <f t="shared" si="64"/>
        <v>946656.89448344009</v>
      </c>
      <c r="I37" s="150"/>
      <c r="J37" s="2">
        <v>32</v>
      </c>
      <c r="K37" s="118">
        <v>45809</v>
      </c>
      <c r="L37" s="5">
        <f t="shared" si="37"/>
        <v>665075.06551004772</v>
      </c>
      <c r="M37" s="5">
        <f t="shared" si="0"/>
        <v>5108.6129075462923</v>
      </c>
      <c r="N37" s="5">
        <f t="shared" si="1"/>
        <v>536.22183216471421</v>
      </c>
      <c r="O37" s="35">
        <f t="shared" si="2"/>
        <v>9.6750913087409358E-3</v>
      </c>
      <c r="P37" s="5">
        <f t="shared" si="3"/>
        <v>4572.391075381578</v>
      </c>
      <c r="Q37" s="35">
        <f t="shared" si="4"/>
        <v>8.2500000000000004E-2</v>
      </c>
      <c r="R37" s="5">
        <f t="shared" si="38"/>
        <v>15461.156322116911</v>
      </c>
      <c r="S37" s="5">
        <f t="shared" si="39"/>
        <v>148014.45671936445</v>
      </c>
      <c r="T37" s="5">
        <f t="shared" si="5"/>
        <v>664538.84367788304</v>
      </c>
      <c r="U37" s="5">
        <f t="shared" si="6"/>
        <v>163475.61304148135</v>
      </c>
      <c r="V37" s="150"/>
      <c r="W37" s="2">
        <v>32</v>
      </c>
      <c r="X37" s="118">
        <v>45809</v>
      </c>
      <c r="Y37" s="5">
        <f t="shared" si="40"/>
        <v>664345.77409890213</v>
      </c>
      <c r="Z37" s="5">
        <f t="shared" si="41"/>
        <v>4989.5991023797669</v>
      </c>
      <c r="AA37" s="5">
        <f t="shared" si="7"/>
        <v>560.62727505375278</v>
      </c>
      <c r="AB37" s="35">
        <f t="shared" si="8"/>
        <v>1.0126544885109025E-2</v>
      </c>
      <c r="AC37" s="5">
        <f t="shared" si="9"/>
        <v>4428.9718273260141</v>
      </c>
      <c r="AD37" s="35">
        <f t="shared" si="10"/>
        <v>7.9999999999999988E-2</v>
      </c>
      <c r="AE37" s="5">
        <f t="shared" si="42"/>
        <v>16214.853176151366</v>
      </c>
      <c r="AF37" s="5">
        <f t="shared" si="43"/>
        <v>143452.3181000012</v>
      </c>
      <c r="AG37" s="5">
        <f t="shared" si="11"/>
        <v>663785.14682384836</v>
      </c>
      <c r="AH37" s="5">
        <f t="shared" si="12"/>
        <v>159667.17127615257</v>
      </c>
      <c r="AI37" s="150"/>
      <c r="AJ37" s="2">
        <v>32</v>
      </c>
      <c r="AK37" s="118">
        <v>45809</v>
      </c>
      <c r="AL37" s="5">
        <f t="shared" si="44"/>
        <v>663586.46007374208</v>
      </c>
      <c r="AM37" s="5">
        <f t="shared" si="45"/>
        <v>4871.6032698015033</v>
      </c>
      <c r="AN37" s="5">
        <f t="shared" si="13"/>
        <v>585.94071515858559</v>
      </c>
      <c r="AO37" s="35">
        <f t="shared" si="14"/>
        <v>1.0595889164347422E-2</v>
      </c>
      <c r="AP37" s="5">
        <f t="shared" si="15"/>
        <v>4285.6625546429177</v>
      </c>
      <c r="AQ37" s="35">
        <f t="shared" si="16"/>
        <v>7.7499999999999999E-2</v>
      </c>
      <c r="AR37" s="5">
        <f t="shared" si="46"/>
        <v>16999.480641416296</v>
      </c>
      <c r="AS37" s="5">
        <f t="shared" si="47"/>
        <v>138891.82399223183</v>
      </c>
      <c r="AT37" s="5">
        <f t="shared" si="17"/>
        <v>663000.51935858349</v>
      </c>
      <c r="AU37" s="5">
        <f t="shared" si="18"/>
        <v>155891.30463364813</v>
      </c>
      <c r="AV37" s="150"/>
      <c r="AW37" s="2">
        <v>32</v>
      </c>
      <c r="AX37" s="118">
        <v>45809</v>
      </c>
      <c r="AY37" s="5">
        <f t="shared" si="48"/>
        <v>662796.2952147281</v>
      </c>
      <c r="AZ37" s="5">
        <f t="shared" si="49"/>
        <v>4754.6586581588872</v>
      </c>
      <c r="BA37" s="5">
        <f t="shared" si="19"/>
        <v>612.18181306683709</v>
      </c>
      <c r="BB37" s="35">
        <f t="shared" si="20"/>
        <v>1.1083619220324822E-2</v>
      </c>
      <c r="BC37" s="5">
        <f t="shared" si="21"/>
        <v>4142.4768450920501</v>
      </c>
      <c r="BD37" s="35">
        <f t="shared" si="22"/>
        <v>7.4999999999999997E-2</v>
      </c>
      <c r="BE37" s="5">
        <f t="shared" si="50"/>
        <v>17815.88659833877</v>
      </c>
      <c r="BF37" s="5">
        <f t="shared" si="51"/>
        <v>134333.19046274561</v>
      </c>
      <c r="BG37" s="5">
        <f t="shared" si="23"/>
        <v>662184.11340166128</v>
      </c>
      <c r="BH37" s="5">
        <f t="shared" si="24"/>
        <v>152149.07706108439</v>
      </c>
      <c r="BI37" s="150"/>
      <c r="BJ37" s="2">
        <v>32</v>
      </c>
      <c r="BK37" s="118">
        <v>45809</v>
      </c>
      <c r="BL37" s="5">
        <f t="shared" si="52"/>
        <v>661974.45686723781</v>
      </c>
      <c r="BM37" s="5">
        <f t="shared" si="53"/>
        <v>4638.7987043821031</v>
      </c>
      <c r="BN37" s="5">
        <f t="shared" si="25"/>
        <v>639.36969414254145</v>
      </c>
      <c r="BO37" s="35">
        <f t="shared" si="26"/>
        <v>1.1590230182022328E-2</v>
      </c>
      <c r="BP37" s="5">
        <f t="shared" si="27"/>
        <v>3999.4290102395616</v>
      </c>
      <c r="BQ37" s="35">
        <f t="shared" si="28"/>
        <v>7.2499999999999995E-2</v>
      </c>
      <c r="BR37" s="5">
        <f t="shared" si="54"/>
        <v>18664.912826904922</v>
      </c>
      <c r="BS37" s="5">
        <f t="shared" si="55"/>
        <v>129776.64571332237</v>
      </c>
      <c r="BT37" s="5">
        <f t="shared" si="29"/>
        <v>661335.08717309532</v>
      </c>
      <c r="BU37" s="5">
        <f t="shared" si="30"/>
        <v>148441.5585402273</v>
      </c>
      <c r="BV37" s="150"/>
      <c r="BW37" s="2">
        <v>32</v>
      </c>
      <c r="BX37" s="118">
        <v>45809</v>
      </c>
      <c r="BY37" s="5">
        <f t="shared" si="56"/>
        <v>661120.13017741148</v>
      </c>
      <c r="BZ37" s="5">
        <f t="shared" si="57"/>
        <v>4524.056967218442</v>
      </c>
      <c r="CA37" s="5">
        <f t="shared" si="31"/>
        <v>667.52287451687471</v>
      </c>
      <c r="CB37" s="35">
        <f t="shared" si="32"/>
        <v>1.2116216294991565E-2</v>
      </c>
      <c r="CC37" s="5">
        <f t="shared" si="33"/>
        <v>3856.5340927015673</v>
      </c>
      <c r="CD37" s="35">
        <f t="shared" si="34"/>
        <v>7.0000000000000007E-2</v>
      </c>
      <c r="CE37" s="5">
        <f t="shared" si="58"/>
        <v>19547.392697105108</v>
      </c>
      <c r="CF37" s="5">
        <f t="shared" si="59"/>
        <v>125222.43025388505</v>
      </c>
      <c r="CG37" s="5">
        <f t="shared" si="35"/>
        <v>660452.60730289458</v>
      </c>
      <c r="CH37" s="5">
        <f t="shared" si="36"/>
        <v>144769.82295099014</v>
      </c>
    </row>
    <row r="38" spans="1:86" ht="14.25" customHeight="1">
      <c r="A38" s="163">
        <f t="shared" si="65"/>
        <v>30</v>
      </c>
      <c r="B38" s="164">
        <f t="shared" si="66"/>
        <v>1159100.6467166522</v>
      </c>
      <c r="C38" s="165">
        <f t="shared" si="60"/>
        <v>1116255.6768567003</v>
      </c>
      <c r="D38" s="164">
        <f t="shared" si="61"/>
        <v>1073777.1771285282</v>
      </c>
      <c r="E38" s="164">
        <f t="shared" si="62"/>
        <v>1031677.1169372147</v>
      </c>
      <c r="F38" s="164">
        <f t="shared" si="63"/>
        <v>989967.53357756219</v>
      </c>
      <c r="G38" s="26">
        <f t="shared" si="64"/>
        <v>948660.50819863961</v>
      </c>
      <c r="I38" s="150"/>
      <c r="J38" s="2">
        <v>33</v>
      </c>
      <c r="K38" s="118">
        <v>45839</v>
      </c>
      <c r="L38" s="5">
        <f t="shared" si="37"/>
        <v>664538.84367788304</v>
      </c>
      <c r="M38" s="5">
        <f t="shared" si="0"/>
        <v>5108.6129075462923</v>
      </c>
      <c r="N38" s="5">
        <f t="shared" si="1"/>
        <v>539.90835726084606</v>
      </c>
      <c r="O38" s="35">
        <f t="shared" si="2"/>
        <v>9.7494681443642175E-3</v>
      </c>
      <c r="P38" s="5">
        <f t="shared" si="3"/>
        <v>4568.7045502854462</v>
      </c>
      <c r="Q38" s="35">
        <f t="shared" si="4"/>
        <v>8.2500000000000018E-2</v>
      </c>
      <c r="R38" s="5">
        <f t="shared" si="38"/>
        <v>16001.064679377756</v>
      </c>
      <c r="S38" s="5">
        <f t="shared" si="39"/>
        <v>152583.16126964989</v>
      </c>
      <c r="T38" s="5">
        <f t="shared" si="5"/>
        <v>663998.93532062217</v>
      </c>
      <c r="U38" s="5">
        <f t="shared" si="6"/>
        <v>168584.22594902763</v>
      </c>
      <c r="V38" s="150"/>
      <c r="W38" s="2">
        <v>33</v>
      </c>
      <c r="X38" s="118">
        <v>45839</v>
      </c>
      <c r="Y38" s="5">
        <f t="shared" si="40"/>
        <v>663785.14682384836</v>
      </c>
      <c r="Z38" s="5">
        <f t="shared" si="41"/>
        <v>4989.5991023797669</v>
      </c>
      <c r="AA38" s="5">
        <f t="shared" si="7"/>
        <v>564.36479022077765</v>
      </c>
      <c r="AB38" s="35">
        <f t="shared" si="8"/>
        <v>1.0202664996429255E-2</v>
      </c>
      <c r="AC38" s="5">
        <f t="shared" si="9"/>
        <v>4425.2343121589893</v>
      </c>
      <c r="AD38" s="35">
        <f t="shared" si="10"/>
        <v>0.08</v>
      </c>
      <c r="AE38" s="5">
        <f t="shared" si="42"/>
        <v>16779.217966372144</v>
      </c>
      <c r="AF38" s="5">
        <f t="shared" si="43"/>
        <v>147877.55241216018</v>
      </c>
      <c r="AG38" s="5">
        <f t="shared" si="11"/>
        <v>663220.78203362762</v>
      </c>
      <c r="AH38" s="5">
        <f t="shared" si="12"/>
        <v>164656.77037853232</v>
      </c>
      <c r="AI38" s="150"/>
      <c r="AJ38" s="2">
        <v>33</v>
      </c>
      <c r="AK38" s="118">
        <v>45839</v>
      </c>
      <c r="AL38" s="5">
        <f t="shared" si="44"/>
        <v>663000.51935858349</v>
      </c>
      <c r="AM38" s="5">
        <f t="shared" si="45"/>
        <v>4871.6032698015033</v>
      </c>
      <c r="AN38" s="5">
        <f t="shared" si="13"/>
        <v>589.72491561065181</v>
      </c>
      <c r="AO38" s="35">
        <f t="shared" si="14"/>
        <v>1.0673745767460541E-2</v>
      </c>
      <c r="AP38" s="5">
        <f t="shared" si="15"/>
        <v>4281.8783541908515</v>
      </c>
      <c r="AQ38" s="35">
        <f t="shared" si="16"/>
        <v>7.7499999999999999E-2</v>
      </c>
      <c r="AR38" s="5">
        <f t="shared" si="46"/>
        <v>17589.205557026948</v>
      </c>
      <c r="AS38" s="5">
        <f t="shared" si="47"/>
        <v>143173.70234642268</v>
      </c>
      <c r="AT38" s="5">
        <f t="shared" si="17"/>
        <v>662410.79444297287</v>
      </c>
      <c r="AU38" s="5">
        <f t="shared" si="18"/>
        <v>160762.90790344964</v>
      </c>
      <c r="AV38" s="150"/>
      <c r="AW38" s="2">
        <v>33</v>
      </c>
      <c r="AX38" s="118">
        <v>45839</v>
      </c>
      <c r="AY38" s="5">
        <f t="shared" si="48"/>
        <v>662184.11340166128</v>
      </c>
      <c r="AZ38" s="5">
        <f t="shared" si="49"/>
        <v>4754.6586581588872</v>
      </c>
      <c r="BA38" s="5">
        <f t="shared" si="19"/>
        <v>616.00794939850493</v>
      </c>
      <c r="BB38" s="35">
        <f t="shared" si="20"/>
        <v>1.1163202564327051E-2</v>
      </c>
      <c r="BC38" s="5">
        <f t="shared" si="21"/>
        <v>4138.6507087603823</v>
      </c>
      <c r="BD38" s="35">
        <f t="shared" si="22"/>
        <v>7.4999999999999983E-2</v>
      </c>
      <c r="BE38" s="5">
        <f t="shared" si="50"/>
        <v>18431.894547737276</v>
      </c>
      <c r="BF38" s="5">
        <f t="shared" si="51"/>
        <v>138471.84117150598</v>
      </c>
      <c r="BG38" s="5">
        <f t="shared" si="23"/>
        <v>661568.1054522628</v>
      </c>
      <c r="BH38" s="5">
        <f t="shared" si="24"/>
        <v>156903.73571924324</v>
      </c>
      <c r="BI38" s="150"/>
      <c r="BJ38" s="2">
        <v>33</v>
      </c>
      <c r="BK38" s="118">
        <v>45839</v>
      </c>
      <c r="BL38" s="5">
        <f t="shared" si="52"/>
        <v>661335.08717309532</v>
      </c>
      <c r="BM38" s="5">
        <f t="shared" si="53"/>
        <v>4638.7987043821031</v>
      </c>
      <c r="BN38" s="5">
        <f t="shared" si="25"/>
        <v>643.23255271131893</v>
      </c>
      <c r="BO38" s="35">
        <f t="shared" si="26"/>
        <v>1.1671527463528546E-2</v>
      </c>
      <c r="BP38" s="5">
        <f t="shared" si="27"/>
        <v>3995.5661516707842</v>
      </c>
      <c r="BQ38" s="35">
        <f t="shared" si="28"/>
        <v>7.2499999999999995E-2</v>
      </c>
      <c r="BR38" s="5">
        <f t="shared" si="54"/>
        <v>19308.145379616239</v>
      </c>
      <c r="BS38" s="5">
        <f t="shared" si="55"/>
        <v>133772.21186499315</v>
      </c>
      <c r="BT38" s="5">
        <f t="shared" si="29"/>
        <v>660691.85462038405</v>
      </c>
      <c r="BU38" s="5">
        <f t="shared" si="30"/>
        <v>153080.35724460939</v>
      </c>
      <c r="BV38" s="150"/>
      <c r="BW38" s="2">
        <v>33</v>
      </c>
      <c r="BX38" s="118">
        <v>45839</v>
      </c>
      <c r="BY38" s="5">
        <f t="shared" si="56"/>
        <v>660452.60730289458</v>
      </c>
      <c r="BZ38" s="5">
        <f t="shared" si="57"/>
        <v>4524.056967218442</v>
      </c>
      <c r="CA38" s="5">
        <f t="shared" si="31"/>
        <v>671.41675795155652</v>
      </c>
      <c r="CB38" s="35">
        <f t="shared" si="32"/>
        <v>1.2199211580557215E-2</v>
      </c>
      <c r="CC38" s="5">
        <f t="shared" si="33"/>
        <v>3852.6402092668854</v>
      </c>
      <c r="CD38" s="35">
        <f t="shared" si="34"/>
        <v>7.0000000000000007E-2</v>
      </c>
      <c r="CE38" s="5">
        <f t="shared" si="58"/>
        <v>20218.809455056664</v>
      </c>
      <c r="CF38" s="5">
        <f t="shared" si="59"/>
        <v>129075.07046315193</v>
      </c>
      <c r="CG38" s="5">
        <f t="shared" si="35"/>
        <v>659781.19054494298</v>
      </c>
      <c r="CH38" s="5">
        <f t="shared" si="36"/>
        <v>149293.87991820861</v>
      </c>
    </row>
    <row r="39" spans="1:86" ht="14.25" customHeight="1">
      <c r="I39" s="150"/>
      <c r="J39" s="2">
        <v>34</v>
      </c>
      <c r="K39" s="118">
        <v>45870</v>
      </c>
      <c r="L39" s="5">
        <f t="shared" si="37"/>
        <v>663998.93532062217</v>
      </c>
      <c r="M39" s="5">
        <f t="shared" si="0"/>
        <v>5108.6129075462923</v>
      </c>
      <c r="N39" s="5">
        <f t="shared" si="1"/>
        <v>543.62022721701487</v>
      </c>
      <c r="O39" s="35">
        <f t="shared" si="2"/>
        <v>9.8244776905466475E-3</v>
      </c>
      <c r="P39" s="5">
        <f t="shared" si="3"/>
        <v>4564.9926803292774</v>
      </c>
      <c r="Q39" s="35">
        <f t="shared" si="4"/>
        <v>8.2500000000000004E-2</v>
      </c>
      <c r="R39" s="5">
        <f t="shared" si="38"/>
        <v>16544.684906594772</v>
      </c>
      <c r="S39" s="5">
        <f t="shared" si="39"/>
        <v>157148.15394997917</v>
      </c>
      <c r="T39" s="5">
        <f t="shared" si="5"/>
        <v>663455.3150934052</v>
      </c>
      <c r="U39" s="5">
        <f t="shared" si="6"/>
        <v>173692.83885657394</v>
      </c>
      <c r="V39" s="150"/>
      <c r="W39" s="2">
        <v>34</v>
      </c>
      <c r="X39" s="118">
        <v>45870</v>
      </c>
      <c r="Y39" s="5">
        <f t="shared" si="40"/>
        <v>663220.78203362762</v>
      </c>
      <c r="Z39" s="5">
        <f t="shared" si="41"/>
        <v>4989.5991023797669</v>
      </c>
      <c r="AA39" s="5">
        <f t="shared" si="7"/>
        <v>568.12722215558279</v>
      </c>
      <c r="AB39" s="35">
        <f t="shared" si="8"/>
        <v>1.0279422555129342E-2</v>
      </c>
      <c r="AC39" s="5">
        <f t="shared" si="9"/>
        <v>4421.4718802241841</v>
      </c>
      <c r="AD39" s="35">
        <f t="shared" si="10"/>
        <v>0.08</v>
      </c>
      <c r="AE39" s="5">
        <f t="shared" si="42"/>
        <v>17347.345188527725</v>
      </c>
      <c r="AF39" s="5">
        <f t="shared" si="43"/>
        <v>152299.02429238436</v>
      </c>
      <c r="AG39" s="5">
        <f t="shared" si="11"/>
        <v>662652.65481147205</v>
      </c>
      <c r="AH39" s="5">
        <f t="shared" si="12"/>
        <v>169646.36948091208</v>
      </c>
      <c r="AI39" s="150"/>
      <c r="AJ39" s="2">
        <v>34</v>
      </c>
      <c r="AK39" s="118">
        <v>45870</v>
      </c>
      <c r="AL39" s="5">
        <f t="shared" si="44"/>
        <v>662410.79444297287</v>
      </c>
      <c r="AM39" s="5">
        <f t="shared" si="45"/>
        <v>4871.6032698015033</v>
      </c>
      <c r="AN39" s="5">
        <f t="shared" si="13"/>
        <v>593.5335556906366</v>
      </c>
      <c r="AO39" s="35">
        <f t="shared" si="14"/>
        <v>1.0752244269021809E-2</v>
      </c>
      <c r="AP39" s="5">
        <f t="shared" si="15"/>
        <v>4278.0697141108667</v>
      </c>
      <c r="AQ39" s="35">
        <f t="shared" si="16"/>
        <v>7.7500000000000013E-2</v>
      </c>
      <c r="AR39" s="5">
        <f t="shared" si="46"/>
        <v>18182.739112717583</v>
      </c>
      <c r="AS39" s="5">
        <f t="shared" si="47"/>
        <v>147451.77206053355</v>
      </c>
      <c r="AT39" s="5">
        <f t="shared" si="17"/>
        <v>661817.2608872822</v>
      </c>
      <c r="AU39" s="5">
        <f t="shared" si="18"/>
        <v>165634.51117325114</v>
      </c>
      <c r="AV39" s="150"/>
      <c r="AW39" s="2">
        <v>34</v>
      </c>
      <c r="AX39" s="118">
        <v>45870</v>
      </c>
      <c r="AY39" s="5">
        <f t="shared" si="48"/>
        <v>661568.1054522628</v>
      </c>
      <c r="AZ39" s="5">
        <f t="shared" si="49"/>
        <v>4754.6586581588872</v>
      </c>
      <c r="BA39" s="5">
        <f t="shared" si="19"/>
        <v>619.85799908224544</v>
      </c>
      <c r="BB39" s="35">
        <f t="shared" si="20"/>
        <v>1.1243431972739918E-2</v>
      </c>
      <c r="BC39" s="5">
        <f t="shared" si="21"/>
        <v>4134.8006590766418</v>
      </c>
      <c r="BD39" s="35">
        <f t="shared" si="22"/>
        <v>7.4999999999999983E-2</v>
      </c>
      <c r="BE39" s="5">
        <f t="shared" si="50"/>
        <v>19051.752546819524</v>
      </c>
      <c r="BF39" s="5">
        <f t="shared" si="51"/>
        <v>142606.64183058261</v>
      </c>
      <c r="BG39" s="5">
        <f t="shared" si="23"/>
        <v>660948.24745318061</v>
      </c>
      <c r="BH39" s="5">
        <f t="shared" si="24"/>
        <v>161658.39437740215</v>
      </c>
      <c r="BI39" s="150"/>
      <c r="BJ39" s="2">
        <v>34</v>
      </c>
      <c r="BK39" s="118">
        <v>45870</v>
      </c>
      <c r="BL39" s="5">
        <f t="shared" si="52"/>
        <v>660691.85462038405</v>
      </c>
      <c r="BM39" s="5">
        <f t="shared" si="53"/>
        <v>4638.7987043821031</v>
      </c>
      <c r="BN39" s="5">
        <f t="shared" si="25"/>
        <v>647.11874938394931</v>
      </c>
      <c r="BO39" s="35">
        <f t="shared" si="26"/>
        <v>1.1753474692175822E-2</v>
      </c>
      <c r="BP39" s="5">
        <f t="shared" si="27"/>
        <v>3991.6799549981538</v>
      </c>
      <c r="BQ39" s="35">
        <f t="shared" si="28"/>
        <v>7.2499999999999995E-2</v>
      </c>
      <c r="BR39" s="5">
        <f t="shared" si="54"/>
        <v>19955.264129000188</v>
      </c>
      <c r="BS39" s="5">
        <f t="shared" si="55"/>
        <v>137763.89181999132</v>
      </c>
      <c r="BT39" s="5">
        <f t="shared" si="29"/>
        <v>660044.7358710001</v>
      </c>
      <c r="BU39" s="5">
        <f t="shared" si="30"/>
        <v>157719.15594899151</v>
      </c>
      <c r="BV39" s="150"/>
      <c r="BW39" s="2">
        <v>34</v>
      </c>
      <c r="BX39" s="118">
        <v>45870</v>
      </c>
      <c r="BY39" s="5">
        <f t="shared" si="56"/>
        <v>659781.19054494298</v>
      </c>
      <c r="BZ39" s="5">
        <f t="shared" si="57"/>
        <v>4524.056967218442</v>
      </c>
      <c r="CA39" s="5">
        <f t="shared" si="31"/>
        <v>675.33335570627423</v>
      </c>
      <c r="CB39" s="35">
        <f t="shared" si="32"/>
        <v>1.2282860415862767E-2</v>
      </c>
      <c r="CC39" s="5">
        <f t="shared" si="33"/>
        <v>3848.7236115121677</v>
      </c>
      <c r="CD39" s="35">
        <f t="shared" si="34"/>
        <v>7.0000000000000007E-2</v>
      </c>
      <c r="CE39" s="5">
        <f t="shared" si="58"/>
        <v>20894.14281076294</v>
      </c>
      <c r="CF39" s="5">
        <f t="shared" si="59"/>
        <v>132923.7940746641</v>
      </c>
      <c r="CG39" s="5">
        <f t="shared" si="35"/>
        <v>659105.85718923667</v>
      </c>
      <c r="CH39" s="5">
        <f t="shared" si="36"/>
        <v>153817.93688542704</v>
      </c>
    </row>
    <row r="40" spans="1:86" ht="14.25" customHeight="1">
      <c r="I40" s="150"/>
      <c r="J40" s="2">
        <v>35</v>
      </c>
      <c r="K40" s="118">
        <v>45901</v>
      </c>
      <c r="L40" s="5">
        <f t="shared" si="37"/>
        <v>663455.3150934052</v>
      </c>
      <c r="M40" s="5">
        <f t="shared" si="0"/>
        <v>5108.6129075462923</v>
      </c>
      <c r="N40" s="5">
        <f t="shared" si="1"/>
        <v>547.35761627913143</v>
      </c>
      <c r="O40" s="35">
        <f t="shared" si="2"/>
        <v>9.9001262721436691E-3</v>
      </c>
      <c r="P40" s="5">
        <f t="shared" si="3"/>
        <v>4561.2552912671608</v>
      </c>
      <c r="Q40" s="35">
        <f t="shared" si="4"/>
        <v>8.2500000000000004E-2</v>
      </c>
      <c r="R40" s="5">
        <f t="shared" si="38"/>
        <v>17092.042522873904</v>
      </c>
      <c r="S40" s="5">
        <f t="shared" si="39"/>
        <v>161709.40924124632</v>
      </c>
      <c r="T40" s="5">
        <f t="shared" si="5"/>
        <v>662907.95747712604</v>
      </c>
      <c r="U40" s="5">
        <f t="shared" si="6"/>
        <v>178801.45176412023</v>
      </c>
      <c r="V40" s="150"/>
      <c r="W40" s="2">
        <v>35</v>
      </c>
      <c r="X40" s="118">
        <v>45901</v>
      </c>
      <c r="Y40" s="5">
        <f t="shared" si="40"/>
        <v>662652.65481147205</v>
      </c>
      <c r="Z40" s="5">
        <f t="shared" si="41"/>
        <v>4989.5991023797669</v>
      </c>
      <c r="AA40" s="5">
        <f t="shared" si="7"/>
        <v>571.91473696995308</v>
      </c>
      <c r="AB40" s="35">
        <f t="shared" si="8"/>
        <v>1.0356823886251519E-2</v>
      </c>
      <c r="AC40" s="5">
        <f t="shared" si="9"/>
        <v>4417.6843654098138</v>
      </c>
      <c r="AD40" s="35">
        <f t="shared" si="10"/>
        <v>0.08</v>
      </c>
      <c r="AE40" s="5">
        <f t="shared" si="42"/>
        <v>17919.259925497678</v>
      </c>
      <c r="AF40" s="5">
        <f t="shared" si="43"/>
        <v>156716.70865779417</v>
      </c>
      <c r="AG40" s="5">
        <f t="shared" si="11"/>
        <v>662080.74007450207</v>
      </c>
      <c r="AH40" s="5">
        <f t="shared" si="12"/>
        <v>174635.96858329183</v>
      </c>
      <c r="AI40" s="150"/>
      <c r="AJ40" s="2">
        <v>35</v>
      </c>
      <c r="AK40" s="118">
        <v>45901</v>
      </c>
      <c r="AL40" s="5">
        <f t="shared" si="44"/>
        <v>661817.2608872822</v>
      </c>
      <c r="AM40" s="5">
        <f t="shared" si="45"/>
        <v>4871.6032698015033</v>
      </c>
      <c r="AN40" s="5">
        <f t="shared" si="13"/>
        <v>597.36679323780572</v>
      </c>
      <c r="AO40" s="35">
        <f t="shared" si="14"/>
        <v>1.0831390993403781E-2</v>
      </c>
      <c r="AP40" s="5">
        <f t="shared" si="15"/>
        <v>4274.2364765636976</v>
      </c>
      <c r="AQ40" s="35">
        <f t="shared" si="16"/>
        <v>7.7499999999999999E-2</v>
      </c>
      <c r="AR40" s="5">
        <f t="shared" si="46"/>
        <v>18780.105905955388</v>
      </c>
      <c r="AS40" s="5">
        <f t="shared" si="47"/>
        <v>151726.00853709725</v>
      </c>
      <c r="AT40" s="5">
        <f t="shared" si="17"/>
        <v>661219.89409404434</v>
      </c>
      <c r="AU40" s="5">
        <f t="shared" si="18"/>
        <v>170506.11444305265</v>
      </c>
      <c r="AV40" s="150"/>
      <c r="AW40" s="2">
        <v>35</v>
      </c>
      <c r="AX40" s="118">
        <v>45901</v>
      </c>
      <c r="AY40" s="5">
        <f t="shared" si="48"/>
        <v>660948.24745318061</v>
      </c>
      <c r="AZ40" s="5">
        <f t="shared" si="49"/>
        <v>4754.6586581588872</v>
      </c>
      <c r="BA40" s="5">
        <f t="shared" si="19"/>
        <v>623.73211157650894</v>
      </c>
      <c r="BB40" s="35">
        <f t="shared" si="20"/>
        <v>1.1324313768527399E-2</v>
      </c>
      <c r="BC40" s="5">
        <f t="shared" si="21"/>
        <v>4130.9265465823783</v>
      </c>
      <c r="BD40" s="35">
        <f t="shared" si="22"/>
        <v>7.4999999999999997E-2</v>
      </c>
      <c r="BE40" s="5">
        <f t="shared" si="50"/>
        <v>19675.484658396032</v>
      </c>
      <c r="BF40" s="5">
        <f t="shared" si="51"/>
        <v>146737.56837716498</v>
      </c>
      <c r="BG40" s="5">
        <f t="shared" si="23"/>
        <v>660324.51534160413</v>
      </c>
      <c r="BH40" s="5">
        <f t="shared" si="24"/>
        <v>166413.053035561</v>
      </c>
      <c r="BI40" s="150"/>
      <c r="BJ40" s="2">
        <v>35</v>
      </c>
      <c r="BK40" s="118">
        <v>45901</v>
      </c>
      <c r="BL40" s="5">
        <f t="shared" si="52"/>
        <v>660044.7358710001</v>
      </c>
      <c r="BM40" s="5">
        <f t="shared" si="53"/>
        <v>4638.7987043821031</v>
      </c>
      <c r="BN40" s="5">
        <f t="shared" si="25"/>
        <v>651.02842516147757</v>
      </c>
      <c r="BO40" s="35">
        <f t="shared" si="26"/>
        <v>1.1836078188895038E-2</v>
      </c>
      <c r="BP40" s="5">
        <f t="shared" si="27"/>
        <v>3987.7702792206255</v>
      </c>
      <c r="BQ40" s="35">
        <f t="shared" si="28"/>
        <v>7.2499999999999995E-2</v>
      </c>
      <c r="BR40" s="5">
        <f t="shared" si="54"/>
        <v>20606.292554161664</v>
      </c>
      <c r="BS40" s="5">
        <f t="shared" si="55"/>
        <v>141751.66209921194</v>
      </c>
      <c r="BT40" s="5">
        <f t="shared" si="29"/>
        <v>659393.70744583861</v>
      </c>
      <c r="BU40" s="5">
        <f t="shared" si="30"/>
        <v>162357.9546533736</v>
      </c>
      <c r="BV40" s="150"/>
      <c r="BW40" s="2">
        <v>35</v>
      </c>
      <c r="BX40" s="118">
        <v>45901</v>
      </c>
      <c r="BY40" s="5">
        <f t="shared" si="56"/>
        <v>659105.85718923667</v>
      </c>
      <c r="BZ40" s="5">
        <f t="shared" si="57"/>
        <v>4524.056967218442</v>
      </c>
      <c r="CA40" s="5">
        <f t="shared" si="31"/>
        <v>679.27280028122777</v>
      </c>
      <c r="CB40" s="35">
        <f t="shared" si="32"/>
        <v>1.2367169119291276E-2</v>
      </c>
      <c r="CC40" s="5">
        <f t="shared" si="33"/>
        <v>3844.7841669372142</v>
      </c>
      <c r="CD40" s="35">
        <f t="shared" si="34"/>
        <v>7.0000000000000007E-2</v>
      </c>
      <c r="CE40" s="5">
        <f t="shared" si="58"/>
        <v>21573.415611044169</v>
      </c>
      <c r="CF40" s="5">
        <f t="shared" si="59"/>
        <v>136768.57824160132</v>
      </c>
      <c r="CG40" s="5">
        <f t="shared" si="35"/>
        <v>658426.5843889555</v>
      </c>
      <c r="CH40" s="5">
        <f t="shared" si="36"/>
        <v>158341.99385264551</v>
      </c>
    </row>
    <row r="41" spans="1:86" ht="14.25" customHeight="1">
      <c r="I41" s="150"/>
      <c r="J41" s="2">
        <v>36</v>
      </c>
      <c r="K41" s="118">
        <v>45931</v>
      </c>
      <c r="L41" s="5">
        <f t="shared" si="37"/>
        <v>662907.95747712604</v>
      </c>
      <c r="M41" s="5">
        <f t="shared" si="0"/>
        <v>5108.6129075462923</v>
      </c>
      <c r="N41" s="5">
        <f t="shared" si="1"/>
        <v>551.12069989105112</v>
      </c>
      <c r="O41" s="35">
        <f t="shared" si="2"/>
        <v>9.9764202919842213E-3</v>
      </c>
      <c r="P41" s="5">
        <f t="shared" si="3"/>
        <v>4557.4922076552411</v>
      </c>
      <c r="Q41" s="35">
        <f t="shared" si="4"/>
        <v>8.249999999999999E-2</v>
      </c>
      <c r="R41" s="5">
        <f t="shared" si="38"/>
        <v>17643.163222764953</v>
      </c>
      <c r="S41" s="5">
        <f t="shared" si="39"/>
        <v>166266.90144890157</v>
      </c>
      <c r="T41" s="5">
        <f t="shared" si="5"/>
        <v>662356.83677723503</v>
      </c>
      <c r="U41" s="5">
        <f t="shared" si="6"/>
        <v>183910.06467166654</v>
      </c>
      <c r="V41" s="150"/>
      <c r="W41" s="2">
        <v>36</v>
      </c>
      <c r="X41" s="118">
        <v>45931</v>
      </c>
      <c r="Y41" s="5">
        <f t="shared" si="40"/>
        <v>662080.74007450207</v>
      </c>
      <c r="Z41" s="5">
        <f t="shared" si="41"/>
        <v>4989.5991023797669</v>
      </c>
      <c r="AA41" s="5">
        <f t="shared" si="7"/>
        <v>575.72750188308601</v>
      </c>
      <c r="AB41" s="35">
        <f t="shared" si="8"/>
        <v>1.0434875392719645E-2</v>
      </c>
      <c r="AC41" s="5">
        <f t="shared" si="9"/>
        <v>4413.8716004966809</v>
      </c>
      <c r="AD41" s="35">
        <f t="shared" si="10"/>
        <v>0.08</v>
      </c>
      <c r="AE41" s="5">
        <f t="shared" si="42"/>
        <v>18494.987427380765</v>
      </c>
      <c r="AF41" s="5">
        <f t="shared" si="43"/>
        <v>161130.58025829084</v>
      </c>
      <c r="AG41" s="5">
        <f t="shared" si="11"/>
        <v>661505.01257261902</v>
      </c>
      <c r="AH41" s="5">
        <f t="shared" si="12"/>
        <v>179625.56768567162</v>
      </c>
      <c r="AI41" s="150"/>
      <c r="AJ41" s="2">
        <v>36</v>
      </c>
      <c r="AK41" s="118">
        <v>45931</v>
      </c>
      <c r="AL41" s="5">
        <f t="shared" si="44"/>
        <v>661219.89409404434</v>
      </c>
      <c r="AM41" s="5">
        <f t="shared" si="45"/>
        <v>4871.6032698015033</v>
      </c>
      <c r="AN41" s="5">
        <f t="shared" si="13"/>
        <v>601.22478711080021</v>
      </c>
      <c r="AO41" s="35">
        <f t="shared" si="14"/>
        <v>1.0911192342775256E-2</v>
      </c>
      <c r="AP41" s="5">
        <f t="shared" si="15"/>
        <v>4270.3784826907031</v>
      </c>
      <c r="AQ41" s="35">
        <f t="shared" si="16"/>
        <v>7.7499999999999999E-2</v>
      </c>
      <c r="AR41" s="5">
        <f t="shared" si="46"/>
        <v>19381.330693066189</v>
      </c>
      <c r="AS41" s="5">
        <f t="shared" si="47"/>
        <v>155996.38701978794</v>
      </c>
      <c r="AT41" s="5">
        <f t="shared" si="17"/>
        <v>660618.66930693353</v>
      </c>
      <c r="AU41" s="5">
        <f t="shared" si="18"/>
        <v>175377.71771285412</v>
      </c>
      <c r="AV41" s="150"/>
      <c r="AW41" s="2">
        <v>36</v>
      </c>
      <c r="AX41" s="118">
        <v>45931</v>
      </c>
      <c r="AY41" s="5">
        <f t="shared" si="48"/>
        <v>660324.51534160413</v>
      </c>
      <c r="AZ41" s="5">
        <f t="shared" si="49"/>
        <v>4754.6586581588872</v>
      </c>
      <c r="BA41" s="5">
        <f t="shared" si="19"/>
        <v>627.63043727386139</v>
      </c>
      <c r="BB41" s="35">
        <f t="shared" si="20"/>
        <v>1.1405854352371046E-2</v>
      </c>
      <c r="BC41" s="5">
        <f t="shared" si="21"/>
        <v>4127.0282208850258</v>
      </c>
      <c r="BD41" s="35">
        <f t="shared" si="22"/>
        <v>7.5000000000000011E-2</v>
      </c>
      <c r="BE41" s="5">
        <f t="shared" si="50"/>
        <v>20303.115095669891</v>
      </c>
      <c r="BF41" s="5">
        <f t="shared" si="51"/>
        <v>150864.59659805</v>
      </c>
      <c r="BG41" s="5">
        <f t="shared" si="23"/>
        <v>659696.88490433025</v>
      </c>
      <c r="BH41" s="5">
        <f t="shared" si="24"/>
        <v>171167.7116937199</v>
      </c>
      <c r="BI41" s="150"/>
      <c r="BJ41" s="2">
        <v>36</v>
      </c>
      <c r="BK41" s="118">
        <v>45931</v>
      </c>
      <c r="BL41" s="5">
        <f t="shared" si="52"/>
        <v>659393.70744583861</v>
      </c>
      <c r="BM41" s="5">
        <f t="shared" si="53"/>
        <v>4638.7987043821031</v>
      </c>
      <c r="BN41" s="5">
        <f t="shared" si="25"/>
        <v>654.96172189682829</v>
      </c>
      <c r="BO41" s="35">
        <f t="shared" si="26"/>
        <v>1.1919344352262426E-2</v>
      </c>
      <c r="BP41" s="5">
        <f t="shared" si="27"/>
        <v>3983.8369824852748</v>
      </c>
      <c r="BQ41" s="35">
        <f t="shared" si="28"/>
        <v>7.2499999999999995E-2</v>
      </c>
      <c r="BR41" s="5">
        <f t="shared" si="54"/>
        <v>21261.254276058491</v>
      </c>
      <c r="BS41" s="5">
        <f t="shared" si="55"/>
        <v>145735.49908169723</v>
      </c>
      <c r="BT41" s="5">
        <f t="shared" si="29"/>
        <v>658738.74572394183</v>
      </c>
      <c r="BU41" s="5">
        <f t="shared" si="30"/>
        <v>166996.75335775572</v>
      </c>
      <c r="BV41" s="150"/>
      <c r="BW41" s="2">
        <v>36</v>
      </c>
      <c r="BX41" s="118">
        <v>45931</v>
      </c>
      <c r="BY41" s="5">
        <f t="shared" si="56"/>
        <v>658426.5843889555</v>
      </c>
      <c r="BZ41" s="5">
        <f t="shared" si="57"/>
        <v>4524.056967218442</v>
      </c>
      <c r="CA41" s="5">
        <f t="shared" si="31"/>
        <v>683.23522494953477</v>
      </c>
      <c r="CB41" s="35">
        <f t="shared" si="32"/>
        <v>1.2452144086805412E-2</v>
      </c>
      <c r="CC41" s="5">
        <f t="shared" si="33"/>
        <v>3840.8217422689072</v>
      </c>
      <c r="CD41" s="35">
        <f t="shared" si="34"/>
        <v>7.0000000000000007E-2</v>
      </c>
      <c r="CE41" s="5">
        <f t="shared" si="58"/>
        <v>22256.650835993703</v>
      </c>
      <c r="CF41" s="5">
        <f t="shared" si="59"/>
        <v>140609.39998387024</v>
      </c>
      <c r="CG41" s="5">
        <f t="shared" si="35"/>
        <v>657743.34916400595</v>
      </c>
      <c r="CH41" s="5">
        <f t="shared" si="36"/>
        <v>162866.05081986394</v>
      </c>
    </row>
    <row r="42" spans="1:86" ht="14.25" customHeight="1">
      <c r="I42" s="150"/>
      <c r="J42" s="2">
        <v>37</v>
      </c>
      <c r="K42" s="118">
        <v>45962</v>
      </c>
      <c r="L42" s="5">
        <f t="shared" si="37"/>
        <v>662356.83677723503</v>
      </c>
      <c r="M42" s="5">
        <f t="shared" si="0"/>
        <v>5108.6129075462923</v>
      </c>
      <c r="N42" s="5">
        <f t="shared" si="1"/>
        <v>554.90965470280116</v>
      </c>
      <c r="O42" s="35">
        <f t="shared" si="2"/>
        <v>1.0053366232064955E-2</v>
      </c>
      <c r="P42" s="5">
        <f t="shared" si="3"/>
        <v>4553.7032528434911</v>
      </c>
      <c r="Q42" s="35">
        <f t="shared" si="4"/>
        <v>8.2500000000000004E-2</v>
      </c>
      <c r="R42" s="5">
        <f t="shared" si="38"/>
        <v>18198.072877467755</v>
      </c>
      <c r="S42" s="5">
        <f t="shared" si="39"/>
        <v>170820.60470174506</v>
      </c>
      <c r="T42" s="5">
        <f t="shared" si="5"/>
        <v>661801.92712253227</v>
      </c>
      <c r="U42" s="5">
        <f t="shared" si="6"/>
        <v>189018.67757921282</v>
      </c>
      <c r="V42" s="150"/>
      <c r="W42" s="2">
        <v>37</v>
      </c>
      <c r="X42" s="118">
        <v>45962</v>
      </c>
      <c r="Y42" s="5">
        <f t="shared" si="40"/>
        <v>661505.01257261902</v>
      </c>
      <c r="Z42" s="5">
        <f t="shared" si="41"/>
        <v>4989.5991023797669</v>
      </c>
      <c r="AA42" s="5">
        <f t="shared" si="7"/>
        <v>579.56568522897305</v>
      </c>
      <c r="AB42" s="35">
        <f t="shared" si="8"/>
        <v>1.0513583556533052E-2</v>
      </c>
      <c r="AC42" s="5">
        <f t="shared" si="9"/>
        <v>4410.0334171507939</v>
      </c>
      <c r="AD42" s="35">
        <f t="shared" si="10"/>
        <v>0.08</v>
      </c>
      <c r="AE42" s="5">
        <f t="shared" si="42"/>
        <v>19074.553112609738</v>
      </c>
      <c r="AF42" s="5">
        <f t="shared" si="43"/>
        <v>165540.61367544162</v>
      </c>
      <c r="AG42" s="5">
        <f t="shared" si="11"/>
        <v>660925.44688738999</v>
      </c>
      <c r="AH42" s="5">
        <f t="shared" si="12"/>
        <v>184615.16678805137</v>
      </c>
      <c r="AI42" s="150"/>
      <c r="AJ42" s="2">
        <v>37</v>
      </c>
      <c r="AK42" s="118">
        <v>45962</v>
      </c>
      <c r="AL42" s="5">
        <f t="shared" si="44"/>
        <v>660618.66930693353</v>
      </c>
      <c r="AM42" s="5">
        <f t="shared" si="45"/>
        <v>4871.6032698015033</v>
      </c>
      <c r="AN42" s="5">
        <f t="shared" si="13"/>
        <v>605.10769719422387</v>
      </c>
      <c r="AO42" s="35">
        <f t="shared" si="14"/>
        <v>1.0991654798294807E-2</v>
      </c>
      <c r="AP42" s="5">
        <f t="shared" si="15"/>
        <v>4266.4955726072794</v>
      </c>
      <c r="AQ42" s="35">
        <f t="shared" si="16"/>
        <v>7.7500000000000013E-2</v>
      </c>
      <c r="AR42" s="5">
        <f t="shared" si="46"/>
        <v>19986.438390260413</v>
      </c>
      <c r="AS42" s="5">
        <f t="shared" si="47"/>
        <v>160262.88259239521</v>
      </c>
      <c r="AT42" s="5">
        <f t="shared" si="17"/>
        <v>660013.56160973932</v>
      </c>
      <c r="AU42" s="5">
        <f t="shared" si="18"/>
        <v>180249.32098265563</v>
      </c>
      <c r="AV42" s="150"/>
      <c r="AW42" s="2">
        <v>37</v>
      </c>
      <c r="AX42" s="118">
        <v>45962</v>
      </c>
      <c r="AY42" s="5">
        <f t="shared" si="48"/>
        <v>659696.88490433025</v>
      </c>
      <c r="AZ42" s="5">
        <f t="shared" si="49"/>
        <v>4754.6586581588872</v>
      </c>
      <c r="BA42" s="5">
        <f t="shared" si="19"/>
        <v>631.55312750682333</v>
      </c>
      <c r="BB42" s="35">
        <f t="shared" si="20"/>
        <v>1.1488060203863081E-2</v>
      </c>
      <c r="BC42" s="5">
        <f t="shared" si="21"/>
        <v>4123.1055306520639</v>
      </c>
      <c r="BD42" s="35">
        <f t="shared" si="22"/>
        <v>7.4999999999999997E-2</v>
      </c>
      <c r="BE42" s="5">
        <f t="shared" si="50"/>
        <v>20934.668223176715</v>
      </c>
      <c r="BF42" s="5">
        <f t="shared" si="51"/>
        <v>154987.70212870208</v>
      </c>
      <c r="BG42" s="5">
        <f t="shared" si="23"/>
        <v>659065.33177682338</v>
      </c>
      <c r="BH42" s="5">
        <f t="shared" si="24"/>
        <v>175922.37035187878</v>
      </c>
      <c r="BI42" s="150"/>
      <c r="BJ42" s="2">
        <v>37</v>
      </c>
      <c r="BK42" s="118">
        <v>45962</v>
      </c>
      <c r="BL42" s="5">
        <f t="shared" si="52"/>
        <v>658738.74572394183</v>
      </c>
      <c r="BM42" s="5">
        <f t="shared" si="53"/>
        <v>4638.7987043821031</v>
      </c>
      <c r="BN42" s="5">
        <f t="shared" si="25"/>
        <v>658.91878229995473</v>
      </c>
      <c r="BO42" s="35">
        <f t="shared" si="26"/>
        <v>1.2003279659692372E-2</v>
      </c>
      <c r="BP42" s="5">
        <f t="shared" si="27"/>
        <v>3979.8799220821484</v>
      </c>
      <c r="BQ42" s="35">
        <f t="shared" si="28"/>
        <v>7.2499999999999995E-2</v>
      </c>
      <c r="BR42" s="5">
        <f t="shared" si="54"/>
        <v>21920.173058358447</v>
      </c>
      <c r="BS42" s="5">
        <f t="shared" si="55"/>
        <v>149715.37900377938</v>
      </c>
      <c r="BT42" s="5">
        <f t="shared" si="29"/>
        <v>658079.82694164186</v>
      </c>
      <c r="BU42" s="5">
        <f t="shared" si="30"/>
        <v>171635.55206213784</v>
      </c>
      <c r="BV42" s="150"/>
      <c r="BW42" s="2">
        <v>37</v>
      </c>
      <c r="BX42" s="118">
        <v>45962</v>
      </c>
      <c r="BY42" s="5">
        <f t="shared" si="56"/>
        <v>657743.34916400595</v>
      </c>
      <c r="BZ42" s="5">
        <f t="shared" si="57"/>
        <v>4524.056967218442</v>
      </c>
      <c r="CA42" s="5">
        <f t="shared" si="31"/>
        <v>687.22076376174027</v>
      </c>
      <c r="CB42" s="35">
        <f t="shared" si="32"/>
        <v>1.2537791793139987E-2</v>
      </c>
      <c r="CC42" s="5">
        <f t="shared" si="33"/>
        <v>3836.8362034567017</v>
      </c>
      <c r="CD42" s="35">
        <f t="shared" si="34"/>
        <v>7.0000000000000007E-2</v>
      </c>
      <c r="CE42" s="5">
        <f t="shared" si="58"/>
        <v>22943.871599755443</v>
      </c>
      <c r="CF42" s="5">
        <f t="shared" si="59"/>
        <v>144446.23618732695</v>
      </c>
      <c r="CG42" s="5">
        <f t="shared" si="35"/>
        <v>657056.12840024417</v>
      </c>
      <c r="CH42" s="5">
        <f t="shared" si="36"/>
        <v>167390.10778708241</v>
      </c>
    </row>
    <row r="43" spans="1:86" ht="14.25" customHeight="1">
      <c r="I43" s="150"/>
      <c r="J43" s="2">
        <v>38</v>
      </c>
      <c r="K43" s="118">
        <v>45992</v>
      </c>
      <c r="L43" s="5">
        <f t="shared" si="37"/>
        <v>661801.92712253227</v>
      </c>
      <c r="M43" s="5">
        <f t="shared" si="0"/>
        <v>5108.6129075462923</v>
      </c>
      <c r="N43" s="5">
        <f t="shared" si="1"/>
        <v>558.72465857888255</v>
      </c>
      <c r="O43" s="35">
        <f t="shared" si="2"/>
        <v>1.0130970654766952E-2</v>
      </c>
      <c r="P43" s="5">
        <f t="shared" si="3"/>
        <v>4549.8882489674097</v>
      </c>
      <c r="Q43" s="35">
        <f t="shared" si="4"/>
        <v>8.2500000000000018E-2</v>
      </c>
      <c r="R43" s="5">
        <f t="shared" si="38"/>
        <v>18756.797536046637</v>
      </c>
      <c r="S43" s="5">
        <f t="shared" si="39"/>
        <v>175370.49295071248</v>
      </c>
      <c r="T43" s="5">
        <f t="shared" si="5"/>
        <v>661243.20246395341</v>
      </c>
      <c r="U43" s="5">
        <f t="shared" si="6"/>
        <v>194127.2904867591</v>
      </c>
      <c r="V43" s="150"/>
      <c r="W43" s="2">
        <v>38</v>
      </c>
      <c r="X43" s="118">
        <v>45992</v>
      </c>
      <c r="Y43" s="5">
        <f t="shared" si="40"/>
        <v>660925.44688738999</v>
      </c>
      <c r="Z43" s="5">
        <f t="shared" si="41"/>
        <v>4989.5991023797669</v>
      </c>
      <c r="AA43" s="5">
        <f t="shared" si="7"/>
        <v>583.42945646383305</v>
      </c>
      <c r="AB43" s="35">
        <f t="shared" si="8"/>
        <v>1.0592954939982618E-2</v>
      </c>
      <c r="AC43" s="5">
        <f t="shared" si="9"/>
        <v>4406.1696459159339</v>
      </c>
      <c r="AD43" s="35">
        <f t="shared" si="10"/>
        <v>8.0000000000000016E-2</v>
      </c>
      <c r="AE43" s="5">
        <f t="shared" si="42"/>
        <v>19657.982569073571</v>
      </c>
      <c r="AF43" s="5">
        <f t="shared" si="43"/>
        <v>169946.78332135757</v>
      </c>
      <c r="AG43" s="5">
        <f t="shared" si="11"/>
        <v>660342.01743092621</v>
      </c>
      <c r="AH43" s="5">
        <f t="shared" si="12"/>
        <v>189604.76589043112</v>
      </c>
      <c r="AI43" s="150"/>
      <c r="AJ43" s="2">
        <v>38</v>
      </c>
      <c r="AK43" s="118">
        <v>45992</v>
      </c>
      <c r="AL43" s="5">
        <f t="shared" si="44"/>
        <v>660013.56160973932</v>
      </c>
      <c r="AM43" s="5">
        <f t="shared" si="45"/>
        <v>4871.6032698015033</v>
      </c>
      <c r="AN43" s="5">
        <f t="shared" si="13"/>
        <v>609.01568440526989</v>
      </c>
      <c r="AO43" s="35">
        <f t="shared" si="14"/>
        <v>1.1072784921326375E-2</v>
      </c>
      <c r="AP43" s="5">
        <f t="shared" si="15"/>
        <v>4262.5875853962334</v>
      </c>
      <c r="AQ43" s="35">
        <f t="shared" si="16"/>
        <v>7.7500000000000013E-2</v>
      </c>
      <c r="AR43" s="5">
        <f t="shared" si="46"/>
        <v>20595.454074665682</v>
      </c>
      <c r="AS43" s="5">
        <f t="shared" si="47"/>
        <v>164525.47017779143</v>
      </c>
      <c r="AT43" s="5">
        <f t="shared" si="17"/>
        <v>659404.5459253341</v>
      </c>
      <c r="AU43" s="5">
        <f t="shared" si="18"/>
        <v>185120.9242524571</v>
      </c>
      <c r="AV43" s="150"/>
      <c r="AW43" s="2">
        <v>38</v>
      </c>
      <c r="AX43" s="118">
        <v>45992</v>
      </c>
      <c r="AY43" s="5">
        <f t="shared" si="48"/>
        <v>659065.33177682338</v>
      </c>
      <c r="AZ43" s="5">
        <f t="shared" si="49"/>
        <v>4754.6586581588872</v>
      </c>
      <c r="BA43" s="5">
        <f t="shared" si="19"/>
        <v>635.5003345537416</v>
      </c>
      <c r="BB43" s="35">
        <f t="shared" si="20"/>
        <v>1.1570937882721559E-2</v>
      </c>
      <c r="BC43" s="5">
        <f t="shared" si="21"/>
        <v>4119.1583236051456</v>
      </c>
      <c r="BD43" s="35">
        <f t="shared" si="22"/>
        <v>7.4999999999999997E-2</v>
      </c>
      <c r="BE43" s="5">
        <f t="shared" si="50"/>
        <v>21570.168557730456</v>
      </c>
      <c r="BF43" s="5">
        <f t="shared" si="51"/>
        <v>159106.86045230721</v>
      </c>
      <c r="BG43" s="5">
        <f t="shared" si="23"/>
        <v>658429.83144226961</v>
      </c>
      <c r="BH43" s="5">
        <f t="shared" si="24"/>
        <v>180677.02901003766</v>
      </c>
      <c r="BI43" s="150"/>
      <c r="BJ43" s="2">
        <v>38</v>
      </c>
      <c r="BK43" s="118">
        <v>45992</v>
      </c>
      <c r="BL43" s="5">
        <f t="shared" si="52"/>
        <v>658079.82694164186</v>
      </c>
      <c r="BM43" s="5">
        <f t="shared" si="53"/>
        <v>4638.7987043821031</v>
      </c>
      <c r="BN43" s="5">
        <f t="shared" si="25"/>
        <v>662.89974994301701</v>
      </c>
      <c r="BO43" s="35">
        <f t="shared" si="26"/>
        <v>1.2087890668652318E-2</v>
      </c>
      <c r="BP43" s="5">
        <f t="shared" si="27"/>
        <v>3975.8989544390861</v>
      </c>
      <c r="BQ43" s="35">
        <f t="shared" si="28"/>
        <v>7.2499999999999995E-2</v>
      </c>
      <c r="BR43" s="5">
        <f t="shared" si="54"/>
        <v>22583.072808301462</v>
      </c>
      <c r="BS43" s="5">
        <f t="shared" si="55"/>
        <v>153691.27795821847</v>
      </c>
      <c r="BT43" s="5">
        <f t="shared" si="29"/>
        <v>657416.92719169881</v>
      </c>
      <c r="BU43" s="5">
        <f t="shared" si="30"/>
        <v>176274.35076651993</v>
      </c>
      <c r="BV43" s="150"/>
      <c r="BW43" s="2">
        <v>38</v>
      </c>
      <c r="BX43" s="118">
        <v>45992</v>
      </c>
      <c r="BY43" s="5">
        <f t="shared" si="56"/>
        <v>657056.12840024417</v>
      </c>
      <c r="BZ43" s="5">
        <f t="shared" si="57"/>
        <v>4524.056967218442</v>
      </c>
      <c r="CA43" s="5">
        <f t="shared" si="31"/>
        <v>691.22955155035061</v>
      </c>
      <c r="CB43" s="35">
        <f t="shared" si="32"/>
        <v>1.2624118793016535E-2</v>
      </c>
      <c r="CC43" s="5">
        <f t="shared" si="33"/>
        <v>3832.8274156680914</v>
      </c>
      <c r="CD43" s="35">
        <f t="shared" si="34"/>
        <v>7.0000000000000007E-2</v>
      </c>
      <c r="CE43" s="5">
        <f t="shared" si="58"/>
        <v>23635.101151305793</v>
      </c>
      <c r="CF43" s="5">
        <f t="shared" si="59"/>
        <v>148279.06360299504</v>
      </c>
      <c r="CG43" s="5">
        <f t="shared" si="35"/>
        <v>656364.89884869382</v>
      </c>
      <c r="CH43" s="5">
        <f t="shared" si="36"/>
        <v>171914.16475430084</v>
      </c>
    </row>
    <row r="44" spans="1:86" ht="14.25" customHeight="1">
      <c r="I44" s="150"/>
      <c r="J44" s="2">
        <v>39</v>
      </c>
      <c r="K44" s="118">
        <v>46023</v>
      </c>
      <c r="L44" s="5">
        <f t="shared" si="37"/>
        <v>661243.20246395341</v>
      </c>
      <c r="M44" s="5">
        <f t="shared" si="0"/>
        <v>5108.6129075462923</v>
      </c>
      <c r="N44" s="5">
        <f t="shared" si="1"/>
        <v>562.56589060661281</v>
      </c>
      <c r="O44" s="35">
        <f t="shared" si="2"/>
        <v>1.0209240204094744E-2</v>
      </c>
      <c r="P44" s="5">
        <f t="shared" si="3"/>
        <v>4546.0470169396795</v>
      </c>
      <c r="Q44" s="35">
        <f t="shared" si="4"/>
        <v>8.2500000000000004E-2</v>
      </c>
      <c r="R44" s="5">
        <f t="shared" si="38"/>
        <v>19319.36342665325</v>
      </c>
      <c r="S44" s="5">
        <f t="shared" si="39"/>
        <v>179916.53996765215</v>
      </c>
      <c r="T44" s="5">
        <f t="shared" si="5"/>
        <v>660680.6365733468</v>
      </c>
      <c r="U44" s="5">
        <f t="shared" si="6"/>
        <v>199235.90339430541</v>
      </c>
      <c r="V44" s="150"/>
      <c r="W44" s="2">
        <v>39</v>
      </c>
      <c r="X44" s="118">
        <v>46023</v>
      </c>
      <c r="Y44" s="5">
        <f t="shared" si="40"/>
        <v>660342.01743092621</v>
      </c>
      <c r="Z44" s="5">
        <f t="shared" si="41"/>
        <v>4989.5991023797669</v>
      </c>
      <c r="AA44" s="5">
        <f t="shared" si="7"/>
        <v>587.31898617359184</v>
      </c>
      <c r="AB44" s="35">
        <f t="shared" si="8"/>
        <v>1.0672996186889359E-2</v>
      </c>
      <c r="AC44" s="5">
        <f t="shared" si="9"/>
        <v>4402.2801162061751</v>
      </c>
      <c r="AD44" s="35">
        <f t="shared" si="10"/>
        <v>0.08</v>
      </c>
      <c r="AE44" s="5">
        <f t="shared" si="42"/>
        <v>20245.301555247162</v>
      </c>
      <c r="AF44" s="5">
        <f t="shared" si="43"/>
        <v>174349.06343756375</v>
      </c>
      <c r="AG44" s="5">
        <f t="shared" si="11"/>
        <v>659754.6984447526</v>
      </c>
      <c r="AH44" s="5">
        <f t="shared" si="12"/>
        <v>194594.36499281091</v>
      </c>
      <c r="AI44" s="150"/>
      <c r="AJ44" s="2">
        <v>39</v>
      </c>
      <c r="AK44" s="118">
        <v>46023</v>
      </c>
      <c r="AL44" s="5">
        <f t="shared" si="44"/>
        <v>659404.5459253341</v>
      </c>
      <c r="AM44" s="5">
        <f t="shared" si="45"/>
        <v>4871.6032698015033</v>
      </c>
      <c r="AN44" s="5">
        <f t="shared" si="13"/>
        <v>612.94891070038739</v>
      </c>
      <c r="AO44" s="35">
        <f t="shared" si="14"/>
        <v>1.1154589354677448E-2</v>
      </c>
      <c r="AP44" s="5">
        <f t="shared" si="15"/>
        <v>4258.6543591011159</v>
      </c>
      <c r="AQ44" s="35">
        <f t="shared" si="16"/>
        <v>7.7499999999999999E-2</v>
      </c>
      <c r="AR44" s="5">
        <f t="shared" si="46"/>
        <v>21208.402985366069</v>
      </c>
      <c r="AS44" s="5">
        <f t="shared" si="47"/>
        <v>168784.12453689254</v>
      </c>
      <c r="AT44" s="5">
        <f t="shared" si="17"/>
        <v>658791.59701463371</v>
      </c>
      <c r="AU44" s="5">
        <f t="shared" si="18"/>
        <v>189992.52752225861</v>
      </c>
      <c r="AV44" s="150"/>
      <c r="AW44" s="2">
        <v>39</v>
      </c>
      <c r="AX44" s="118">
        <v>46023</v>
      </c>
      <c r="AY44" s="5">
        <f t="shared" si="48"/>
        <v>658429.83144226961</v>
      </c>
      <c r="AZ44" s="5">
        <f t="shared" si="49"/>
        <v>4754.6586581588872</v>
      </c>
      <c r="BA44" s="5">
        <f t="shared" si="19"/>
        <v>639.47221164470284</v>
      </c>
      <c r="BB44" s="35">
        <f t="shared" si="20"/>
        <v>1.1654494030028243E-2</v>
      </c>
      <c r="BC44" s="5">
        <f t="shared" si="21"/>
        <v>4115.1864465141844</v>
      </c>
      <c r="BD44" s="35">
        <f t="shared" si="22"/>
        <v>7.4999999999999983E-2</v>
      </c>
      <c r="BE44" s="5">
        <f t="shared" si="50"/>
        <v>22209.640769375161</v>
      </c>
      <c r="BF44" s="5">
        <f t="shared" si="51"/>
        <v>163222.0468988214</v>
      </c>
      <c r="BG44" s="5">
        <f t="shared" si="23"/>
        <v>657790.35923062486</v>
      </c>
      <c r="BH44" s="5">
        <f t="shared" si="24"/>
        <v>185431.68766819657</v>
      </c>
      <c r="BI44" s="150"/>
      <c r="BJ44" s="2">
        <v>39</v>
      </c>
      <c r="BK44" s="118">
        <v>46023</v>
      </c>
      <c r="BL44" s="5">
        <f t="shared" si="52"/>
        <v>657416.92719169881</v>
      </c>
      <c r="BM44" s="5">
        <f t="shared" si="53"/>
        <v>4638.7987043821031</v>
      </c>
      <c r="BN44" s="5">
        <f t="shared" si="25"/>
        <v>666.90476926558949</v>
      </c>
      <c r="BO44" s="35">
        <f t="shared" si="26"/>
        <v>1.217318401790024E-2</v>
      </c>
      <c r="BP44" s="5">
        <f t="shared" si="27"/>
        <v>3971.8939351165136</v>
      </c>
      <c r="BQ44" s="35">
        <f t="shared" si="28"/>
        <v>7.2499999999999995E-2</v>
      </c>
      <c r="BR44" s="5">
        <f t="shared" si="54"/>
        <v>23249.97757756705</v>
      </c>
      <c r="BS44" s="5">
        <f t="shared" si="55"/>
        <v>157663.17189333498</v>
      </c>
      <c r="BT44" s="5">
        <f t="shared" si="29"/>
        <v>656750.02242243325</v>
      </c>
      <c r="BU44" s="5">
        <f t="shared" si="30"/>
        <v>180913.14947090202</v>
      </c>
      <c r="BV44" s="150"/>
      <c r="BW44" s="2">
        <v>39</v>
      </c>
      <c r="BX44" s="118">
        <v>46023</v>
      </c>
      <c r="BY44" s="5">
        <f t="shared" si="56"/>
        <v>656364.89884869382</v>
      </c>
      <c r="BZ44" s="5">
        <f t="shared" si="57"/>
        <v>4524.056967218442</v>
      </c>
      <c r="CA44" s="5">
        <f t="shared" si="31"/>
        <v>695.26172393439447</v>
      </c>
      <c r="CB44" s="35">
        <f t="shared" si="32"/>
        <v>1.2711131722380552E-2</v>
      </c>
      <c r="CC44" s="5">
        <f t="shared" si="33"/>
        <v>3828.7952432840475</v>
      </c>
      <c r="CD44" s="35">
        <f t="shared" si="34"/>
        <v>7.0000000000000007E-2</v>
      </c>
      <c r="CE44" s="5">
        <f t="shared" si="58"/>
        <v>24330.362875240186</v>
      </c>
      <c r="CF44" s="5">
        <f t="shared" si="59"/>
        <v>152107.85884627909</v>
      </c>
      <c r="CG44" s="5">
        <f t="shared" si="35"/>
        <v>655669.63712475938</v>
      </c>
      <c r="CH44" s="5">
        <f t="shared" si="36"/>
        <v>176438.22172151928</v>
      </c>
    </row>
    <row r="45" spans="1:86" ht="14.25" customHeight="1">
      <c r="I45" s="150"/>
      <c r="J45" s="2">
        <v>40</v>
      </c>
      <c r="K45" s="118">
        <v>46054</v>
      </c>
      <c r="L45" s="5">
        <f t="shared" si="37"/>
        <v>660680.6365733468</v>
      </c>
      <c r="M45" s="5">
        <f t="shared" si="0"/>
        <v>5108.6129075462923</v>
      </c>
      <c r="N45" s="5">
        <f t="shared" si="1"/>
        <v>566.43353110453336</v>
      </c>
      <c r="O45" s="35">
        <f t="shared" si="2"/>
        <v>1.0288181606938613E-2</v>
      </c>
      <c r="P45" s="5">
        <f t="shared" si="3"/>
        <v>4542.1793764417589</v>
      </c>
      <c r="Q45" s="35">
        <f t="shared" si="4"/>
        <v>8.249999999999999E-2</v>
      </c>
      <c r="R45" s="5">
        <f t="shared" si="38"/>
        <v>19885.796957757782</v>
      </c>
      <c r="S45" s="5">
        <f t="shared" si="39"/>
        <v>184458.7193440939</v>
      </c>
      <c r="T45" s="5">
        <f t="shared" si="5"/>
        <v>660114.20304224221</v>
      </c>
      <c r="U45" s="5">
        <f t="shared" si="6"/>
        <v>204344.51630185169</v>
      </c>
      <c r="V45" s="150"/>
      <c r="W45" s="2">
        <v>40</v>
      </c>
      <c r="X45" s="118">
        <v>46054</v>
      </c>
      <c r="Y45" s="5">
        <f t="shared" si="40"/>
        <v>659754.6984447526</v>
      </c>
      <c r="Z45" s="5">
        <f t="shared" si="41"/>
        <v>4989.5991023797669</v>
      </c>
      <c r="AA45" s="5">
        <f t="shared" si="7"/>
        <v>591.23444608141563</v>
      </c>
      <c r="AB45" s="35">
        <f t="shared" si="8"/>
        <v>1.0753714023866254E-2</v>
      </c>
      <c r="AC45" s="5">
        <f t="shared" si="9"/>
        <v>4398.3646562983513</v>
      </c>
      <c r="AD45" s="35">
        <f t="shared" si="10"/>
        <v>8.0000000000000016E-2</v>
      </c>
      <c r="AE45" s="5">
        <f t="shared" si="42"/>
        <v>20836.536001328579</v>
      </c>
      <c r="AF45" s="5">
        <f t="shared" si="43"/>
        <v>178747.42809386211</v>
      </c>
      <c r="AG45" s="5">
        <f t="shared" si="11"/>
        <v>659163.46399867116</v>
      </c>
      <c r="AH45" s="5">
        <f t="shared" si="12"/>
        <v>199583.96409519069</v>
      </c>
      <c r="AI45" s="150"/>
      <c r="AJ45" s="2">
        <v>40</v>
      </c>
      <c r="AK45" s="118">
        <v>46054</v>
      </c>
      <c r="AL45" s="5">
        <f t="shared" si="44"/>
        <v>658791.59701463371</v>
      </c>
      <c r="AM45" s="5">
        <f t="shared" si="45"/>
        <v>4871.6032698015033</v>
      </c>
      <c r="AN45" s="5">
        <f t="shared" si="13"/>
        <v>616.9075390819944</v>
      </c>
      <c r="AO45" s="35">
        <f t="shared" si="14"/>
        <v>1.123707482386041E-2</v>
      </c>
      <c r="AP45" s="5">
        <f t="shared" si="15"/>
        <v>4254.6957307195089</v>
      </c>
      <c r="AQ45" s="35">
        <f t="shared" si="16"/>
        <v>7.7499999999999986E-2</v>
      </c>
      <c r="AR45" s="5">
        <f t="shared" si="46"/>
        <v>21825.310524448061</v>
      </c>
      <c r="AS45" s="5">
        <f t="shared" si="47"/>
        <v>173038.82026761206</v>
      </c>
      <c r="AT45" s="5">
        <f t="shared" si="17"/>
        <v>658174.68947555171</v>
      </c>
      <c r="AU45" s="5">
        <f t="shared" si="18"/>
        <v>194864.13079206011</v>
      </c>
      <c r="AV45" s="150"/>
      <c r="AW45" s="2">
        <v>40</v>
      </c>
      <c r="AX45" s="118">
        <v>46054</v>
      </c>
      <c r="AY45" s="5">
        <f t="shared" si="48"/>
        <v>657790.35923062486</v>
      </c>
      <c r="AZ45" s="5">
        <f t="shared" si="49"/>
        <v>4754.6586581588872</v>
      </c>
      <c r="BA45" s="5">
        <f t="shared" si="19"/>
        <v>643.46891296748254</v>
      </c>
      <c r="BB45" s="35">
        <f t="shared" si="20"/>
        <v>1.1738735369489574E-2</v>
      </c>
      <c r="BC45" s="5">
        <f t="shared" si="21"/>
        <v>4111.1897451914047</v>
      </c>
      <c r="BD45" s="35">
        <f t="shared" si="22"/>
        <v>7.4999999999999983E-2</v>
      </c>
      <c r="BE45" s="5">
        <f t="shared" si="50"/>
        <v>22853.109682342641</v>
      </c>
      <c r="BF45" s="5">
        <f t="shared" si="51"/>
        <v>167333.2366440128</v>
      </c>
      <c r="BG45" s="5">
        <f t="shared" si="23"/>
        <v>657146.89031765738</v>
      </c>
      <c r="BH45" s="5">
        <f t="shared" si="24"/>
        <v>190186.34632635544</v>
      </c>
      <c r="BI45" s="150"/>
      <c r="BJ45" s="2">
        <v>40</v>
      </c>
      <c r="BK45" s="118">
        <v>46054</v>
      </c>
      <c r="BL45" s="5">
        <f t="shared" si="52"/>
        <v>656750.02242243325</v>
      </c>
      <c r="BM45" s="5">
        <f t="shared" si="53"/>
        <v>4638.7987043821031</v>
      </c>
      <c r="BN45" s="5">
        <f t="shared" si="25"/>
        <v>670.93398557990213</v>
      </c>
      <c r="BO45" s="35">
        <f t="shared" si="26"/>
        <v>1.2259166428745314E-2</v>
      </c>
      <c r="BP45" s="5">
        <f t="shared" si="27"/>
        <v>3967.864718802201</v>
      </c>
      <c r="BQ45" s="35">
        <f t="shared" si="28"/>
        <v>7.2499999999999995E-2</v>
      </c>
      <c r="BR45" s="5">
        <f t="shared" si="54"/>
        <v>23920.91156314695</v>
      </c>
      <c r="BS45" s="5">
        <f t="shared" si="55"/>
        <v>161631.03661213719</v>
      </c>
      <c r="BT45" s="5">
        <f t="shared" si="29"/>
        <v>656079.08843685337</v>
      </c>
      <c r="BU45" s="5">
        <f t="shared" si="30"/>
        <v>185551.94817528414</v>
      </c>
      <c r="BV45" s="150"/>
      <c r="BW45" s="2">
        <v>40</v>
      </c>
      <c r="BX45" s="118">
        <v>46054</v>
      </c>
      <c r="BY45" s="5">
        <f t="shared" si="56"/>
        <v>655669.63712475938</v>
      </c>
      <c r="BZ45" s="5">
        <f t="shared" si="57"/>
        <v>4524.056967218442</v>
      </c>
      <c r="CA45" s="5">
        <f t="shared" si="31"/>
        <v>699.31741732401224</v>
      </c>
      <c r="CB45" s="35">
        <f t="shared" si="32"/>
        <v>1.2798837299661889E-2</v>
      </c>
      <c r="CC45" s="5">
        <f t="shared" si="33"/>
        <v>3824.7395498944297</v>
      </c>
      <c r="CD45" s="35">
        <f t="shared" si="34"/>
        <v>7.0000000000000007E-2</v>
      </c>
      <c r="CE45" s="5">
        <f t="shared" si="58"/>
        <v>25029.680292564197</v>
      </c>
      <c r="CF45" s="5">
        <f t="shared" si="59"/>
        <v>155932.59839617353</v>
      </c>
      <c r="CG45" s="5">
        <f t="shared" si="35"/>
        <v>654970.31970743532</v>
      </c>
      <c r="CH45" s="5">
        <f t="shared" si="36"/>
        <v>180962.27868873772</v>
      </c>
    </row>
    <row r="46" spans="1:86" ht="14.25" customHeight="1">
      <c r="I46" s="150"/>
      <c r="J46" s="2">
        <v>41</v>
      </c>
      <c r="K46" s="118">
        <v>46082</v>
      </c>
      <c r="L46" s="5">
        <f t="shared" si="37"/>
        <v>660114.20304224221</v>
      </c>
      <c r="M46" s="5">
        <f t="shared" si="0"/>
        <v>5108.6129075462923</v>
      </c>
      <c r="N46" s="5">
        <f t="shared" si="1"/>
        <v>570.32776163087692</v>
      </c>
      <c r="O46" s="35">
        <f t="shared" si="2"/>
        <v>1.0367801674360525E-2</v>
      </c>
      <c r="P46" s="5">
        <f t="shared" si="3"/>
        <v>4538.2851459154153</v>
      </c>
      <c r="Q46" s="35">
        <f t="shared" si="4"/>
        <v>8.2500000000000004E-2</v>
      </c>
      <c r="R46" s="5">
        <f t="shared" si="38"/>
        <v>20456.124719388659</v>
      </c>
      <c r="S46" s="5">
        <f t="shared" si="39"/>
        <v>188997.00449000931</v>
      </c>
      <c r="T46" s="5">
        <f t="shared" si="5"/>
        <v>659543.87528061133</v>
      </c>
      <c r="U46" s="5">
        <f t="shared" si="6"/>
        <v>209453.12920939797</v>
      </c>
      <c r="V46" s="150"/>
      <c r="W46" s="2">
        <v>41</v>
      </c>
      <c r="X46" s="118">
        <v>46082</v>
      </c>
      <c r="Y46" s="5">
        <f t="shared" si="40"/>
        <v>659163.46399867116</v>
      </c>
      <c r="Z46" s="5">
        <f t="shared" si="41"/>
        <v>4989.5991023797669</v>
      </c>
      <c r="AA46" s="5">
        <f t="shared" si="7"/>
        <v>595.17600905529252</v>
      </c>
      <c r="AB46" s="35">
        <f t="shared" si="8"/>
        <v>1.083511526160362E-2</v>
      </c>
      <c r="AC46" s="5">
        <f t="shared" si="9"/>
        <v>4394.4230933244744</v>
      </c>
      <c r="AD46" s="35">
        <f t="shared" si="10"/>
        <v>0.08</v>
      </c>
      <c r="AE46" s="5">
        <f t="shared" si="42"/>
        <v>21431.712010383872</v>
      </c>
      <c r="AF46" s="5">
        <f t="shared" si="43"/>
        <v>183141.85118718658</v>
      </c>
      <c r="AG46" s="5">
        <f t="shared" si="11"/>
        <v>658568.28798961581</v>
      </c>
      <c r="AH46" s="5">
        <f t="shared" si="12"/>
        <v>204573.56319757045</v>
      </c>
      <c r="AI46" s="150"/>
      <c r="AJ46" s="2">
        <v>41</v>
      </c>
      <c r="AK46" s="118">
        <v>46082</v>
      </c>
      <c r="AL46" s="5">
        <f t="shared" si="44"/>
        <v>658174.68947555171</v>
      </c>
      <c r="AM46" s="5">
        <f t="shared" si="45"/>
        <v>4871.6032698015033</v>
      </c>
      <c r="AN46" s="5">
        <f t="shared" si="13"/>
        <v>620.89173360523182</v>
      </c>
      <c r="AO46" s="35">
        <f t="shared" si="14"/>
        <v>1.1320248138377467E-2</v>
      </c>
      <c r="AP46" s="5">
        <f t="shared" si="15"/>
        <v>4250.7115361962715</v>
      </c>
      <c r="AQ46" s="35">
        <f t="shared" si="16"/>
        <v>7.7499999999999999E-2</v>
      </c>
      <c r="AR46" s="5">
        <f t="shared" si="46"/>
        <v>22446.202258053294</v>
      </c>
      <c r="AS46" s="5">
        <f t="shared" si="47"/>
        <v>177289.53180380832</v>
      </c>
      <c r="AT46" s="5">
        <f t="shared" si="17"/>
        <v>657553.79774194653</v>
      </c>
      <c r="AU46" s="5">
        <f t="shared" si="18"/>
        <v>199735.73406186161</v>
      </c>
      <c r="AV46" s="150"/>
      <c r="AW46" s="2">
        <v>41</v>
      </c>
      <c r="AX46" s="118">
        <v>46082</v>
      </c>
      <c r="AY46" s="5">
        <f t="shared" si="48"/>
        <v>657146.89031765738</v>
      </c>
      <c r="AZ46" s="5">
        <f t="shared" si="49"/>
        <v>4754.6586581588872</v>
      </c>
      <c r="BA46" s="5">
        <f t="shared" si="19"/>
        <v>647.49059367352856</v>
      </c>
      <c r="BB46" s="35">
        <f t="shared" si="20"/>
        <v>1.1823668708721223E-2</v>
      </c>
      <c r="BC46" s="5">
        <f t="shared" si="21"/>
        <v>4107.1680644853586</v>
      </c>
      <c r="BD46" s="35">
        <f t="shared" si="22"/>
        <v>7.5000000000000011E-2</v>
      </c>
      <c r="BE46" s="5">
        <f t="shared" si="50"/>
        <v>23500.600276016172</v>
      </c>
      <c r="BF46" s="5">
        <f t="shared" si="51"/>
        <v>171440.40470849816</v>
      </c>
      <c r="BG46" s="5">
        <f t="shared" si="23"/>
        <v>656499.39972398384</v>
      </c>
      <c r="BH46" s="5">
        <f t="shared" si="24"/>
        <v>194941.00498451432</v>
      </c>
      <c r="BI46" s="150"/>
      <c r="BJ46" s="2">
        <v>41</v>
      </c>
      <c r="BK46" s="118">
        <v>46082</v>
      </c>
      <c r="BL46" s="5">
        <f t="shared" si="52"/>
        <v>656079.08843685337</v>
      </c>
      <c r="BM46" s="5">
        <f t="shared" si="53"/>
        <v>4638.7987043821031</v>
      </c>
      <c r="BN46" s="5">
        <f t="shared" si="25"/>
        <v>674.9875450761142</v>
      </c>
      <c r="BO46" s="35">
        <f t="shared" si="26"/>
        <v>1.2345844706332182E-2</v>
      </c>
      <c r="BP46" s="5">
        <f t="shared" si="27"/>
        <v>3963.8111593059889</v>
      </c>
      <c r="BQ46" s="35">
        <f t="shared" si="28"/>
        <v>7.2499999999999995E-2</v>
      </c>
      <c r="BR46" s="5">
        <f t="shared" si="54"/>
        <v>24595.899108223064</v>
      </c>
      <c r="BS46" s="5">
        <f t="shared" si="55"/>
        <v>165594.84777144319</v>
      </c>
      <c r="BT46" s="5">
        <f t="shared" si="29"/>
        <v>655404.10089177731</v>
      </c>
      <c r="BU46" s="5">
        <f t="shared" si="30"/>
        <v>190190.74687966626</v>
      </c>
      <c r="BV46" s="150"/>
      <c r="BW46" s="2">
        <v>41</v>
      </c>
      <c r="BX46" s="118">
        <v>46082</v>
      </c>
      <c r="BY46" s="5">
        <f t="shared" si="56"/>
        <v>654970.31970743532</v>
      </c>
      <c r="BZ46" s="5">
        <f t="shared" si="57"/>
        <v>4524.056967218442</v>
      </c>
      <c r="CA46" s="5">
        <f t="shared" si="31"/>
        <v>703.39676892506895</v>
      </c>
      <c r="CB46" s="35">
        <f t="shared" si="32"/>
        <v>1.2887242327058696E-2</v>
      </c>
      <c r="CC46" s="5">
        <f t="shared" si="33"/>
        <v>3820.660198293373</v>
      </c>
      <c r="CD46" s="35">
        <f t="shared" si="34"/>
        <v>7.0000000000000007E-2</v>
      </c>
      <c r="CE46" s="5">
        <f t="shared" si="58"/>
        <v>25733.077061489264</v>
      </c>
      <c r="CF46" s="5">
        <f t="shared" si="59"/>
        <v>159753.2585944669</v>
      </c>
      <c r="CG46" s="5">
        <f t="shared" si="35"/>
        <v>654266.92293851031</v>
      </c>
      <c r="CH46" s="5">
        <f t="shared" si="36"/>
        <v>185486.33565595615</v>
      </c>
    </row>
    <row r="47" spans="1:86" ht="14.25" customHeight="1">
      <c r="I47" s="150"/>
      <c r="J47" s="2">
        <v>42</v>
      </c>
      <c r="K47" s="118">
        <v>46113</v>
      </c>
      <c r="L47" s="5">
        <f t="shared" si="37"/>
        <v>659543.87528061133</v>
      </c>
      <c r="M47" s="5">
        <f t="shared" si="0"/>
        <v>5108.6129075462923</v>
      </c>
      <c r="N47" s="5">
        <f t="shared" si="1"/>
        <v>574.24876499208949</v>
      </c>
      <c r="O47" s="35">
        <f t="shared" si="2"/>
        <v>1.0448107302904172E-2</v>
      </c>
      <c r="P47" s="5">
        <f t="shared" si="3"/>
        <v>4534.3641425542028</v>
      </c>
      <c r="Q47" s="35">
        <f t="shared" si="4"/>
        <v>8.2500000000000004E-2</v>
      </c>
      <c r="R47" s="5">
        <f t="shared" si="38"/>
        <v>21030.373484380747</v>
      </c>
      <c r="S47" s="5">
        <f t="shared" si="39"/>
        <v>193531.36863256351</v>
      </c>
      <c r="T47" s="5">
        <f t="shared" si="5"/>
        <v>658969.62651561922</v>
      </c>
      <c r="U47" s="5">
        <f t="shared" si="6"/>
        <v>214561.74211694425</v>
      </c>
      <c r="V47" s="150"/>
      <c r="W47" s="2">
        <v>42</v>
      </c>
      <c r="X47" s="118">
        <v>46113</v>
      </c>
      <c r="Y47" s="5">
        <f t="shared" si="40"/>
        <v>658568.28798961581</v>
      </c>
      <c r="Z47" s="5">
        <f t="shared" si="41"/>
        <v>4989.5991023797669</v>
      </c>
      <c r="AA47" s="5">
        <f t="shared" si="7"/>
        <v>599.1438491156614</v>
      </c>
      <c r="AB47" s="35">
        <f t="shared" si="8"/>
        <v>1.0917206796178596E-2</v>
      </c>
      <c r="AC47" s="5">
        <f t="shared" si="9"/>
        <v>4390.4552532641055</v>
      </c>
      <c r="AD47" s="35">
        <f t="shared" si="10"/>
        <v>0.08</v>
      </c>
      <c r="AE47" s="5">
        <f t="shared" si="42"/>
        <v>22030.855859499534</v>
      </c>
      <c r="AF47" s="5">
        <f t="shared" si="43"/>
        <v>187532.30644045069</v>
      </c>
      <c r="AG47" s="5">
        <f t="shared" si="11"/>
        <v>657969.14414050011</v>
      </c>
      <c r="AH47" s="5">
        <f t="shared" si="12"/>
        <v>209563.16229995023</v>
      </c>
      <c r="AI47" s="150"/>
      <c r="AJ47" s="2">
        <v>42</v>
      </c>
      <c r="AK47" s="118">
        <v>46113</v>
      </c>
      <c r="AL47" s="5">
        <f t="shared" si="44"/>
        <v>657553.79774194653</v>
      </c>
      <c r="AM47" s="5">
        <f t="shared" si="45"/>
        <v>4871.6032698015033</v>
      </c>
      <c r="AN47" s="5">
        <f t="shared" si="13"/>
        <v>624.90165938476548</v>
      </c>
      <c r="AO47" s="35">
        <f t="shared" si="14"/>
        <v>1.1404116193029817E-2</v>
      </c>
      <c r="AP47" s="5">
        <f t="shared" si="15"/>
        <v>4246.7016104167378</v>
      </c>
      <c r="AQ47" s="35">
        <f t="shared" si="16"/>
        <v>7.7499999999999999E-2</v>
      </c>
      <c r="AR47" s="5">
        <f t="shared" si="46"/>
        <v>23071.10391743806</v>
      </c>
      <c r="AS47" s="5">
        <f t="shared" si="47"/>
        <v>181536.23341422505</v>
      </c>
      <c r="AT47" s="5">
        <f t="shared" si="17"/>
        <v>656928.89608256181</v>
      </c>
      <c r="AU47" s="5">
        <f t="shared" si="18"/>
        <v>204607.33733166312</v>
      </c>
      <c r="AV47" s="150"/>
      <c r="AW47" s="2">
        <v>42</v>
      </c>
      <c r="AX47" s="118">
        <v>46113</v>
      </c>
      <c r="AY47" s="5">
        <f t="shared" si="48"/>
        <v>656499.39972398384</v>
      </c>
      <c r="AZ47" s="5">
        <f t="shared" si="49"/>
        <v>4754.6586581588872</v>
      </c>
      <c r="BA47" s="5">
        <f t="shared" si="19"/>
        <v>651.5374098839884</v>
      </c>
      <c r="BB47" s="35">
        <f t="shared" si="20"/>
        <v>1.190930094055687E-2</v>
      </c>
      <c r="BC47" s="5">
        <f t="shared" si="21"/>
        <v>4103.1212482748988</v>
      </c>
      <c r="BD47" s="35">
        <f t="shared" si="22"/>
        <v>7.4999999999999997E-2</v>
      </c>
      <c r="BE47" s="5">
        <f t="shared" si="50"/>
        <v>24152.137685900161</v>
      </c>
      <c r="BF47" s="5">
        <f t="shared" si="51"/>
        <v>175543.52595677305</v>
      </c>
      <c r="BG47" s="5">
        <f t="shared" si="23"/>
        <v>655847.8623140998</v>
      </c>
      <c r="BH47" s="5">
        <f t="shared" si="24"/>
        <v>199695.66364267323</v>
      </c>
      <c r="BI47" s="150"/>
      <c r="BJ47" s="2">
        <v>42</v>
      </c>
      <c r="BK47" s="118">
        <v>46113</v>
      </c>
      <c r="BL47" s="5">
        <f t="shared" si="52"/>
        <v>655404.10089177731</v>
      </c>
      <c r="BM47" s="5">
        <f t="shared" si="53"/>
        <v>4638.7987043821031</v>
      </c>
      <c r="BN47" s="5">
        <f t="shared" si="25"/>
        <v>679.06559482761531</v>
      </c>
      <c r="BO47" s="35">
        <f t="shared" si="26"/>
        <v>1.2433225740949308E-2</v>
      </c>
      <c r="BP47" s="5">
        <f t="shared" si="27"/>
        <v>3959.7331095544878</v>
      </c>
      <c r="BQ47" s="35">
        <f t="shared" si="28"/>
        <v>7.2499999999999995E-2</v>
      </c>
      <c r="BR47" s="5">
        <f t="shared" si="54"/>
        <v>25274.964703050679</v>
      </c>
      <c r="BS47" s="5">
        <f t="shared" si="55"/>
        <v>169554.58088099767</v>
      </c>
      <c r="BT47" s="5">
        <f t="shared" si="29"/>
        <v>654725.03529694967</v>
      </c>
      <c r="BU47" s="5">
        <f t="shared" si="30"/>
        <v>194829.54558404835</v>
      </c>
      <c r="BV47" s="150"/>
      <c r="BW47" s="2">
        <v>42</v>
      </c>
      <c r="BX47" s="118">
        <v>46113</v>
      </c>
      <c r="BY47" s="5">
        <f t="shared" si="56"/>
        <v>654266.92293851031</v>
      </c>
      <c r="BZ47" s="5">
        <f t="shared" si="57"/>
        <v>4524.056967218442</v>
      </c>
      <c r="CA47" s="5">
        <f t="shared" si="31"/>
        <v>707.49991674379817</v>
      </c>
      <c r="CB47" s="35">
        <f t="shared" si="32"/>
        <v>1.2976353691845568E-2</v>
      </c>
      <c r="CC47" s="5">
        <f t="shared" si="33"/>
        <v>3816.5570504746438</v>
      </c>
      <c r="CD47" s="35">
        <f t="shared" si="34"/>
        <v>7.0000000000000007E-2</v>
      </c>
      <c r="CE47" s="5">
        <f t="shared" si="58"/>
        <v>26440.576978233061</v>
      </c>
      <c r="CF47" s="5">
        <f t="shared" si="59"/>
        <v>163569.81564494155</v>
      </c>
      <c r="CG47" s="5">
        <f t="shared" si="35"/>
        <v>653559.42302176647</v>
      </c>
      <c r="CH47" s="5">
        <f t="shared" si="36"/>
        <v>190010.39262317462</v>
      </c>
    </row>
    <row r="48" spans="1:86" ht="14.25" customHeight="1">
      <c r="I48" s="150"/>
      <c r="J48" s="2">
        <v>43</v>
      </c>
      <c r="K48" s="118">
        <v>46143</v>
      </c>
      <c r="L48" s="5">
        <f t="shared" si="37"/>
        <v>658969.62651561922</v>
      </c>
      <c r="M48" s="5">
        <f t="shared" si="0"/>
        <v>5108.6129075462923</v>
      </c>
      <c r="N48" s="5">
        <f t="shared" si="1"/>
        <v>578.1967252514105</v>
      </c>
      <c r="O48" s="35">
        <f t="shared" si="2"/>
        <v>1.0529105475929655E-2</v>
      </c>
      <c r="P48" s="5">
        <f t="shared" si="3"/>
        <v>4530.4161822948818</v>
      </c>
      <c r="Q48" s="35">
        <f t="shared" si="4"/>
        <v>8.249999999999999E-2</v>
      </c>
      <c r="R48" s="5">
        <f t="shared" si="38"/>
        <v>21608.570209632158</v>
      </c>
      <c r="S48" s="5">
        <f t="shared" si="39"/>
        <v>198061.7848148584</v>
      </c>
      <c r="T48" s="5">
        <f t="shared" si="5"/>
        <v>658391.42979036784</v>
      </c>
      <c r="U48" s="5">
        <f t="shared" si="6"/>
        <v>219670.35502449056</v>
      </c>
      <c r="V48" s="150"/>
      <c r="W48" s="2">
        <v>43</v>
      </c>
      <c r="X48" s="118">
        <v>46143</v>
      </c>
      <c r="Y48" s="5">
        <f t="shared" si="40"/>
        <v>657969.14414050011</v>
      </c>
      <c r="Z48" s="5">
        <f t="shared" si="41"/>
        <v>4989.5991023797669</v>
      </c>
      <c r="AA48" s="5">
        <f t="shared" si="7"/>
        <v>603.1381414430989</v>
      </c>
      <c r="AB48" s="35">
        <f t="shared" si="8"/>
        <v>1.0999995610389423E-2</v>
      </c>
      <c r="AC48" s="5">
        <f t="shared" si="9"/>
        <v>4386.460960936668</v>
      </c>
      <c r="AD48" s="35">
        <f t="shared" si="10"/>
        <v>8.0000000000000016E-2</v>
      </c>
      <c r="AE48" s="5">
        <f t="shared" si="42"/>
        <v>22633.994000942632</v>
      </c>
      <c r="AF48" s="5">
        <f t="shared" si="43"/>
        <v>191918.76740138736</v>
      </c>
      <c r="AG48" s="5">
        <f t="shared" si="11"/>
        <v>657366.00599905697</v>
      </c>
      <c r="AH48" s="5">
        <f t="shared" si="12"/>
        <v>214552.76140232998</v>
      </c>
      <c r="AI48" s="150"/>
      <c r="AJ48" s="2">
        <v>43</v>
      </c>
      <c r="AK48" s="118">
        <v>46143</v>
      </c>
      <c r="AL48" s="5">
        <f t="shared" si="44"/>
        <v>656928.89608256181</v>
      </c>
      <c r="AM48" s="5">
        <f t="shared" si="45"/>
        <v>4871.6032698015033</v>
      </c>
      <c r="AN48" s="5">
        <f t="shared" si="13"/>
        <v>628.93748260162465</v>
      </c>
      <c r="AO48" s="35">
        <f t="shared" si="14"/>
        <v>1.1488685969251334E-2</v>
      </c>
      <c r="AP48" s="5">
        <f t="shared" si="15"/>
        <v>4242.6657871998787</v>
      </c>
      <c r="AQ48" s="35">
        <f t="shared" si="16"/>
        <v>7.7500000000000013E-2</v>
      </c>
      <c r="AR48" s="5">
        <f t="shared" si="46"/>
        <v>23700.041400039685</v>
      </c>
      <c r="AS48" s="5">
        <f t="shared" si="47"/>
        <v>185778.89920142494</v>
      </c>
      <c r="AT48" s="5">
        <f t="shared" si="17"/>
        <v>656299.9585999602</v>
      </c>
      <c r="AU48" s="5">
        <f t="shared" si="18"/>
        <v>209478.94060146462</v>
      </c>
      <c r="AV48" s="150"/>
      <c r="AW48" s="2">
        <v>43</v>
      </c>
      <c r="AX48" s="118">
        <v>46143</v>
      </c>
      <c r="AY48" s="5">
        <f t="shared" si="48"/>
        <v>655847.8623140998</v>
      </c>
      <c r="AZ48" s="5">
        <f t="shared" si="49"/>
        <v>4754.6586581588872</v>
      </c>
      <c r="BA48" s="5">
        <f t="shared" si="19"/>
        <v>655.60951869576365</v>
      </c>
      <c r="BB48" s="35">
        <f t="shared" si="20"/>
        <v>1.199563904438151E-2</v>
      </c>
      <c r="BC48" s="5">
        <f t="shared" si="21"/>
        <v>4099.0491394631235</v>
      </c>
      <c r="BD48" s="35">
        <f t="shared" si="22"/>
        <v>7.4999999999999997E-2</v>
      </c>
      <c r="BE48" s="5">
        <f t="shared" si="50"/>
        <v>24807.747204595926</v>
      </c>
      <c r="BF48" s="5">
        <f t="shared" si="51"/>
        <v>179642.57509623616</v>
      </c>
      <c r="BG48" s="5">
        <f t="shared" si="23"/>
        <v>655192.25279540406</v>
      </c>
      <c r="BH48" s="5">
        <f t="shared" si="24"/>
        <v>204450.32230083208</v>
      </c>
      <c r="BI48" s="150"/>
      <c r="BJ48" s="2">
        <v>43</v>
      </c>
      <c r="BK48" s="118">
        <v>46143</v>
      </c>
      <c r="BL48" s="5">
        <f t="shared" si="52"/>
        <v>654725.03529694967</v>
      </c>
      <c r="BM48" s="5">
        <f t="shared" si="53"/>
        <v>4638.7987043821031</v>
      </c>
      <c r="BN48" s="5">
        <f t="shared" si="25"/>
        <v>683.16828279636547</v>
      </c>
      <c r="BO48" s="35">
        <f t="shared" si="26"/>
        <v>1.2521316509362109E-2</v>
      </c>
      <c r="BP48" s="5">
        <f t="shared" si="27"/>
        <v>3955.6304215857376</v>
      </c>
      <c r="BQ48" s="35">
        <f t="shared" si="28"/>
        <v>7.2499999999999995E-2</v>
      </c>
      <c r="BR48" s="5">
        <f t="shared" si="54"/>
        <v>25958.132985847045</v>
      </c>
      <c r="BS48" s="5">
        <f t="shared" si="55"/>
        <v>173510.2113025834</v>
      </c>
      <c r="BT48" s="5">
        <f t="shared" si="29"/>
        <v>654041.86701415328</v>
      </c>
      <c r="BU48" s="5">
        <f t="shared" si="30"/>
        <v>199468.34428843044</v>
      </c>
      <c r="BV48" s="150"/>
      <c r="BW48" s="2">
        <v>43</v>
      </c>
      <c r="BX48" s="118">
        <v>46143</v>
      </c>
      <c r="BY48" s="5">
        <f t="shared" si="56"/>
        <v>653559.42302176647</v>
      </c>
      <c r="BZ48" s="5">
        <f t="shared" si="57"/>
        <v>4524.056967218442</v>
      </c>
      <c r="CA48" s="5">
        <f t="shared" si="31"/>
        <v>711.62699959147085</v>
      </c>
      <c r="CB48" s="35">
        <f t="shared" si="32"/>
        <v>1.3066178367706353E-2</v>
      </c>
      <c r="CC48" s="5">
        <f t="shared" si="33"/>
        <v>3812.4299676269711</v>
      </c>
      <c r="CD48" s="35">
        <f t="shared" si="34"/>
        <v>7.0000000000000007E-2</v>
      </c>
      <c r="CE48" s="5">
        <f t="shared" si="58"/>
        <v>27152.203977824531</v>
      </c>
      <c r="CF48" s="5">
        <f t="shared" si="59"/>
        <v>167382.24561256851</v>
      </c>
      <c r="CG48" s="5">
        <f t="shared" si="35"/>
        <v>652847.796022175</v>
      </c>
      <c r="CH48" s="5">
        <f t="shared" si="36"/>
        <v>194534.44959039305</v>
      </c>
    </row>
    <row r="49" spans="9:86" ht="14.25" customHeight="1">
      <c r="I49" s="150"/>
      <c r="J49" s="2">
        <v>44</v>
      </c>
      <c r="K49" s="118">
        <v>46174</v>
      </c>
      <c r="L49" s="5">
        <f t="shared" si="37"/>
        <v>658391.42979036784</v>
      </c>
      <c r="M49" s="5">
        <f t="shared" si="0"/>
        <v>5108.6129075462923</v>
      </c>
      <c r="N49" s="5">
        <f t="shared" si="1"/>
        <v>582.17182773751301</v>
      </c>
      <c r="O49" s="35">
        <f t="shared" si="2"/>
        <v>1.0610803264973425E-2</v>
      </c>
      <c r="P49" s="5">
        <f t="shared" si="3"/>
        <v>4526.4410798087793</v>
      </c>
      <c r="Q49" s="35">
        <f t="shared" si="4"/>
        <v>8.2500000000000018E-2</v>
      </c>
      <c r="R49" s="5">
        <f t="shared" si="38"/>
        <v>22190.742037369673</v>
      </c>
      <c r="S49" s="5">
        <f t="shared" si="39"/>
        <v>202588.22589466718</v>
      </c>
      <c r="T49" s="5">
        <f t="shared" si="5"/>
        <v>657809.25796263036</v>
      </c>
      <c r="U49" s="5">
        <f t="shared" si="6"/>
        <v>224778.96793203685</v>
      </c>
      <c r="V49" s="150"/>
      <c r="W49" s="2">
        <v>44</v>
      </c>
      <c r="X49" s="118">
        <v>46174</v>
      </c>
      <c r="Y49" s="5">
        <f t="shared" si="40"/>
        <v>657366.00599905697</v>
      </c>
      <c r="Z49" s="5">
        <f t="shared" si="41"/>
        <v>4989.5991023797669</v>
      </c>
      <c r="AA49" s="5">
        <f t="shared" si="7"/>
        <v>607.15906238605385</v>
      </c>
      <c r="AB49" s="35">
        <f t="shared" si="8"/>
        <v>1.1083488775114876E-2</v>
      </c>
      <c r="AC49" s="5">
        <f t="shared" si="9"/>
        <v>4382.4400399937131</v>
      </c>
      <c r="AD49" s="35">
        <f t="shared" si="10"/>
        <v>7.9999999999999988E-2</v>
      </c>
      <c r="AE49" s="5">
        <f t="shared" si="42"/>
        <v>23241.153063328686</v>
      </c>
      <c r="AF49" s="5">
        <f t="shared" si="43"/>
        <v>196301.20744138106</v>
      </c>
      <c r="AG49" s="5">
        <f t="shared" si="11"/>
        <v>656758.84693667095</v>
      </c>
      <c r="AH49" s="5">
        <f t="shared" si="12"/>
        <v>219542.36050470974</v>
      </c>
      <c r="AI49" s="150"/>
      <c r="AJ49" s="2">
        <v>44</v>
      </c>
      <c r="AK49" s="118">
        <v>46174</v>
      </c>
      <c r="AL49" s="5">
        <f t="shared" si="44"/>
        <v>656299.9585999602</v>
      </c>
      <c r="AM49" s="5">
        <f t="shared" si="45"/>
        <v>4871.6032698015033</v>
      </c>
      <c r="AN49" s="5">
        <f t="shared" si="13"/>
        <v>632.99937051009329</v>
      </c>
      <c r="AO49" s="35">
        <f t="shared" si="14"/>
        <v>1.157396453646764E-2</v>
      </c>
      <c r="AP49" s="5">
        <f t="shared" si="15"/>
        <v>4238.60389929141</v>
      </c>
      <c r="AQ49" s="35">
        <f t="shared" si="16"/>
        <v>7.7500000000000013E-2</v>
      </c>
      <c r="AR49" s="5">
        <f t="shared" si="46"/>
        <v>24333.040770549778</v>
      </c>
      <c r="AS49" s="5">
        <f t="shared" si="47"/>
        <v>190017.50310071633</v>
      </c>
      <c r="AT49" s="5">
        <f t="shared" si="17"/>
        <v>655666.95922945009</v>
      </c>
      <c r="AU49" s="5">
        <f t="shared" si="18"/>
        <v>214350.54387126613</v>
      </c>
      <c r="AV49" s="150"/>
      <c r="AW49" s="2">
        <v>44</v>
      </c>
      <c r="AX49" s="118">
        <v>46174</v>
      </c>
      <c r="AY49" s="5">
        <f t="shared" si="48"/>
        <v>655192.25279540406</v>
      </c>
      <c r="AZ49" s="5">
        <f t="shared" si="49"/>
        <v>4754.6586581588872</v>
      </c>
      <c r="BA49" s="5">
        <f t="shared" si="19"/>
        <v>659.7070781876123</v>
      </c>
      <c r="BB49" s="35">
        <f t="shared" si="20"/>
        <v>1.2082690087490118E-2</v>
      </c>
      <c r="BC49" s="5">
        <f t="shared" si="21"/>
        <v>4094.9515799712749</v>
      </c>
      <c r="BD49" s="35">
        <f t="shared" si="22"/>
        <v>7.4999999999999997E-2</v>
      </c>
      <c r="BE49" s="5">
        <f t="shared" si="50"/>
        <v>25467.454282783539</v>
      </c>
      <c r="BF49" s="5">
        <f t="shared" si="51"/>
        <v>183737.52667620743</v>
      </c>
      <c r="BG49" s="5">
        <f t="shared" si="23"/>
        <v>654532.54571721645</v>
      </c>
      <c r="BH49" s="5">
        <f t="shared" si="24"/>
        <v>209204.98095899099</v>
      </c>
      <c r="BI49" s="150"/>
      <c r="BJ49" s="2">
        <v>44</v>
      </c>
      <c r="BK49" s="118">
        <v>46174</v>
      </c>
      <c r="BL49" s="5">
        <f t="shared" si="52"/>
        <v>654041.86701415328</v>
      </c>
      <c r="BM49" s="5">
        <f t="shared" si="53"/>
        <v>4638.7987043821031</v>
      </c>
      <c r="BN49" s="5">
        <f t="shared" si="25"/>
        <v>687.29575783826067</v>
      </c>
      <c r="BO49" s="35">
        <f t="shared" si="26"/>
        <v>1.2610124076171186E-2</v>
      </c>
      <c r="BP49" s="5">
        <f t="shared" si="27"/>
        <v>3951.5029465438424</v>
      </c>
      <c r="BQ49" s="35">
        <f t="shared" si="28"/>
        <v>7.2499999999999995E-2</v>
      </c>
      <c r="BR49" s="5">
        <f t="shared" si="54"/>
        <v>26645.428743685305</v>
      </c>
      <c r="BS49" s="5">
        <f t="shared" si="55"/>
        <v>177461.71424912725</v>
      </c>
      <c r="BT49" s="5">
        <f t="shared" si="29"/>
        <v>653354.57125631499</v>
      </c>
      <c r="BU49" s="5">
        <f t="shared" si="30"/>
        <v>204107.14299281256</v>
      </c>
      <c r="BV49" s="150"/>
      <c r="BW49" s="2">
        <v>44</v>
      </c>
      <c r="BX49" s="118">
        <v>46174</v>
      </c>
      <c r="BY49" s="5">
        <f t="shared" si="56"/>
        <v>652847.796022175</v>
      </c>
      <c r="BZ49" s="5">
        <f t="shared" si="57"/>
        <v>4524.056967218442</v>
      </c>
      <c r="CA49" s="5">
        <f t="shared" si="31"/>
        <v>715.77815708908747</v>
      </c>
      <c r="CB49" s="35">
        <f t="shared" si="32"/>
        <v>1.3156723416092071E-2</v>
      </c>
      <c r="CC49" s="5">
        <f t="shared" si="33"/>
        <v>3808.2788101293545</v>
      </c>
      <c r="CD49" s="35">
        <f t="shared" si="34"/>
        <v>7.0000000000000007E-2</v>
      </c>
      <c r="CE49" s="5">
        <f t="shared" si="58"/>
        <v>27867.982134913618</v>
      </c>
      <c r="CF49" s="5">
        <f t="shared" si="59"/>
        <v>171190.52442269787</v>
      </c>
      <c r="CG49" s="5">
        <f t="shared" si="35"/>
        <v>652132.01786508586</v>
      </c>
      <c r="CH49" s="5">
        <f t="shared" si="36"/>
        <v>199058.50655761149</v>
      </c>
    </row>
    <row r="50" spans="9:86" ht="14.25" customHeight="1">
      <c r="I50" s="150"/>
      <c r="J50" s="2">
        <v>45</v>
      </c>
      <c r="K50" s="118">
        <v>46204</v>
      </c>
      <c r="L50" s="5">
        <f t="shared" si="37"/>
        <v>657809.25796263036</v>
      </c>
      <c r="M50" s="5">
        <f t="shared" si="0"/>
        <v>5108.6129075462923</v>
      </c>
      <c r="N50" s="5">
        <f t="shared" si="1"/>
        <v>586.17425905320852</v>
      </c>
      <c r="O50" s="35">
        <f t="shared" si="2"/>
        <v>1.0693207831134088E-2</v>
      </c>
      <c r="P50" s="5">
        <f t="shared" si="3"/>
        <v>4522.4386484930837</v>
      </c>
      <c r="Q50" s="35">
        <f t="shared" si="4"/>
        <v>8.2500000000000004E-2</v>
      </c>
      <c r="R50" s="5">
        <f t="shared" si="38"/>
        <v>22776.916296422882</v>
      </c>
      <c r="S50" s="5">
        <f t="shared" si="39"/>
        <v>207110.66454316027</v>
      </c>
      <c r="T50" s="5">
        <f t="shared" si="5"/>
        <v>657223.08370357717</v>
      </c>
      <c r="U50" s="5">
        <f t="shared" si="6"/>
        <v>229887.58083958316</v>
      </c>
      <c r="V50" s="150"/>
      <c r="W50" s="2">
        <v>45</v>
      </c>
      <c r="X50" s="118">
        <v>46204</v>
      </c>
      <c r="Y50" s="5">
        <f t="shared" si="40"/>
        <v>656758.84693667095</v>
      </c>
      <c r="Z50" s="5">
        <f t="shared" si="41"/>
        <v>4989.5991023797669</v>
      </c>
      <c r="AA50" s="5">
        <f t="shared" si="7"/>
        <v>611.20678946862699</v>
      </c>
      <c r="AB50" s="35">
        <f t="shared" si="8"/>
        <v>1.1167693450699361E-2</v>
      </c>
      <c r="AC50" s="5">
        <f t="shared" si="9"/>
        <v>4378.3923129111399</v>
      </c>
      <c r="AD50" s="35">
        <f t="shared" si="10"/>
        <v>0.08</v>
      </c>
      <c r="AE50" s="5">
        <f t="shared" si="42"/>
        <v>23852.359852797312</v>
      </c>
      <c r="AF50" s="5">
        <f t="shared" si="43"/>
        <v>200679.5997542922</v>
      </c>
      <c r="AG50" s="5">
        <f t="shared" si="11"/>
        <v>656147.6401472023</v>
      </c>
      <c r="AH50" s="5">
        <f t="shared" si="12"/>
        <v>224531.95960708952</v>
      </c>
      <c r="AI50" s="150"/>
      <c r="AJ50" s="2">
        <v>45</v>
      </c>
      <c r="AK50" s="118">
        <v>46204</v>
      </c>
      <c r="AL50" s="5">
        <f t="shared" si="44"/>
        <v>655666.95922945009</v>
      </c>
      <c r="AM50" s="5">
        <f t="shared" si="45"/>
        <v>4871.6032698015033</v>
      </c>
      <c r="AN50" s="5">
        <f t="shared" si="13"/>
        <v>637.08749144463854</v>
      </c>
      <c r="AO50" s="35">
        <f t="shared" si="14"/>
        <v>1.1659959053480815E-2</v>
      </c>
      <c r="AP50" s="5">
        <f t="shared" si="15"/>
        <v>4234.5157783568648</v>
      </c>
      <c r="AQ50" s="35">
        <f t="shared" si="16"/>
        <v>7.7499999999999986E-2</v>
      </c>
      <c r="AR50" s="5">
        <f t="shared" si="46"/>
        <v>24970.128261994418</v>
      </c>
      <c r="AS50" s="5">
        <f t="shared" si="47"/>
        <v>194252.01887907321</v>
      </c>
      <c r="AT50" s="5">
        <f t="shared" si="17"/>
        <v>655029.87173800543</v>
      </c>
      <c r="AU50" s="5">
        <f t="shared" si="18"/>
        <v>219222.14714106763</v>
      </c>
      <c r="AV50" s="150"/>
      <c r="AW50" s="2">
        <v>45</v>
      </c>
      <c r="AX50" s="118">
        <v>46204</v>
      </c>
      <c r="AY50" s="5">
        <f t="shared" si="48"/>
        <v>654532.54571721645</v>
      </c>
      <c r="AZ50" s="5">
        <f t="shared" si="49"/>
        <v>4754.6586581588872</v>
      </c>
      <c r="BA50" s="5">
        <f t="shared" si="19"/>
        <v>663.83024742628459</v>
      </c>
      <c r="BB50" s="35">
        <f t="shared" si="20"/>
        <v>1.2170461226472031E-2</v>
      </c>
      <c r="BC50" s="5">
        <f t="shared" si="21"/>
        <v>4090.8284107326026</v>
      </c>
      <c r="BD50" s="35">
        <f t="shared" si="22"/>
        <v>7.4999999999999997E-2</v>
      </c>
      <c r="BE50" s="5">
        <f t="shared" si="50"/>
        <v>26131.284530209825</v>
      </c>
      <c r="BF50" s="5">
        <f t="shared" si="51"/>
        <v>187828.35508694002</v>
      </c>
      <c r="BG50" s="5">
        <f t="shared" si="23"/>
        <v>653868.71546979016</v>
      </c>
      <c r="BH50" s="5">
        <f t="shared" si="24"/>
        <v>213959.63961714983</v>
      </c>
      <c r="BI50" s="150"/>
      <c r="BJ50" s="2">
        <v>45</v>
      </c>
      <c r="BK50" s="118">
        <v>46204</v>
      </c>
      <c r="BL50" s="5">
        <f t="shared" si="52"/>
        <v>653354.57125631499</v>
      </c>
      <c r="BM50" s="5">
        <f t="shared" si="53"/>
        <v>4638.7987043821031</v>
      </c>
      <c r="BN50" s="5">
        <f t="shared" si="25"/>
        <v>691.44816970853344</v>
      </c>
      <c r="BO50" s="35">
        <f t="shared" si="26"/>
        <v>1.2699655595196393E-2</v>
      </c>
      <c r="BP50" s="5">
        <f t="shared" si="27"/>
        <v>3947.3505346735697</v>
      </c>
      <c r="BQ50" s="35">
        <f t="shared" si="28"/>
        <v>7.2499999999999995E-2</v>
      </c>
      <c r="BR50" s="5">
        <f t="shared" si="54"/>
        <v>27336.876913393837</v>
      </c>
      <c r="BS50" s="5">
        <f t="shared" si="55"/>
        <v>181409.06478380083</v>
      </c>
      <c r="BT50" s="5">
        <f t="shared" si="29"/>
        <v>652663.1230866065</v>
      </c>
      <c r="BU50" s="5">
        <f t="shared" si="30"/>
        <v>208745.94169719468</v>
      </c>
      <c r="BV50" s="150"/>
      <c r="BW50" s="2">
        <v>45</v>
      </c>
      <c r="BX50" s="118">
        <v>46204</v>
      </c>
      <c r="BY50" s="5">
        <f t="shared" si="56"/>
        <v>652132.01786508586</v>
      </c>
      <c r="BZ50" s="5">
        <f t="shared" si="57"/>
        <v>4524.056967218442</v>
      </c>
      <c r="CA50" s="5">
        <f t="shared" si="31"/>
        <v>719.95352967210783</v>
      </c>
      <c r="CB50" s="35">
        <f t="shared" si="32"/>
        <v>1.3247995987604823E-2</v>
      </c>
      <c r="CC50" s="5">
        <f t="shared" si="33"/>
        <v>3804.1034375463341</v>
      </c>
      <c r="CD50" s="35">
        <f t="shared" si="34"/>
        <v>7.0000000000000007E-2</v>
      </c>
      <c r="CE50" s="5">
        <f t="shared" si="58"/>
        <v>28587.935664585726</v>
      </c>
      <c r="CF50" s="5">
        <f t="shared" si="59"/>
        <v>174994.62786024419</v>
      </c>
      <c r="CG50" s="5">
        <f t="shared" si="35"/>
        <v>651412.06433541374</v>
      </c>
      <c r="CH50" s="5">
        <f t="shared" si="36"/>
        <v>203582.56352482992</v>
      </c>
    </row>
    <row r="51" spans="9:86" ht="14.25" customHeight="1">
      <c r="I51" s="150"/>
      <c r="J51" s="2">
        <v>46</v>
      </c>
      <c r="K51" s="118">
        <v>46235</v>
      </c>
      <c r="L51" s="5">
        <f t="shared" si="37"/>
        <v>657223.08370357717</v>
      </c>
      <c r="M51" s="5">
        <f t="shared" si="0"/>
        <v>5108.6129075462923</v>
      </c>
      <c r="N51" s="5">
        <f t="shared" si="1"/>
        <v>590.20420708419897</v>
      </c>
      <c r="O51" s="35">
        <f t="shared" si="2"/>
        <v>1.077632642648434E-2</v>
      </c>
      <c r="P51" s="5">
        <f t="shared" si="3"/>
        <v>4518.4087004620933</v>
      </c>
      <c r="Q51" s="35">
        <f t="shared" si="4"/>
        <v>8.2500000000000004E-2</v>
      </c>
      <c r="R51" s="5">
        <f t="shared" si="38"/>
        <v>23367.120503507082</v>
      </c>
      <c r="S51" s="5">
        <f t="shared" si="39"/>
        <v>211629.07324362235</v>
      </c>
      <c r="T51" s="5">
        <f t="shared" si="5"/>
        <v>656632.87949649303</v>
      </c>
      <c r="U51" s="5">
        <f t="shared" si="6"/>
        <v>234996.19374712944</v>
      </c>
      <c r="V51" s="150"/>
      <c r="W51" s="2">
        <v>46</v>
      </c>
      <c r="X51" s="118">
        <v>46235</v>
      </c>
      <c r="Y51" s="5">
        <f t="shared" si="40"/>
        <v>656147.6401472023</v>
      </c>
      <c r="Z51" s="5">
        <f t="shared" si="41"/>
        <v>4989.5991023797669</v>
      </c>
      <c r="AA51" s="5">
        <f t="shared" si="7"/>
        <v>615.28150139841819</v>
      </c>
      <c r="AB51" s="35">
        <f t="shared" si="8"/>
        <v>1.1252616888364647E-2</v>
      </c>
      <c r="AC51" s="5">
        <f t="shared" si="9"/>
        <v>4374.3176009813487</v>
      </c>
      <c r="AD51" s="35">
        <f t="shared" si="10"/>
        <v>0.08</v>
      </c>
      <c r="AE51" s="5">
        <f t="shared" si="42"/>
        <v>24467.64135419573</v>
      </c>
      <c r="AF51" s="5">
        <f t="shared" si="43"/>
        <v>205053.91735527356</v>
      </c>
      <c r="AG51" s="5">
        <f t="shared" si="11"/>
        <v>655532.35864580388</v>
      </c>
      <c r="AH51" s="5">
        <f t="shared" si="12"/>
        <v>229521.55870946927</v>
      </c>
      <c r="AI51" s="150"/>
      <c r="AJ51" s="2">
        <v>46</v>
      </c>
      <c r="AK51" s="118">
        <v>46235</v>
      </c>
      <c r="AL51" s="5">
        <f t="shared" si="44"/>
        <v>655029.87173800543</v>
      </c>
      <c r="AM51" s="5">
        <f t="shared" si="45"/>
        <v>4871.6032698015033</v>
      </c>
      <c r="AN51" s="5">
        <f t="shared" si="13"/>
        <v>641.20201482688481</v>
      </c>
      <c r="AO51" s="35">
        <f t="shared" si="14"/>
        <v>1.1746676769880476E-2</v>
      </c>
      <c r="AP51" s="5">
        <f t="shared" si="15"/>
        <v>4230.4012549746185</v>
      </c>
      <c r="AQ51" s="35">
        <f t="shared" si="16"/>
        <v>7.7499999999999999E-2</v>
      </c>
      <c r="AR51" s="5">
        <f t="shared" si="46"/>
        <v>25611.330276821303</v>
      </c>
      <c r="AS51" s="5">
        <f t="shared" si="47"/>
        <v>198482.42013404783</v>
      </c>
      <c r="AT51" s="5">
        <f t="shared" si="17"/>
        <v>654388.66972317849</v>
      </c>
      <c r="AU51" s="5">
        <f t="shared" si="18"/>
        <v>224093.75041086914</v>
      </c>
      <c r="AV51" s="150"/>
      <c r="AW51" s="2">
        <v>46</v>
      </c>
      <c r="AX51" s="118">
        <v>46235</v>
      </c>
      <c r="AY51" s="5">
        <f t="shared" si="48"/>
        <v>653868.71546979016</v>
      </c>
      <c r="AZ51" s="5">
        <f t="shared" si="49"/>
        <v>4754.6586581588872</v>
      </c>
      <c r="BA51" s="5">
        <f t="shared" si="19"/>
        <v>667.97918647269898</v>
      </c>
      <c r="BB51" s="35">
        <f t="shared" si="20"/>
        <v>1.2258959708621706E-2</v>
      </c>
      <c r="BC51" s="5">
        <f t="shared" si="21"/>
        <v>4086.6794716861882</v>
      </c>
      <c r="BD51" s="35">
        <f t="shared" si="22"/>
        <v>7.4999999999999997E-2</v>
      </c>
      <c r="BE51" s="5">
        <f t="shared" si="50"/>
        <v>26799.263716682522</v>
      </c>
      <c r="BF51" s="5">
        <f t="shared" si="51"/>
        <v>191915.03455862621</v>
      </c>
      <c r="BG51" s="5">
        <f t="shared" si="23"/>
        <v>653200.73628331744</v>
      </c>
      <c r="BH51" s="5">
        <f t="shared" si="24"/>
        <v>218714.29827530874</v>
      </c>
      <c r="BI51" s="150"/>
      <c r="BJ51" s="2">
        <v>46</v>
      </c>
      <c r="BK51" s="118">
        <v>46235</v>
      </c>
      <c r="BL51" s="5">
        <f t="shared" si="52"/>
        <v>652663.1230866065</v>
      </c>
      <c r="BM51" s="5">
        <f t="shared" si="53"/>
        <v>4638.7987043821031</v>
      </c>
      <c r="BN51" s="5">
        <f t="shared" si="25"/>
        <v>695.62566906718894</v>
      </c>
      <c r="BO51" s="35">
        <f t="shared" si="26"/>
        <v>1.2789918310887282E-2</v>
      </c>
      <c r="BP51" s="5">
        <f t="shared" si="27"/>
        <v>3943.1730353149142</v>
      </c>
      <c r="BQ51" s="35">
        <f t="shared" si="28"/>
        <v>7.2499999999999995E-2</v>
      </c>
      <c r="BR51" s="5">
        <f t="shared" si="54"/>
        <v>28032.502582461027</v>
      </c>
      <c r="BS51" s="5">
        <f t="shared" si="55"/>
        <v>185352.23781911575</v>
      </c>
      <c r="BT51" s="5">
        <f t="shared" si="29"/>
        <v>651967.49741753936</v>
      </c>
      <c r="BU51" s="5">
        <f t="shared" si="30"/>
        <v>213384.74040157677</v>
      </c>
      <c r="BV51" s="150"/>
      <c r="BW51" s="2">
        <v>46</v>
      </c>
      <c r="BX51" s="118">
        <v>46235</v>
      </c>
      <c r="BY51" s="5">
        <f t="shared" si="56"/>
        <v>651412.06433541374</v>
      </c>
      <c r="BZ51" s="5">
        <f t="shared" si="57"/>
        <v>4524.056967218442</v>
      </c>
      <c r="CA51" s="5">
        <f t="shared" si="31"/>
        <v>724.15325859519498</v>
      </c>
      <c r="CB51" s="35">
        <f t="shared" si="32"/>
        <v>1.3340003323407778E-2</v>
      </c>
      <c r="CC51" s="5">
        <f t="shared" si="33"/>
        <v>3799.903708623247</v>
      </c>
      <c r="CD51" s="35">
        <f t="shared" si="34"/>
        <v>7.0000000000000007E-2</v>
      </c>
      <c r="CE51" s="5">
        <f t="shared" si="58"/>
        <v>29312.08892318092</v>
      </c>
      <c r="CF51" s="5">
        <f t="shared" si="59"/>
        <v>178794.53156886745</v>
      </c>
      <c r="CG51" s="5">
        <f t="shared" si="35"/>
        <v>650687.91107681859</v>
      </c>
      <c r="CH51" s="5">
        <f t="shared" si="36"/>
        <v>208106.62049204836</v>
      </c>
    </row>
    <row r="52" spans="9:86" ht="14.25" customHeight="1">
      <c r="I52" s="150"/>
      <c r="J52" s="2">
        <v>47</v>
      </c>
      <c r="K52" s="118">
        <v>46266</v>
      </c>
      <c r="L52" s="5">
        <f t="shared" si="37"/>
        <v>656632.87949649303</v>
      </c>
      <c r="M52" s="5">
        <f t="shared" si="0"/>
        <v>5108.6129075462923</v>
      </c>
      <c r="N52" s="5">
        <f t="shared" si="1"/>
        <v>594.26186100790255</v>
      </c>
      <c r="O52" s="35">
        <f t="shared" si="2"/>
        <v>1.0860166395510077E-2</v>
      </c>
      <c r="P52" s="5">
        <f t="shared" si="3"/>
        <v>4514.3510465383897</v>
      </c>
      <c r="Q52" s="35">
        <f t="shared" si="4"/>
        <v>8.2500000000000004E-2</v>
      </c>
      <c r="R52" s="5">
        <f t="shared" si="38"/>
        <v>23961.382364514982</v>
      </c>
      <c r="S52" s="5">
        <f t="shared" si="39"/>
        <v>216143.42429016074</v>
      </c>
      <c r="T52" s="5">
        <f t="shared" si="5"/>
        <v>656038.61763548513</v>
      </c>
      <c r="U52" s="5">
        <f t="shared" si="6"/>
        <v>240104.80665467572</v>
      </c>
      <c r="V52" s="150"/>
      <c r="W52" s="2">
        <v>47</v>
      </c>
      <c r="X52" s="118">
        <v>46266</v>
      </c>
      <c r="Y52" s="5">
        <f t="shared" si="40"/>
        <v>655532.35864580388</v>
      </c>
      <c r="Z52" s="5">
        <f t="shared" si="41"/>
        <v>4989.5991023797669</v>
      </c>
      <c r="AA52" s="5">
        <f t="shared" si="7"/>
        <v>619.38337807440712</v>
      </c>
      <c r="AB52" s="35">
        <f t="shared" si="8"/>
        <v>1.1338266431648198E-2</v>
      </c>
      <c r="AC52" s="5">
        <f t="shared" si="9"/>
        <v>4370.2157243053598</v>
      </c>
      <c r="AD52" s="35">
        <f t="shared" si="10"/>
        <v>8.0000000000000016E-2</v>
      </c>
      <c r="AE52" s="5">
        <f t="shared" si="42"/>
        <v>25087.024732270136</v>
      </c>
      <c r="AF52" s="5">
        <f t="shared" si="43"/>
        <v>209424.13307957893</v>
      </c>
      <c r="AG52" s="5">
        <f t="shared" si="11"/>
        <v>654912.97526772949</v>
      </c>
      <c r="AH52" s="5">
        <f t="shared" si="12"/>
        <v>234511.15781184906</v>
      </c>
      <c r="AI52" s="150"/>
      <c r="AJ52" s="2">
        <v>47</v>
      </c>
      <c r="AK52" s="118">
        <v>46266</v>
      </c>
      <c r="AL52" s="5">
        <f t="shared" si="44"/>
        <v>654388.66972317849</v>
      </c>
      <c r="AM52" s="5">
        <f t="shared" si="45"/>
        <v>4871.6032698015033</v>
      </c>
      <c r="AN52" s="5">
        <f t="shared" si="13"/>
        <v>645.34311117264224</v>
      </c>
      <c r="AO52" s="35">
        <f t="shared" si="14"/>
        <v>1.1834125027481983E-2</v>
      </c>
      <c r="AP52" s="5">
        <f t="shared" si="15"/>
        <v>4226.2601586288611</v>
      </c>
      <c r="AQ52" s="35">
        <f t="shared" si="16"/>
        <v>7.7499999999999999E-2</v>
      </c>
      <c r="AR52" s="5">
        <f t="shared" si="46"/>
        <v>26256.673387993946</v>
      </c>
      <c r="AS52" s="5">
        <f t="shared" si="47"/>
        <v>202708.6802926767</v>
      </c>
      <c r="AT52" s="5">
        <f t="shared" si="17"/>
        <v>653743.32661200583</v>
      </c>
      <c r="AU52" s="5">
        <f t="shared" si="18"/>
        <v>228965.35368067064</v>
      </c>
      <c r="AV52" s="150"/>
      <c r="AW52" s="2">
        <v>47</v>
      </c>
      <c r="AX52" s="118">
        <v>46266</v>
      </c>
      <c r="AY52" s="5">
        <f t="shared" si="48"/>
        <v>653200.73628331744</v>
      </c>
      <c r="AZ52" s="5">
        <f t="shared" si="49"/>
        <v>4754.6586581588872</v>
      </c>
      <c r="BA52" s="5">
        <f t="shared" si="19"/>
        <v>672.15405638815355</v>
      </c>
      <c r="BB52" s="35">
        <f t="shared" si="20"/>
        <v>1.2348192873376344E-2</v>
      </c>
      <c r="BC52" s="5">
        <f t="shared" si="21"/>
        <v>4082.5046017707336</v>
      </c>
      <c r="BD52" s="35">
        <f t="shared" si="22"/>
        <v>7.4999999999999997E-2</v>
      </c>
      <c r="BE52" s="5">
        <f t="shared" si="50"/>
        <v>27471.417773070676</v>
      </c>
      <c r="BF52" s="5">
        <f t="shared" si="51"/>
        <v>195997.53916039693</v>
      </c>
      <c r="BG52" s="5">
        <f t="shared" si="23"/>
        <v>652528.58222692925</v>
      </c>
      <c r="BH52" s="5">
        <f t="shared" si="24"/>
        <v>223468.95693346762</v>
      </c>
      <c r="BI52" s="150"/>
      <c r="BJ52" s="2">
        <v>47</v>
      </c>
      <c r="BK52" s="118">
        <v>46266</v>
      </c>
      <c r="BL52" s="5">
        <f t="shared" si="52"/>
        <v>651967.49741753936</v>
      </c>
      <c r="BM52" s="5">
        <f t="shared" si="53"/>
        <v>4638.7987043821031</v>
      </c>
      <c r="BN52" s="5">
        <f t="shared" si="25"/>
        <v>699.82840748446961</v>
      </c>
      <c r="BO52" s="35">
        <f t="shared" si="26"/>
        <v>1.2880919559760423E-2</v>
      </c>
      <c r="BP52" s="5">
        <f t="shared" si="27"/>
        <v>3938.9702968976335</v>
      </c>
      <c r="BQ52" s="35">
        <f t="shared" si="28"/>
        <v>7.2499999999999995E-2</v>
      </c>
      <c r="BR52" s="5">
        <f t="shared" si="54"/>
        <v>28732.330989945498</v>
      </c>
      <c r="BS52" s="5">
        <f t="shared" si="55"/>
        <v>189291.20811601338</v>
      </c>
      <c r="BT52" s="5">
        <f t="shared" si="29"/>
        <v>651267.6690100549</v>
      </c>
      <c r="BU52" s="5">
        <f t="shared" si="30"/>
        <v>218023.53910595889</v>
      </c>
      <c r="BV52" s="150"/>
      <c r="BW52" s="2">
        <v>47</v>
      </c>
      <c r="BX52" s="118">
        <v>46266</v>
      </c>
      <c r="BY52" s="5">
        <f t="shared" si="56"/>
        <v>650687.91107681859</v>
      </c>
      <c r="BZ52" s="5">
        <f t="shared" si="57"/>
        <v>4524.056967218442</v>
      </c>
      <c r="CA52" s="5">
        <f t="shared" si="31"/>
        <v>728.37748593700007</v>
      </c>
      <c r="CB52" s="35">
        <f t="shared" si="32"/>
        <v>1.343275275666235E-2</v>
      </c>
      <c r="CC52" s="5">
        <f t="shared" si="33"/>
        <v>3795.6794812814419</v>
      </c>
      <c r="CD52" s="35">
        <f t="shared" si="34"/>
        <v>7.0000000000000007E-2</v>
      </c>
      <c r="CE52" s="5">
        <f t="shared" si="58"/>
        <v>30040.466409117918</v>
      </c>
      <c r="CF52" s="5">
        <f t="shared" si="59"/>
        <v>182590.21105014888</v>
      </c>
      <c r="CG52" s="5">
        <f t="shared" si="35"/>
        <v>649959.53359088162</v>
      </c>
      <c r="CH52" s="5">
        <f t="shared" si="36"/>
        <v>212630.67745926679</v>
      </c>
    </row>
    <row r="53" spans="9:86" ht="14.25" customHeight="1">
      <c r="I53" s="150"/>
      <c r="J53" s="2">
        <v>48</v>
      </c>
      <c r="K53" s="118">
        <v>46296</v>
      </c>
      <c r="L53" s="5">
        <f t="shared" si="37"/>
        <v>656038.61763548513</v>
      </c>
      <c r="M53" s="5">
        <f t="shared" si="0"/>
        <v>5108.6129075462923</v>
      </c>
      <c r="N53" s="5">
        <f t="shared" si="1"/>
        <v>598.34741130233215</v>
      </c>
      <c r="O53" s="35">
        <f t="shared" si="2"/>
        <v>1.0944735176576913E-2</v>
      </c>
      <c r="P53" s="5">
        <f t="shared" si="3"/>
        <v>4510.2654962439601</v>
      </c>
      <c r="Q53" s="35">
        <f t="shared" si="4"/>
        <v>8.2500000000000004E-2</v>
      </c>
      <c r="R53" s="5">
        <f t="shared" si="38"/>
        <v>24559.729775817315</v>
      </c>
      <c r="S53" s="5">
        <f t="shared" si="39"/>
        <v>220653.68978640469</v>
      </c>
      <c r="T53" s="5">
        <f t="shared" si="5"/>
        <v>655440.27022418275</v>
      </c>
      <c r="U53" s="5">
        <f t="shared" si="6"/>
        <v>245213.419562222</v>
      </c>
      <c r="V53" s="150"/>
      <c r="W53" s="2">
        <v>48</v>
      </c>
      <c r="X53" s="118">
        <v>46296</v>
      </c>
      <c r="Y53" s="5">
        <f t="shared" si="40"/>
        <v>654912.97526772949</v>
      </c>
      <c r="Z53" s="5">
        <f t="shared" si="41"/>
        <v>4989.5991023797669</v>
      </c>
      <c r="AA53" s="5">
        <f t="shared" si="7"/>
        <v>623.51260059490323</v>
      </c>
      <c r="AB53" s="35">
        <f t="shared" si="8"/>
        <v>1.1424649517869336E-2</v>
      </c>
      <c r="AC53" s="5">
        <f t="shared" si="9"/>
        <v>4366.0865017848637</v>
      </c>
      <c r="AD53" s="35">
        <f t="shared" si="10"/>
        <v>0.08</v>
      </c>
      <c r="AE53" s="5">
        <f t="shared" si="42"/>
        <v>25710.537332865038</v>
      </c>
      <c r="AF53" s="5">
        <f t="shared" si="43"/>
        <v>213790.21958136378</v>
      </c>
      <c r="AG53" s="5">
        <f t="shared" si="11"/>
        <v>654289.46266713459</v>
      </c>
      <c r="AH53" s="5">
        <f t="shared" si="12"/>
        <v>239500.75691422881</v>
      </c>
      <c r="AI53" s="150"/>
      <c r="AJ53" s="2">
        <v>48</v>
      </c>
      <c r="AK53" s="118">
        <v>46296</v>
      </c>
      <c r="AL53" s="5">
        <f t="shared" si="44"/>
        <v>653743.32661200583</v>
      </c>
      <c r="AM53" s="5">
        <f t="shared" si="45"/>
        <v>4871.6032698015033</v>
      </c>
      <c r="AN53" s="5">
        <f t="shared" si="13"/>
        <v>649.51095209896539</v>
      </c>
      <c r="AO53" s="35">
        <f t="shared" si="14"/>
        <v>1.192231126179185E-2</v>
      </c>
      <c r="AP53" s="5">
        <f t="shared" si="15"/>
        <v>4222.0923177025379</v>
      </c>
      <c r="AQ53" s="35">
        <f t="shared" si="16"/>
        <v>7.7500000000000013E-2</v>
      </c>
      <c r="AR53" s="5">
        <f t="shared" si="46"/>
        <v>26906.18434009291</v>
      </c>
      <c r="AS53" s="5">
        <f t="shared" si="47"/>
        <v>206930.77261037924</v>
      </c>
      <c r="AT53" s="5">
        <f t="shared" si="17"/>
        <v>653093.81565990683</v>
      </c>
      <c r="AU53" s="5">
        <f t="shared" si="18"/>
        <v>233836.95695047214</v>
      </c>
      <c r="AV53" s="150"/>
      <c r="AW53" s="2">
        <v>48</v>
      </c>
      <c r="AX53" s="118">
        <v>46296</v>
      </c>
      <c r="AY53" s="5">
        <f t="shared" si="48"/>
        <v>652528.58222692925</v>
      </c>
      <c r="AZ53" s="5">
        <f t="shared" si="49"/>
        <v>4754.6586581588872</v>
      </c>
      <c r="BA53" s="5">
        <f t="shared" si="19"/>
        <v>676.35501924057962</v>
      </c>
      <c r="BB53" s="35">
        <f t="shared" si="20"/>
        <v>1.243816815378115E-2</v>
      </c>
      <c r="BC53" s="5">
        <f t="shared" si="21"/>
        <v>4078.3036389183076</v>
      </c>
      <c r="BD53" s="35">
        <f t="shared" si="22"/>
        <v>7.4999999999999997E-2</v>
      </c>
      <c r="BE53" s="5">
        <f t="shared" si="50"/>
        <v>28147.772792311254</v>
      </c>
      <c r="BF53" s="5">
        <f t="shared" si="51"/>
        <v>200075.84279931523</v>
      </c>
      <c r="BG53" s="5">
        <f t="shared" si="23"/>
        <v>651852.22720768873</v>
      </c>
      <c r="BH53" s="5">
        <f t="shared" si="24"/>
        <v>228223.6155916265</v>
      </c>
      <c r="BI53" s="150"/>
      <c r="BJ53" s="2">
        <v>48</v>
      </c>
      <c r="BK53" s="118">
        <v>46296</v>
      </c>
      <c r="BL53" s="5">
        <f t="shared" si="52"/>
        <v>651267.6690100549</v>
      </c>
      <c r="BM53" s="5">
        <f t="shared" si="53"/>
        <v>4638.7987043821031</v>
      </c>
      <c r="BN53" s="5">
        <f t="shared" si="25"/>
        <v>704.05653744635492</v>
      </c>
      <c r="BO53" s="35">
        <f t="shared" si="26"/>
        <v>1.2972666771864304E-2</v>
      </c>
      <c r="BP53" s="5">
        <f t="shared" si="27"/>
        <v>3934.7421669357482</v>
      </c>
      <c r="BQ53" s="35">
        <f t="shared" si="28"/>
        <v>7.2499999999999995E-2</v>
      </c>
      <c r="BR53" s="5">
        <f t="shared" si="54"/>
        <v>29436.387527391853</v>
      </c>
      <c r="BS53" s="5">
        <f t="shared" si="55"/>
        <v>193225.95028294914</v>
      </c>
      <c r="BT53" s="5">
        <f t="shared" si="29"/>
        <v>650563.61247260857</v>
      </c>
      <c r="BU53" s="5">
        <f t="shared" si="30"/>
        <v>222662.33781034098</v>
      </c>
      <c r="BV53" s="150"/>
      <c r="BW53" s="2">
        <v>48</v>
      </c>
      <c r="BX53" s="118">
        <v>46296</v>
      </c>
      <c r="BY53" s="5">
        <f t="shared" si="56"/>
        <v>649959.53359088162</v>
      </c>
      <c r="BZ53" s="5">
        <f t="shared" si="57"/>
        <v>4524.056967218442</v>
      </c>
      <c r="CA53" s="5">
        <f t="shared" si="31"/>
        <v>732.62635460496585</v>
      </c>
      <c r="CB53" s="35">
        <f t="shared" si="32"/>
        <v>1.352625171399275E-2</v>
      </c>
      <c r="CC53" s="5">
        <f t="shared" si="33"/>
        <v>3791.4306126134761</v>
      </c>
      <c r="CD53" s="35">
        <f t="shared" si="34"/>
        <v>7.0000000000000007E-2</v>
      </c>
      <c r="CE53" s="5">
        <f t="shared" si="58"/>
        <v>30773.092763722885</v>
      </c>
      <c r="CF53" s="5">
        <f t="shared" si="59"/>
        <v>186381.64166276235</v>
      </c>
      <c r="CG53" s="5">
        <f t="shared" si="35"/>
        <v>649226.90723627666</v>
      </c>
      <c r="CH53" s="5">
        <f t="shared" si="36"/>
        <v>217154.73442648523</v>
      </c>
    </row>
    <row r="54" spans="9:86" ht="14.25" customHeight="1">
      <c r="I54" s="150"/>
      <c r="J54" s="2">
        <v>49</v>
      </c>
      <c r="K54" s="118">
        <v>46327</v>
      </c>
      <c r="L54" s="5">
        <f t="shared" si="37"/>
        <v>655440.27022418275</v>
      </c>
      <c r="M54" s="5">
        <f t="shared" si="0"/>
        <v>5108.6129075462923</v>
      </c>
      <c r="N54" s="5">
        <f t="shared" si="1"/>
        <v>602.46104975503567</v>
      </c>
      <c r="O54" s="35">
        <f t="shared" si="2"/>
        <v>1.1030040303424877E-2</v>
      </c>
      <c r="P54" s="5">
        <f t="shared" si="3"/>
        <v>4506.1518577912566</v>
      </c>
      <c r="Q54" s="35">
        <f t="shared" si="4"/>
        <v>8.2500000000000004E-2</v>
      </c>
      <c r="R54" s="5">
        <f t="shared" si="38"/>
        <v>25162.19082557235</v>
      </c>
      <c r="S54" s="5">
        <f t="shared" si="39"/>
        <v>225159.84164419596</v>
      </c>
      <c r="T54" s="5">
        <f t="shared" si="5"/>
        <v>654837.80917442776</v>
      </c>
      <c r="U54" s="5">
        <f t="shared" si="6"/>
        <v>250322.03246976831</v>
      </c>
      <c r="V54" s="150"/>
      <c r="W54" s="2">
        <v>49</v>
      </c>
      <c r="X54" s="118">
        <v>46327</v>
      </c>
      <c r="Y54" s="5">
        <f t="shared" si="40"/>
        <v>654289.46266713459</v>
      </c>
      <c r="Z54" s="5">
        <f t="shared" si="41"/>
        <v>4989.5991023797669</v>
      </c>
      <c r="AA54" s="5">
        <f t="shared" si="7"/>
        <v>627.66935126553562</v>
      </c>
      <c r="AB54" s="35">
        <f t="shared" si="8"/>
        <v>1.1511773679623354E-2</v>
      </c>
      <c r="AC54" s="5">
        <f t="shared" si="9"/>
        <v>4361.9297511142313</v>
      </c>
      <c r="AD54" s="35">
        <f t="shared" si="10"/>
        <v>8.0000000000000016E-2</v>
      </c>
      <c r="AE54" s="5">
        <f t="shared" si="42"/>
        <v>26338.206684130575</v>
      </c>
      <c r="AF54" s="5">
        <f t="shared" si="43"/>
        <v>218152.149332478</v>
      </c>
      <c r="AG54" s="5">
        <f t="shared" si="11"/>
        <v>653661.79331586906</v>
      </c>
      <c r="AH54" s="5">
        <f t="shared" si="12"/>
        <v>244490.35601660857</v>
      </c>
      <c r="AI54" s="150"/>
      <c r="AJ54" s="2">
        <v>49</v>
      </c>
      <c r="AK54" s="118">
        <v>46327</v>
      </c>
      <c r="AL54" s="5">
        <f t="shared" si="44"/>
        <v>653093.81565990683</v>
      </c>
      <c r="AM54" s="5">
        <f t="shared" si="45"/>
        <v>4871.6032698015033</v>
      </c>
      <c r="AN54" s="5">
        <f t="shared" si="13"/>
        <v>653.7057103312718</v>
      </c>
      <c r="AO54" s="35">
        <f t="shared" si="14"/>
        <v>1.2011243003501666E-2</v>
      </c>
      <c r="AP54" s="5">
        <f t="shared" si="15"/>
        <v>4217.8975594702315</v>
      </c>
      <c r="AQ54" s="35">
        <f t="shared" si="16"/>
        <v>7.7499999999999999E-2</v>
      </c>
      <c r="AR54" s="5">
        <f t="shared" si="46"/>
        <v>27559.890050424183</v>
      </c>
      <c r="AS54" s="5">
        <f t="shared" si="47"/>
        <v>211148.67016984947</v>
      </c>
      <c r="AT54" s="5">
        <f t="shared" si="17"/>
        <v>652440.1099495755</v>
      </c>
      <c r="AU54" s="5">
        <f t="shared" si="18"/>
        <v>238708.56022027365</v>
      </c>
      <c r="AV54" s="150"/>
      <c r="AW54" s="2">
        <v>49</v>
      </c>
      <c r="AX54" s="118">
        <v>46327</v>
      </c>
      <c r="AY54" s="5">
        <f t="shared" si="48"/>
        <v>651852.22720768873</v>
      </c>
      <c r="AZ54" s="5">
        <f t="shared" si="49"/>
        <v>4754.6586581588872</v>
      </c>
      <c r="BA54" s="5">
        <f t="shared" si="19"/>
        <v>680.5822381108328</v>
      </c>
      <c r="BB54" s="35">
        <f t="shared" si="20"/>
        <v>1.2528893077982663E-2</v>
      </c>
      <c r="BC54" s="5">
        <f t="shared" si="21"/>
        <v>4074.0764200480544</v>
      </c>
      <c r="BD54" s="35">
        <f t="shared" si="22"/>
        <v>7.4999999999999997E-2</v>
      </c>
      <c r="BE54" s="5">
        <f t="shared" si="50"/>
        <v>28828.355030422088</v>
      </c>
      <c r="BF54" s="5">
        <f t="shared" si="51"/>
        <v>204149.91921936328</v>
      </c>
      <c r="BG54" s="5">
        <f t="shared" si="23"/>
        <v>651171.6449695779</v>
      </c>
      <c r="BH54" s="5">
        <f t="shared" si="24"/>
        <v>232978.27424978538</v>
      </c>
      <c r="BI54" s="150"/>
      <c r="BJ54" s="2">
        <v>49</v>
      </c>
      <c r="BK54" s="118">
        <v>46327</v>
      </c>
      <c r="BL54" s="5">
        <f t="shared" si="52"/>
        <v>650563.61247260857</v>
      </c>
      <c r="BM54" s="5">
        <f t="shared" si="53"/>
        <v>4638.7987043821031</v>
      </c>
      <c r="BN54" s="5">
        <f t="shared" si="25"/>
        <v>708.31021236009292</v>
      </c>
      <c r="BO54" s="35">
        <f t="shared" si="26"/>
        <v>1.3065167472272342E-2</v>
      </c>
      <c r="BP54" s="5">
        <f t="shared" si="27"/>
        <v>3930.4884920220102</v>
      </c>
      <c r="BQ54" s="35">
        <f t="shared" si="28"/>
        <v>7.2499999999999995E-2</v>
      </c>
      <c r="BR54" s="5">
        <f t="shared" si="54"/>
        <v>30144.697739751944</v>
      </c>
      <c r="BS54" s="5">
        <f t="shared" si="55"/>
        <v>197156.43877497115</v>
      </c>
      <c r="BT54" s="5">
        <f t="shared" si="29"/>
        <v>649855.30226024846</v>
      </c>
      <c r="BU54" s="5">
        <f t="shared" si="30"/>
        <v>227301.1365147231</v>
      </c>
      <c r="BV54" s="150"/>
      <c r="BW54" s="2">
        <v>49</v>
      </c>
      <c r="BX54" s="118">
        <v>46327</v>
      </c>
      <c r="BY54" s="5">
        <f t="shared" si="56"/>
        <v>649226.90723627666</v>
      </c>
      <c r="BZ54" s="5">
        <f t="shared" si="57"/>
        <v>4524.056967218442</v>
      </c>
      <c r="CA54" s="5">
        <f t="shared" si="31"/>
        <v>736.90000834016109</v>
      </c>
      <c r="CB54" s="35">
        <f t="shared" si="32"/>
        <v>1.362050771697872E-2</v>
      </c>
      <c r="CC54" s="5">
        <f t="shared" si="33"/>
        <v>3787.1569588782809</v>
      </c>
      <c r="CD54" s="35">
        <f t="shared" si="34"/>
        <v>7.0000000000000007E-2</v>
      </c>
      <c r="CE54" s="5">
        <f t="shared" si="58"/>
        <v>31509.992772063048</v>
      </c>
      <c r="CF54" s="5">
        <f t="shared" si="59"/>
        <v>190168.79862164063</v>
      </c>
      <c r="CG54" s="5">
        <f t="shared" si="35"/>
        <v>648490.00722793653</v>
      </c>
      <c r="CH54" s="5">
        <f t="shared" si="36"/>
        <v>221678.79139370366</v>
      </c>
    </row>
    <row r="55" spans="9:86" ht="14.25" customHeight="1">
      <c r="I55" s="150"/>
      <c r="J55" s="2">
        <v>50</v>
      </c>
      <c r="K55" s="118">
        <v>46357</v>
      </c>
      <c r="L55" s="5">
        <f t="shared" si="37"/>
        <v>654837.80917442776</v>
      </c>
      <c r="M55" s="5">
        <f t="shared" si="0"/>
        <v>5108.6129075462923</v>
      </c>
      <c r="N55" s="5">
        <f t="shared" si="1"/>
        <v>606.60296947210099</v>
      </c>
      <c r="O55" s="35">
        <f t="shared" si="2"/>
        <v>1.1116089406691936E-2</v>
      </c>
      <c r="P55" s="5">
        <f t="shared" si="3"/>
        <v>4502.0099380741913</v>
      </c>
      <c r="Q55" s="35">
        <f t="shared" si="4"/>
        <v>8.2500000000000018E-2</v>
      </c>
      <c r="R55" s="5">
        <f t="shared" si="38"/>
        <v>25768.79379504445</v>
      </c>
      <c r="S55" s="5">
        <f t="shared" si="39"/>
        <v>229661.85158227014</v>
      </c>
      <c r="T55" s="5">
        <f t="shared" si="5"/>
        <v>654231.2062049557</v>
      </c>
      <c r="U55" s="5">
        <f t="shared" si="6"/>
        <v>255430.64537731459</v>
      </c>
      <c r="V55" s="150"/>
      <c r="W55" s="2">
        <v>50</v>
      </c>
      <c r="X55" s="118">
        <v>46357</v>
      </c>
      <c r="Y55" s="5">
        <f t="shared" si="40"/>
        <v>653661.79331586906</v>
      </c>
      <c r="Z55" s="5">
        <f t="shared" si="41"/>
        <v>4989.5991023797669</v>
      </c>
      <c r="AA55" s="5">
        <f t="shared" si="7"/>
        <v>631.85381360730662</v>
      </c>
      <c r="AB55" s="35">
        <f t="shared" si="8"/>
        <v>1.1599646546304581E-2</v>
      </c>
      <c r="AC55" s="5">
        <f t="shared" si="9"/>
        <v>4357.7452887724603</v>
      </c>
      <c r="AD55" s="35">
        <f t="shared" si="10"/>
        <v>7.9999999999999988E-2</v>
      </c>
      <c r="AE55" s="5">
        <f t="shared" si="42"/>
        <v>26970.060497737883</v>
      </c>
      <c r="AF55" s="5">
        <f t="shared" si="43"/>
        <v>222509.89462125045</v>
      </c>
      <c r="AG55" s="5">
        <f t="shared" si="11"/>
        <v>653029.9395022617</v>
      </c>
      <c r="AH55" s="5">
        <f t="shared" si="12"/>
        <v>249479.95511898835</v>
      </c>
      <c r="AI55" s="150"/>
      <c r="AJ55" s="2">
        <v>50</v>
      </c>
      <c r="AK55" s="118">
        <v>46357</v>
      </c>
      <c r="AL55" s="5">
        <f t="shared" si="44"/>
        <v>652440.1099495755</v>
      </c>
      <c r="AM55" s="5">
        <f t="shared" si="45"/>
        <v>4871.6032698015033</v>
      </c>
      <c r="AN55" s="5">
        <f t="shared" si="13"/>
        <v>657.92755971049519</v>
      </c>
      <c r="AO55" s="35">
        <f t="shared" si="14"/>
        <v>1.2100927880010513E-2</v>
      </c>
      <c r="AP55" s="5">
        <f t="shared" si="15"/>
        <v>4213.6757100910081</v>
      </c>
      <c r="AQ55" s="35">
        <f t="shared" si="16"/>
        <v>7.7499999999999986E-2</v>
      </c>
      <c r="AR55" s="5">
        <f t="shared" si="46"/>
        <v>28217.817610134676</v>
      </c>
      <c r="AS55" s="5">
        <f t="shared" si="47"/>
        <v>215362.34587994049</v>
      </c>
      <c r="AT55" s="5">
        <f t="shared" si="17"/>
        <v>651782.18238986505</v>
      </c>
      <c r="AU55" s="5">
        <f t="shared" si="18"/>
        <v>243580.16349007515</v>
      </c>
      <c r="AV55" s="150"/>
      <c r="AW55" s="2">
        <v>50</v>
      </c>
      <c r="AX55" s="118">
        <v>46357</v>
      </c>
      <c r="AY55" s="5">
        <f t="shared" si="48"/>
        <v>651171.6449695779</v>
      </c>
      <c r="AZ55" s="5">
        <f t="shared" si="49"/>
        <v>4754.6586581588872</v>
      </c>
      <c r="BA55" s="5">
        <f t="shared" si="19"/>
        <v>684.83587709902577</v>
      </c>
      <c r="BB55" s="35">
        <f t="shared" si="20"/>
        <v>1.2620375270750998E-2</v>
      </c>
      <c r="BC55" s="5">
        <f t="shared" si="21"/>
        <v>4069.8227810598614</v>
      </c>
      <c r="BD55" s="35">
        <f t="shared" si="22"/>
        <v>7.4999999999999997E-2</v>
      </c>
      <c r="BE55" s="5">
        <f t="shared" si="50"/>
        <v>29513.190907521115</v>
      </c>
      <c r="BF55" s="5">
        <f t="shared" si="51"/>
        <v>208219.74200042314</v>
      </c>
      <c r="BG55" s="5">
        <f t="shared" si="23"/>
        <v>650486.80909247883</v>
      </c>
      <c r="BH55" s="5">
        <f t="shared" si="24"/>
        <v>237732.93290794425</v>
      </c>
      <c r="BI55" s="150"/>
      <c r="BJ55" s="2">
        <v>50</v>
      </c>
      <c r="BK55" s="118">
        <v>46357</v>
      </c>
      <c r="BL55" s="5">
        <f t="shared" si="52"/>
        <v>649855.30226024846</v>
      </c>
      <c r="BM55" s="5">
        <f t="shared" si="53"/>
        <v>4638.7987043821031</v>
      </c>
      <c r="BN55" s="5">
        <f t="shared" si="25"/>
        <v>712.58958655976858</v>
      </c>
      <c r="BO55" s="35">
        <f t="shared" si="26"/>
        <v>1.3158429282604764E-2</v>
      </c>
      <c r="BP55" s="5">
        <f t="shared" si="27"/>
        <v>3926.2091178223345</v>
      </c>
      <c r="BQ55" s="35">
        <f t="shared" si="28"/>
        <v>7.2499999999999995E-2</v>
      </c>
      <c r="BR55" s="5">
        <f t="shared" si="54"/>
        <v>30857.287326311714</v>
      </c>
      <c r="BS55" s="5">
        <f t="shared" si="55"/>
        <v>201082.64789279347</v>
      </c>
      <c r="BT55" s="5">
        <f t="shared" si="29"/>
        <v>649142.71267368866</v>
      </c>
      <c r="BU55" s="5">
        <f t="shared" si="30"/>
        <v>231939.93521910519</v>
      </c>
      <c r="BV55" s="150"/>
      <c r="BW55" s="2">
        <v>50</v>
      </c>
      <c r="BX55" s="118">
        <v>46357</v>
      </c>
      <c r="BY55" s="5">
        <f t="shared" si="56"/>
        <v>648490.00722793653</v>
      </c>
      <c r="BZ55" s="5">
        <f t="shared" si="57"/>
        <v>4524.056967218442</v>
      </c>
      <c r="CA55" s="5">
        <f t="shared" si="31"/>
        <v>741.19859172214547</v>
      </c>
      <c r="CB55" s="35">
        <f t="shared" si="32"/>
        <v>1.3715528383677122E-2</v>
      </c>
      <c r="CC55" s="5">
        <f t="shared" si="33"/>
        <v>3782.8583754962965</v>
      </c>
      <c r="CD55" s="35">
        <f t="shared" si="34"/>
        <v>7.0000000000000007E-2</v>
      </c>
      <c r="CE55" s="5">
        <f t="shared" si="58"/>
        <v>32251.191363785194</v>
      </c>
      <c r="CF55" s="5">
        <f t="shared" si="59"/>
        <v>193951.65699713692</v>
      </c>
      <c r="CG55" s="5">
        <f t="shared" si="35"/>
        <v>647748.80863621435</v>
      </c>
      <c r="CH55" s="5">
        <f t="shared" si="36"/>
        <v>226202.8483609221</v>
      </c>
    </row>
    <row r="56" spans="9:86" ht="14.25" customHeight="1">
      <c r="I56" s="150"/>
      <c r="J56" s="2">
        <v>51</v>
      </c>
      <c r="K56" s="118">
        <v>46388</v>
      </c>
      <c r="L56" s="5">
        <f t="shared" si="37"/>
        <v>654231.2062049557</v>
      </c>
      <c r="M56" s="5">
        <f t="shared" si="0"/>
        <v>5108.6129075462923</v>
      </c>
      <c r="N56" s="5">
        <f t="shared" si="1"/>
        <v>610.77336488722176</v>
      </c>
      <c r="O56" s="35">
        <f t="shared" si="2"/>
        <v>1.1202890215466985E-2</v>
      </c>
      <c r="P56" s="5">
        <f t="shared" si="3"/>
        <v>4497.8395426590705</v>
      </c>
      <c r="Q56" s="35">
        <f t="shared" si="4"/>
        <v>8.2500000000000004E-2</v>
      </c>
      <c r="R56" s="5">
        <f t="shared" si="38"/>
        <v>26379.56715993167</v>
      </c>
      <c r="S56" s="5">
        <f t="shared" si="39"/>
        <v>234159.6911249292</v>
      </c>
      <c r="T56" s="5">
        <f t="shared" si="5"/>
        <v>653620.43284006848</v>
      </c>
      <c r="U56" s="5">
        <f t="shared" si="6"/>
        <v>260539.25828486087</v>
      </c>
      <c r="V56" s="150"/>
      <c r="W56" s="2">
        <v>51</v>
      </c>
      <c r="X56" s="118">
        <v>46388</v>
      </c>
      <c r="Y56" s="5">
        <f t="shared" si="40"/>
        <v>653029.9395022617</v>
      </c>
      <c r="Z56" s="5">
        <f t="shared" si="41"/>
        <v>4989.5991023797669</v>
      </c>
      <c r="AA56" s="5">
        <f t="shared" si="7"/>
        <v>636.06617236468901</v>
      </c>
      <c r="AB56" s="35">
        <f t="shared" si="8"/>
        <v>1.1688275845658732E-2</v>
      </c>
      <c r="AC56" s="5">
        <f t="shared" si="9"/>
        <v>4353.5329300150779</v>
      </c>
      <c r="AD56" s="35">
        <f t="shared" si="10"/>
        <v>7.9999999999999988E-2</v>
      </c>
      <c r="AE56" s="5">
        <f t="shared" si="42"/>
        <v>27606.126670102571</v>
      </c>
      <c r="AF56" s="5">
        <f t="shared" si="43"/>
        <v>226863.42755126554</v>
      </c>
      <c r="AG56" s="5">
        <f t="shared" si="11"/>
        <v>652393.87332989706</v>
      </c>
      <c r="AH56" s="5">
        <f t="shared" si="12"/>
        <v>254469.5542213681</v>
      </c>
      <c r="AI56" s="150"/>
      <c r="AJ56" s="2">
        <v>51</v>
      </c>
      <c r="AK56" s="118">
        <v>46388</v>
      </c>
      <c r="AL56" s="5">
        <f t="shared" si="44"/>
        <v>651782.18238986505</v>
      </c>
      <c r="AM56" s="5">
        <f t="shared" si="45"/>
        <v>4871.6032698015033</v>
      </c>
      <c r="AN56" s="5">
        <f t="shared" si="13"/>
        <v>662.17667520029136</v>
      </c>
      <c r="AO56" s="35">
        <f t="shared" si="14"/>
        <v>1.2191373616977008E-2</v>
      </c>
      <c r="AP56" s="5">
        <f t="shared" si="15"/>
        <v>4209.4265946012119</v>
      </c>
      <c r="AQ56" s="35">
        <f t="shared" si="16"/>
        <v>7.7499999999999999E-2</v>
      </c>
      <c r="AR56" s="5">
        <f t="shared" si="46"/>
        <v>28879.994285334968</v>
      </c>
      <c r="AS56" s="5">
        <f t="shared" si="47"/>
        <v>219571.77247454171</v>
      </c>
      <c r="AT56" s="5">
        <f t="shared" si="17"/>
        <v>651120.0057146647</v>
      </c>
      <c r="AU56" s="5">
        <f t="shared" si="18"/>
        <v>248451.76675987669</v>
      </c>
      <c r="AV56" s="150"/>
      <c r="AW56" s="2">
        <v>51</v>
      </c>
      <c r="AX56" s="118">
        <v>46388</v>
      </c>
      <c r="AY56" s="5">
        <f t="shared" si="48"/>
        <v>650486.80909247883</v>
      </c>
      <c r="AZ56" s="5">
        <f t="shared" si="49"/>
        <v>4754.6586581588872</v>
      </c>
      <c r="BA56" s="5">
        <f t="shared" si="19"/>
        <v>689.11610133089471</v>
      </c>
      <c r="BB56" s="35">
        <f t="shared" si="20"/>
        <v>1.2712622455031349E-2</v>
      </c>
      <c r="BC56" s="5">
        <f t="shared" si="21"/>
        <v>4065.5425568279925</v>
      </c>
      <c r="BD56" s="35">
        <f t="shared" si="22"/>
        <v>7.4999999999999997E-2</v>
      </c>
      <c r="BE56" s="5">
        <f t="shared" si="50"/>
        <v>30202.307008852011</v>
      </c>
      <c r="BF56" s="5">
        <f t="shared" si="51"/>
        <v>212285.28455725114</v>
      </c>
      <c r="BG56" s="5">
        <f t="shared" si="23"/>
        <v>649797.69299114798</v>
      </c>
      <c r="BH56" s="5">
        <f t="shared" si="24"/>
        <v>242487.59156610316</v>
      </c>
      <c r="BI56" s="150"/>
      <c r="BJ56" s="2">
        <v>51</v>
      </c>
      <c r="BK56" s="118">
        <v>46388</v>
      </c>
      <c r="BL56" s="5">
        <f t="shared" si="52"/>
        <v>649142.71267368866</v>
      </c>
      <c r="BM56" s="5">
        <f t="shared" si="53"/>
        <v>4638.7987043821031</v>
      </c>
      <c r="BN56" s="5">
        <f t="shared" si="25"/>
        <v>716.89481531190086</v>
      </c>
      <c r="BO56" s="35">
        <f t="shared" si="26"/>
        <v>1.3252459922579826E-2</v>
      </c>
      <c r="BP56" s="5">
        <f t="shared" si="27"/>
        <v>3921.9038890702022</v>
      </c>
      <c r="BQ56" s="35">
        <f t="shared" si="28"/>
        <v>7.2499999999999995E-2</v>
      </c>
      <c r="BR56" s="5">
        <f t="shared" si="54"/>
        <v>31574.182141623616</v>
      </c>
      <c r="BS56" s="5">
        <f t="shared" si="55"/>
        <v>205004.55178186367</v>
      </c>
      <c r="BT56" s="5">
        <f t="shared" si="29"/>
        <v>648425.81785837677</v>
      </c>
      <c r="BU56" s="5">
        <f t="shared" si="30"/>
        <v>236578.73392348728</v>
      </c>
      <c r="BV56" s="150"/>
      <c r="BW56" s="2">
        <v>51</v>
      </c>
      <c r="BX56" s="118">
        <v>46388</v>
      </c>
      <c r="BY56" s="5">
        <f t="shared" si="56"/>
        <v>647748.80863621435</v>
      </c>
      <c r="BZ56" s="5">
        <f t="shared" si="57"/>
        <v>4524.056967218442</v>
      </c>
      <c r="CA56" s="5">
        <f t="shared" si="31"/>
        <v>745.52225017385808</v>
      </c>
      <c r="CB56" s="35">
        <f t="shared" si="32"/>
        <v>1.3811321430172876E-2</v>
      </c>
      <c r="CC56" s="5">
        <f t="shared" si="33"/>
        <v>3778.5347170445839</v>
      </c>
      <c r="CD56" s="35">
        <f t="shared" si="34"/>
        <v>7.0000000000000007E-2</v>
      </c>
      <c r="CE56" s="5">
        <f t="shared" si="58"/>
        <v>32996.713613959051</v>
      </c>
      <c r="CF56" s="5">
        <f t="shared" si="59"/>
        <v>197730.19171418151</v>
      </c>
      <c r="CG56" s="5">
        <f t="shared" si="35"/>
        <v>647003.28638604051</v>
      </c>
      <c r="CH56" s="5">
        <f t="shared" si="36"/>
        <v>230726.90532814056</v>
      </c>
    </row>
    <row r="57" spans="9:86" ht="14.25" customHeight="1">
      <c r="I57" s="150"/>
      <c r="J57" s="2">
        <v>52</v>
      </c>
      <c r="K57" s="118">
        <v>46419</v>
      </c>
      <c r="L57" s="5">
        <f t="shared" si="37"/>
        <v>653620.43284006848</v>
      </c>
      <c r="M57" s="5">
        <f t="shared" si="0"/>
        <v>5108.6129075462923</v>
      </c>
      <c r="N57" s="5">
        <f t="shared" si="1"/>
        <v>614.97243177082146</v>
      </c>
      <c r="O57" s="35">
        <f t="shared" si="2"/>
        <v>1.1290450558872839E-2</v>
      </c>
      <c r="P57" s="5">
        <f t="shared" si="3"/>
        <v>4493.6404757754708</v>
      </c>
      <c r="Q57" s="35">
        <f t="shared" si="4"/>
        <v>8.2500000000000004E-2</v>
      </c>
      <c r="R57" s="5">
        <f t="shared" si="38"/>
        <v>26994.539591702491</v>
      </c>
      <c r="S57" s="5">
        <f t="shared" si="39"/>
        <v>238653.33160070467</v>
      </c>
      <c r="T57" s="5">
        <f t="shared" si="5"/>
        <v>653005.4604082976</v>
      </c>
      <c r="U57" s="5">
        <f t="shared" si="6"/>
        <v>265647.87119240715</v>
      </c>
      <c r="V57" s="150"/>
      <c r="W57" s="2">
        <v>52</v>
      </c>
      <c r="X57" s="118">
        <v>46419</v>
      </c>
      <c r="Y57" s="5">
        <f t="shared" si="40"/>
        <v>652393.87332989706</v>
      </c>
      <c r="Z57" s="5">
        <f t="shared" si="41"/>
        <v>4989.5991023797669</v>
      </c>
      <c r="AA57" s="5">
        <f t="shared" si="7"/>
        <v>640.30661351378603</v>
      </c>
      <c r="AB57" s="35">
        <f t="shared" si="8"/>
        <v>1.1777669405365513E-2</v>
      </c>
      <c r="AC57" s="5">
        <f t="shared" si="9"/>
        <v>4349.2924888659809</v>
      </c>
      <c r="AD57" s="35">
        <f t="shared" si="10"/>
        <v>0.08</v>
      </c>
      <c r="AE57" s="5">
        <f t="shared" si="42"/>
        <v>28246.433283616356</v>
      </c>
      <c r="AF57" s="5">
        <f t="shared" si="43"/>
        <v>231212.72004013153</v>
      </c>
      <c r="AG57" s="5">
        <f t="shared" si="11"/>
        <v>651753.56671638333</v>
      </c>
      <c r="AH57" s="5">
        <f t="shared" si="12"/>
        <v>259459.15332374789</v>
      </c>
      <c r="AI57" s="150"/>
      <c r="AJ57" s="2">
        <v>52</v>
      </c>
      <c r="AK57" s="118">
        <v>46419</v>
      </c>
      <c r="AL57" s="5">
        <f t="shared" si="44"/>
        <v>651120.0057146647</v>
      </c>
      <c r="AM57" s="5">
        <f t="shared" si="45"/>
        <v>4871.6032698015033</v>
      </c>
      <c r="AN57" s="5">
        <f t="shared" si="13"/>
        <v>666.45323289429416</v>
      </c>
      <c r="AO57" s="35">
        <f t="shared" si="14"/>
        <v>1.2282588039901489E-2</v>
      </c>
      <c r="AP57" s="5">
        <f t="shared" si="15"/>
        <v>4205.1500369072091</v>
      </c>
      <c r="AQ57" s="35">
        <f t="shared" si="16"/>
        <v>7.7499999999999986E-2</v>
      </c>
      <c r="AR57" s="5">
        <f t="shared" si="46"/>
        <v>29546.447518229263</v>
      </c>
      <c r="AS57" s="5">
        <f t="shared" si="47"/>
        <v>223776.92251144891</v>
      </c>
      <c r="AT57" s="5">
        <f t="shared" si="17"/>
        <v>650453.5524817704</v>
      </c>
      <c r="AU57" s="5">
        <f t="shared" si="18"/>
        <v>253323.37002967816</v>
      </c>
      <c r="AV57" s="150"/>
      <c r="AW57" s="2">
        <v>52</v>
      </c>
      <c r="AX57" s="118">
        <v>46419</v>
      </c>
      <c r="AY57" s="5">
        <f t="shared" si="48"/>
        <v>649797.69299114798</v>
      </c>
      <c r="AZ57" s="5">
        <f t="shared" si="49"/>
        <v>4754.6586581588872</v>
      </c>
      <c r="BA57" s="5">
        <f t="shared" si="19"/>
        <v>693.42307696421267</v>
      </c>
      <c r="BB57" s="35">
        <f t="shared" si="20"/>
        <v>1.2805642453525775E-2</v>
      </c>
      <c r="BC57" s="5">
        <f t="shared" si="21"/>
        <v>4061.2355811946745</v>
      </c>
      <c r="BD57" s="35">
        <f t="shared" si="22"/>
        <v>7.4999999999999997E-2</v>
      </c>
      <c r="BE57" s="5">
        <f t="shared" si="50"/>
        <v>30895.730085816223</v>
      </c>
      <c r="BF57" s="5">
        <f t="shared" si="51"/>
        <v>216346.52013844581</v>
      </c>
      <c r="BG57" s="5">
        <f t="shared" si="23"/>
        <v>649104.26991418377</v>
      </c>
      <c r="BH57" s="5">
        <f t="shared" si="24"/>
        <v>247242.25022426204</v>
      </c>
      <c r="BI57" s="150"/>
      <c r="BJ57" s="2">
        <v>52</v>
      </c>
      <c r="BK57" s="118">
        <v>46419</v>
      </c>
      <c r="BL57" s="5">
        <f t="shared" si="52"/>
        <v>648425.81785837677</v>
      </c>
      <c r="BM57" s="5">
        <f t="shared" si="53"/>
        <v>4638.7987043821031</v>
      </c>
      <c r="BN57" s="5">
        <f t="shared" si="25"/>
        <v>721.22605482107701</v>
      </c>
      <c r="BO57" s="35">
        <f t="shared" si="26"/>
        <v>1.3347267211595217E-2</v>
      </c>
      <c r="BP57" s="5">
        <f t="shared" si="27"/>
        <v>3917.5726495610261</v>
      </c>
      <c r="BQ57" s="35">
        <f t="shared" si="28"/>
        <v>7.2499999999999995E-2</v>
      </c>
      <c r="BR57" s="5">
        <f t="shared" si="54"/>
        <v>32295.408196444692</v>
      </c>
      <c r="BS57" s="5">
        <f t="shared" si="55"/>
        <v>208922.12443142469</v>
      </c>
      <c r="BT57" s="5">
        <f t="shared" si="29"/>
        <v>647704.59180355573</v>
      </c>
      <c r="BU57" s="5">
        <f t="shared" si="30"/>
        <v>241217.53262786937</v>
      </c>
      <c r="BV57" s="150"/>
      <c r="BW57" s="2">
        <v>52</v>
      </c>
      <c r="BX57" s="118">
        <v>46419</v>
      </c>
      <c r="BY57" s="5">
        <f t="shared" si="56"/>
        <v>647003.28638604051</v>
      </c>
      <c r="BZ57" s="5">
        <f t="shared" si="57"/>
        <v>4524.056967218442</v>
      </c>
      <c r="CA57" s="5">
        <f t="shared" si="31"/>
        <v>749.87112996653877</v>
      </c>
      <c r="CB57" s="35">
        <f t="shared" si="32"/>
        <v>1.3907894672160064E-2</v>
      </c>
      <c r="CC57" s="5">
        <f t="shared" si="33"/>
        <v>3774.1858372519032</v>
      </c>
      <c r="CD57" s="35">
        <f t="shared" si="34"/>
        <v>7.0000000000000007E-2</v>
      </c>
      <c r="CE57" s="5">
        <f t="shared" si="58"/>
        <v>33746.584743925589</v>
      </c>
      <c r="CF57" s="5">
        <f t="shared" si="59"/>
        <v>201504.3775514334</v>
      </c>
      <c r="CG57" s="5">
        <f t="shared" si="35"/>
        <v>646253.41525607393</v>
      </c>
      <c r="CH57" s="5">
        <f t="shared" si="36"/>
        <v>235250.962295359</v>
      </c>
    </row>
    <row r="58" spans="9:86" ht="14.25" customHeight="1">
      <c r="I58" s="150"/>
      <c r="J58" s="2">
        <v>53</v>
      </c>
      <c r="K58" s="118">
        <v>46447</v>
      </c>
      <c r="L58" s="5">
        <f t="shared" si="37"/>
        <v>653005.4604082976</v>
      </c>
      <c r="M58" s="5">
        <f t="shared" si="0"/>
        <v>5108.6129075462923</v>
      </c>
      <c r="N58" s="5">
        <f t="shared" si="1"/>
        <v>619.20036723924659</v>
      </c>
      <c r="O58" s="35">
        <f t="shared" si="2"/>
        <v>1.137877836768016E-2</v>
      </c>
      <c r="P58" s="5">
        <f t="shared" si="3"/>
        <v>4489.4125403070457</v>
      </c>
      <c r="Q58" s="35">
        <f t="shared" si="4"/>
        <v>8.249999999999999E-2</v>
      </c>
      <c r="R58" s="5">
        <f t="shared" si="38"/>
        <v>27613.739958941736</v>
      </c>
      <c r="S58" s="5">
        <f t="shared" si="39"/>
        <v>243142.7441410117</v>
      </c>
      <c r="T58" s="5">
        <f t="shared" si="5"/>
        <v>652386.2600410583</v>
      </c>
      <c r="U58" s="5">
        <f t="shared" si="6"/>
        <v>270756.48409995344</v>
      </c>
      <c r="V58" s="150"/>
      <c r="W58" s="2">
        <v>53</v>
      </c>
      <c r="X58" s="118">
        <v>46447</v>
      </c>
      <c r="Y58" s="5">
        <f t="shared" si="40"/>
        <v>651753.56671638333</v>
      </c>
      <c r="Z58" s="5">
        <f t="shared" si="41"/>
        <v>4989.5991023797669</v>
      </c>
      <c r="AA58" s="5">
        <f t="shared" si="7"/>
        <v>644.57532427054412</v>
      </c>
      <c r="AB58" s="35">
        <f t="shared" si="8"/>
        <v>1.1867835154652012E-2</v>
      </c>
      <c r="AC58" s="5">
        <f t="shared" si="9"/>
        <v>4345.0237781092228</v>
      </c>
      <c r="AD58" s="35">
        <f t="shared" si="10"/>
        <v>8.0000000000000016E-2</v>
      </c>
      <c r="AE58" s="5">
        <f t="shared" si="42"/>
        <v>28891.008607886899</v>
      </c>
      <c r="AF58" s="5">
        <f t="shared" si="43"/>
        <v>235557.74381824076</v>
      </c>
      <c r="AG58" s="5">
        <f t="shared" si="11"/>
        <v>651108.9913921128</v>
      </c>
      <c r="AH58" s="5">
        <f t="shared" si="12"/>
        <v>264448.75242612767</v>
      </c>
      <c r="AI58" s="150"/>
      <c r="AJ58" s="2">
        <v>53</v>
      </c>
      <c r="AK58" s="118">
        <v>46447</v>
      </c>
      <c r="AL58" s="5">
        <f t="shared" si="44"/>
        <v>650453.5524817704</v>
      </c>
      <c r="AM58" s="5">
        <f t="shared" si="45"/>
        <v>4871.6032698015033</v>
      </c>
      <c r="AN58" s="5">
        <f t="shared" si="13"/>
        <v>670.75741002340328</v>
      </c>
      <c r="AO58" s="35">
        <f t="shared" si="14"/>
        <v>1.2374579075738728E-2</v>
      </c>
      <c r="AP58" s="5">
        <f t="shared" si="15"/>
        <v>4200.8458597781</v>
      </c>
      <c r="AQ58" s="35">
        <f t="shared" si="16"/>
        <v>7.7499999999999986E-2</v>
      </c>
      <c r="AR58" s="5">
        <f t="shared" si="46"/>
        <v>30217.204928252664</v>
      </c>
      <c r="AS58" s="5">
        <f t="shared" si="47"/>
        <v>227977.76837122702</v>
      </c>
      <c r="AT58" s="5">
        <f t="shared" si="17"/>
        <v>649782.79507174704</v>
      </c>
      <c r="AU58" s="5">
        <f t="shared" si="18"/>
        <v>258194.97329947969</v>
      </c>
      <c r="AV58" s="150"/>
      <c r="AW58" s="2">
        <v>53</v>
      </c>
      <c r="AX58" s="118">
        <v>46447</v>
      </c>
      <c r="AY58" s="5">
        <f t="shared" si="48"/>
        <v>649104.26991418377</v>
      </c>
      <c r="AZ58" s="5">
        <f t="shared" si="49"/>
        <v>4754.6586581588872</v>
      </c>
      <c r="BA58" s="5">
        <f t="shared" si="19"/>
        <v>697.7569711952392</v>
      </c>
      <c r="BB58" s="35">
        <f t="shared" si="20"/>
        <v>1.28994431903057E-2</v>
      </c>
      <c r="BC58" s="5">
        <f t="shared" si="21"/>
        <v>4056.901686963648</v>
      </c>
      <c r="BD58" s="35">
        <f t="shared" si="22"/>
        <v>7.4999999999999997E-2</v>
      </c>
      <c r="BE58" s="5">
        <f t="shared" si="50"/>
        <v>31593.487057011462</v>
      </c>
      <c r="BF58" s="5">
        <f t="shared" si="51"/>
        <v>220403.42182540946</v>
      </c>
      <c r="BG58" s="5">
        <f t="shared" si="23"/>
        <v>648406.51294298854</v>
      </c>
      <c r="BH58" s="5">
        <f t="shared" si="24"/>
        <v>251996.90888242092</v>
      </c>
      <c r="BI58" s="150"/>
      <c r="BJ58" s="2">
        <v>53</v>
      </c>
      <c r="BK58" s="118">
        <v>46447</v>
      </c>
      <c r="BL58" s="5">
        <f t="shared" si="52"/>
        <v>647704.59180355573</v>
      </c>
      <c r="BM58" s="5">
        <f t="shared" si="53"/>
        <v>4638.7987043821031</v>
      </c>
      <c r="BN58" s="5">
        <f t="shared" si="25"/>
        <v>725.58346223562057</v>
      </c>
      <c r="BO58" s="35">
        <f t="shared" si="26"/>
        <v>1.3442859070340232E-2</v>
      </c>
      <c r="BP58" s="5">
        <f t="shared" si="27"/>
        <v>3913.2152421464825</v>
      </c>
      <c r="BQ58" s="35">
        <f t="shared" si="28"/>
        <v>7.2499999999999995E-2</v>
      </c>
      <c r="BR58" s="5">
        <f t="shared" si="54"/>
        <v>33020.991658680316</v>
      </c>
      <c r="BS58" s="5">
        <f t="shared" si="55"/>
        <v>212835.33967357117</v>
      </c>
      <c r="BT58" s="5">
        <f t="shared" si="29"/>
        <v>646979.00834132009</v>
      </c>
      <c r="BU58" s="5">
        <f t="shared" si="30"/>
        <v>245856.33133225149</v>
      </c>
      <c r="BV58" s="150"/>
      <c r="BW58" s="2">
        <v>53</v>
      </c>
      <c r="BX58" s="118">
        <v>46447</v>
      </c>
      <c r="BY58" s="5">
        <f t="shared" si="56"/>
        <v>646253.41525607393</v>
      </c>
      <c r="BZ58" s="5">
        <f t="shared" si="57"/>
        <v>4524.056967218442</v>
      </c>
      <c r="CA58" s="5">
        <f t="shared" si="31"/>
        <v>754.2453782246771</v>
      </c>
      <c r="CB58" s="35">
        <f t="shared" si="32"/>
        <v>1.4005256026553829E-2</v>
      </c>
      <c r="CC58" s="5">
        <f t="shared" si="33"/>
        <v>3769.8115889937649</v>
      </c>
      <c r="CD58" s="35">
        <f t="shared" si="34"/>
        <v>7.0000000000000007E-2</v>
      </c>
      <c r="CE58" s="5">
        <f t="shared" si="58"/>
        <v>34500.830122150262</v>
      </c>
      <c r="CF58" s="5">
        <f t="shared" si="59"/>
        <v>205274.18914042716</v>
      </c>
      <c r="CG58" s="5">
        <f t="shared" si="35"/>
        <v>645499.16987784929</v>
      </c>
      <c r="CH58" s="5">
        <f t="shared" si="36"/>
        <v>239775.01926257741</v>
      </c>
    </row>
    <row r="59" spans="9:86" ht="14.25" customHeight="1">
      <c r="I59" s="150"/>
      <c r="J59" s="2">
        <v>54</v>
      </c>
      <c r="K59" s="118">
        <v>46478</v>
      </c>
      <c r="L59" s="5">
        <f t="shared" si="37"/>
        <v>652386.2600410583</v>
      </c>
      <c r="M59" s="5">
        <f t="shared" si="0"/>
        <v>5108.6129075462923</v>
      </c>
      <c r="N59" s="5">
        <f t="shared" si="1"/>
        <v>623.45736976401622</v>
      </c>
      <c r="O59" s="35">
        <f t="shared" si="2"/>
        <v>1.1467881675952744E-2</v>
      </c>
      <c r="P59" s="5">
        <f t="shared" si="3"/>
        <v>4485.155537782276</v>
      </c>
      <c r="Q59" s="35">
        <f t="shared" si="4"/>
        <v>8.2500000000000004E-2</v>
      </c>
      <c r="R59" s="5">
        <f t="shared" si="38"/>
        <v>28237.197328705752</v>
      </c>
      <c r="S59" s="5">
        <f t="shared" si="39"/>
        <v>247627.89967879397</v>
      </c>
      <c r="T59" s="5">
        <f t="shared" si="5"/>
        <v>651762.80267129431</v>
      </c>
      <c r="U59" s="5">
        <f t="shared" si="6"/>
        <v>275865.09700749972</v>
      </c>
      <c r="V59" s="150"/>
      <c r="W59" s="2">
        <v>54</v>
      </c>
      <c r="X59" s="118">
        <v>46478</v>
      </c>
      <c r="Y59" s="5">
        <f t="shared" si="40"/>
        <v>651108.9913921128</v>
      </c>
      <c r="Z59" s="5">
        <f t="shared" si="41"/>
        <v>4989.5991023797669</v>
      </c>
      <c r="AA59" s="5">
        <f t="shared" si="7"/>
        <v>648.87249309901472</v>
      </c>
      <c r="AB59" s="35">
        <f t="shared" si="8"/>
        <v>1.1958781125937464E-2</v>
      </c>
      <c r="AC59" s="5">
        <f t="shared" si="9"/>
        <v>4340.7266092807522</v>
      </c>
      <c r="AD59" s="35">
        <f t="shared" si="10"/>
        <v>0.08</v>
      </c>
      <c r="AE59" s="5">
        <f t="shared" si="42"/>
        <v>29539.881100985913</v>
      </c>
      <c r="AF59" s="5">
        <f t="shared" si="43"/>
        <v>239898.4704275215</v>
      </c>
      <c r="AG59" s="5">
        <f t="shared" si="11"/>
        <v>650460.11889901373</v>
      </c>
      <c r="AH59" s="5">
        <f t="shared" si="12"/>
        <v>269438.35152850742</v>
      </c>
      <c r="AI59" s="150"/>
      <c r="AJ59" s="2">
        <v>54</v>
      </c>
      <c r="AK59" s="118">
        <v>46478</v>
      </c>
      <c r="AL59" s="5">
        <f t="shared" si="44"/>
        <v>649782.79507174704</v>
      </c>
      <c r="AM59" s="5">
        <f t="shared" si="45"/>
        <v>4871.6032698015033</v>
      </c>
      <c r="AN59" s="5">
        <f t="shared" si="13"/>
        <v>675.08938496313749</v>
      </c>
      <c r="AO59" s="35">
        <f t="shared" si="14"/>
        <v>1.2467354754542484E-2</v>
      </c>
      <c r="AP59" s="5">
        <f t="shared" si="15"/>
        <v>4196.5138848383658</v>
      </c>
      <c r="AQ59" s="35">
        <f t="shared" si="16"/>
        <v>7.7499999999999986E-2</v>
      </c>
      <c r="AR59" s="5">
        <f t="shared" si="46"/>
        <v>30892.294313215803</v>
      </c>
      <c r="AS59" s="5">
        <f t="shared" si="47"/>
        <v>232174.2822560654</v>
      </c>
      <c r="AT59" s="5">
        <f t="shared" si="17"/>
        <v>649107.70568678388</v>
      </c>
      <c r="AU59" s="5">
        <f t="shared" si="18"/>
        <v>263066.57656928123</v>
      </c>
      <c r="AV59" s="150"/>
      <c r="AW59" s="2">
        <v>54</v>
      </c>
      <c r="AX59" s="118">
        <v>46478</v>
      </c>
      <c r="AY59" s="5">
        <f t="shared" si="48"/>
        <v>648406.51294298854</v>
      </c>
      <c r="AZ59" s="5">
        <f t="shared" si="49"/>
        <v>4754.6586581588872</v>
      </c>
      <c r="BA59" s="5">
        <f t="shared" si="19"/>
        <v>702.11795226520917</v>
      </c>
      <c r="BB59" s="35">
        <f t="shared" si="20"/>
        <v>1.299403269245588E-2</v>
      </c>
      <c r="BC59" s="5">
        <f t="shared" si="21"/>
        <v>4052.540705893678</v>
      </c>
      <c r="BD59" s="35">
        <f t="shared" si="22"/>
        <v>7.4999999999999997E-2</v>
      </c>
      <c r="BE59" s="5">
        <f t="shared" si="50"/>
        <v>32295.605009276671</v>
      </c>
      <c r="BF59" s="5">
        <f t="shared" si="51"/>
        <v>224455.96253130314</v>
      </c>
      <c r="BG59" s="5">
        <f t="shared" si="23"/>
        <v>647704.39499072335</v>
      </c>
      <c r="BH59" s="5">
        <f t="shared" si="24"/>
        <v>256751.56754057982</v>
      </c>
      <c r="BI59" s="150"/>
      <c r="BJ59" s="2">
        <v>54</v>
      </c>
      <c r="BK59" s="118">
        <v>46478</v>
      </c>
      <c r="BL59" s="5">
        <f t="shared" si="52"/>
        <v>646979.00834132009</v>
      </c>
      <c r="BM59" s="5">
        <f t="shared" si="53"/>
        <v>4638.7987043821031</v>
      </c>
      <c r="BN59" s="5">
        <f t="shared" si="25"/>
        <v>729.96719565329431</v>
      </c>
      <c r="BO59" s="35">
        <f t="shared" si="26"/>
        <v>1.3539243522439473E-2</v>
      </c>
      <c r="BP59" s="5">
        <f t="shared" si="27"/>
        <v>3908.8315087288088</v>
      </c>
      <c r="BQ59" s="35">
        <f t="shared" si="28"/>
        <v>7.2499999999999995E-2</v>
      </c>
      <c r="BR59" s="5">
        <f t="shared" si="54"/>
        <v>33750.958854333607</v>
      </c>
      <c r="BS59" s="5">
        <f t="shared" si="55"/>
        <v>216744.17118229999</v>
      </c>
      <c r="BT59" s="5">
        <f t="shared" si="29"/>
        <v>646249.04114566685</v>
      </c>
      <c r="BU59" s="5">
        <f t="shared" si="30"/>
        <v>250495.13003663361</v>
      </c>
      <c r="BV59" s="150"/>
      <c r="BW59" s="2">
        <v>54</v>
      </c>
      <c r="BX59" s="118">
        <v>46478</v>
      </c>
      <c r="BY59" s="5">
        <f t="shared" si="56"/>
        <v>645499.16987784929</v>
      </c>
      <c r="BZ59" s="5">
        <f t="shared" si="57"/>
        <v>4524.056967218442</v>
      </c>
      <c r="CA59" s="5">
        <f t="shared" si="31"/>
        <v>758.64514293098773</v>
      </c>
      <c r="CB59" s="35">
        <f t="shared" si="32"/>
        <v>1.4103413513133711E-2</v>
      </c>
      <c r="CC59" s="5">
        <f t="shared" si="33"/>
        <v>3765.4118242874542</v>
      </c>
      <c r="CD59" s="35">
        <f t="shared" si="34"/>
        <v>7.0000000000000007E-2</v>
      </c>
      <c r="CE59" s="5">
        <f t="shared" si="58"/>
        <v>35259.475265081252</v>
      </c>
      <c r="CF59" s="5">
        <f t="shared" si="59"/>
        <v>209039.60096471463</v>
      </c>
      <c r="CG59" s="5">
        <f t="shared" si="35"/>
        <v>644740.52473491826</v>
      </c>
      <c r="CH59" s="5">
        <f t="shared" si="36"/>
        <v>244299.07622979587</v>
      </c>
    </row>
    <row r="60" spans="9:86" ht="14.25" customHeight="1">
      <c r="I60" s="150"/>
      <c r="J60" s="2">
        <v>55</v>
      </c>
      <c r="K60" s="118">
        <v>46508</v>
      </c>
      <c r="L60" s="5">
        <f t="shared" si="37"/>
        <v>651762.80267129431</v>
      </c>
      <c r="M60" s="5">
        <f t="shared" si="0"/>
        <v>5108.6129075462923</v>
      </c>
      <c r="N60" s="5">
        <f t="shared" si="1"/>
        <v>627.74363918114341</v>
      </c>
      <c r="O60" s="35">
        <f t="shared" si="2"/>
        <v>1.1557768622725199E-2</v>
      </c>
      <c r="P60" s="5">
        <f t="shared" si="3"/>
        <v>4480.8692683651489</v>
      </c>
      <c r="Q60" s="35">
        <f t="shared" si="4"/>
        <v>8.2500000000000018E-2</v>
      </c>
      <c r="R60" s="5">
        <f t="shared" si="38"/>
        <v>28864.940967886894</v>
      </c>
      <c r="S60" s="5">
        <f t="shared" si="39"/>
        <v>252108.76894715911</v>
      </c>
      <c r="T60" s="5">
        <f t="shared" si="5"/>
        <v>651135.05903211317</v>
      </c>
      <c r="U60" s="5">
        <f t="shared" si="6"/>
        <v>280973.709915046</v>
      </c>
      <c r="V60" s="150"/>
      <c r="W60" s="2">
        <v>55</v>
      </c>
      <c r="X60" s="118">
        <v>46508</v>
      </c>
      <c r="Y60" s="5">
        <f t="shared" si="40"/>
        <v>650460.11889901373</v>
      </c>
      <c r="Z60" s="5">
        <f t="shared" si="41"/>
        <v>4989.5991023797669</v>
      </c>
      <c r="AA60" s="5">
        <f t="shared" si="7"/>
        <v>653.19830971967531</v>
      </c>
      <c r="AB60" s="35">
        <f t="shared" si="8"/>
        <v>1.2050515456510317E-2</v>
      </c>
      <c r="AC60" s="5">
        <f t="shared" si="9"/>
        <v>4336.4007926600916</v>
      </c>
      <c r="AD60" s="35">
        <f t="shared" si="10"/>
        <v>0.08</v>
      </c>
      <c r="AE60" s="5">
        <f t="shared" si="42"/>
        <v>30193.079410705588</v>
      </c>
      <c r="AF60" s="5">
        <f t="shared" si="43"/>
        <v>244234.87122018161</v>
      </c>
      <c r="AG60" s="5">
        <f t="shared" si="11"/>
        <v>649806.92058929405</v>
      </c>
      <c r="AH60" s="5">
        <f t="shared" si="12"/>
        <v>274427.95063088718</v>
      </c>
      <c r="AI60" s="150"/>
      <c r="AJ60" s="2">
        <v>55</v>
      </c>
      <c r="AK60" s="118">
        <v>46508</v>
      </c>
      <c r="AL60" s="5">
        <f t="shared" si="44"/>
        <v>649107.70568678388</v>
      </c>
      <c r="AM60" s="5">
        <f t="shared" si="45"/>
        <v>4871.6032698015033</v>
      </c>
      <c r="AN60" s="5">
        <f t="shared" si="13"/>
        <v>679.4493372410243</v>
      </c>
      <c r="AO60" s="35">
        <f t="shared" si="14"/>
        <v>1.2560923211142057E-2</v>
      </c>
      <c r="AP60" s="5">
        <f t="shared" si="15"/>
        <v>4192.153932560479</v>
      </c>
      <c r="AQ60" s="35">
        <f t="shared" si="16"/>
        <v>7.7499999999999999E-2</v>
      </c>
      <c r="AR60" s="5">
        <f t="shared" si="46"/>
        <v>31571.743650456829</v>
      </c>
      <c r="AS60" s="5">
        <f t="shared" si="47"/>
        <v>236366.43618862587</v>
      </c>
      <c r="AT60" s="5">
        <f t="shared" si="17"/>
        <v>648428.25634954288</v>
      </c>
      <c r="AU60" s="5">
        <f t="shared" si="18"/>
        <v>267938.1798390827</v>
      </c>
      <c r="AV60" s="150"/>
      <c r="AW60" s="2">
        <v>55</v>
      </c>
      <c r="AX60" s="118">
        <v>46508</v>
      </c>
      <c r="AY60" s="5">
        <f t="shared" si="48"/>
        <v>647704.39499072335</v>
      </c>
      <c r="AZ60" s="5">
        <f t="shared" si="49"/>
        <v>4754.6586581588872</v>
      </c>
      <c r="BA60" s="5">
        <f t="shared" si="19"/>
        <v>706.50618946686654</v>
      </c>
      <c r="BB60" s="35">
        <f t="shared" si="20"/>
        <v>1.3089419091750681E-2</v>
      </c>
      <c r="BC60" s="5">
        <f t="shared" si="21"/>
        <v>4048.1524686920206</v>
      </c>
      <c r="BD60" s="35">
        <f t="shared" si="22"/>
        <v>7.4999999999999997E-2</v>
      </c>
      <c r="BE60" s="5">
        <f t="shared" si="50"/>
        <v>33002.111198743536</v>
      </c>
      <c r="BF60" s="5">
        <f t="shared" si="51"/>
        <v>228504.11499999516</v>
      </c>
      <c r="BG60" s="5">
        <f t="shared" si="23"/>
        <v>646997.88880125643</v>
      </c>
      <c r="BH60" s="5">
        <f t="shared" si="24"/>
        <v>261506.2261987387</v>
      </c>
      <c r="BI60" s="150"/>
      <c r="BJ60" s="2">
        <v>55</v>
      </c>
      <c r="BK60" s="118">
        <v>46508</v>
      </c>
      <c r="BL60" s="5">
        <f t="shared" si="52"/>
        <v>646249.04114566685</v>
      </c>
      <c r="BM60" s="5">
        <f t="shared" si="53"/>
        <v>4638.7987043821031</v>
      </c>
      <c r="BN60" s="5">
        <f t="shared" si="25"/>
        <v>734.37741412703281</v>
      </c>
      <c r="BO60" s="35">
        <f t="shared" si="26"/>
        <v>1.3636428696128647E-2</v>
      </c>
      <c r="BP60" s="5">
        <f t="shared" si="27"/>
        <v>3904.4212902550703</v>
      </c>
      <c r="BQ60" s="35">
        <f t="shared" si="28"/>
        <v>7.2499999999999995E-2</v>
      </c>
      <c r="BR60" s="5">
        <f t="shared" si="54"/>
        <v>34485.33626846064</v>
      </c>
      <c r="BS60" s="5">
        <f t="shared" si="55"/>
        <v>220648.59247255506</v>
      </c>
      <c r="BT60" s="5">
        <f t="shared" si="29"/>
        <v>645514.66373153985</v>
      </c>
      <c r="BU60" s="5">
        <f t="shared" si="30"/>
        <v>255133.9287410157</v>
      </c>
      <c r="BV60" s="150"/>
      <c r="BW60" s="2">
        <v>55</v>
      </c>
      <c r="BX60" s="118">
        <v>46508</v>
      </c>
      <c r="BY60" s="5">
        <f t="shared" si="56"/>
        <v>644740.52473491826</v>
      </c>
      <c r="BZ60" s="5">
        <f t="shared" si="57"/>
        <v>4524.056967218442</v>
      </c>
      <c r="CA60" s="5">
        <f t="shared" si="31"/>
        <v>763.07057293141861</v>
      </c>
      <c r="CB60" s="35">
        <f t="shared" si="32"/>
        <v>1.4202375256219257E-2</v>
      </c>
      <c r="CC60" s="5">
        <f t="shared" si="33"/>
        <v>3760.9863942870234</v>
      </c>
      <c r="CD60" s="35">
        <f t="shared" si="34"/>
        <v>7.0000000000000007E-2</v>
      </c>
      <c r="CE60" s="5">
        <f t="shared" si="58"/>
        <v>36022.545838012673</v>
      </c>
      <c r="CF60" s="5">
        <f t="shared" si="59"/>
        <v>212800.58735900166</v>
      </c>
      <c r="CG60" s="5">
        <f t="shared" si="35"/>
        <v>643977.45416198683</v>
      </c>
      <c r="CH60" s="5">
        <f t="shared" si="36"/>
        <v>248823.13319701434</v>
      </c>
    </row>
    <row r="61" spans="9:86" ht="14.25" customHeight="1">
      <c r="I61" s="150"/>
      <c r="J61" s="2">
        <v>56</v>
      </c>
      <c r="K61" s="118">
        <v>46539</v>
      </c>
      <c r="L61" s="5">
        <f t="shared" si="37"/>
        <v>651135.05903211317</v>
      </c>
      <c r="M61" s="5">
        <f t="shared" si="0"/>
        <v>5108.6129075462923</v>
      </c>
      <c r="N61" s="5">
        <f t="shared" si="1"/>
        <v>632.05937670051389</v>
      </c>
      <c r="O61" s="35">
        <f t="shared" si="2"/>
        <v>1.1648447453713438E-2</v>
      </c>
      <c r="P61" s="5">
        <f t="shared" si="3"/>
        <v>4476.5535308457784</v>
      </c>
      <c r="Q61" s="35">
        <f t="shared" si="4"/>
        <v>8.2500000000000004E-2</v>
      </c>
      <c r="R61" s="5">
        <f t="shared" si="38"/>
        <v>29497.00034458741</v>
      </c>
      <c r="S61" s="5">
        <f t="shared" si="39"/>
        <v>256585.32247800491</v>
      </c>
      <c r="T61" s="5">
        <f t="shared" si="5"/>
        <v>650502.99965541263</v>
      </c>
      <c r="U61" s="5">
        <f t="shared" si="6"/>
        <v>286082.32282259234</v>
      </c>
      <c r="V61" s="150"/>
      <c r="W61" s="2">
        <v>56</v>
      </c>
      <c r="X61" s="118">
        <v>46539</v>
      </c>
      <c r="Y61" s="5">
        <f t="shared" si="40"/>
        <v>649806.92058929405</v>
      </c>
      <c r="Z61" s="5">
        <f t="shared" si="41"/>
        <v>4989.5991023797669</v>
      </c>
      <c r="AA61" s="5">
        <f t="shared" si="7"/>
        <v>657.55296511780671</v>
      </c>
      <c r="AB61" s="35">
        <f t="shared" si="8"/>
        <v>1.214304639023828E-2</v>
      </c>
      <c r="AC61" s="5">
        <f t="shared" si="9"/>
        <v>4332.0461372619602</v>
      </c>
      <c r="AD61" s="35">
        <f t="shared" si="10"/>
        <v>7.9999999999999988E-2</v>
      </c>
      <c r="AE61" s="5">
        <f t="shared" si="42"/>
        <v>30850.632375823396</v>
      </c>
      <c r="AF61" s="5">
        <f t="shared" si="43"/>
        <v>248566.91735744357</v>
      </c>
      <c r="AG61" s="5">
        <f t="shared" si="11"/>
        <v>649149.3676241762</v>
      </c>
      <c r="AH61" s="5">
        <f t="shared" si="12"/>
        <v>279417.54973326699</v>
      </c>
      <c r="AI61" s="150"/>
      <c r="AJ61" s="2">
        <v>56</v>
      </c>
      <c r="AK61" s="118">
        <v>46539</v>
      </c>
      <c r="AL61" s="5">
        <f t="shared" si="44"/>
        <v>648428.25634954288</v>
      </c>
      <c r="AM61" s="5">
        <f t="shared" si="45"/>
        <v>4871.6032698015033</v>
      </c>
      <c r="AN61" s="5">
        <f t="shared" si="13"/>
        <v>683.8374475440387</v>
      </c>
      <c r="AO61" s="35">
        <f t="shared" si="14"/>
        <v>1.2655292686851847E-2</v>
      </c>
      <c r="AP61" s="5">
        <f t="shared" si="15"/>
        <v>4187.7658222574646</v>
      </c>
      <c r="AQ61" s="35">
        <f t="shared" si="16"/>
        <v>7.7499999999999999E-2</v>
      </c>
      <c r="AR61" s="5">
        <f t="shared" si="46"/>
        <v>32255.581098000868</v>
      </c>
      <c r="AS61" s="5">
        <f t="shared" si="47"/>
        <v>240554.20201088334</v>
      </c>
      <c r="AT61" s="5">
        <f t="shared" si="17"/>
        <v>647744.41890199878</v>
      </c>
      <c r="AU61" s="5">
        <f t="shared" si="18"/>
        <v>272809.78310888424</v>
      </c>
      <c r="AV61" s="150"/>
      <c r="AW61" s="2">
        <v>56</v>
      </c>
      <c r="AX61" s="118">
        <v>46539</v>
      </c>
      <c r="AY61" s="5">
        <f t="shared" si="48"/>
        <v>646997.88880125643</v>
      </c>
      <c r="AZ61" s="5">
        <f t="shared" si="49"/>
        <v>4754.6586581588872</v>
      </c>
      <c r="BA61" s="5">
        <f t="shared" si="19"/>
        <v>710.92185315103507</v>
      </c>
      <c r="BB61" s="35">
        <f t="shared" si="20"/>
        <v>1.3185610626363227E-2</v>
      </c>
      <c r="BC61" s="5">
        <f t="shared" si="21"/>
        <v>4043.7368050078521</v>
      </c>
      <c r="BD61" s="35">
        <f t="shared" si="22"/>
        <v>7.4999999999999997E-2</v>
      </c>
      <c r="BE61" s="5">
        <f t="shared" si="50"/>
        <v>33713.03305189457</v>
      </c>
      <c r="BF61" s="5">
        <f t="shared" si="51"/>
        <v>232547.85180500301</v>
      </c>
      <c r="BG61" s="5">
        <f t="shared" si="23"/>
        <v>646286.96694810537</v>
      </c>
      <c r="BH61" s="5">
        <f t="shared" si="24"/>
        <v>266260.88485689758</v>
      </c>
      <c r="BI61" s="150"/>
      <c r="BJ61" s="2">
        <v>56</v>
      </c>
      <c r="BK61" s="118">
        <v>46539</v>
      </c>
      <c r="BL61" s="5">
        <f t="shared" si="52"/>
        <v>645514.66373153985</v>
      </c>
      <c r="BM61" s="5">
        <f t="shared" si="53"/>
        <v>4638.7987043821031</v>
      </c>
      <c r="BN61" s="5">
        <f t="shared" si="25"/>
        <v>738.81427767071636</v>
      </c>
      <c r="BO61" s="35">
        <f t="shared" si="26"/>
        <v>1.3734422825963473E-2</v>
      </c>
      <c r="BP61" s="5">
        <f t="shared" si="27"/>
        <v>3899.9844267113867</v>
      </c>
      <c r="BQ61" s="35">
        <f t="shared" si="28"/>
        <v>7.2499999999999995E-2</v>
      </c>
      <c r="BR61" s="5">
        <f t="shared" si="54"/>
        <v>35224.150546131357</v>
      </c>
      <c r="BS61" s="5">
        <f t="shared" si="55"/>
        <v>224548.57689926645</v>
      </c>
      <c r="BT61" s="5">
        <f t="shared" si="29"/>
        <v>644775.84945386916</v>
      </c>
      <c r="BU61" s="5">
        <f t="shared" si="30"/>
        <v>259772.72744539782</v>
      </c>
      <c r="BV61" s="150"/>
      <c r="BW61" s="2">
        <v>56</v>
      </c>
      <c r="BX61" s="118">
        <v>46539</v>
      </c>
      <c r="BY61" s="5">
        <f t="shared" si="56"/>
        <v>643977.45416198683</v>
      </c>
      <c r="BZ61" s="5">
        <f t="shared" si="57"/>
        <v>4524.056967218442</v>
      </c>
      <c r="CA61" s="5">
        <f t="shared" si="31"/>
        <v>767.52181794018543</v>
      </c>
      <c r="CB61" s="35">
        <f t="shared" si="32"/>
        <v>1.4302149486378549E-2</v>
      </c>
      <c r="CC61" s="5">
        <f t="shared" si="33"/>
        <v>3756.5351492782565</v>
      </c>
      <c r="CD61" s="35">
        <f t="shared" si="34"/>
        <v>7.0000000000000007E-2</v>
      </c>
      <c r="CE61" s="5">
        <f t="shared" si="58"/>
        <v>36790.067655952858</v>
      </c>
      <c r="CF61" s="5">
        <f t="shared" si="59"/>
        <v>216557.12250827992</v>
      </c>
      <c r="CG61" s="5">
        <f t="shared" si="35"/>
        <v>643209.93234404665</v>
      </c>
      <c r="CH61" s="5">
        <f t="shared" si="36"/>
        <v>253347.19016423277</v>
      </c>
    </row>
    <row r="62" spans="9:86" ht="14.25" customHeight="1">
      <c r="I62" s="150"/>
      <c r="J62" s="2">
        <v>57</v>
      </c>
      <c r="K62" s="118">
        <v>46569</v>
      </c>
      <c r="L62" s="5">
        <f t="shared" si="37"/>
        <v>650502.99965541263</v>
      </c>
      <c r="M62" s="5">
        <f t="shared" si="0"/>
        <v>5108.6129075462923</v>
      </c>
      <c r="N62" s="5">
        <f t="shared" si="1"/>
        <v>636.40478491533031</v>
      </c>
      <c r="O62" s="35">
        <f t="shared" si="2"/>
        <v>1.1739926523058915E-2</v>
      </c>
      <c r="P62" s="5">
        <f t="shared" si="3"/>
        <v>4472.208122630962</v>
      </c>
      <c r="Q62" s="35">
        <f t="shared" si="4"/>
        <v>8.2500000000000004E-2</v>
      </c>
      <c r="R62" s="5">
        <f t="shared" si="38"/>
        <v>30133.405129502738</v>
      </c>
      <c r="S62" s="5">
        <f t="shared" si="39"/>
        <v>261057.53060063586</v>
      </c>
      <c r="T62" s="5">
        <f t="shared" si="5"/>
        <v>649866.59487049724</v>
      </c>
      <c r="U62" s="5">
        <f t="shared" si="6"/>
        <v>291190.93573013862</v>
      </c>
      <c r="V62" s="150"/>
      <c r="W62" s="2">
        <v>57</v>
      </c>
      <c r="X62" s="118">
        <v>46569</v>
      </c>
      <c r="Y62" s="5">
        <f t="shared" si="40"/>
        <v>649149.3676241762</v>
      </c>
      <c r="Z62" s="5">
        <f t="shared" si="41"/>
        <v>4989.5991023797669</v>
      </c>
      <c r="AA62" s="5">
        <f t="shared" si="7"/>
        <v>661.93665155192502</v>
      </c>
      <c r="AB62" s="35">
        <f t="shared" si="8"/>
        <v>1.223638227931206E-2</v>
      </c>
      <c r="AC62" s="5">
        <f t="shared" si="9"/>
        <v>4327.6624508278419</v>
      </c>
      <c r="AD62" s="35">
        <f t="shared" si="10"/>
        <v>0.08</v>
      </c>
      <c r="AE62" s="5">
        <f t="shared" si="42"/>
        <v>31512.569027375321</v>
      </c>
      <c r="AF62" s="5">
        <f t="shared" si="43"/>
        <v>252894.5798082714</v>
      </c>
      <c r="AG62" s="5">
        <f t="shared" si="11"/>
        <v>648487.43097262422</v>
      </c>
      <c r="AH62" s="5">
        <f t="shared" si="12"/>
        <v>284407.14883564675</v>
      </c>
      <c r="AI62" s="150"/>
      <c r="AJ62" s="2">
        <v>57</v>
      </c>
      <c r="AK62" s="118">
        <v>46569</v>
      </c>
      <c r="AL62" s="5">
        <f t="shared" si="44"/>
        <v>647744.41890199878</v>
      </c>
      <c r="AM62" s="5">
        <f t="shared" si="45"/>
        <v>4871.6032698015033</v>
      </c>
      <c r="AN62" s="5">
        <f t="shared" si="13"/>
        <v>688.25389772609469</v>
      </c>
      <c r="AO62" s="35">
        <f t="shared" si="14"/>
        <v>1.2750471531214686E-2</v>
      </c>
      <c r="AP62" s="5">
        <f t="shared" si="15"/>
        <v>4183.3493720754086</v>
      </c>
      <c r="AQ62" s="35">
        <f t="shared" si="16"/>
        <v>7.7499999999999999E-2</v>
      </c>
      <c r="AR62" s="5">
        <f t="shared" si="46"/>
        <v>32943.83499572696</v>
      </c>
      <c r="AS62" s="5">
        <f t="shared" si="47"/>
        <v>244737.55138295874</v>
      </c>
      <c r="AT62" s="5">
        <f t="shared" si="17"/>
        <v>647056.16500427271</v>
      </c>
      <c r="AU62" s="5">
        <f t="shared" si="18"/>
        <v>277681.38637868571</v>
      </c>
      <c r="AV62" s="150"/>
      <c r="AW62" s="2">
        <v>57</v>
      </c>
      <c r="AX62" s="118">
        <v>46569</v>
      </c>
      <c r="AY62" s="5">
        <f t="shared" si="48"/>
        <v>646286.96694810537</v>
      </c>
      <c r="AZ62" s="5">
        <f t="shared" si="49"/>
        <v>4754.6586581588872</v>
      </c>
      <c r="BA62" s="5">
        <f t="shared" si="19"/>
        <v>715.36511473322889</v>
      </c>
      <c r="BB62" s="35">
        <f t="shared" si="20"/>
        <v>1.3282615642608252E-2</v>
      </c>
      <c r="BC62" s="5">
        <f t="shared" si="21"/>
        <v>4039.2935434256583</v>
      </c>
      <c r="BD62" s="35">
        <f t="shared" si="22"/>
        <v>7.4999999999999997E-2</v>
      </c>
      <c r="BE62" s="5">
        <f t="shared" si="50"/>
        <v>34428.398166627798</v>
      </c>
      <c r="BF62" s="5">
        <f t="shared" si="51"/>
        <v>236587.14534842866</v>
      </c>
      <c r="BG62" s="5">
        <f t="shared" si="23"/>
        <v>645571.60183337214</v>
      </c>
      <c r="BH62" s="5">
        <f t="shared" si="24"/>
        <v>271015.54351505649</v>
      </c>
      <c r="BI62" s="150"/>
      <c r="BJ62" s="2">
        <v>57</v>
      </c>
      <c r="BK62" s="118">
        <v>46569</v>
      </c>
      <c r="BL62" s="5">
        <f t="shared" si="52"/>
        <v>644775.84945386916</v>
      </c>
      <c r="BM62" s="5">
        <f t="shared" si="53"/>
        <v>4638.7987043821031</v>
      </c>
      <c r="BN62" s="5">
        <f t="shared" si="25"/>
        <v>743.27794726497723</v>
      </c>
      <c r="BO62" s="35">
        <f t="shared" si="26"/>
        <v>1.3833234254562236E-2</v>
      </c>
      <c r="BP62" s="5">
        <f t="shared" si="27"/>
        <v>3895.5207571171259</v>
      </c>
      <c r="BQ62" s="35">
        <f t="shared" si="28"/>
        <v>7.2499999999999995E-2</v>
      </c>
      <c r="BR62" s="5">
        <f t="shared" si="54"/>
        <v>35967.428493396335</v>
      </c>
      <c r="BS62" s="5">
        <f t="shared" si="55"/>
        <v>228444.09765638359</v>
      </c>
      <c r="BT62" s="5">
        <f t="shared" si="29"/>
        <v>644032.5715066042</v>
      </c>
      <c r="BU62" s="5">
        <f t="shared" si="30"/>
        <v>264411.52614977991</v>
      </c>
      <c r="BV62" s="150"/>
      <c r="BW62" s="2">
        <v>57</v>
      </c>
      <c r="BX62" s="118">
        <v>46569</v>
      </c>
      <c r="BY62" s="5">
        <f t="shared" si="56"/>
        <v>643209.93234404665</v>
      </c>
      <c r="BZ62" s="5">
        <f t="shared" si="57"/>
        <v>4524.056967218442</v>
      </c>
      <c r="CA62" s="5">
        <f t="shared" si="31"/>
        <v>771.99902854483616</v>
      </c>
      <c r="CB62" s="35">
        <f t="shared" si="32"/>
        <v>1.4402744542170437E-2</v>
      </c>
      <c r="CC62" s="5">
        <f t="shared" si="33"/>
        <v>3752.0579386736058</v>
      </c>
      <c r="CD62" s="35">
        <f t="shared" si="34"/>
        <v>7.0000000000000007E-2</v>
      </c>
      <c r="CE62" s="5">
        <f t="shared" si="58"/>
        <v>37562.066684497695</v>
      </c>
      <c r="CF62" s="5">
        <f t="shared" si="59"/>
        <v>220309.18044695351</v>
      </c>
      <c r="CG62" s="5">
        <f t="shared" si="35"/>
        <v>642437.93331550178</v>
      </c>
      <c r="CH62" s="5">
        <f t="shared" si="36"/>
        <v>257871.24713145121</v>
      </c>
    </row>
    <row r="63" spans="9:86" ht="14.25" customHeight="1">
      <c r="I63" s="150"/>
      <c r="J63" s="2">
        <v>58</v>
      </c>
      <c r="K63" s="118">
        <v>46600</v>
      </c>
      <c r="L63" s="5">
        <f t="shared" si="37"/>
        <v>649866.59487049724</v>
      </c>
      <c r="M63" s="5">
        <f t="shared" si="0"/>
        <v>5108.6129075462923</v>
      </c>
      <c r="N63" s="5">
        <f t="shared" si="1"/>
        <v>640.78006781162367</v>
      </c>
      <c r="O63" s="35">
        <f t="shared" si="2"/>
        <v>1.1832214295107425E-2</v>
      </c>
      <c r="P63" s="5">
        <f t="shared" si="3"/>
        <v>4467.8328397346686</v>
      </c>
      <c r="Q63" s="35">
        <f t="shared" si="4"/>
        <v>8.2500000000000004E-2</v>
      </c>
      <c r="R63" s="5">
        <f t="shared" si="38"/>
        <v>30774.185197314364</v>
      </c>
      <c r="S63" s="5">
        <f t="shared" si="39"/>
        <v>265525.36344037054</v>
      </c>
      <c r="T63" s="5">
        <f t="shared" si="5"/>
        <v>649225.81480268564</v>
      </c>
      <c r="U63" s="5">
        <f t="shared" si="6"/>
        <v>296299.5486376849</v>
      </c>
      <c r="V63" s="150"/>
      <c r="W63" s="2">
        <v>58</v>
      </c>
      <c r="X63" s="118">
        <v>46600</v>
      </c>
      <c r="Y63" s="5">
        <f t="shared" si="40"/>
        <v>648487.43097262422</v>
      </c>
      <c r="Z63" s="5">
        <f t="shared" si="41"/>
        <v>4989.5991023797669</v>
      </c>
      <c r="AA63" s="5">
        <f t="shared" si="7"/>
        <v>666.34956256227179</v>
      </c>
      <c r="AB63" s="35">
        <f t="shared" si="8"/>
        <v>1.2330531586023629E-2</v>
      </c>
      <c r="AC63" s="5">
        <f t="shared" si="9"/>
        <v>4323.2495398174951</v>
      </c>
      <c r="AD63" s="35">
        <f t="shared" si="10"/>
        <v>0.08</v>
      </c>
      <c r="AE63" s="5">
        <f t="shared" si="42"/>
        <v>32178.918589937592</v>
      </c>
      <c r="AF63" s="5">
        <f t="shared" si="43"/>
        <v>257217.82934808891</v>
      </c>
      <c r="AG63" s="5">
        <f t="shared" si="11"/>
        <v>647821.08141006192</v>
      </c>
      <c r="AH63" s="5">
        <f t="shared" si="12"/>
        <v>289396.7479380265</v>
      </c>
      <c r="AI63" s="150"/>
      <c r="AJ63" s="2">
        <v>58</v>
      </c>
      <c r="AK63" s="118">
        <v>46600</v>
      </c>
      <c r="AL63" s="5">
        <f t="shared" si="44"/>
        <v>647056.16500427271</v>
      </c>
      <c r="AM63" s="5">
        <f t="shared" si="45"/>
        <v>4871.6032698015033</v>
      </c>
      <c r="AN63" s="5">
        <f t="shared" si="13"/>
        <v>692.69887081557499</v>
      </c>
      <c r="AO63" s="35">
        <f t="shared" si="14"/>
        <v>1.2846468203779514E-2</v>
      </c>
      <c r="AP63" s="5">
        <f t="shared" si="15"/>
        <v>4178.9043989859283</v>
      </c>
      <c r="AQ63" s="35">
        <f t="shared" si="16"/>
        <v>7.7500000000000013E-2</v>
      </c>
      <c r="AR63" s="5">
        <f t="shared" si="46"/>
        <v>33636.533866542537</v>
      </c>
      <c r="AS63" s="5">
        <f t="shared" si="47"/>
        <v>248916.45578194468</v>
      </c>
      <c r="AT63" s="5">
        <f t="shared" si="17"/>
        <v>646363.46613345714</v>
      </c>
      <c r="AU63" s="5">
        <f t="shared" si="18"/>
        <v>282552.98964848719</v>
      </c>
      <c r="AV63" s="150"/>
      <c r="AW63" s="2">
        <v>58</v>
      </c>
      <c r="AX63" s="118">
        <v>46600</v>
      </c>
      <c r="AY63" s="5">
        <f t="shared" si="48"/>
        <v>645571.60183337214</v>
      </c>
      <c r="AZ63" s="5">
        <f t="shared" si="49"/>
        <v>4754.6586581588872</v>
      </c>
      <c r="BA63" s="5">
        <f t="shared" si="19"/>
        <v>719.83614670031147</v>
      </c>
      <c r="BB63" s="35">
        <f t="shared" si="20"/>
        <v>1.3380442596719569E-2</v>
      </c>
      <c r="BC63" s="5">
        <f t="shared" si="21"/>
        <v>4034.8225114585757</v>
      </c>
      <c r="BD63" s="35">
        <f t="shared" si="22"/>
        <v>7.4999999999999997E-2</v>
      </c>
      <c r="BE63" s="5">
        <f t="shared" si="50"/>
        <v>35148.23431332811</v>
      </c>
      <c r="BF63" s="5">
        <f t="shared" si="51"/>
        <v>240621.96785988723</v>
      </c>
      <c r="BG63" s="5">
        <f t="shared" si="23"/>
        <v>644851.76568667183</v>
      </c>
      <c r="BH63" s="5">
        <f t="shared" si="24"/>
        <v>275770.20217321534</v>
      </c>
      <c r="BI63" s="150"/>
      <c r="BJ63" s="2">
        <v>58</v>
      </c>
      <c r="BK63" s="118">
        <v>46600</v>
      </c>
      <c r="BL63" s="5">
        <f t="shared" si="52"/>
        <v>644032.5715066042</v>
      </c>
      <c r="BM63" s="5">
        <f t="shared" si="53"/>
        <v>4638.7987043821031</v>
      </c>
      <c r="BN63" s="5">
        <f t="shared" si="25"/>
        <v>747.76858486303627</v>
      </c>
      <c r="BO63" s="35">
        <f t="shared" si="26"/>
        <v>1.3932871434382755E-2</v>
      </c>
      <c r="BP63" s="5">
        <f t="shared" si="27"/>
        <v>3891.0301195190668</v>
      </c>
      <c r="BQ63" s="35">
        <f t="shared" si="28"/>
        <v>7.2499999999999995E-2</v>
      </c>
      <c r="BR63" s="5">
        <f t="shared" si="54"/>
        <v>36715.197078259371</v>
      </c>
      <c r="BS63" s="5">
        <f t="shared" si="55"/>
        <v>232335.12777590266</v>
      </c>
      <c r="BT63" s="5">
        <f t="shared" si="29"/>
        <v>643284.80292174115</v>
      </c>
      <c r="BU63" s="5">
        <f t="shared" si="30"/>
        <v>269050.32485416206</v>
      </c>
      <c r="BV63" s="150"/>
      <c r="BW63" s="2">
        <v>58</v>
      </c>
      <c r="BX63" s="118">
        <v>46600</v>
      </c>
      <c r="BY63" s="5">
        <f t="shared" si="56"/>
        <v>642437.93331550178</v>
      </c>
      <c r="BZ63" s="5">
        <f t="shared" si="57"/>
        <v>4524.056967218442</v>
      </c>
      <c r="CA63" s="5">
        <f t="shared" si="31"/>
        <v>776.50235621134789</v>
      </c>
      <c r="CB63" s="35">
        <f t="shared" si="32"/>
        <v>1.4504168871921335E-2</v>
      </c>
      <c r="CC63" s="5">
        <f t="shared" si="33"/>
        <v>3747.5546110070941</v>
      </c>
      <c r="CD63" s="35">
        <f t="shared" si="34"/>
        <v>7.0000000000000007E-2</v>
      </c>
      <c r="CE63" s="5">
        <f t="shared" si="58"/>
        <v>38338.569040709044</v>
      </c>
      <c r="CF63" s="5">
        <f t="shared" si="59"/>
        <v>224056.73505796061</v>
      </c>
      <c r="CG63" s="5">
        <f t="shared" si="35"/>
        <v>641661.43095929048</v>
      </c>
      <c r="CH63" s="5">
        <f t="shared" si="36"/>
        <v>262395.30409866967</v>
      </c>
    </row>
    <row r="64" spans="9:86" ht="14.25" customHeight="1">
      <c r="I64" s="150"/>
      <c r="J64" s="2">
        <v>59</v>
      </c>
      <c r="K64" s="118">
        <v>46631</v>
      </c>
      <c r="L64" s="5">
        <f t="shared" si="37"/>
        <v>649225.81480268564</v>
      </c>
      <c r="M64" s="5">
        <f t="shared" si="0"/>
        <v>5108.6129075462923</v>
      </c>
      <c r="N64" s="5">
        <f t="shared" si="1"/>
        <v>645.18543077782851</v>
      </c>
      <c r="O64" s="35">
        <f t="shared" si="2"/>
        <v>1.192531934622313E-2</v>
      </c>
      <c r="P64" s="5">
        <f t="shared" si="3"/>
        <v>4463.4274767684637</v>
      </c>
      <c r="Q64" s="35">
        <f t="shared" si="4"/>
        <v>8.2500000000000004E-2</v>
      </c>
      <c r="R64" s="5">
        <f t="shared" si="38"/>
        <v>31419.370628092191</v>
      </c>
      <c r="S64" s="5">
        <f t="shared" si="39"/>
        <v>269988.79091713898</v>
      </c>
      <c r="T64" s="5">
        <f t="shared" si="5"/>
        <v>648580.62937190779</v>
      </c>
      <c r="U64" s="5">
        <f t="shared" si="6"/>
        <v>301408.16154523118</v>
      </c>
      <c r="V64" s="150"/>
      <c r="W64" s="2">
        <v>59</v>
      </c>
      <c r="X64" s="118">
        <v>46631</v>
      </c>
      <c r="Y64" s="5">
        <f t="shared" si="40"/>
        <v>647821.08141006192</v>
      </c>
      <c r="Z64" s="5">
        <f t="shared" si="41"/>
        <v>4989.5991023797669</v>
      </c>
      <c r="AA64" s="5">
        <f t="shared" si="7"/>
        <v>670.79189297935409</v>
      </c>
      <c r="AB64" s="35">
        <f t="shared" si="8"/>
        <v>1.2425502884579677E-2</v>
      </c>
      <c r="AC64" s="5">
        <f t="shared" si="9"/>
        <v>4318.8072094004128</v>
      </c>
      <c r="AD64" s="35">
        <f t="shared" si="10"/>
        <v>0.08</v>
      </c>
      <c r="AE64" s="5">
        <f t="shared" si="42"/>
        <v>32849.710482916948</v>
      </c>
      <c r="AF64" s="5">
        <f t="shared" si="43"/>
        <v>261536.63655748931</v>
      </c>
      <c r="AG64" s="5">
        <f t="shared" si="11"/>
        <v>647150.28951708251</v>
      </c>
      <c r="AH64" s="5">
        <f t="shared" si="12"/>
        <v>294386.34704040625</v>
      </c>
      <c r="AI64" s="150"/>
      <c r="AJ64" s="2">
        <v>59</v>
      </c>
      <c r="AK64" s="118">
        <v>46631</v>
      </c>
      <c r="AL64" s="5">
        <f t="shared" si="44"/>
        <v>646363.46613345714</v>
      </c>
      <c r="AM64" s="5">
        <f t="shared" si="45"/>
        <v>4871.6032698015033</v>
      </c>
      <c r="AN64" s="5">
        <f t="shared" si="13"/>
        <v>697.1725510229262</v>
      </c>
      <c r="AO64" s="35">
        <f t="shared" si="14"/>
        <v>1.2943291275914624E-2</v>
      </c>
      <c r="AP64" s="5">
        <f t="shared" si="15"/>
        <v>4174.4307187785771</v>
      </c>
      <c r="AQ64" s="35">
        <f t="shared" si="16"/>
        <v>7.7499999999999999E-2</v>
      </c>
      <c r="AR64" s="5">
        <f t="shared" si="46"/>
        <v>34333.706417565467</v>
      </c>
      <c r="AS64" s="5">
        <f t="shared" si="47"/>
        <v>253090.88650072325</v>
      </c>
      <c r="AT64" s="5">
        <f t="shared" si="17"/>
        <v>645666.29358243418</v>
      </c>
      <c r="AU64" s="5">
        <f t="shared" si="18"/>
        <v>287424.59291828872</v>
      </c>
      <c r="AV64" s="150"/>
      <c r="AW64" s="2">
        <v>59</v>
      </c>
      <c r="AX64" s="118">
        <v>46631</v>
      </c>
      <c r="AY64" s="5">
        <f t="shared" si="48"/>
        <v>644851.76568667183</v>
      </c>
      <c r="AZ64" s="5">
        <f t="shared" si="49"/>
        <v>4754.6586581588872</v>
      </c>
      <c r="BA64" s="5">
        <f t="shared" si="19"/>
        <v>724.33512261718852</v>
      </c>
      <c r="BB64" s="35">
        <f t="shared" si="20"/>
        <v>1.3479100056662703E-2</v>
      </c>
      <c r="BC64" s="5">
        <f t="shared" si="21"/>
        <v>4030.3235355416987</v>
      </c>
      <c r="BD64" s="35">
        <f t="shared" si="22"/>
        <v>7.4999999999999997E-2</v>
      </c>
      <c r="BE64" s="5">
        <f t="shared" si="50"/>
        <v>35872.569435945297</v>
      </c>
      <c r="BF64" s="5">
        <f t="shared" si="51"/>
        <v>244652.29139542894</v>
      </c>
      <c r="BG64" s="5">
        <f t="shared" si="23"/>
        <v>644127.43056405464</v>
      </c>
      <c r="BH64" s="5">
        <f t="shared" si="24"/>
        <v>280524.86083137424</v>
      </c>
      <c r="BI64" s="150"/>
      <c r="BJ64" s="2">
        <v>59</v>
      </c>
      <c r="BK64" s="118">
        <v>46631</v>
      </c>
      <c r="BL64" s="5">
        <f t="shared" si="52"/>
        <v>643284.80292174115</v>
      </c>
      <c r="BM64" s="5">
        <f t="shared" si="53"/>
        <v>4638.7987043821031</v>
      </c>
      <c r="BN64" s="5">
        <f t="shared" si="25"/>
        <v>752.28635339658376</v>
      </c>
      <c r="BO64" s="35">
        <f t="shared" si="26"/>
        <v>1.4033342929534804E-2</v>
      </c>
      <c r="BP64" s="5">
        <f t="shared" si="27"/>
        <v>3886.5123509855193</v>
      </c>
      <c r="BQ64" s="35">
        <f t="shared" si="28"/>
        <v>7.2499999999999995E-2</v>
      </c>
      <c r="BR64" s="5">
        <f t="shared" si="54"/>
        <v>37467.483431655957</v>
      </c>
      <c r="BS64" s="5">
        <f t="shared" si="55"/>
        <v>236221.64012688817</v>
      </c>
      <c r="BT64" s="5">
        <f t="shared" si="29"/>
        <v>642532.51656834455</v>
      </c>
      <c r="BU64" s="5">
        <f t="shared" si="30"/>
        <v>273689.12355854415</v>
      </c>
      <c r="BV64" s="150"/>
      <c r="BW64" s="2">
        <v>59</v>
      </c>
      <c r="BX64" s="118">
        <v>46631</v>
      </c>
      <c r="BY64" s="5">
        <f t="shared" si="56"/>
        <v>641661.43095929048</v>
      </c>
      <c r="BZ64" s="5">
        <f t="shared" si="57"/>
        <v>4524.056967218442</v>
      </c>
      <c r="CA64" s="5">
        <f t="shared" si="31"/>
        <v>781.03195328924721</v>
      </c>
      <c r="CB64" s="35">
        <f t="shared" si="32"/>
        <v>1.4606431035537163E-2</v>
      </c>
      <c r="CC64" s="5">
        <f t="shared" si="33"/>
        <v>3743.0250139291948</v>
      </c>
      <c r="CD64" s="35">
        <f t="shared" si="34"/>
        <v>7.0000000000000007E-2</v>
      </c>
      <c r="CE64" s="5">
        <f t="shared" si="58"/>
        <v>39119.600993998291</v>
      </c>
      <c r="CF64" s="5">
        <f t="shared" si="59"/>
        <v>227799.76007188982</v>
      </c>
      <c r="CG64" s="5">
        <f t="shared" si="35"/>
        <v>640880.39900600119</v>
      </c>
      <c r="CH64" s="5">
        <f t="shared" si="36"/>
        <v>266919.36106588808</v>
      </c>
    </row>
    <row r="65" spans="9:86" ht="14.25" customHeight="1">
      <c r="I65" s="150"/>
      <c r="J65" s="2">
        <v>60</v>
      </c>
      <c r="K65" s="118">
        <v>46661</v>
      </c>
      <c r="L65" s="5">
        <f t="shared" si="37"/>
        <v>648580.62937190779</v>
      </c>
      <c r="M65" s="5">
        <f t="shared" si="0"/>
        <v>5108.6129075462923</v>
      </c>
      <c r="N65" s="5">
        <f t="shared" si="1"/>
        <v>649.62108061442632</v>
      </c>
      <c r="O65" s="35">
        <f t="shared" si="2"/>
        <v>1.2019250366638784E-2</v>
      </c>
      <c r="P65" s="5">
        <f t="shared" si="3"/>
        <v>4458.9918269318659</v>
      </c>
      <c r="Q65" s="35">
        <f t="shared" si="4"/>
        <v>8.2500000000000004E-2</v>
      </c>
      <c r="R65" s="5">
        <f t="shared" si="38"/>
        <v>32068.991708706617</v>
      </c>
      <c r="S65" s="5">
        <f t="shared" si="39"/>
        <v>274447.78274407086</v>
      </c>
      <c r="T65" s="5">
        <f t="shared" si="5"/>
        <v>647931.0082912934</v>
      </c>
      <c r="U65" s="5">
        <f t="shared" si="6"/>
        <v>306516.77445277746</v>
      </c>
      <c r="V65" s="150"/>
      <c r="W65" s="2">
        <v>60</v>
      </c>
      <c r="X65" s="118">
        <v>46661</v>
      </c>
      <c r="Y65" s="5">
        <f t="shared" si="40"/>
        <v>647150.28951708251</v>
      </c>
      <c r="Z65" s="5">
        <f t="shared" si="41"/>
        <v>4989.5991023797669</v>
      </c>
      <c r="AA65" s="5">
        <f t="shared" si="7"/>
        <v>675.26383893255024</v>
      </c>
      <c r="AB65" s="35">
        <f t="shared" si="8"/>
        <v>1.2521304862951324E-2</v>
      </c>
      <c r="AC65" s="5">
        <f t="shared" si="9"/>
        <v>4314.3352634472167</v>
      </c>
      <c r="AD65" s="35">
        <f t="shared" si="10"/>
        <v>7.9999999999999988E-2</v>
      </c>
      <c r="AE65" s="5">
        <f t="shared" si="42"/>
        <v>33524.974321849499</v>
      </c>
      <c r="AF65" s="5">
        <f t="shared" si="43"/>
        <v>265850.97182093654</v>
      </c>
      <c r="AG65" s="5">
        <f t="shared" si="11"/>
        <v>646475.02567815001</v>
      </c>
      <c r="AH65" s="5">
        <f t="shared" si="12"/>
        <v>299375.94614278607</v>
      </c>
      <c r="AI65" s="150"/>
      <c r="AJ65" s="2">
        <v>60</v>
      </c>
      <c r="AK65" s="118">
        <v>46661</v>
      </c>
      <c r="AL65" s="5">
        <f t="shared" si="44"/>
        <v>645666.29358243418</v>
      </c>
      <c r="AM65" s="5">
        <f t="shared" si="45"/>
        <v>4871.6032698015033</v>
      </c>
      <c r="AN65" s="5">
        <f t="shared" si="13"/>
        <v>701.6751237482822</v>
      </c>
      <c r="AO65" s="35">
        <f t="shared" si="14"/>
        <v>1.3040949432656681E-2</v>
      </c>
      <c r="AP65" s="5">
        <f t="shared" si="15"/>
        <v>4169.9281460532211</v>
      </c>
      <c r="AQ65" s="35">
        <f t="shared" si="16"/>
        <v>7.7500000000000013E-2</v>
      </c>
      <c r="AR65" s="5">
        <f t="shared" si="46"/>
        <v>35035.381541313749</v>
      </c>
      <c r="AS65" s="5">
        <f t="shared" si="47"/>
        <v>257260.81464677647</v>
      </c>
      <c r="AT65" s="5">
        <f t="shared" si="17"/>
        <v>644964.61845868593</v>
      </c>
      <c r="AU65" s="5">
        <f t="shared" si="18"/>
        <v>292296.19618809025</v>
      </c>
      <c r="AV65" s="150"/>
      <c r="AW65" s="2">
        <v>60</v>
      </c>
      <c r="AX65" s="118">
        <v>46661</v>
      </c>
      <c r="AY65" s="5">
        <f t="shared" si="48"/>
        <v>644127.43056405464</v>
      </c>
      <c r="AZ65" s="5">
        <f t="shared" si="49"/>
        <v>4754.6586581588872</v>
      </c>
      <c r="BA65" s="5">
        <f t="shared" si="19"/>
        <v>728.86221713354598</v>
      </c>
      <c r="BB65" s="35">
        <f t="shared" si="20"/>
        <v>1.3578596703983684E-2</v>
      </c>
      <c r="BC65" s="5">
        <f t="shared" si="21"/>
        <v>4025.7964410253412</v>
      </c>
      <c r="BD65" s="35">
        <f t="shared" si="22"/>
        <v>7.4999999999999997E-2</v>
      </c>
      <c r="BE65" s="5">
        <f t="shared" si="50"/>
        <v>36601.431653078842</v>
      </c>
      <c r="BF65" s="5">
        <f t="shared" si="51"/>
        <v>248678.08783645427</v>
      </c>
      <c r="BG65" s="5">
        <f t="shared" si="23"/>
        <v>643398.56834692112</v>
      </c>
      <c r="BH65" s="5">
        <f t="shared" si="24"/>
        <v>285279.51948953309</v>
      </c>
      <c r="BI65" s="150"/>
      <c r="BJ65" s="2">
        <v>60</v>
      </c>
      <c r="BK65" s="118">
        <v>46661</v>
      </c>
      <c r="BL65" s="5">
        <f t="shared" si="52"/>
        <v>642532.51656834455</v>
      </c>
      <c r="BM65" s="5">
        <f t="shared" si="53"/>
        <v>4638.7987043821031</v>
      </c>
      <c r="BN65" s="5">
        <f t="shared" si="25"/>
        <v>756.83141678168795</v>
      </c>
      <c r="BO65" s="35">
        <f t="shared" si="26"/>
        <v>1.4134657417628496E-2</v>
      </c>
      <c r="BP65" s="5">
        <f t="shared" si="27"/>
        <v>3881.9672876004151</v>
      </c>
      <c r="BQ65" s="35">
        <f t="shared" si="28"/>
        <v>7.2499999999999995E-2</v>
      </c>
      <c r="BR65" s="5">
        <f t="shared" si="54"/>
        <v>38224.314848437643</v>
      </c>
      <c r="BS65" s="5">
        <f t="shared" si="55"/>
        <v>240103.60741448859</v>
      </c>
      <c r="BT65" s="5">
        <f t="shared" si="29"/>
        <v>641775.68515156291</v>
      </c>
      <c r="BU65" s="5">
        <f t="shared" si="30"/>
        <v>278327.92226292624</v>
      </c>
      <c r="BV65" s="150"/>
      <c r="BW65" s="2">
        <v>60</v>
      </c>
      <c r="BX65" s="118">
        <v>46661</v>
      </c>
      <c r="BY65" s="5">
        <f t="shared" si="56"/>
        <v>640880.39900600119</v>
      </c>
      <c r="BZ65" s="5">
        <f t="shared" si="57"/>
        <v>4524.056967218442</v>
      </c>
      <c r="CA65" s="5">
        <f t="shared" si="31"/>
        <v>785.58797301676805</v>
      </c>
      <c r="CB65" s="35">
        <f t="shared" si="32"/>
        <v>1.4709539706351577E-2</v>
      </c>
      <c r="CC65" s="5">
        <f t="shared" si="33"/>
        <v>3738.4689942016739</v>
      </c>
      <c r="CD65" s="35">
        <f t="shared" si="34"/>
        <v>7.0000000000000007E-2</v>
      </c>
      <c r="CE65" s="5">
        <f t="shared" si="58"/>
        <v>39905.188967015056</v>
      </c>
      <c r="CF65" s="5">
        <f t="shared" si="59"/>
        <v>231538.2290660915</v>
      </c>
      <c r="CG65" s="5">
        <f t="shared" si="35"/>
        <v>640094.81103298441</v>
      </c>
      <c r="CH65" s="5">
        <f t="shared" si="36"/>
        <v>271443.41803310654</v>
      </c>
    </row>
    <row r="66" spans="9:86" ht="14.25" customHeight="1">
      <c r="I66" s="150"/>
      <c r="J66" s="2">
        <v>61</v>
      </c>
      <c r="K66" s="118">
        <v>46692</v>
      </c>
      <c r="L66" s="5">
        <f t="shared" si="37"/>
        <v>647931.0082912934</v>
      </c>
      <c r="M66" s="5">
        <f t="shared" si="0"/>
        <v>5108.6129075462923</v>
      </c>
      <c r="N66" s="5">
        <f t="shared" si="1"/>
        <v>654.08722554364977</v>
      </c>
      <c r="O66" s="35">
        <f t="shared" si="2"/>
        <v>1.2114016162342802E-2</v>
      </c>
      <c r="P66" s="5">
        <f t="shared" si="3"/>
        <v>4454.5256820026425</v>
      </c>
      <c r="Q66" s="35">
        <f t="shared" si="4"/>
        <v>8.2500000000000018E-2</v>
      </c>
      <c r="R66" s="5">
        <f t="shared" si="38"/>
        <v>32723.078934250269</v>
      </c>
      <c r="S66" s="5">
        <f t="shared" si="39"/>
        <v>278902.30842607352</v>
      </c>
      <c r="T66" s="5">
        <f t="shared" si="5"/>
        <v>647276.92106574972</v>
      </c>
      <c r="U66" s="5">
        <f t="shared" si="6"/>
        <v>311625.3873603238</v>
      </c>
      <c r="V66" s="150"/>
      <c r="W66" s="2">
        <v>61</v>
      </c>
      <c r="X66" s="118">
        <v>46692</v>
      </c>
      <c r="Y66" s="5">
        <f t="shared" si="40"/>
        <v>646475.02567815001</v>
      </c>
      <c r="Z66" s="5">
        <f t="shared" si="41"/>
        <v>4989.5991023797669</v>
      </c>
      <c r="AA66" s="5">
        <f t="shared" si="7"/>
        <v>679.76559785876634</v>
      </c>
      <c r="AB66" s="35">
        <f t="shared" si="8"/>
        <v>1.2617946324760706E-2</v>
      </c>
      <c r="AC66" s="5">
        <f t="shared" si="9"/>
        <v>4309.8335045210006</v>
      </c>
      <c r="AD66" s="35">
        <f t="shared" si="10"/>
        <v>0.08</v>
      </c>
      <c r="AE66" s="5">
        <f t="shared" si="42"/>
        <v>34204.739919708263</v>
      </c>
      <c r="AF66" s="5">
        <f t="shared" si="43"/>
        <v>270160.80532545754</v>
      </c>
      <c r="AG66" s="5">
        <f t="shared" si="11"/>
        <v>645795.26008029119</v>
      </c>
      <c r="AH66" s="5">
        <f t="shared" si="12"/>
        <v>304365.54524516582</v>
      </c>
      <c r="AI66" s="150"/>
      <c r="AJ66" s="2">
        <v>61</v>
      </c>
      <c r="AK66" s="118">
        <v>46692</v>
      </c>
      <c r="AL66" s="5">
        <f t="shared" si="44"/>
        <v>644964.61845868593</v>
      </c>
      <c r="AM66" s="5">
        <f t="shared" si="45"/>
        <v>4871.6032698015033</v>
      </c>
      <c r="AN66" s="5">
        <f t="shared" si="13"/>
        <v>706.20677558915668</v>
      </c>
      <c r="AO66" s="35">
        <f t="shared" si="14"/>
        <v>1.3139451474597011E-2</v>
      </c>
      <c r="AP66" s="5">
        <f t="shared" si="15"/>
        <v>4165.3964942123466</v>
      </c>
      <c r="AQ66" s="35">
        <f t="shared" si="16"/>
        <v>7.7499999999999999E-2</v>
      </c>
      <c r="AR66" s="5">
        <f t="shared" si="46"/>
        <v>35741.588316902904</v>
      </c>
      <c r="AS66" s="5">
        <f t="shared" si="47"/>
        <v>261426.21114098883</v>
      </c>
      <c r="AT66" s="5">
        <f t="shared" si="17"/>
        <v>644258.41168309678</v>
      </c>
      <c r="AU66" s="5">
        <f t="shared" si="18"/>
        <v>297167.79945789173</v>
      </c>
      <c r="AV66" s="150"/>
      <c r="AW66" s="2">
        <v>61</v>
      </c>
      <c r="AX66" s="118">
        <v>46692</v>
      </c>
      <c r="AY66" s="5">
        <f t="shared" si="48"/>
        <v>643398.56834692112</v>
      </c>
      <c r="AZ66" s="5">
        <f t="shared" si="49"/>
        <v>4754.6586581588872</v>
      </c>
      <c r="BA66" s="5">
        <f t="shared" si="19"/>
        <v>733.41760599063036</v>
      </c>
      <c r="BB66" s="35">
        <f t="shared" si="20"/>
        <v>1.3678941335694812E-2</v>
      </c>
      <c r="BC66" s="5">
        <f t="shared" si="21"/>
        <v>4021.2410521682568</v>
      </c>
      <c r="BD66" s="35">
        <f t="shared" si="22"/>
        <v>7.4999999999999997E-2</v>
      </c>
      <c r="BE66" s="5">
        <f t="shared" si="50"/>
        <v>37334.849259069473</v>
      </c>
      <c r="BF66" s="5">
        <f t="shared" si="51"/>
        <v>252699.32888862252</v>
      </c>
      <c r="BG66" s="5">
        <f t="shared" si="23"/>
        <v>642665.15074093046</v>
      </c>
      <c r="BH66" s="5">
        <f t="shared" si="24"/>
        <v>290034.178147692</v>
      </c>
      <c r="BI66" s="150"/>
      <c r="BJ66" s="2">
        <v>61</v>
      </c>
      <c r="BK66" s="118">
        <v>46692</v>
      </c>
      <c r="BL66" s="5">
        <f t="shared" si="52"/>
        <v>641775.68515156291</v>
      </c>
      <c r="BM66" s="5">
        <f t="shared" si="53"/>
        <v>4638.7987043821031</v>
      </c>
      <c r="BN66" s="5">
        <f t="shared" si="25"/>
        <v>761.40393992474401</v>
      </c>
      <c r="BO66" s="35">
        <f t="shared" si="26"/>
        <v>1.4236823691659732E-2</v>
      </c>
      <c r="BP66" s="5">
        <f t="shared" si="27"/>
        <v>3877.3947644573591</v>
      </c>
      <c r="BQ66" s="35">
        <f t="shared" si="28"/>
        <v>7.2499999999999995E-2</v>
      </c>
      <c r="BR66" s="5">
        <f t="shared" si="54"/>
        <v>38985.718788362385</v>
      </c>
      <c r="BS66" s="5">
        <f t="shared" si="55"/>
        <v>243981.00217894596</v>
      </c>
      <c r="BT66" s="5">
        <f t="shared" si="29"/>
        <v>641014.28121163812</v>
      </c>
      <c r="BU66" s="5">
        <f t="shared" si="30"/>
        <v>282966.72096730833</v>
      </c>
      <c r="BV66" s="150"/>
      <c r="BW66" s="2">
        <v>61</v>
      </c>
      <c r="BX66" s="118">
        <v>46692</v>
      </c>
      <c r="BY66" s="5">
        <f t="shared" si="56"/>
        <v>640094.81103298441</v>
      </c>
      <c r="BZ66" s="5">
        <f t="shared" si="57"/>
        <v>4524.056967218442</v>
      </c>
      <c r="CA66" s="5">
        <f t="shared" si="31"/>
        <v>790.17056952603298</v>
      </c>
      <c r="CB66" s="35">
        <f t="shared" si="32"/>
        <v>1.4813503673011E-2</v>
      </c>
      <c r="CC66" s="5">
        <f t="shared" si="33"/>
        <v>3733.886397692409</v>
      </c>
      <c r="CD66" s="35">
        <f t="shared" si="34"/>
        <v>7.0000000000000007E-2</v>
      </c>
      <c r="CE66" s="5">
        <f t="shared" si="58"/>
        <v>40695.359536541087</v>
      </c>
      <c r="CF66" s="5">
        <f t="shared" si="59"/>
        <v>235272.11546378391</v>
      </c>
      <c r="CG66" s="5">
        <f t="shared" si="35"/>
        <v>639304.64046345837</v>
      </c>
      <c r="CH66" s="5">
        <f t="shared" si="36"/>
        <v>275967.47500032501</v>
      </c>
    </row>
    <row r="67" spans="9:86" ht="14.25" customHeight="1">
      <c r="I67" s="150"/>
      <c r="J67" s="2">
        <v>62</v>
      </c>
      <c r="K67" s="118">
        <v>46722</v>
      </c>
      <c r="L67" s="5">
        <f t="shared" si="37"/>
        <v>647276.92106574972</v>
      </c>
      <c r="M67" s="5">
        <f t="shared" si="0"/>
        <v>5108.6129075462923</v>
      </c>
      <c r="N67" s="5">
        <f t="shared" si="1"/>
        <v>658.58407521926256</v>
      </c>
      <c r="O67" s="35">
        <f t="shared" si="2"/>
        <v>1.2209625657004342E-2</v>
      </c>
      <c r="P67" s="5">
        <f t="shared" si="3"/>
        <v>4450.0288323270297</v>
      </c>
      <c r="Q67" s="35">
        <f t="shared" si="4"/>
        <v>8.2500000000000018E-2</v>
      </c>
      <c r="R67" s="5">
        <f t="shared" si="38"/>
        <v>33381.663009469528</v>
      </c>
      <c r="S67" s="5">
        <f t="shared" si="39"/>
        <v>283352.33725840057</v>
      </c>
      <c r="T67" s="5">
        <f t="shared" si="5"/>
        <v>646618.33699053049</v>
      </c>
      <c r="U67" s="5">
        <f t="shared" si="6"/>
        <v>316734.00026787008</v>
      </c>
      <c r="V67" s="150"/>
      <c r="W67" s="2">
        <v>62</v>
      </c>
      <c r="X67" s="118">
        <v>46722</v>
      </c>
      <c r="Y67" s="5">
        <f t="shared" si="40"/>
        <v>645795.26008029119</v>
      </c>
      <c r="Z67" s="5">
        <f t="shared" si="41"/>
        <v>4989.5991023797669</v>
      </c>
      <c r="AA67" s="5">
        <f t="shared" si="7"/>
        <v>684.29736851115831</v>
      </c>
      <c r="AB67" s="35">
        <f t="shared" si="8"/>
        <v>1.2715436191205494E-2</v>
      </c>
      <c r="AC67" s="5">
        <f t="shared" si="9"/>
        <v>4305.3017338686086</v>
      </c>
      <c r="AD67" s="35">
        <f t="shared" si="10"/>
        <v>8.0000000000000016E-2</v>
      </c>
      <c r="AE67" s="5">
        <f t="shared" si="42"/>
        <v>34889.037288219421</v>
      </c>
      <c r="AF67" s="5">
        <f t="shared" si="43"/>
        <v>274466.10705932614</v>
      </c>
      <c r="AG67" s="5">
        <f t="shared" si="11"/>
        <v>645110.96271177998</v>
      </c>
      <c r="AH67" s="5">
        <f t="shared" si="12"/>
        <v>309355.14434754557</v>
      </c>
      <c r="AI67" s="150"/>
      <c r="AJ67" s="2">
        <v>62</v>
      </c>
      <c r="AK67" s="118">
        <v>46722</v>
      </c>
      <c r="AL67" s="5">
        <f t="shared" si="44"/>
        <v>644258.41168309678</v>
      </c>
      <c r="AM67" s="5">
        <f t="shared" si="45"/>
        <v>4871.6032698015033</v>
      </c>
      <c r="AN67" s="5">
        <f t="shared" si="13"/>
        <v>710.76769434817015</v>
      </c>
      <c r="AO67" s="35">
        <f t="shared" si="14"/>
        <v>1.3238806319805509E-2</v>
      </c>
      <c r="AP67" s="5">
        <f t="shared" si="15"/>
        <v>4160.8355754533331</v>
      </c>
      <c r="AQ67" s="35">
        <f t="shared" si="16"/>
        <v>7.7499999999999999E-2</v>
      </c>
      <c r="AR67" s="5">
        <f t="shared" si="46"/>
        <v>36452.356011251075</v>
      </c>
      <c r="AS67" s="5">
        <f t="shared" si="47"/>
        <v>265587.04671644216</v>
      </c>
      <c r="AT67" s="5">
        <f t="shared" si="17"/>
        <v>643547.64398874866</v>
      </c>
      <c r="AU67" s="5">
        <f t="shared" si="18"/>
        <v>302039.4027276932</v>
      </c>
      <c r="AV67" s="150"/>
      <c r="AW67" s="2">
        <v>62</v>
      </c>
      <c r="AX67" s="118">
        <v>46722</v>
      </c>
      <c r="AY67" s="5">
        <f t="shared" si="48"/>
        <v>642665.15074093046</v>
      </c>
      <c r="AZ67" s="5">
        <f t="shared" si="49"/>
        <v>4754.6586581588872</v>
      </c>
      <c r="BA67" s="5">
        <f t="shared" si="19"/>
        <v>738.00146602807217</v>
      </c>
      <c r="BB67" s="35">
        <f t="shared" si="20"/>
        <v>1.3780142866198266E-2</v>
      </c>
      <c r="BC67" s="5">
        <f t="shared" si="21"/>
        <v>4016.657192130815</v>
      </c>
      <c r="BD67" s="35">
        <f t="shared" si="22"/>
        <v>7.4999999999999997E-2</v>
      </c>
      <c r="BE67" s="5">
        <f t="shared" si="50"/>
        <v>38072.850725097545</v>
      </c>
      <c r="BF67" s="5">
        <f t="shared" si="51"/>
        <v>256715.98608075333</v>
      </c>
      <c r="BG67" s="5">
        <f t="shared" si="23"/>
        <v>641927.14927490242</v>
      </c>
      <c r="BH67" s="5">
        <f t="shared" si="24"/>
        <v>294788.83680585085</v>
      </c>
      <c r="BI67" s="150"/>
      <c r="BJ67" s="2">
        <v>62</v>
      </c>
      <c r="BK67" s="118">
        <v>46722</v>
      </c>
      <c r="BL67" s="5">
        <f t="shared" si="52"/>
        <v>641014.28121163812</v>
      </c>
      <c r="BM67" s="5">
        <f t="shared" si="53"/>
        <v>4638.7987043821031</v>
      </c>
      <c r="BN67" s="5">
        <f t="shared" si="25"/>
        <v>766.00408872845628</v>
      </c>
      <c r="BO67" s="35">
        <f t="shared" si="26"/>
        <v>1.4339850661933405E-2</v>
      </c>
      <c r="BP67" s="5">
        <f t="shared" si="27"/>
        <v>3872.7946156536468</v>
      </c>
      <c r="BQ67" s="35">
        <f t="shared" si="28"/>
        <v>7.2499999999999995E-2</v>
      </c>
      <c r="BR67" s="5">
        <f t="shared" si="54"/>
        <v>39751.72287709084</v>
      </c>
      <c r="BS67" s="5">
        <f t="shared" si="55"/>
        <v>247853.79679459959</v>
      </c>
      <c r="BT67" s="5">
        <f t="shared" si="29"/>
        <v>640248.27712290967</v>
      </c>
      <c r="BU67" s="5">
        <f t="shared" si="30"/>
        <v>287605.51967169042</v>
      </c>
      <c r="BV67" s="150"/>
      <c r="BW67" s="2">
        <v>62</v>
      </c>
      <c r="BX67" s="118">
        <v>46722</v>
      </c>
      <c r="BY67" s="5">
        <f t="shared" si="56"/>
        <v>639304.64046345837</v>
      </c>
      <c r="BZ67" s="5">
        <f t="shared" si="57"/>
        <v>4524.056967218442</v>
      </c>
      <c r="CA67" s="5">
        <f t="shared" si="31"/>
        <v>794.77989784826786</v>
      </c>
      <c r="CB67" s="35">
        <f t="shared" si="32"/>
        <v>1.4918331841397535E-2</v>
      </c>
      <c r="CC67" s="5">
        <f t="shared" si="33"/>
        <v>3729.2770693701741</v>
      </c>
      <c r="CD67" s="35">
        <f t="shared" si="34"/>
        <v>7.0000000000000007E-2</v>
      </c>
      <c r="CE67" s="5">
        <f t="shared" si="58"/>
        <v>41490.139434389355</v>
      </c>
      <c r="CF67" s="5">
        <f t="shared" si="59"/>
        <v>239001.39253315408</v>
      </c>
      <c r="CG67" s="5">
        <f t="shared" si="35"/>
        <v>638509.86056561011</v>
      </c>
      <c r="CH67" s="5">
        <f t="shared" si="36"/>
        <v>280491.53196754341</v>
      </c>
    </row>
    <row r="68" spans="9:86" ht="14.25" customHeight="1">
      <c r="I68" s="150"/>
      <c r="J68" s="2">
        <v>63</v>
      </c>
      <c r="K68" s="118">
        <v>46753</v>
      </c>
      <c r="L68" s="5">
        <f t="shared" si="37"/>
        <v>646618.33699053049</v>
      </c>
      <c r="M68" s="5">
        <f t="shared" si="0"/>
        <v>5108.6129075462923</v>
      </c>
      <c r="N68" s="5">
        <f t="shared" si="1"/>
        <v>663.1118407363947</v>
      </c>
      <c r="O68" s="35">
        <f t="shared" si="2"/>
        <v>1.2306087893936836E-2</v>
      </c>
      <c r="P68" s="5">
        <f t="shared" si="3"/>
        <v>4445.5010668098976</v>
      </c>
      <c r="Q68" s="35">
        <f t="shared" si="4"/>
        <v>8.2500000000000018E-2</v>
      </c>
      <c r="R68" s="5">
        <f t="shared" si="38"/>
        <v>34044.774850205926</v>
      </c>
      <c r="S68" s="5">
        <f t="shared" si="39"/>
        <v>287797.83832521044</v>
      </c>
      <c r="T68" s="5">
        <f t="shared" si="5"/>
        <v>645955.22514979413</v>
      </c>
      <c r="U68" s="5">
        <f t="shared" si="6"/>
        <v>321842.61317541637</v>
      </c>
      <c r="V68" s="150"/>
      <c r="W68" s="2">
        <v>63</v>
      </c>
      <c r="X68" s="118">
        <v>46753</v>
      </c>
      <c r="Y68" s="5">
        <f t="shared" si="40"/>
        <v>645110.96271177998</v>
      </c>
      <c r="Z68" s="5">
        <f t="shared" si="41"/>
        <v>4989.5991023797669</v>
      </c>
      <c r="AA68" s="5">
        <f t="shared" si="7"/>
        <v>688.85935096790035</v>
      </c>
      <c r="AB68" s="35">
        <f t="shared" si="8"/>
        <v>1.2813783503021935E-2</v>
      </c>
      <c r="AC68" s="5">
        <f t="shared" si="9"/>
        <v>4300.7397514118666</v>
      </c>
      <c r="AD68" s="35">
        <f t="shared" si="10"/>
        <v>0.08</v>
      </c>
      <c r="AE68" s="5">
        <f t="shared" si="42"/>
        <v>35577.896639187318</v>
      </c>
      <c r="AF68" s="5">
        <f t="shared" si="43"/>
        <v>278766.84681073803</v>
      </c>
      <c r="AG68" s="5">
        <f t="shared" si="11"/>
        <v>644422.10336081206</v>
      </c>
      <c r="AH68" s="5">
        <f t="shared" si="12"/>
        <v>314344.74344992533</v>
      </c>
      <c r="AI68" s="150"/>
      <c r="AJ68" s="2">
        <v>63</v>
      </c>
      <c r="AK68" s="118">
        <v>46753</v>
      </c>
      <c r="AL68" s="5">
        <f t="shared" si="44"/>
        <v>643547.64398874866</v>
      </c>
      <c r="AM68" s="5">
        <f t="shared" si="45"/>
        <v>4871.6032698015033</v>
      </c>
      <c r="AN68" s="5">
        <f t="shared" si="13"/>
        <v>715.35806904083529</v>
      </c>
      <c r="AO68" s="35">
        <f t="shared" si="14"/>
        <v>1.3339023005793343E-2</v>
      </c>
      <c r="AP68" s="5">
        <f t="shared" si="15"/>
        <v>4156.245200760668</v>
      </c>
      <c r="AQ68" s="35">
        <f t="shared" si="16"/>
        <v>7.7499999999999986E-2</v>
      </c>
      <c r="AR68" s="5">
        <f t="shared" si="46"/>
        <v>37167.714080291909</v>
      </c>
      <c r="AS68" s="5">
        <f t="shared" si="47"/>
        <v>269743.29191720282</v>
      </c>
      <c r="AT68" s="5">
        <f t="shared" si="17"/>
        <v>642832.28591970785</v>
      </c>
      <c r="AU68" s="5">
        <f t="shared" si="18"/>
        <v>306911.00599749474</v>
      </c>
      <c r="AV68" s="150"/>
      <c r="AW68" s="2">
        <v>63</v>
      </c>
      <c r="AX68" s="118">
        <v>46753</v>
      </c>
      <c r="AY68" s="5">
        <f t="shared" si="48"/>
        <v>641927.14927490242</v>
      </c>
      <c r="AZ68" s="5">
        <f t="shared" si="49"/>
        <v>4754.6586581588872</v>
      </c>
      <c r="BA68" s="5">
        <f t="shared" si="19"/>
        <v>742.61397519074762</v>
      </c>
      <c r="BB68" s="35">
        <f t="shared" si="20"/>
        <v>1.3882210329248308E-2</v>
      </c>
      <c r="BC68" s="5">
        <f t="shared" si="21"/>
        <v>4012.0446829681396</v>
      </c>
      <c r="BD68" s="35">
        <f t="shared" si="22"/>
        <v>7.4999999999999997E-2</v>
      </c>
      <c r="BE68" s="5">
        <f t="shared" si="50"/>
        <v>38815.464700288292</v>
      </c>
      <c r="BF68" s="5">
        <f t="shared" si="51"/>
        <v>260728.03076372147</v>
      </c>
      <c r="BG68" s="5">
        <f t="shared" si="23"/>
        <v>641184.53529971163</v>
      </c>
      <c r="BH68" s="5">
        <f t="shared" si="24"/>
        <v>299543.49546400976</v>
      </c>
      <c r="BI68" s="150"/>
      <c r="BJ68" s="2">
        <v>63</v>
      </c>
      <c r="BK68" s="118">
        <v>46753</v>
      </c>
      <c r="BL68" s="5">
        <f t="shared" si="52"/>
        <v>640248.27712290967</v>
      </c>
      <c r="BM68" s="5">
        <f t="shared" si="53"/>
        <v>4638.7987043821031</v>
      </c>
      <c r="BN68" s="5">
        <f t="shared" si="25"/>
        <v>770.6320300978573</v>
      </c>
      <c r="BO68" s="35">
        <f t="shared" si="26"/>
        <v>1.4443747358025316E-2</v>
      </c>
      <c r="BP68" s="5">
        <f t="shared" si="27"/>
        <v>3868.1666742842458</v>
      </c>
      <c r="BQ68" s="35">
        <f t="shared" si="28"/>
        <v>7.2499999999999995E-2</v>
      </c>
      <c r="BR68" s="5">
        <f t="shared" si="54"/>
        <v>40522.354907188696</v>
      </c>
      <c r="BS68" s="5">
        <f t="shared" si="55"/>
        <v>251721.96346888383</v>
      </c>
      <c r="BT68" s="5">
        <f t="shared" si="29"/>
        <v>639477.64509281178</v>
      </c>
      <c r="BU68" s="5">
        <f t="shared" si="30"/>
        <v>292244.31837607251</v>
      </c>
      <c r="BV68" s="150"/>
      <c r="BW68" s="2">
        <v>63</v>
      </c>
      <c r="BX68" s="118">
        <v>46753</v>
      </c>
      <c r="BY68" s="5">
        <f t="shared" si="56"/>
        <v>638509.86056561011</v>
      </c>
      <c r="BZ68" s="5">
        <f t="shared" si="57"/>
        <v>4524.056967218442</v>
      </c>
      <c r="CA68" s="5">
        <f t="shared" si="31"/>
        <v>799.41611391904962</v>
      </c>
      <c r="CB68" s="35">
        <f t="shared" si="32"/>
        <v>1.5024033236590663E-2</v>
      </c>
      <c r="CC68" s="5">
        <f t="shared" si="33"/>
        <v>3724.6408532993923</v>
      </c>
      <c r="CD68" s="35">
        <f t="shared" si="34"/>
        <v>7.0000000000000007E-2</v>
      </c>
      <c r="CE68" s="5">
        <f t="shared" si="58"/>
        <v>42289.555548308403</v>
      </c>
      <c r="CF68" s="5">
        <f t="shared" si="59"/>
        <v>242726.03338645346</v>
      </c>
      <c r="CG68" s="5">
        <f t="shared" si="35"/>
        <v>637710.44445169112</v>
      </c>
      <c r="CH68" s="5">
        <f t="shared" si="36"/>
        <v>285015.58893476188</v>
      </c>
    </row>
    <row r="69" spans="9:86" ht="14.25" customHeight="1">
      <c r="I69" s="150"/>
      <c r="J69" s="2">
        <v>64</v>
      </c>
      <c r="K69" s="118">
        <v>46784</v>
      </c>
      <c r="L69" s="5">
        <f t="shared" si="37"/>
        <v>645955.22514979413</v>
      </c>
      <c r="M69" s="5">
        <f t="shared" si="0"/>
        <v>5108.6129075462923</v>
      </c>
      <c r="N69" s="5">
        <f t="shared" si="1"/>
        <v>667.67073464145778</v>
      </c>
      <c r="O69" s="35">
        <f t="shared" si="2"/>
        <v>1.2403412038101457E-2</v>
      </c>
      <c r="P69" s="5">
        <f t="shared" si="3"/>
        <v>4440.9421729048345</v>
      </c>
      <c r="Q69" s="35">
        <f t="shared" si="4"/>
        <v>8.2500000000000004E-2</v>
      </c>
      <c r="R69" s="5">
        <f t="shared" si="38"/>
        <v>34712.445584847381</v>
      </c>
      <c r="S69" s="5">
        <f t="shared" si="39"/>
        <v>292238.78049811529</v>
      </c>
      <c r="T69" s="5">
        <f t="shared" si="5"/>
        <v>645287.55441515264</v>
      </c>
      <c r="U69" s="5">
        <f t="shared" si="6"/>
        <v>326951.22608296265</v>
      </c>
      <c r="V69" s="150"/>
      <c r="W69" s="2">
        <v>64</v>
      </c>
      <c r="X69" s="118">
        <v>46784</v>
      </c>
      <c r="Y69" s="5">
        <f t="shared" si="40"/>
        <v>644422.10336081206</v>
      </c>
      <c r="Z69" s="5">
        <f t="shared" si="41"/>
        <v>4989.5991023797669</v>
      </c>
      <c r="AA69" s="5">
        <f t="shared" si="7"/>
        <v>693.45174664101978</v>
      </c>
      <c r="AB69" s="35">
        <f t="shared" si="8"/>
        <v>1.2912997422487651E-2</v>
      </c>
      <c r="AC69" s="5">
        <f t="shared" si="9"/>
        <v>4296.1473557387471</v>
      </c>
      <c r="AD69" s="35">
        <f t="shared" si="10"/>
        <v>0.08</v>
      </c>
      <c r="AE69" s="5">
        <f t="shared" si="42"/>
        <v>36271.348385828336</v>
      </c>
      <c r="AF69" s="5">
        <f t="shared" si="43"/>
        <v>283062.99416647677</v>
      </c>
      <c r="AG69" s="5">
        <f t="shared" si="11"/>
        <v>643728.65161417099</v>
      </c>
      <c r="AH69" s="5">
        <f t="shared" si="12"/>
        <v>319334.34255230508</v>
      </c>
      <c r="AI69" s="150"/>
      <c r="AJ69" s="2">
        <v>64</v>
      </c>
      <c r="AK69" s="118">
        <v>46784</v>
      </c>
      <c r="AL69" s="5">
        <f t="shared" si="44"/>
        <v>642832.28591970785</v>
      </c>
      <c r="AM69" s="5">
        <f t="shared" si="45"/>
        <v>4871.6032698015033</v>
      </c>
      <c r="AN69" s="5">
        <f t="shared" si="13"/>
        <v>719.97808990339036</v>
      </c>
      <c r="AO69" s="35">
        <f t="shared" si="14"/>
        <v>1.3440110691515298E-2</v>
      </c>
      <c r="AP69" s="5">
        <f t="shared" si="15"/>
        <v>4151.6251798981129</v>
      </c>
      <c r="AQ69" s="35">
        <f t="shared" si="16"/>
        <v>7.7499999999999999E-2</v>
      </c>
      <c r="AR69" s="5">
        <f t="shared" si="46"/>
        <v>37887.692170195296</v>
      </c>
      <c r="AS69" s="5">
        <f t="shared" si="47"/>
        <v>273894.91709710093</v>
      </c>
      <c r="AT69" s="5">
        <f t="shared" si="17"/>
        <v>642112.30782980449</v>
      </c>
      <c r="AU69" s="5">
        <f t="shared" si="18"/>
        <v>311782.60926729621</v>
      </c>
      <c r="AV69" s="150"/>
      <c r="AW69" s="2">
        <v>64</v>
      </c>
      <c r="AX69" s="118">
        <v>46784</v>
      </c>
      <c r="AY69" s="5">
        <f t="shared" si="48"/>
        <v>641184.53529971163</v>
      </c>
      <c r="AZ69" s="5">
        <f t="shared" si="49"/>
        <v>4754.6586581588872</v>
      </c>
      <c r="BA69" s="5">
        <f t="shared" si="19"/>
        <v>747.25531253568988</v>
      </c>
      <c r="BB69" s="35">
        <f t="shared" si="20"/>
        <v>1.3985152879953298E-2</v>
      </c>
      <c r="BC69" s="5">
        <f t="shared" si="21"/>
        <v>4007.4033456231973</v>
      </c>
      <c r="BD69" s="35">
        <f t="shared" si="22"/>
        <v>7.4999999999999997E-2</v>
      </c>
      <c r="BE69" s="5">
        <f t="shared" si="50"/>
        <v>39562.720012823978</v>
      </c>
      <c r="BF69" s="5">
        <f t="shared" si="51"/>
        <v>264735.43410934467</v>
      </c>
      <c r="BG69" s="5">
        <f t="shared" si="23"/>
        <v>640437.27998717595</v>
      </c>
      <c r="BH69" s="5">
        <f t="shared" si="24"/>
        <v>304298.15412216866</v>
      </c>
      <c r="BI69" s="150"/>
      <c r="BJ69" s="2">
        <v>64</v>
      </c>
      <c r="BK69" s="118">
        <v>46784</v>
      </c>
      <c r="BL69" s="5">
        <f t="shared" si="52"/>
        <v>639477.64509281178</v>
      </c>
      <c r="BM69" s="5">
        <f t="shared" si="53"/>
        <v>4638.7987043821031</v>
      </c>
      <c r="BN69" s="5">
        <f t="shared" si="25"/>
        <v>775.28793194636546</v>
      </c>
      <c r="BO69" s="35">
        <f t="shared" si="26"/>
        <v>1.4548522930783781E-2</v>
      </c>
      <c r="BP69" s="5">
        <f t="shared" si="27"/>
        <v>3863.5107724357376</v>
      </c>
      <c r="BQ69" s="35">
        <f t="shared" si="28"/>
        <v>7.2499999999999995E-2</v>
      </c>
      <c r="BR69" s="5">
        <f t="shared" si="54"/>
        <v>41297.642839135064</v>
      </c>
      <c r="BS69" s="5">
        <f t="shared" si="55"/>
        <v>255585.47424131958</v>
      </c>
      <c r="BT69" s="5">
        <f t="shared" si="29"/>
        <v>638702.35716086545</v>
      </c>
      <c r="BU69" s="5">
        <f t="shared" si="30"/>
        <v>296883.11708045466</v>
      </c>
      <c r="BV69" s="150"/>
      <c r="BW69" s="2">
        <v>64</v>
      </c>
      <c r="BX69" s="118">
        <v>46784</v>
      </c>
      <c r="BY69" s="5">
        <f t="shared" si="56"/>
        <v>637710.44445169112</v>
      </c>
      <c r="BZ69" s="5">
        <f t="shared" si="57"/>
        <v>4524.056967218442</v>
      </c>
      <c r="CA69" s="5">
        <f t="shared" si="31"/>
        <v>804.07937458357674</v>
      </c>
      <c r="CB69" s="35">
        <f t="shared" si="32"/>
        <v>1.5130617004868365E-2</v>
      </c>
      <c r="CC69" s="5">
        <f t="shared" si="33"/>
        <v>3719.9775926348652</v>
      </c>
      <c r="CD69" s="35">
        <f t="shared" si="34"/>
        <v>7.0000000000000007E-2</v>
      </c>
      <c r="CE69" s="5">
        <f t="shared" si="58"/>
        <v>43093.634922891979</v>
      </c>
      <c r="CF69" s="5">
        <f t="shared" si="59"/>
        <v>246446.01097908831</v>
      </c>
      <c r="CG69" s="5">
        <f t="shared" si="35"/>
        <v>636906.36507710756</v>
      </c>
      <c r="CH69" s="5">
        <f t="shared" si="36"/>
        <v>289539.64590198029</v>
      </c>
    </row>
    <row r="70" spans="9:86" ht="14.25" customHeight="1">
      <c r="I70" s="150"/>
      <c r="J70" s="2">
        <v>65</v>
      </c>
      <c r="K70" s="118">
        <v>46813</v>
      </c>
      <c r="L70" s="5">
        <f t="shared" si="37"/>
        <v>645287.55441515264</v>
      </c>
      <c r="M70" s="5">
        <f t="shared" si="0"/>
        <v>5108.6129075462923</v>
      </c>
      <c r="N70" s="5">
        <f t="shared" si="1"/>
        <v>672.26097094211764</v>
      </c>
      <c r="O70" s="35">
        <f t="shared" si="2"/>
        <v>1.2501607378150884E-2</v>
      </c>
      <c r="P70" s="5">
        <f t="shared" si="3"/>
        <v>4436.3519366041746</v>
      </c>
      <c r="Q70" s="35">
        <f t="shared" si="4"/>
        <v>8.2500000000000004E-2</v>
      </c>
      <c r="R70" s="5">
        <f t="shared" si="38"/>
        <v>35384.706555789497</v>
      </c>
      <c r="S70" s="5">
        <f t="shared" si="39"/>
        <v>296675.13243471947</v>
      </c>
      <c r="T70" s="5">
        <f t="shared" si="5"/>
        <v>644615.29344421055</v>
      </c>
      <c r="U70" s="5">
        <f t="shared" si="6"/>
        <v>332059.83899050899</v>
      </c>
      <c r="V70" s="150"/>
      <c r="W70" s="2">
        <v>65</v>
      </c>
      <c r="X70" s="118">
        <v>46813</v>
      </c>
      <c r="Y70" s="5">
        <f t="shared" si="40"/>
        <v>643728.65161417099</v>
      </c>
      <c r="Z70" s="5">
        <f t="shared" si="41"/>
        <v>4989.5991023797669</v>
      </c>
      <c r="AA70" s="5">
        <f t="shared" si="7"/>
        <v>698.07475828529368</v>
      </c>
      <c r="AB70" s="35">
        <f t="shared" si="8"/>
        <v>1.3013087235465095E-2</v>
      </c>
      <c r="AC70" s="5">
        <f t="shared" si="9"/>
        <v>4291.5243440944732</v>
      </c>
      <c r="AD70" s="35">
        <f t="shared" si="10"/>
        <v>7.9999999999999988E-2</v>
      </c>
      <c r="AE70" s="5">
        <f t="shared" si="42"/>
        <v>36969.423144113629</v>
      </c>
      <c r="AF70" s="5">
        <f t="shared" si="43"/>
        <v>287354.51851057122</v>
      </c>
      <c r="AG70" s="5">
        <f t="shared" si="11"/>
        <v>643030.57685588568</v>
      </c>
      <c r="AH70" s="5">
        <f t="shared" si="12"/>
        <v>324323.94165468484</v>
      </c>
      <c r="AI70" s="150"/>
      <c r="AJ70" s="2">
        <v>65</v>
      </c>
      <c r="AK70" s="118">
        <v>46813</v>
      </c>
      <c r="AL70" s="5">
        <f t="shared" si="44"/>
        <v>642112.30782980449</v>
      </c>
      <c r="AM70" s="5">
        <f t="shared" si="45"/>
        <v>4871.6032698015033</v>
      </c>
      <c r="AN70" s="5">
        <f t="shared" si="13"/>
        <v>724.62794840068273</v>
      </c>
      <c r="AO70" s="35">
        <f t="shared" si="14"/>
        <v>1.3542078659412636E-2</v>
      </c>
      <c r="AP70" s="5">
        <f t="shared" si="15"/>
        <v>4146.9753214008206</v>
      </c>
      <c r="AQ70" s="35">
        <f t="shared" si="16"/>
        <v>7.7499999999999999E-2</v>
      </c>
      <c r="AR70" s="5">
        <f t="shared" si="46"/>
        <v>38612.320118595977</v>
      </c>
      <c r="AS70" s="5">
        <f t="shared" si="47"/>
        <v>278041.89241850172</v>
      </c>
      <c r="AT70" s="5">
        <f t="shared" si="17"/>
        <v>641387.6798814038</v>
      </c>
      <c r="AU70" s="5">
        <f t="shared" si="18"/>
        <v>316654.21253709769</v>
      </c>
      <c r="AV70" s="150"/>
      <c r="AW70" s="2">
        <v>65</v>
      </c>
      <c r="AX70" s="118">
        <v>46813</v>
      </c>
      <c r="AY70" s="5">
        <f t="shared" si="48"/>
        <v>640437.27998717595</v>
      </c>
      <c r="AZ70" s="5">
        <f t="shared" si="49"/>
        <v>4754.6586581588872</v>
      </c>
      <c r="BA70" s="5">
        <f t="shared" si="19"/>
        <v>751.92565823903806</v>
      </c>
      <c r="BB70" s="35">
        <f t="shared" si="20"/>
        <v>1.4088979796818097E-2</v>
      </c>
      <c r="BC70" s="5">
        <f t="shared" si="21"/>
        <v>4002.7329999198491</v>
      </c>
      <c r="BD70" s="35">
        <f t="shared" si="22"/>
        <v>7.4999999999999997E-2</v>
      </c>
      <c r="BE70" s="5">
        <f t="shared" si="50"/>
        <v>40314.645671063015</v>
      </c>
      <c r="BF70" s="5">
        <f t="shared" si="51"/>
        <v>268738.16710926453</v>
      </c>
      <c r="BG70" s="5">
        <f t="shared" si="23"/>
        <v>639685.3543289369</v>
      </c>
      <c r="BH70" s="5">
        <f t="shared" si="24"/>
        <v>309052.81278032751</v>
      </c>
      <c r="BI70" s="150"/>
      <c r="BJ70" s="2">
        <v>65</v>
      </c>
      <c r="BK70" s="118">
        <v>46813</v>
      </c>
      <c r="BL70" s="5">
        <f t="shared" si="52"/>
        <v>638702.35716086545</v>
      </c>
      <c r="BM70" s="5">
        <f t="shared" si="53"/>
        <v>4638.7987043821031</v>
      </c>
      <c r="BN70" s="5">
        <f t="shared" si="25"/>
        <v>779.97196320187459</v>
      </c>
      <c r="BO70" s="35">
        <f t="shared" si="26"/>
        <v>1.465418665437169E-2</v>
      </c>
      <c r="BP70" s="5">
        <f t="shared" si="27"/>
        <v>3858.8267411802285</v>
      </c>
      <c r="BQ70" s="35">
        <f t="shared" si="28"/>
        <v>7.2499999999999995E-2</v>
      </c>
      <c r="BR70" s="5">
        <f t="shared" si="54"/>
        <v>42077.614802336939</v>
      </c>
      <c r="BS70" s="5">
        <f t="shared" si="55"/>
        <v>259444.30098249982</v>
      </c>
      <c r="BT70" s="5">
        <f t="shared" si="29"/>
        <v>637922.38519766356</v>
      </c>
      <c r="BU70" s="5">
        <f t="shared" si="30"/>
        <v>301521.91578483675</v>
      </c>
      <c r="BV70" s="150"/>
      <c r="BW70" s="2">
        <v>65</v>
      </c>
      <c r="BX70" s="118">
        <v>46813</v>
      </c>
      <c r="BY70" s="5">
        <f t="shared" si="56"/>
        <v>636906.36507710756</v>
      </c>
      <c r="BZ70" s="5">
        <f t="shared" si="57"/>
        <v>4524.056967218442</v>
      </c>
      <c r="CA70" s="5">
        <f t="shared" si="31"/>
        <v>808.76983760198118</v>
      </c>
      <c r="CB70" s="35">
        <f t="shared" si="32"/>
        <v>1.5238092415749058E-2</v>
      </c>
      <c r="CC70" s="5">
        <f t="shared" si="33"/>
        <v>3715.2871296164608</v>
      </c>
      <c r="CD70" s="35">
        <f t="shared" si="34"/>
        <v>7.0000000000000007E-2</v>
      </c>
      <c r="CE70" s="5">
        <f t="shared" si="58"/>
        <v>43902.404760493962</v>
      </c>
      <c r="CF70" s="5">
        <f t="shared" si="59"/>
        <v>250161.29810870477</v>
      </c>
      <c r="CG70" s="5">
        <f t="shared" si="35"/>
        <v>636097.59523950564</v>
      </c>
      <c r="CH70" s="5">
        <f t="shared" si="36"/>
        <v>294063.70286919875</v>
      </c>
    </row>
    <row r="71" spans="9:86" ht="14.25" customHeight="1">
      <c r="I71" s="150"/>
      <c r="J71" s="2">
        <v>66</v>
      </c>
      <c r="K71" s="118">
        <v>46844</v>
      </c>
      <c r="L71" s="5">
        <f t="shared" si="37"/>
        <v>644615.29344421055</v>
      </c>
      <c r="M71" s="5">
        <f t="shared" si="0"/>
        <v>5108.6129075462923</v>
      </c>
      <c r="N71" s="5">
        <f t="shared" si="1"/>
        <v>676.88276511734512</v>
      </c>
      <c r="O71" s="35">
        <f t="shared" si="2"/>
        <v>1.2600683328514804E-2</v>
      </c>
      <c r="P71" s="5">
        <f t="shared" si="3"/>
        <v>4431.7301424289471</v>
      </c>
      <c r="Q71" s="35">
        <f t="shared" si="4"/>
        <v>8.249999999999999E-2</v>
      </c>
      <c r="R71" s="5">
        <f t="shared" si="38"/>
        <v>36061.589320906845</v>
      </c>
      <c r="S71" s="5">
        <f t="shared" si="39"/>
        <v>301106.86257714842</v>
      </c>
      <c r="T71" s="5">
        <f t="shared" si="5"/>
        <v>643938.41067909321</v>
      </c>
      <c r="U71" s="5">
        <f t="shared" si="6"/>
        <v>337168.45189805527</v>
      </c>
      <c r="V71" s="150"/>
      <c r="W71" s="2">
        <v>66</v>
      </c>
      <c r="X71" s="118">
        <v>46844</v>
      </c>
      <c r="Y71" s="5">
        <f t="shared" si="40"/>
        <v>643030.57685588568</v>
      </c>
      <c r="Z71" s="5">
        <f t="shared" si="41"/>
        <v>4989.5991023797669</v>
      </c>
      <c r="AA71" s="5">
        <f t="shared" si="7"/>
        <v>702.72859000719563</v>
      </c>
      <c r="AB71" s="35">
        <f t="shared" si="8"/>
        <v>1.3114062353486299E-2</v>
      </c>
      <c r="AC71" s="5">
        <f t="shared" si="9"/>
        <v>4286.8705123725713</v>
      </c>
      <c r="AD71" s="35">
        <f t="shared" si="10"/>
        <v>0.08</v>
      </c>
      <c r="AE71" s="5">
        <f t="shared" si="42"/>
        <v>37672.151734120824</v>
      </c>
      <c r="AF71" s="5">
        <f t="shared" si="43"/>
        <v>291641.3890229438</v>
      </c>
      <c r="AG71" s="5">
        <f t="shared" si="11"/>
        <v>642327.84826587851</v>
      </c>
      <c r="AH71" s="5">
        <f t="shared" si="12"/>
        <v>329313.54075706459</v>
      </c>
      <c r="AI71" s="150"/>
      <c r="AJ71" s="2">
        <v>66</v>
      </c>
      <c r="AK71" s="118">
        <v>46844</v>
      </c>
      <c r="AL71" s="5">
        <f t="shared" si="44"/>
        <v>641387.6798814038</v>
      </c>
      <c r="AM71" s="5">
        <f t="shared" si="45"/>
        <v>4871.6032698015033</v>
      </c>
      <c r="AN71" s="5">
        <f t="shared" si="13"/>
        <v>729.30783723410332</v>
      </c>
      <c r="AO71" s="35">
        <f t="shared" si="14"/>
        <v>1.3644936317497519E-2</v>
      </c>
      <c r="AP71" s="5">
        <f t="shared" si="15"/>
        <v>4142.2954325674</v>
      </c>
      <c r="AQ71" s="35">
        <f t="shared" si="16"/>
        <v>7.7500000000000013E-2</v>
      </c>
      <c r="AR71" s="5">
        <f t="shared" si="46"/>
        <v>39341.627955830081</v>
      </c>
      <c r="AS71" s="5">
        <f t="shared" si="47"/>
        <v>282184.18785106915</v>
      </c>
      <c r="AT71" s="5">
        <f t="shared" si="17"/>
        <v>640658.37204416969</v>
      </c>
      <c r="AU71" s="5">
        <f t="shared" si="18"/>
        <v>321525.81580689922</v>
      </c>
      <c r="AV71" s="150"/>
      <c r="AW71" s="2">
        <v>66</v>
      </c>
      <c r="AX71" s="118">
        <v>46844</v>
      </c>
      <c r="AY71" s="5">
        <f t="shared" si="48"/>
        <v>639685.3543289369</v>
      </c>
      <c r="AZ71" s="5">
        <f t="shared" si="49"/>
        <v>4754.6586581588872</v>
      </c>
      <c r="BA71" s="5">
        <f t="shared" si="19"/>
        <v>756.62519360303213</v>
      </c>
      <c r="BB71" s="35">
        <f t="shared" si="20"/>
        <v>1.4193700483828106E-2</v>
      </c>
      <c r="BC71" s="5">
        <f t="shared" si="21"/>
        <v>3998.0334645558551</v>
      </c>
      <c r="BD71" s="35">
        <f t="shared" si="22"/>
        <v>7.4999999999999997E-2</v>
      </c>
      <c r="BE71" s="5">
        <f t="shared" si="50"/>
        <v>41071.270864666047</v>
      </c>
      <c r="BF71" s="5">
        <f t="shared" si="51"/>
        <v>272736.20057382039</v>
      </c>
      <c r="BG71" s="5">
        <f t="shared" si="23"/>
        <v>638928.72913533391</v>
      </c>
      <c r="BH71" s="5">
        <f t="shared" si="24"/>
        <v>313807.47143848642</v>
      </c>
      <c r="BI71" s="150"/>
      <c r="BJ71" s="2">
        <v>66</v>
      </c>
      <c r="BK71" s="118">
        <v>46844</v>
      </c>
      <c r="BL71" s="5">
        <f t="shared" si="52"/>
        <v>637922.38519766356</v>
      </c>
      <c r="BM71" s="5">
        <f t="shared" si="53"/>
        <v>4638.7987043821031</v>
      </c>
      <c r="BN71" s="5">
        <f t="shared" si="25"/>
        <v>784.6842938128857</v>
      </c>
      <c r="BO71" s="35">
        <f t="shared" si="26"/>
        <v>1.4760747928350196E-2</v>
      </c>
      <c r="BP71" s="5">
        <f t="shared" si="27"/>
        <v>3854.1144105692174</v>
      </c>
      <c r="BQ71" s="35">
        <f t="shared" si="28"/>
        <v>7.2499999999999995E-2</v>
      </c>
      <c r="BR71" s="5">
        <f t="shared" si="54"/>
        <v>42862.299096149822</v>
      </c>
      <c r="BS71" s="5">
        <f t="shared" si="55"/>
        <v>263298.41539306904</v>
      </c>
      <c r="BT71" s="5">
        <f t="shared" si="29"/>
        <v>637137.70090385072</v>
      </c>
      <c r="BU71" s="5">
        <f t="shared" si="30"/>
        <v>306160.71448921884</v>
      </c>
      <c r="BV71" s="150"/>
      <c r="BW71" s="2">
        <v>66</v>
      </c>
      <c r="BX71" s="118">
        <v>46844</v>
      </c>
      <c r="BY71" s="5">
        <f t="shared" si="56"/>
        <v>636097.59523950564</v>
      </c>
      <c r="BZ71" s="5">
        <f t="shared" si="57"/>
        <v>4524.056967218442</v>
      </c>
      <c r="CA71" s="5">
        <f t="shared" si="31"/>
        <v>813.48766165465895</v>
      </c>
      <c r="CB71" s="35">
        <f t="shared" si="32"/>
        <v>1.5346468864074767E-2</v>
      </c>
      <c r="CC71" s="5">
        <f t="shared" si="33"/>
        <v>3710.569305563783</v>
      </c>
      <c r="CD71" s="35">
        <f t="shared" si="34"/>
        <v>7.0000000000000007E-2</v>
      </c>
      <c r="CE71" s="5">
        <f t="shared" si="58"/>
        <v>44715.892422148623</v>
      </c>
      <c r="CF71" s="5">
        <f t="shared" si="59"/>
        <v>253871.86741426855</v>
      </c>
      <c r="CG71" s="5">
        <f t="shared" si="35"/>
        <v>635284.10757785093</v>
      </c>
      <c r="CH71" s="5">
        <f t="shared" si="36"/>
        <v>298587.75983641716</v>
      </c>
    </row>
    <row r="72" spans="9:86" ht="14.25" customHeight="1">
      <c r="I72" s="150"/>
      <c r="J72" s="2">
        <v>67</v>
      </c>
      <c r="K72" s="118">
        <v>46874</v>
      </c>
      <c r="L72" s="5">
        <f t="shared" si="37"/>
        <v>643938.41067909321</v>
      </c>
      <c r="M72" s="5">
        <f t="shared" si="0"/>
        <v>5108.6129075462923</v>
      </c>
      <c r="N72" s="5">
        <f t="shared" si="1"/>
        <v>681.53633412752606</v>
      </c>
      <c r="O72" s="35">
        <f t="shared" si="2"/>
        <v>1.2700649431527756E-2</v>
      </c>
      <c r="P72" s="5">
        <f t="shared" si="3"/>
        <v>4427.0765734187662</v>
      </c>
      <c r="Q72" s="35">
        <f t="shared" si="4"/>
        <v>8.2500000000000018E-2</v>
      </c>
      <c r="R72" s="5">
        <f t="shared" si="38"/>
        <v>36743.125655034368</v>
      </c>
      <c r="S72" s="5">
        <f t="shared" si="39"/>
        <v>305533.93915056717</v>
      </c>
      <c r="T72" s="5">
        <f t="shared" si="5"/>
        <v>643256.87434496568</v>
      </c>
      <c r="U72" s="5">
        <f t="shared" si="6"/>
        <v>342277.06480560155</v>
      </c>
      <c r="V72" s="150"/>
      <c r="W72" s="2">
        <v>67</v>
      </c>
      <c r="X72" s="118">
        <v>46874</v>
      </c>
      <c r="Y72" s="5">
        <f t="shared" si="40"/>
        <v>642327.84826587851</v>
      </c>
      <c r="Z72" s="5">
        <f t="shared" si="41"/>
        <v>4989.5991023797669</v>
      </c>
      <c r="AA72" s="5">
        <f t="shared" si="7"/>
        <v>707.4134472739097</v>
      </c>
      <c r="AB72" s="35">
        <f t="shared" si="8"/>
        <v>1.3215932315880355E-2</v>
      </c>
      <c r="AC72" s="5">
        <f t="shared" si="9"/>
        <v>4282.1856551058572</v>
      </c>
      <c r="AD72" s="35">
        <f t="shared" si="10"/>
        <v>0.08</v>
      </c>
      <c r="AE72" s="5">
        <f t="shared" si="42"/>
        <v>38379.565181394733</v>
      </c>
      <c r="AF72" s="5">
        <f t="shared" si="43"/>
        <v>295923.57467804966</v>
      </c>
      <c r="AG72" s="5">
        <f t="shared" si="11"/>
        <v>641620.43481860461</v>
      </c>
      <c r="AH72" s="5">
        <f t="shared" si="12"/>
        <v>334303.1398594444</v>
      </c>
      <c r="AI72" s="150"/>
      <c r="AJ72" s="2">
        <v>67</v>
      </c>
      <c r="AK72" s="118">
        <v>46874</v>
      </c>
      <c r="AL72" s="5">
        <f t="shared" si="44"/>
        <v>640658.37204416969</v>
      </c>
      <c r="AM72" s="5">
        <f t="shared" si="45"/>
        <v>4871.6032698015033</v>
      </c>
      <c r="AN72" s="5">
        <f t="shared" si="13"/>
        <v>734.01795034957377</v>
      </c>
      <c r="AO72" s="35">
        <f t="shared" si="14"/>
        <v>1.3748693201479947E-2</v>
      </c>
      <c r="AP72" s="5">
        <f t="shared" si="15"/>
        <v>4137.5853194519295</v>
      </c>
      <c r="AQ72" s="35">
        <f t="shared" si="16"/>
        <v>7.7500000000000013E-2</v>
      </c>
      <c r="AR72" s="5">
        <f t="shared" si="46"/>
        <v>40075.645906179656</v>
      </c>
      <c r="AS72" s="5">
        <f t="shared" si="47"/>
        <v>286321.77317052108</v>
      </c>
      <c r="AT72" s="5">
        <f t="shared" si="17"/>
        <v>639924.35409382009</v>
      </c>
      <c r="AU72" s="5">
        <f t="shared" si="18"/>
        <v>326397.41907670075</v>
      </c>
      <c r="AV72" s="150"/>
      <c r="AW72" s="2">
        <v>67</v>
      </c>
      <c r="AX72" s="118">
        <v>46874</v>
      </c>
      <c r="AY72" s="5">
        <f t="shared" si="48"/>
        <v>638928.72913533391</v>
      </c>
      <c r="AZ72" s="5">
        <f t="shared" si="49"/>
        <v>4754.6586581588872</v>
      </c>
      <c r="BA72" s="5">
        <f t="shared" si="19"/>
        <v>761.35410106305062</v>
      </c>
      <c r="BB72" s="35">
        <f t="shared" si="20"/>
        <v>1.4299324472575758E-2</v>
      </c>
      <c r="BC72" s="5">
        <f t="shared" si="21"/>
        <v>3993.3045570958366</v>
      </c>
      <c r="BD72" s="35">
        <f t="shared" si="22"/>
        <v>7.4999999999999997E-2</v>
      </c>
      <c r="BE72" s="5">
        <f t="shared" si="50"/>
        <v>41832.624965729097</v>
      </c>
      <c r="BF72" s="5">
        <f t="shared" si="51"/>
        <v>276729.50513091625</v>
      </c>
      <c r="BG72" s="5">
        <f t="shared" si="23"/>
        <v>638167.37503427081</v>
      </c>
      <c r="BH72" s="5">
        <f t="shared" si="24"/>
        <v>318562.13009664533</v>
      </c>
      <c r="BI72" s="150"/>
      <c r="BJ72" s="2">
        <v>67</v>
      </c>
      <c r="BK72" s="118">
        <v>46874</v>
      </c>
      <c r="BL72" s="5">
        <f t="shared" si="52"/>
        <v>637137.70090385072</v>
      </c>
      <c r="BM72" s="5">
        <f t="shared" si="53"/>
        <v>4638.7987043821031</v>
      </c>
      <c r="BN72" s="5">
        <f t="shared" si="25"/>
        <v>789.42509475467159</v>
      </c>
      <c r="BO72" s="35">
        <f t="shared" si="26"/>
        <v>1.4868216279804837E-2</v>
      </c>
      <c r="BP72" s="5">
        <f t="shared" si="27"/>
        <v>3849.3736096274315</v>
      </c>
      <c r="BQ72" s="35">
        <f t="shared" si="28"/>
        <v>7.2499999999999995E-2</v>
      </c>
      <c r="BR72" s="5">
        <f t="shared" si="54"/>
        <v>43651.724190904497</v>
      </c>
      <c r="BS72" s="5">
        <f t="shared" si="55"/>
        <v>267147.78900269646</v>
      </c>
      <c r="BT72" s="5">
        <f t="shared" si="29"/>
        <v>636348.27580909606</v>
      </c>
      <c r="BU72" s="5">
        <f t="shared" si="30"/>
        <v>310799.51319360093</v>
      </c>
      <c r="BV72" s="150"/>
      <c r="BW72" s="2">
        <v>67</v>
      </c>
      <c r="BX72" s="118">
        <v>46874</v>
      </c>
      <c r="BY72" s="5">
        <f t="shared" si="56"/>
        <v>635284.10757785093</v>
      </c>
      <c r="BZ72" s="5">
        <f t="shared" si="57"/>
        <v>4524.056967218442</v>
      </c>
      <c r="CA72" s="5">
        <f t="shared" si="31"/>
        <v>818.23300634764473</v>
      </c>
      <c r="CB72" s="35">
        <f t="shared" si="32"/>
        <v>1.5455755872137083E-2</v>
      </c>
      <c r="CC72" s="5">
        <f t="shared" si="33"/>
        <v>3705.8239608707972</v>
      </c>
      <c r="CD72" s="35">
        <f t="shared" si="34"/>
        <v>7.0000000000000007E-2</v>
      </c>
      <c r="CE72" s="5">
        <f t="shared" si="58"/>
        <v>45534.125428496271</v>
      </c>
      <c r="CF72" s="5">
        <f t="shared" si="59"/>
        <v>257577.69137513934</v>
      </c>
      <c r="CG72" s="5">
        <f t="shared" si="35"/>
        <v>634465.87457150326</v>
      </c>
      <c r="CH72" s="5">
        <f t="shared" si="36"/>
        <v>303111.81680363562</v>
      </c>
    </row>
    <row r="73" spans="9:86" ht="14.25" customHeight="1">
      <c r="I73" s="150"/>
      <c r="J73" s="2">
        <v>68</v>
      </c>
      <c r="K73" s="118">
        <v>46905</v>
      </c>
      <c r="L73" s="5">
        <f t="shared" si="37"/>
        <v>643256.87434496568</v>
      </c>
      <c r="M73" s="5">
        <f t="shared" si="0"/>
        <v>5108.6129075462923</v>
      </c>
      <c r="N73" s="5">
        <f t="shared" si="1"/>
        <v>686.2218964246531</v>
      </c>
      <c r="O73" s="35">
        <f t="shared" si="2"/>
        <v>1.2801515359600734E-2</v>
      </c>
      <c r="P73" s="5">
        <f t="shared" si="3"/>
        <v>4422.3910111216392</v>
      </c>
      <c r="Q73" s="35">
        <f t="shared" si="4"/>
        <v>8.2500000000000004E-2</v>
      </c>
      <c r="R73" s="5">
        <f t="shared" si="38"/>
        <v>37429.347551459025</v>
      </c>
      <c r="S73" s="5">
        <f t="shared" si="39"/>
        <v>309956.33016168879</v>
      </c>
      <c r="T73" s="5">
        <f t="shared" si="5"/>
        <v>642570.65244854102</v>
      </c>
      <c r="U73" s="5">
        <f t="shared" si="6"/>
        <v>347385.67771314783</v>
      </c>
      <c r="V73" s="150"/>
      <c r="W73" s="2">
        <v>68</v>
      </c>
      <c r="X73" s="118">
        <v>46905</v>
      </c>
      <c r="Y73" s="5">
        <f t="shared" si="40"/>
        <v>641620.43481860461</v>
      </c>
      <c r="Z73" s="5">
        <f t="shared" si="41"/>
        <v>4989.5991023797669</v>
      </c>
      <c r="AA73" s="5">
        <f t="shared" si="7"/>
        <v>712.12953692240262</v>
      </c>
      <c r="AB73" s="35">
        <f t="shared" si="8"/>
        <v>1.3318706791944341E-2</v>
      </c>
      <c r="AC73" s="5">
        <f t="shared" si="9"/>
        <v>4277.4695654573643</v>
      </c>
      <c r="AD73" s="35">
        <f t="shared" si="10"/>
        <v>0.08</v>
      </c>
      <c r="AE73" s="5">
        <f t="shared" si="42"/>
        <v>39091.694718317136</v>
      </c>
      <c r="AF73" s="5">
        <f t="shared" si="43"/>
        <v>300201.04424350703</v>
      </c>
      <c r="AG73" s="5">
        <f t="shared" si="11"/>
        <v>640908.30528168217</v>
      </c>
      <c r="AH73" s="5">
        <f t="shared" si="12"/>
        <v>339292.73896182416</v>
      </c>
      <c r="AI73" s="150"/>
      <c r="AJ73" s="2">
        <v>68</v>
      </c>
      <c r="AK73" s="118">
        <v>46905</v>
      </c>
      <c r="AL73" s="5">
        <f t="shared" si="44"/>
        <v>639924.35409382009</v>
      </c>
      <c r="AM73" s="5">
        <f t="shared" si="45"/>
        <v>4871.6032698015033</v>
      </c>
      <c r="AN73" s="5">
        <f t="shared" si="13"/>
        <v>738.75848294558182</v>
      </c>
      <c r="AO73" s="35">
        <f t="shared" si="14"/>
        <v>1.3853358976938169E-2</v>
      </c>
      <c r="AP73" s="5">
        <f t="shared" si="15"/>
        <v>4132.8447868559215</v>
      </c>
      <c r="AQ73" s="35">
        <f t="shared" si="16"/>
        <v>7.7499999999999999E-2</v>
      </c>
      <c r="AR73" s="5">
        <f t="shared" si="46"/>
        <v>40814.404389125237</v>
      </c>
      <c r="AS73" s="5">
        <f t="shared" si="47"/>
        <v>290454.61795737699</v>
      </c>
      <c r="AT73" s="5">
        <f t="shared" si="17"/>
        <v>639185.59561087447</v>
      </c>
      <c r="AU73" s="5">
        <f t="shared" si="18"/>
        <v>331269.02234650223</v>
      </c>
      <c r="AV73" s="150"/>
      <c r="AW73" s="2">
        <v>68</v>
      </c>
      <c r="AX73" s="118">
        <v>46905</v>
      </c>
      <c r="AY73" s="5">
        <f t="shared" si="48"/>
        <v>638167.37503427081</v>
      </c>
      <c r="AZ73" s="5">
        <f t="shared" si="49"/>
        <v>4754.6586581588872</v>
      </c>
      <c r="BA73" s="5">
        <f t="shared" si="19"/>
        <v>766.1125641946951</v>
      </c>
      <c r="BB73" s="35">
        <f t="shared" si="20"/>
        <v>1.4405861424430604E-2</v>
      </c>
      <c r="BC73" s="5">
        <f t="shared" si="21"/>
        <v>3988.5460939641921</v>
      </c>
      <c r="BD73" s="35">
        <f t="shared" si="22"/>
        <v>7.4999999999999997E-2</v>
      </c>
      <c r="BE73" s="5">
        <f t="shared" si="50"/>
        <v>42598.73752992379</v>
      </c>
      <c r="BF73" s="5">
        <f t="shared" si="51"/>
        <v>280718.05122488044</v>
      </c>
      <c r="BG73" s="5">
        <f t="shared" si="23"/>
        <v>637401.26247007609</v>
      </c>
      <c r="BH73" s="5">
        <f t="shared" si="24"/>
        <v>323316.78875480423</v>
      </c>
      <c r="BI73" s="150"/>
      <c r="BJ73" s="2">
        <v>68</v>
      </c>
      <c r="BK73" s="118">
        <v>46905</v>
      </c>
      <c r="BL73" s="5">
        <f t="shared" si="52"/>
        <v>636348.27580909606</v>
      </c>
      <c r="BM73" s="5">
        <f t="shared" si="53"/>
        <v>4638.7987043821031</v>
      </c>
      <c r="BN73" s="5">
        <f t="shared" si="25"/>
        <v>794.19453803548095</v>
      </c>
      <c r="BO73" s="35">
        <f t="shared" si="26"/>
        <v>1.4976601365515232E-2</v>
      </c>
      <c r="BP73" s="5">
        <f t="shared" si="27"/>
        <v>3844.6041663466222</v>
      </c>
      <c r="BQ73" s="35">
        <f t="shared" si="28"/>
        <v>7.2499999999999995E-2</v>
      </c>
      <c r="BR73" s="5">
        <f t="shared" si="54"/>
        <v>44445.918728939978</v>
      </c>
      <c r="BS73" s="5">
        <f t="shared" si="55"/>
        <v>270992.39316904306</v>
      </c>
      <c r="BT73" s="5">
        <f t="shared" si="29"/>
        <v>635554.08127106063</v>
      </c>
      <c r="BU73" s="5">
        <f t="shared" si="30"/>
        <v>315438.31189798302</v>
      </c>
      <c r="BV73" s="150"/>
      <c r="BW73" s="2">
        <v>68</v>
      </c>
      <c r="BX73" s="118">
        <v>46905</v>
      </c>
      <c r="BY73" s="5">
        <f t="shared" si="56"/>
        <v>634465.87457150326</v>
      </c>
      <c r="BZ73" s="5">
        <f t="shared" si="57"/>
        <v>4524.056967218442</v>
      </c>
      <c r="CA73" s="5">
        <f t="shared" si="31"/>
        <v>823.00603221800611</v>
      </c>
      <c r="CB73" s="35">
        <f t="shared" si="32"/>
        <v>1.5565963091846411E-2</v>
      </c>
      <c r="CC73" s="5">
        <f t="shared" si="33"/>
        <v>3701.0509350004359</v>
      </c>
      <c r="CD73" s="35">
        <f t="shared" si="34"/>
        <v>7.0000000000000007E-2</v>
      </c>
      <c r="CE73" s="5">
        <f t="shared" si="58"/>
        <v>46357.131460714278</v>
      </c>
      <c r="CF73" s="5">
        <f t="shared" si="59"/>
        <v>261278.74231013979</v>
      </c>
      <c r="CG73" s="5">
        <f t="shared" si="35"/>
        <v>633642.86853928526</v>
      </c>
      <c r="CH73" s="5">
        <f t="shared" si="36"/>
        <v>307635.87377085409</v>
      </c>
    </row>
    <row r="74" spans="9:86" ht="14.25" customHeight="1">
      <c r="I74" s="150"/>
      <c r="J74" s="2">
        <v>69</v>
      </c>
      <c r="K74" s="118">
        <v>46935</v>
      </c>
      <c r="L74" s="5">
        <f t="shared" si="37"/>
        <v>642570.65244854102</v>
      </c>
      <c r="M74" s="5">
        <f t="shared" si="0"/>
        <v>5108.6129075462923</v>
      </c>
      <c r="N74" s="5">
        <f t="shared" si="1"/>
        <v>690.9396719625729</v>
      </c>
      <c r="O74" s="35">
        <f t="shared" si="2"/>
        <v>1.2903290917437076E-2</v>
      </c>
      <c r="P74" s="5">
        <f t="shared" si="3"/>
        <v>4417.6732355837194</v>
      </c>
      <c r="Q74" s="35">
        <f t="shared" si="4"/>
        <v>8.2500000000000004E-2</v>
      </c>
      <c r="R74" s="5">
        <f t="shared" si="38"/>
        <v>38120.287223421597</v>
      </c>
      <c r="S74" s="5">
        <f t="shared" si="39"/>
        <v>314374.00339727249</v>
      </c>
      <c r="T74" s="5">
        <f t="shared" si="5"/>
        <v>641879.7127765785</v>
      </c>
      <c r="U74" s="5">
        <f t="shared" si="6"/>
        <v>352494.29062069411</v>
      </c>
      <c r="V74" s="150"/>
      <c r="W74" s="2">
        <v>69</v>
      </c>
      <c r="X74" s="118">
        <v>46935</v>
      </c>
      <c r="Y74" s="5">
        <f t="shared" si="40"/>
        <v>640908.30528168217</v>
      </c>
      <c r="Z74" s="5">
        <f t="shared" si="41"/>
        <v>4989.5991023797669</v>
      </c>
      <c r="AA74" s="5">
        <f t="shared" si="7"/>
        <v>716.87706716855246</v>
      </c>
      <c r="AB74" s="35">
        <f t="shared" si="8"/>
        <v>1.3422395583158778E-2</v>
      </c>
      <c r="AC74" s="5">
        <f t="shared" si="9"/>
        <v>4272.7220352112145</v>
      </c>
      <c r="AD74" s="35">
        <f t="shared" si="10"/>
        <v>7.9999999999999988E-2</v>
      </c>
      <c r="AE74" s="5">
        <f t="shared" si="42"/>
        <v>39808.571785485692</v>
      </c>
      <c r="AF74" s="5">
        <f t="shared" si="43"/>
        <v>304473.76627871825</v>
      </c>
      <c r="AG74" s="5">
        <f t="shared" si="11"/>
        <v>640191.42821451358</v>
      </c>
      <c r="AH74" s="5">
        <f t="shared" si="12"/>
        <v>344282.33806420397</v>
      </c>
      <c r="AI74" s="150"/>
      <c r="AJ74" s="2">
        <v>69</v>
      </c>
      <c r="AK74" s="118">
        <v>46935</v>
      </c>
      <c r="AL74" s="5">
        <f t="shared" si="44"/>
        <v>639185.59561087447</v>
      </c>
      <c r="AM74" s="5">
        <f t="shared" si="45"/>
        <v>4871.6032698015033</v>
      </c>
      <c r="AN74" s="5">
        <f t="shared" si="13"/>
        <v>743.52963148127219</v>
      </c>
      <c r="AO74" s="35">
        <f t="shared" si="14"/>
        <v>1.3958943441533759E-2</v>
      </c>
      <c r="AP74" s="5">
        <f t="shared" si="15"/>
        <v>4128.0736383202311</v>
      </c>
      <c r="AQ74" s="35">
        <f t="shared" si="16"/>
        <v>7.7499999999999999E-2</v>
      </c>
      <c r="AR74" s="5">
        <f t="shared" si="46"/>
        <v>41557.93402060651</v>
      </c>
      <c r="AS74" s="5">
        <f t="shared" si="47"/>
        <v>294582.69159569719</v>
      </c>
      <c r="AT74" s="5">
        <f t="shared" si="17"/>
        <v>638442.0659793932</v>
      </c>
      <c r="AU74" s="5">
        <f t="shared" si="18"/>
        <v>336140.6256163037</v>
      </c>
      <c r="AV74" s="150"/>
      <c r="AW74" s="2">
        <v>69</v>
      </c>
      <c r="AX74" s="118">
        <v>46935</v>
      </c>
      <c r="AY74" s="5">
        <f t="shared" si="48"/>
        <v>637401.26247007609</v>
      </c>
      <c r="AZ74" s="5">
        <f t="shared" si="49"/>
        <v>4754.6586581588872</v>
      </c>
      <c r="BA74" s="5">
        <f t="shared" si="19"/>
        <v>770.90076772091197</v>
      </c>
      <c r="BB74" s="35">
        <f t="shared" si="20"/>
        <v>1.4513321132753856E-2</v>
      </c>
      <c r="BC74" s="5">
        <f t="shared" si="21"/>
        <v>3983.7578904379752</v>
      </c>
      <c r="BD74" s="35">
        <f t="shared" si="22"/>
        <v>7.4999999999999997E-2</v>
      </c>
      <c r="BE74" s="5">
        <f t="shared" si="50"/>
        <v>43369.638297644706</v>
      </c>
      <c r="BF74" s="5">
        <f t="shared" si="51"/>
        <v>284701.80911531841</v>
      </c>
      <c r="BG74" s="5">
        <f t="shared" si="23"/>
        <v>636630.36170235521</v>
      </c>
      <c r="BH74" s="5">
        <f t="shared" si="24"/>
        <v>328071.44741296314</v>
      </c>
      <c r="BI74" s="150"/>
      <c r="BJ74" s="2">
        <v>69</v>
      </c>
      <c r="BK74" s="118">
        <v>46935</v>
      </c>
      <c r="BL74" s="5">
        <f t="shared" si="52"/>
        <v>635554.08127106063</v>
      </c>
      <c r="BM74" s="5">
        <f t="shared" si="53"/>
        <v>4638.7987043821031</v>
      </c>
      <c r="BN74" s="5">
        <f t="shared" si="25"/>
        <v>798.99279670277838</v>
      </c>
      <c r="BO74" s="35">
        <f t="shared" si="26"/>
        <v>1.5085912974169297E-2</v>
      </c>
      <c r="BP74" s="5">
        <f t="shared" si="27"/>
        <v>3839.8059076793247</v>
      </c>
      <c r="BQ74" s="35">
        <f t="shared" si="28"/>
        <v>7.2499999999999995E-2</v>
      </c>
      <c r="BR74" s="5">
        <f t="shared" si="54"/>
        <v>45244.911525642754</v>
      </c>
      <c r="BS74" s="5">
        <f t="shared" si="55"/>
        <v>274832.19907672238</v>
      </c>
      <c r="BT74" s="5">
        <f t="shared" si="29"/>
        <v>634755.08847435785</v>
      </c>
      <c r="BU74" s="5">
        <f t="shared" si="30"/>
        <v>320077.11060236511</v>
      </c>
      <c r="BV74" s="150"/>
      <c r="BW74" s="2">
        <v>69</v>
      </c>
      <c r="BX74" s="118">
        <v>46935</v>
      </c>
      <c r="BY74" s="5">
        <f t="shared" si="56"/>
        <v>633642.86853928526</v>
      </c>
      <c r="BZ74" s="5">
        <f t="shared" si="57"/>
        <v>4524.056967218442</v>
      </c>
      <c r="CA74" s="5">
        <f t="shared" si="31"/>
        <v>827.80690073927781</v>
      </c>
      <c r="CB74" s="35">
        <f t="shared" si="32"/>
        <v>1.5677100306945937E-2</v>
      </c>
      <c r="CC74" s="5">
        <f t="shared" si="33"/>
        <v>3696.2500664791642</v>
      </c>
      <c r="CD74" s="35">
        <f t="shared" si="34"/>
        <v>7.0000000000000007E-2</v>
      </c>
      <c r="CE74" s="5">
        <f t="shared" si="58"/>
        <v>47184.938361453555</v>
      </c>
      <c r="CF74" s="5">
        <f t="shared" si="59"/>
        <v>264974.99237661896</v>
      </c>
      <c r="CG74" s="5">
        <f t="shared" si="35"/>
        <v>632815.06163854594</v>
      </c>
      <c r="CH74" s="5">
        <f t="shared" si="36"/>
        <v>312159.93073807249</v>
      </c>
    </row>
    <row r="75" spans="9:86" ht="14.25" customHeight="1">
      <c r="I75" s="150"/>
      <c r="J75" s="2">
        <v>70</v>
      </c>
      <c r="K75" s="118">
        <v>46966</v>
      </c>
      <c r="L75" s="5">
        <f t="shared" si="37"/>
        <v>641879.7127765785</v>
      </c>
      <c r="M75" s="5">
        <f t="shared" si="0"/>
        <v>5108.6129075462923</v>
      </c>
      <c r="N75" s="5">
        <f t="shared" si="1"/>
        <v>695.68988220731535</v>
      </c>
      <c r="O75" s="35">
        <f t="shared" si="2"/>
        <v>1.3005986044294253E-2</v>
      </c>
      <c r="P75" s="5">
        <f t="shared" si="3"/>
        <v>4412.9230253389769</v>
      </c>
      <c r="Q75" s="35">
        <f t="shared" si="4"/>
        <v>8.2500000000000004E-2</v>
      </c>
      <c r="R75" s="5">
        <f t="shared" si="38"/>
        <v>38815.97710562891</v>
      </c>
      <c r="S75" s="5">
        <f t="shared" si="39"/>
        <v>318786.92642261146</v>
      </c>
      <c r="T75" s="5">
        <f t="shared" si="5"/>
        <v>641184.02289437118</v>
      </c>
      <c r="U75" s="5">
        <f t="shared" si="6"/>
        <v>357602.90352824039</v>
      </c>
      <c r="V75" s="150"/>
      <c r="W75" s="2">
        <v>70</v>
      </c>
      <c r="X75" s="118">
        <v>46966</v>
      </c>
      <c r="Y75" s="5">
        <f t="shared" si="40"/>
        <v>640191.42821451358</v>
      </c>
      <c r="Z75" s="5">
        <f t="shared" si="41"/>
        <v>4989.5991023797669</v>
      </c>
      <c r="AA75" s="5">
        <f t="shared" si="7"/>
        <v>721.65624761634263</v>
      </c>
      <c r="AB75" s="35">
        <f t="shared" si="8"/>
        <v>1.35270086254488E-2</v>
      </c>
      <c r="AC75" s="5">
        <f t="shared" si="9"/>
        <v>4267.9428547634243</v>
      </c>
      <c r="AD75" s="35">
        <f t="shared" si="10"/>
        <v>0.08</v>
      </c>
      <c r="AE75" s="5">
        <f t="shared" si="42"/>
        <v>40530.228033102037</v>
      </c>
      <c r="AF75" s="5">
        <f t="shared" si="43"/>
        <v>308741.70913348167</v>
      </c>
      <c r="AG75" s="5">
        <f t="shared" si="11"/>
        <v>639469.77196689718</v>
      </c>
      <c r="AH75" s="5">
        <f t="shared" si="12"/>
        <v>349271.93716658372</v>
      </c>
      <c r="AI75" s="150"/>
      <c r="AJ75" s="2">
        <v>70</v>
      </c>
      <c r="AK75" s="118">
        <v>46966</v>
      </c>
      <c r="AL75" s="5">
        <f t="shared" si="44"/>
        <v>638442.0659793932</v>
      </c>
      <c r="AM75" s="5">
        <f t="shared" si="45"/>
        <v>4871.6032698015033</v>
      </c>
      <c r="AN75" s="5">
        <f t="shared" si="13"/>
        <v>748.33159368458928</v>
      </c>
      <c r="AO75" s="35">
        <f t="shared" si="14"/>
        <v>1.4065456527272303E-2</v>
      </c>
      <c r="AP75" s="5">
        <f t="shared" si="15"/>
        <v>4123.271676116914</v>
      </c>
      <c r="AQ75" s="35">
        <f t="shared" si="16"/>
        <v>7.7499999999999986E-2</v>
      </c>
      <c r="AR75" s="5">
        <f t="shared" si="46"/>
        <v>42306.2656142911</v>
      </c>
      <c r="AS75" s="5">
        <f t="shared" si="47"/>
        <v>298705.96327181411</v>
      </c>
      <c r="AT75" s="5">
        <f t="shared" si="17"/>
        <v>637693.73438570858</v>
      </c>
      <c r="AU75" s="5">
        <f t="shared" si="18"/>
        <v>341012.22888610524</v>
      </c>
      <c r="AV75" s="150"/>
      <c r="AW75" s="2">
        <v>70</v>
      </c>
      <c r="AX75" s="118">
        <v>46966</v>
      </c>
      <c r="AY75" s="5">
        <f t="shared" si="48"/>
        <v>636630.36170235521</v>
      </c>
      <c r="AZ75" s="5">
        <f t="shared" si="49"/>
        <v>4754.6586581588872</v>
      </c>
      <c r="BA75" s="5">
        <f t="shared" si="19"/>
        <v>775.71889751916751</v>
      </c>
      <c r="BB75" s="35">
        <f t="shared" si="20"/>
        <v>1.4621713525158713E-2</v>
      </c>
      <c r="BC75" s="5">
        <f t="shared" si="21"/>
        <v>3978.9397606397197</v>
      </c>
      <c r="BD75" s="35">
        <f t="shared" si="22"/>
        <v>7.4999999999999997E-2</v>
      </c>
      <c r="BE75" s="5">
        <f t="shared" si="50"/>
        <v>44145.357195163873</v>
      </c>
      <c r="BF75" s="5">
        <f t="shared" si="51"/>
        <v>288680.74887595815</v>
      </c>
      <c r="BG75" s="5">
        <f t="shared" si="23"/>
        <v>635854.64280483604</v>
      </c>
      <c r="BH75" s="5">
        <f t="shared" si="24"/>
        <v>332826.10607112199</v>
      </c>
      <c r="BI75" s="150"/>
      <c r="BJ75" s="2">
        <v>70</v>
      </c>
      <c r="BK75" s="118">
        <v>46966</v>
      </c>
      <c r="BL75" s="5">
        <f t="shared" si="52"/>
        <v>634755.08847435785</v>
      </c>
      <c r="BM75" s="5">
        <f t="shared" si="53"/>
        <v>4638.7987043821031</v>
      </c>
      <c r="BN75" s="5">
        <f t="shared" si="25"/>
        <v>803.82004484952449</v>
      </c>
      <c r="BO75" s="35">
        <f t="shared" si="26"/>
        <v>1.5196161028623176E-2</v>
      </c>
      <c r="BP75" s="5">
        <f t="shared" si="27"/>
        <v>3834.9786595325786</v>
      </c>
      <c r="BQ75" s="35">
        <f t="shared" si="28"/>
        <v>7.2499999999999995E-2</v>
      </c>
      <c r="BR75" s="5">
        <f t="shared" si="54"/>
        <v>46048.73157049228</v>
      </c>
      <c r="BS75" s="5">
        <f t="shared" si="55"/>
        <v>278667.17773625493</v>
      </c>
      <c r="BT75" s="5">
        <f t="shared" si="29"/>
        <v>633951.26842950832</v>
      </c>
      <c r="BU75" s="5">
        <f t="shared" si="30"/>
        <v>324715.9093067472</v>
      </c>
      <c r="BV75" s="150"/>
      <c r="BW75" s="2">
        <v>70</v>
      </c>
      <c r="BX75" s="118">
        <v>46966</v>
      </c>
      <c r="BY75" s="5">
        <f t="shared" si="56"/>
        <v>632815.06163854594</v>
      </c>
      <c r="BZ75" s="5">
        <f t="shared" si="57"/>
        <v>4524.056967218442</v>
      </c>
      <c r="CA75" s="5">
        <f t="shared" si="31"/>
        <v>832.63577432692364</v>
      </c>
      <c r="CB75" s="35">
        <f t="shared" si="32"/>
        <v>1.5789177435271202E-2</v>
      </c>
      <c r="CC75" s="5">
        <f t="shared" si="33"/>
        <v>3691.4211928915183</v>
      </c>
      <c r="CD75" s="35">
        <f t="shared" si="34"/>
        <v>7.0000000000000007E-2</v>
      </c>
      <c r="CE75" s="5">
        <f t="shared" si="58"/>
        <v>48017.57413578048</v>
      </c>
      <c r="CF75" s="5">
        <f t="shared" si="59"/>
        <v>268666.41356951051</v>
      </c>
      <c r="CG75" s="5">
        <f t="shared" si="35"/>
        <v>631982.42586421897</v>
      </c>
      <c r="CH75" s="5">
        <f t="shared" si="36"/>
        <v>316683.98770529102</v>
      </c>
    </row>
    <row r="76" spans="9:86" ht="14.25" customHeight="1">
      <c r="I76" s="150"/>
      <c r="J76" s="2">
        <v>71</v>
      </c>
      <c r="K76" s="118">
        <v>46997</v>
      </c>
      <c r="L76" s="5">
        <f t="shared" si="37"/>
        <v>641184.02289437118</v>
      </c>
      <c r="M76" s="5">
        <f t="shared" si="0"/>
        <v>5108.6129075462923</v>
      </c>
      <c r="N76" s="5">
        <f t="shared" si="1"/>
        <v>700.47275014748993</v>
      </c>
      <c r="O76" s="35">
        <f t="shared" si="2"/>
        <v>1.3109610816292333E-2</v>
      </c>
      <c r="P76" s="5">
        <f t="shared" si="3"/>
        <v>4408.1401573988023</v>
      </c>
      <c r="Q76" s="35">
        <f t="shared" si="4"/>
        <v>8.2500000000000018E-2</v>
      </c>
      <c r="R76" s="5">
        <f t="shared" si="38"/>
        <v>39516.449855776402</v>
      </c>
      <c r="S76" s="5">
        <f t="shared" si="39"/>
        <v>323195.06658001029</v>
      </c>
      <c r="T76" s="5">
        <f t="shared" si="5"/>
        <v>640483.55014422373</v>
      </c>
      <c r="U76" s="5">
        <f t="shared" si="6"/>
        <v>362711.51643578667</v>
      </c>
      <c r="V76" s="150"/>
      <c r="W76" s="2">
        <v>71</v>
      </c>
      <c r="X76" s="118">
        <v>46997</v>
      </c>
      <c r="Y76" s="5">
        <f t="shared" si="40"/>
        <v>639469.77196689718</v>
      </c>
      <c r="Z76" s="5">
        <f t="shared" si="41"/>
        <v>4989.5991023797669</v>
      </c>
      <c r="AA76" s="5">
        <f t="shared" si="7"/>
        <v>726.46728926711876</v>
      </c>
      <c r="AB76" s="35">
        <f t="shared" si="8"/>
        <v>1.3632555991492122E-2</v>
      </c>
      <c r="AC76" s="5">
        <f t="shared" si="9"/>
        <v>4263.1318131126482</v>
      </c>
      <c r="AD76" s="35">
        <f t="shared" si="10"/>
        <v>0.08</v>
      </c>
      <c r="AE76" s="5">
        <f t="shared" si="42"/>
        <v>41256.695322369153</v>
      </c>
      <c r="AF76" s="5">
        <f t="shared" si="43"/>
        <v>313004.84094659431</v>
      </c>
      <c r="AG76" s="5">
        <f t="shared" si="11"/>
        <v>638743.30467763008</v>
      </c>
      <c r="AH76" s="5">
        <f t="shared" si="12"/>
        <v>354261.53626896348</v>
      </c>
      <c r="AI76" s="150"/>
      <c r="AJ76" s="2">
        <v>71</v>
      </c>
      <c r="AK76" s="118">
        <v>46997</v>
      </c>
      <c r="AL76" s="5">
        <f t="shared" si="44"/>
        <v>637693.73438570858</v>
      </c>
      <c r="AM76" s="5">
        <f t="shared" si="45"/>
        <v>4871.6032698015033</v>
      </c>
      <c r="AN76" s="5">
        <f t="shared" si="13"/>
        <v>753.16456856046898</v>
      </c>
      <c r="AO76" s="35">
        <f t="shared" si="14"/>
        <v>1.417290830281079E-2</v>
      </c>
      <c r="AP76" s="5">
        <f t="shared" si="15"/>
        <v>4118.4387012410343</v>
      </c>
      <c r="AQ76" s="35">
        <f t="shared" si="16"/>
        <v>7.7499999999999999E-2</v>
      </c>
      <c r="AR76" s="5">
        <f t="shared" si="46"/>
        <v>43059.430182851567</v>
      </c>
      <c r="AS76" s="5">
        <f t="shared" si="47"/>
        <v>302824.40197305515</v>
      </c>
      <c r="AT76" s="5">
        <f t="shared" si="17"/>
        <v>636940.56981714815</v>
      </c>
      <c r="AU76" s="5">
        <f t="shared" si="18"/>
        <v>345883.83215590671</v>
      </c>
      <c r="AV76" s="150"/>
      <c r="AW76" s="2">
        <v>71</v>
      </c>
      <c r="AX76" s="118">
        <v>46997</v>
      </c>
      <c r="AY76" s="5">
        <f t="shared" si="48"/>
        <v>635854.64280483604</v>
      </c>
      <c r="AZ76" s="5">
        <f t="shared" si="49"/>
        <v>4754.6586581588872</v>
      </c>
      <c r="BA76" s="5">
        <f t="shared" si="19"/>
        <v>780.5671406286624</v>
      </c>
      <c r="BB76" s="35">
        <f t="shared" si="20"/>
        <v>1.4731048665817353E-2</v>
      </c>
      <c r="BC76" s="5">
        <f t="shared" si="21"/>
        <v>3974.0915175302248</v>
      </c>
      <c r="BD76" s="35">
        <f t="shared" si="22"/>
        <v>7.4999999999999997E-2</v>
      </c>
      <c r="BE76" s="5">
        <f t="shared" si="50"/>
        <v>44925.924335792537</v>
      </c>
      <c r="BF76" s="5">
        <f t="shared" si="51"/>
        <v>292654.84039348835</v>
      </c>
      <c r="BG76" s="5">
        <f t="shared" si="23"/>
        <v>635074.07566420734</v>
      </c>
      <c r="BH76" s="5">
        <f t="shared" si="24"/>
        <v>337580.7647292809</v>
      </c>
      <c r="BI76" s="150"/>
      <c r="BJ76" s="2">
        <v>71</v>
      </c>
      <c r="BK76" s="118">
        <v>46997</v>
      </c>
      <c r="BL76" s="5">
        <f t="shared" si="52"/>
        <v>633951.26842950832</v>
      </c>
      <c r="BM76" s="5">
        <f t="shared" si="53"/>
        <v>4638.7987043821031</v>
      </c>
      <c r="BN76" s="5">
        <f t="shared" si="25"/>
        <v>808.67645762049051</v>
      </c>
      <c r="BO76" s="35">
        <f t="shared" si="26"/>
        <v>1.5307355588207845E-2</v>
      </c>
      <c r="BP76" s="5">
        <f t="shared" si="27"/>
        <v>3830.1222467616126</v>
      </c>
      <c r="BQ76" s="35">
        <f t="shared" si="28"/>
        <v>7.2499999999999995E-2</v>
      </c>
      <c r="BR76" s="5">
        <f t="shared" si="54"/>
        <v>46857.408028112768</v>
      </c>
      <c r="BS76" s="5">
        <f t="shared" si="55"/>
        <v>282497.29998301656</v>
      </c>
      <c r="BT76" s="5">
        <f t="shared" si="29"/>
        <v>633142.59197188786</v>
      </c>
      <c r="BU76" s="5">
        <f t="shared" si="30"/>
        <v>329354.70801112935</v>
      </c>
      <c r="BV76" s="150"/>
      <c r="BW76" s="2">
        <v>71</v>
      </c>
      <c r="BX76" s="118">
        <v>46997</v>
      </c>
      <c r="BY76" s="5">
        <f t="shared" si="56"/>
        <v>631982.42586421897</v>
      </c>
      <c r="BZ76" s="5">
        <f t="shared" si="57"/>
        <v>4524.056967218442</v>
      </c>
      <c r="CA76" s="5">
        <f t="shared" si="31"/>
        <v>837.49281634383124</v>
      </c>
      <c r="CB76" s="35">
        <f t="shared" si="32"/>
        <v>1.5902204531056362E-2</v>
      </c>
      <c r="CC76" s="5">
        <f t="shared" si="33"/>
        <v>3686.5641508746107</v>
      </c>
      <c r="CD76" s="35">
        <f t="shared" si="34"/>
        <v>7.0000000000000007E-2</v>
      </c>
      <c r="CE76" s="5">
        <f t="shared" si="58"/>
        <v>48855.066952124311</v>
      </c>
      <c r="CF76" s="5">
        <f t="shared" si="59"/>
        <v>272352.97772038513</v>
      </c>
      <c r="CG76" s="5">
        <f t="shared" si="35"/>
        <v>631144.93304787518</v>
      </c>
      <c r="CH76" s="5">
        <f t="shared" si="36"/>
        <v>321208.04467250942</v>
      </c>
    </row>
    <row r="77" spans="9:86" ht="14.25" customHeight="1">
      <c r="I77" s="150"/>
      <c r="J77" s="2">
        <v>72</v>
      </c>
      <c r="K77" s="118">
        <v>47027</v>
      </c>
      <c r="L77" s="5">
        <f t="shared" si="37"/>
        <v>640483.55014422373</v>
      </c>
      <c r="M77" s="5">
        <f t="shared" si="0"/>
        <v>5108.6129075462923</v>
      </c>
      <c r="N77" s="5">
        <f t="shared" si="1"/>
        <v>705.28850030475405</v>
      </c>
      <c r="O77" s="35">
        <f t="shared" si="2"/>
        <v>1.3214175448770311E-2</v>
      </c>
      <c r="P77" s="5">
        <f t="shared" si="3"/>
        <v>4403.3244072415382</v>
      </c>
      <c r="Q77" s="35">
        <f t="shared" si="4"/>
        <v>8.2500000000000004E-2</v>
      </c>
      <c r="R77" s="5">
        <f t="shared" si="38"/>
        <v>40221.738356081158</v>
      </c>
      <c r="S77" s="5">
        <f t="shared" si="39"/>
        <v>327598.39098725183</v>
      </c>
      <c r="T77" s="5">
        <f t="shared" si="5"/>
        <v>639778.26164391893</v>
      </c>
      <c r="U77" s="5">
        <f t="shared" si="6"/>
        <v>367820.12934333296</v>
      </c>
      <c r="V77" s="150"/>
      <c r="W77" s="2">
        <v>72</v>
      </c>
      <c r="X77" s="118">
        <v>47027</v>
      </c>
      <c r="Y77" s="5">
        <f t="shared" si="40"/>
        <v>638743.30467763008</v>
      </c>
      <c r="Z77" s="5">
        <f t="shared" si="41"/>
        <v>4989.5991023797669</v>
      </c>
      <c r="AA77" s="5">
        <f t="shared" si="7"/>
        <v>731.3104045288992</v>
      </c>
      <c r="AB77" s="35">
        <f t="shared" si="8"/>
        <v>1.373904789307474E-2</v>
      </c>
      <c r="AC77" s="5">
        <f t="shared" si="9"/>
        <v>4258.2886978508677</v>
      </c>
      <c r="AD77" s="35">
        <f t="shared" si="10"/>
        <v>0.08</v>
      </c>
      <c r="AE77" s="5">
        <f t="shared" si="42"/>
        <v>41988.005726898053</v>
      </c>
      <c r="AF77" s="5">
        <f t="shared" si="43"/>
        <v>317263.1296444452</v>
      </c>
      <c r="AG77" s="5">
        <f t="shared" si="11"/>
        <v>638011.99427310121</v>
      </c>
      <c r="AH77" s="5">
        <f t="shared" si="12"/>
        <v>359251.13537134323</v>
      </c>
      <c r="AI77" s="150"/>
      <c r="AJ77" s="2">
        <v>72</v>
      </c>
      <c r="AK77" s="118">
        <v>47027</v>
      </c>
      <c r="AL77" s="5">
        <f t="shared" si="44"/>
        <v>636940.56981714815</v>
      </c>
      <c r="AM77" s="5">
        <f t="shared" si="45"/>
        <v>4871.6032698015033</v>
      </c>
      <c r="AN77" s="5">
        <f t="shared" si="13"/>
        <v>758.0287563990878</v>
      </c>
      <c r="AO77" s="35">
        <f t="shared" si="14"/>
        <v>1.4281308975812951E-2</v>
      </c>
      <c r="AP77" s="5">
        <f t="shared" si="15"/>
        <v>4113.5745134024155</v>
      </c>
      <c r="AQ77" s="35">
        <f t="shared" si="16"/>
        <v>7.7500000000000013E-2</v>
      </c>
      <c r="AR77" s="5">
        <f t="shared" si="46"/>
        <v>43817.458939250653</v>
      </c>
      <c r="AS77" s="5">
        <f t="shared" si="47"/>
        <v>306937.97648645757</v>
      </c>
      <c r="AT77" s="5">
        <f t="shared" si="17"/>
        <v>636182.54106074909</v>
      </c>
      <c r="AU77" s="5">
        <f t="shared" si="18"/>
        <v>350755.43542570825</v>
      </c>
      <c r="AV77" s="150"/>
      <c r="AW77" s="2">
        <v>72</v>
      </c>
      <c r="AX77" s="118">
        <v>47027</v>
      </c>
      <c r="AY77" s="5">
        <f t="shared" si="48"/>
        <v>635074.07566420734</v>
      </c>
      <c r="AZ77" s="5">
        <f t="shared" si="49"/>
        <v>4754.6586581588872</v>
      </c>
      <c r="BA77" s="5">
        <f t="shared" si="19"/>
        <v>785.44568525759178</v>
      </c>
      <c r="BB77" s="35">
        <f t="shared" si="20"/>
        <v>1.4841336757815814E-2</v>
      </c>
      <c r="BC77" s="5">
        <f t="shared" si="21"/>
        <v>3969.2129729012954</v>
      </c>
      <c r="BD77" s="35">
        <f t="shared" si="22"/>
        <v>7.4999999999999997E-2</v>
      </c>
      <c r="BE77" s="5">
        <f t="shared" si="50"/>
        <v>45711.370021050127</v>
      </c>
      <c r="BF77" s="5">
        <f t="shared" si="51"/>
        <v>296624.05336638965</v>
      </c>
      <c r="BG77" s="5">
        <f t="shared" si="23"/>
        <v>634288.62997894979</v>
      </c>
      <c r="BH77" s="5">
        <f t="shared" si="24"/>
        <v>342335.42338743981</v>
      </c>
      <c r="BI77" s="150"/>
      <c r="BJ77" s="2">
        <v>72</v>
      </c>
      <c r="BK77" s="118">
        <v>47027</v>
      </c>
      <c r="BL77" s="5">
        <f t="shared" si="52"/>
        <v>633142.59197188786</v>
      </c>
      <c r="BM77" s="5">
        <f t="shared" si="53"/>
        <v>4638.7987043821031</v>
      </c>
      <c r="BN77" s="5">
        <f t="shared" si="25"/>
        <v>813.56221121861381</v>
      </c>
      <c r="BO77" s="35">
        <f t="shared" si="26"/>
        <v>1.541950685108362E-2</v>
      </c>
      <c r="BP77" s="5">
        <f t="shared" si="27"/>
        <v>3825.2364931634893</v>
      </c>
      <c r="BQ77" s="35">
        <f t="shared" si="28"/>
        <v>7.2499999999999995E-2</v>
      </c>
      <c r="BR77" s="5">
        <f t="shared" si="54"/>
        <v>47670.970239331378</v>
      </c>
      <c r="BS77" s="5">
        <f t="shared" si="55"/>
        <v>286322.53647618007</v>
      </c>
      <c r="BT77" s="5">
        <f t="shared" si="29"/>
        <v>632329.02976066922</v>
      </c>
      <c r="BU77" s="5">
        <f t="shared" si="30"/>
        <v>333993.50671551144</v>
      </c>
      <c r="BV77" s="150"/>
      <c r="BW77" s="2">
        <v>72</v>
      </c>
      <c r="BX77" s="118">
        <v>47027</v>
      </c>
      <c r="BY77" s="5">
        <f t="shared" si="56"/>
        <v>631144.93304787518</v>
      </c>
      <c r="BZ77" s="5">
        <f t="shared" si="57"/>
        <v>4524.056967218442</v>
      </c>
      <c r="CA77" s="5">
        <f t="shared" si="31"/>
        <v>842.37819110583678</v>
      </c>
      <c r="CB77" s="35">
        <f t="shared" si="32"/>
        <v>1.6016191787288362E-2</v>
      </c>
      <c r="CC77" s="5">
        <f t="shared" si="33"/>
        <v>3681.6787761126052</v>
      </c>
      <c r="CD77" s="35">
        <f t="shared" si="34"/>
        <v>7.0000000000000007E-2</v>
      </c>
      <c r="CE77" s="5">
        <f t="shared" si="58"/>
        <v>49697.44514323015</v>
      </c>
      <c r="CF77" s="5">
        <f t="shared" si="59"/>
        <v>276034.65649649774</v>
      </c>
      <c r="CG77" s="5">
        <f t="shared" si="35"/>
        <v>630302.55485676939</v>
      </c>
      <c r="CH77" s="5">
        <f t="shared" si="36"/>
        <v>325732.10163972789</v>
      </c>
    </row>
    <row r="78" spans="9:86" ht="14.25" customHeight="1">
      <c r="I78" s="150"/>
      <c r="J78" s="2">
        <v>73</v>
      </c>
      <c r="K78" s="118">
        <v>47058</v>
      </c>
      <c r="L78" s="5">
        <f t="shared" si="37"/>
        <v>639778.26164391893</v>
      </c>
      <c r="M78" s="5">
        <f t="shared" si="0"/>
        <v>5108.6129075462923</v>
      </c>
      <c r="N78" s="5">
        <f t="shared" si="1"/>
        <v>710.13735874434951</v>
      </c>
      <c r="O78" s="35">
        <f t="shared" si="2"/>
        <v>1.3319690298691459E-2</v>
      </c>
      <c r="P78" s="5">
        <f t="shared" si="3"/>
        <v>4398.4755488019428</v>
      </c>
      <c r="Q78" s="35">
        <f t="shared" si="4"/>
        <v>8.2500000000000004E-2</v>
      </c>
      <c r="R78" s="5">
        <f t="shared" si="38"/>
        <v>40931.87571482551</v>
      </c>
      <c r="S78" s="5">
        <f t="shared" si="39"/>
        <v>331996.86653605377</v>
      </c>
      <c r="T78" s="5">
        <f t="shared" si="5"/>
        <v>639068.12428517453</v>
      </c>
      <c r="U78" s="5">
        <f t="shared" si="6"/>
        <v>372928.7422508793</v>
      </c>
      <c r="V78" s="150"/>
      <c r="W78" s="2">
        <v>73</v>
      </c>
      <c r="X78" s="118">
        <v>47058</v>
      </c>
      <c r="Y78" s="5">
        <f t="shared" si="40"/>
        <v>638011.99427310121</v>
      </c>
      <c r="Z78" s="5">
        <f t="shared" si="41"/>
        <v>4989.5991023797669</v>
      </c>
      <c r="AA78" s="5">
        <f t="shared" si="7"/>
        <v>736.18580722575825</v>
      </c>
      <c r="AB78" s="35">
        <f t="shared" si="8"/>
        <v>1.3846494683495879E-2</v>
      </c>
      <c r="AC78" s="5">
        <f t="shared" si="9"/>
        <v>4253.4132951540087</v>
      </c>
      <c r="AD78" s="35">
        <f t="shared" si="10"/>
        <v>8.0000000000000016E-2</v>
      </c>
      <c r="AE78" s="5">
        <f t="shared" si="42"/>
        <v>42724.191534123813</v>
      </c>
      <c r="AF78" s="5">
        <f t="shared" si="43"/>
        <v>321516.5429395992</v>
      </c>
      <c r="AG78" s="5">
        <f t="shared" si="11"/>
        <v>637275.80846587545</v>
      </c>
      <c r="AH78" s="5">
        <f t="shared" si="12"/>
        <v>364240.73447372299</v>
      </c>
      <c r="AI78" s="150"/>
      <c r="AJ78" s="2">
        <v>73</v>
      </c>
      <c r="AK78" s="118">
        <v>47058</v>
      </c>
      <c r="AL78" s="5">
        <f t="shared" si="44"/>
        <v>636182.54106074909</v>
      </c>
      <c r="AM78" s="5">
        <f t="shared" si="45"/>
        <v>4871.6032698015033</v>
      </c>
      <c r="AN78" s="5">
        <f t="shared" si="13"/>
        <v>762.92435878416563</v>
      </c>
      <c r="AO78" s="35">
        <f t="shared" si="14"/>
        <v>1.4390668895353679E-2</v>
      </c>
      <c r="AP78" s="5">
        <f t="shared" si="15"/>
        <v>4108.6789110173377</v>
      </c>
      <c r="AQ78" s="35">
        <f t="shared" si="16"/>
        <v>7.7499999999999999E-2</v>
      </c>
      <c r="AR78" s="5">
        <f t="shared" si="46"/>
        <v>44580.383298034816</v>
      </c>
      <c r="AS78" s="5">
        <f t="shared" si="47"/>
        <v>311046.65539747488</v>
      </c>
      <c r="AT78" s="5">
        <f t="shared" si="17"/>
        <v>635419.61670196487</v>
      </c>
      <c r="AU78" s="5">
        <f t="shared" si="18"/>
        <v>355627.03869550972</v>
      </c>
      <c r="AV78" s="150"/>
      <c r="AW78" s="2">
        <v>73</v>
      </c>
      <c r="AX78" s="118">
        <v>47058</v>
      </c>
      <c r="AY78" s="5">
        <f t="shared" si="48"/>
        <v>634288.62997894979</v>
      </c>
      <c r="AZ78" s="5">
        <f t="shared" si="49"/>
        <v>4754.6586581588872</v>
      </c>
      <c r="BA78" s="5">
        <f t="shared" si="19"/>
        <v>790.35472079045121</v>
      </c>
      <c r="BB78" s="35">
        <f t="shared" si="20"/>
        <v>1.4952588145557914E-2</v>
      </c>
      <c r="BC78" s="5">
        <f t="shared" si="21"/>
        <v>3964.303937368436</v>
      </c>
      <c r="BD78" s="35">
        <f t="shared" si="22"/>
        <v>7.4999999999999997E-2</v>
      </c>
      <c r="BE78" s="5">
        <f t="shared" si="50"/>
        <v>46501.724741840575</v>
      </c>
      <c r="BF78" s="5">
        <f t="shared" si="51"/>
        <v>300588.35730375809</v>
      </c>
      <c r="BG78" s="5">
        <f t="shared" si="23"/>
        <v>633498.27525815938</v>
      </c>
      <c r="BH78" s="5">
        <f t="shared" si="24"/>
        <v>347090.08204559865</v>
      </c>
      <c r="BI78" s="150"/>
      <c r="BJ78" s="2">
        <v>73</v>
      </c>
      <c r="BK78" s="118">
        <v>47058</v>
      </c>
      <c r="BL78" s="5">
        <f t="shared" si="52"/>
        <v>632329.02976066922</v>
      </c>
      <c r="BM78" s="5">
        <f t="shared" si="53"/>
        <v>4638.7987043821031</v>
      </c>
      <c r="BN78" s="5">
        <f t="shared" si="25"/>
        <v>818.47748291139351</v>
      </c>
      <c r="BO78" s="35">
        <f t="shared" si="26"/>
        <v>1.5532625156643777E-2</v>
      </c>
      <c r="BP78" s="5">
        <f t="shared" si="27"/>
        <v>3820.3212214707096</v>
      </c>
      <c r="BQ78" s="35">
        <f t="shared" si="28"/>
        <v>7.2499999999999995E-2</v>
      </c>
      <c r="BR78" s="5">
        <f t="shared" si="54"/>
        <v>48489.447722242774</v>
      </c>
      <c r="BS78" s="5">
        <f t="shared" si="55"/>
        <v>290142.85769765079</v>
      </c>
      <c r="BT78" s="5">
        <f t="shared" si="29"/>
        <v>631510.55227775779</v>
      </c>
      <c r="BU78" s="5">
        <f t="shared" si="30"/>
        <v>338632.30541989359</v>
      </c>
      <c r="BV78" s="150"/>
      <c r="BW78" s="2">
        <v>73</v>
      </c>
      <c r="BX78" s="118">
        <v>47058</v>
      </c>
      <c r="BY78" s="5">
        <f t="shared" si="56"/>
        <v>630302.55485676939</v>
      </c>
      <c r="BZ78" s="5">
        <f t="shared" si="57"/>
        <v>4524.056967218442</v>
      </c>
      <c r="CA78" s="5">
        <f t="shared" si="31"/>
        <v>847.29206388728699</v>
      </c>
      <c r="CB78" s="35">
        <f t="shared" si="32"/>
        <v>1.6131149538110182E-2</v>
      </c>
      <c r="CC78" s="5">
        <f t="shared" si="33"/>
        <v>3676.764903331155</v>
      </c>
      <c r="CD78" s="35">
        <f t="shared" si="34"/>
        <v>7.0000000000000007E-2</v>
      </c>
      <c r="CE78" s="5">
        <f t="shared" si="58"/>
        <v>50544.73720711744</v>
      </c>
      <c r="CF78" s="5">
        <f t="shared" si="59"/>
        <v>279711.42139982892</v>
      </c>
      <c r="CG78" s="5">
        <f t="shared" si="35"/>
        <v>629455.26279288216</v>
      </c>
      <c r="CH78" s="5">
        <f t="shared" si="36"/>
        <v>330256.15860694635</v>
      </c>
    </row>
    <row r="79" spans="9:86" ht="14.25" customHeight="1">
      <c r="I79" s="150"/>
      <c r="J79" s="2">
        <v>74</v>
      </c>
      <c r="K79" s="118">
        <v>47088</v>
      </c>
      <c r="L79" s="5">
        <f t="shared" si="37"/>
        <v>639068.12428517453</v>
      </c>
      <c r="M79" s="5">
        <f t="shared" si="0"/>
        <v>5108.6129075462923</v>
      </c>
      <c r="N79" s="5">
        <f t="shared" si="1"/>
        <v>715.01955308571723</v>
      </c>
      <c r="O79" s="35">
        <f t="shared" si="2"/>
        <v>1.3426165867099023E-2</v>
      </c>
      <c r="P79" s="5">
        <f t="shared" si="3"/>
        <v>4393.593354460575</v>
      </c>
      <c r="Q79" s="35">
        <f t="shared" si="4"/>
        <v>8.2500000000000004E-2</v>
      </c>
      <c r="R79" s="5">
        <f t="shared" si="38"/>
        <v>41646.895267911226</v>
      </c>
      <c r="S79" s="5">
        <f t="shared" si="39"/>
        <v>336390.45989051432</v>
      </c>
      <c r="T79" s="5">
        <f t="shared" si="5"/>
        <v>638353.10473208886</v>
      </c>
      <c r="U79" s="5">
        <f t="shared" si="6"/>
        <v>378037.35515842552</v>
      </c>
      <c r="V79" s="150"/>
      <c r="W79" s="2">
        <v>74</v>
      </c>
      <c r="X79" s="118">
        <v>47088</v>
      </c>
      <c r="Y79" s="5">
        <f t="shared" si="40"/>
        <v>637275.80846587545</v>
      </c>
      <c r="Z79" s="5">
        <f t="shared" si="41"/>
        <v>4989.5991023797669</v>
      </c>
      <c r="AA79" s="5">
        <f t="shared" si="7"/>
        <v>741.09371260726402</v>
      </c>
      <c r="AB79" s="35">
        <f t="shared" si="8"/>
        <v>1.395490686002303E-2</v>
      </c>
      <c r="AC79" s="5">
        <f t="shared" si="9"/>
        <v>4248.5053897725029</v>
      </c>
      <c r="AD79" s="35">
        <f t="shared" si="10"/>
        <v>7.9999999999999988E-2</v>
      </c>
      <c r="AE79" s="5">
        <f t="shared" si="42"/>
        <v>43465.285246731073</v>
      </c>
      <c r="AF79" s="5">
        <f t="shared" si="43"/>
        <v>325765.04832937173</v>
      </c>
      <c r="AG79" s="5">
        <f t="shared" si="11"/>
        <v>636534.71475326817</v>
      </c>
      <c r="AH79" s="5">
        <f t="shared" si="12"/>
        <v>369230.3335761028</v>
      </c>
      <c r="AI79" s="150"/>
      <c r="AJ79" s="2">
        <v>74</v>
      </c>
      <c r="AK79" s="118">
        <v>47088</v>
      </c>
      <c r="AL79" s="5">
        <f t="shared" si="44"/>
        <v>635419.61670196487</v>
      </c>
      <c r="AM79" s="5">
        <f t="shared" si="45"/>
        <v>4871.6032698015033</v>
      </c>
      <c r="AN79" s="5">
        <f t="shared" si="13"/>
        <v>767.85157860131312</v>
      </c>
      <c r="AO79" s="35">
        <f t="shared" si="14"/>
        <v>1.4500998554373501E-2</v>
      </c>
      <c r="AP79" s="5">
        <f t="shared" si="15"/>
        <v>4103.7516912001902</v>
      </c>
      <c r="AQ79" s="35">
        <f t="shared" si="16"/>
        <v>7.7500000000000013E-2</v>
      </c>
      <c r="AR79" s="5">
        <f t="shared" si="46"/>
        <v>45348.234876636132</v>
      </c>
      <c r="AS79" s="5">
        <f t="shared" si="47"/>
        <v>315150.40708867507</v>
      </c>
      <c r="AT79" s="5">
        <f t="shared" si="17"/>
        <v>634651.76512336358</v>
      </c>
      <c r="AU79" s="5">
        <f t="shared" si="18"/>
        <v>360498.6419653112</v>
      </c>
      <c r="AV79" s="150"/>
      <c r="AW79" s="2">
        <v>74</v>
      </c>
      <c r="AX79" s="118">
        <v>47088</v>
      </c>
      <c r="AY79" s="5">
        <f t="shared" si="48"/>
        <v>633498.27525815938</v>
      </c>
      <c r="AZ79" s="5">
        <f t="shared" si="49"/>
        <v>4754.6586581588872</v>
      </c>
      <c r="BA79" s="5">
        <f t="shared" si="19"/>
        <v>795.29443779539133</v>
      </c>
      <c r="BB79" s="35">
        <f t="shared" si="20"/>
        <v>1.5064813317219487E-2</v>
      </c>
      <c r="BC79" s="5">
        <f t="shared" si="21"/>
        <v>3959.3642203634959</v>
      </c>
      <c r="BD79" s="35">
        <f t="shared" si="22"/>
        <v>7.4999999999999997E-2</v>
      </c>
      <c r="BE79" s="5">
        <f t="shared" si="50"/>
        <v>47297.019179635965</v>
      </c>
      <c r="BF79" s="5">
        <f t="shared" si="51"/>
        <v>304547.72152412159</v>
      </c>
      <c r="BG79" s="5">
        <f t="shared" si="23"/>
        <v>632702.98082036397</v>
      </c>
      <c r="BH79" s="5">
        <f t="shared" si="24"/>
        <v>351844.74070375756</v>
      </c>
      <c r="BI79" s="150"/>
      <c r="BJ79" s="2">
        <v>74</v>
      </c>
      <c r="BK79" s="118">
        <v>47088</v>
      </c>
      <c r="BL79" s="5">
        <f t="shared" si="52"/>
        <v>631510.55227775779</v>
      </c>
      <c r="BM79" s="5">
        <f t="shared" si="53"/>
        <v>4638.7987043821031</v>
      </c>
      <c r="BN79" s="5">
        <f t="shared" si="25"/>
        <v>823.42245103731648</v>
      </c>
      <c r="BO79" s="35">
        <f t="shared" si="26"/>
        <v>1.5646720987968224E-2</v>
      </c>
      <c r="BP79" s="5">
        <f t="shared" si="27"/>
        <v>3815.3762533447866</v>
      </c>
      <c r="BQ79" s="35">
        <f t="shared" si="28"/>
        <v>7.2499999999999995E-2</v>
      </c>
      <c r="BR79" s="5">
        <f t="shared" si="54"/>
        <v>49312.870173280091</v>
      </c>
      <c r="BS79" s="5">
        <f t="shared" si="55"/>
        <v>293958.23395099555</v>
      </c>
      <c r="BT79" s="5">
        <f t="shared" si="29"/>
        <v>630687.12982672045</v>
      </c>
      <c r="BU79" s="5">
        <f t="shared" si="30"/>
        <v>343271.10412427562</v>
      </c>
      <c r="BV79" s="150"/>
      <c r="BW79" s="2">
        <v>74</v>
      </c>
      <c r="BX79" s="118">
        <v>47088</v>
      </c>
      <c r="BY79" s="5">
        <f t="shared" si="56"/>
        <v>629455.26279288216</v>
      </c>
      <c r="BZ79" s="5">
        <f t="shared" si="57"/>
        <v>4524.056967218442</v>
      </c>
      <c r="CA79" s="5">
        <f t="shared" si="31"/>
        <v>852.23460092662935</v>
      </c>
      <c r="CB79" s="35">
        <f t="shared" si="32"/>
        <v>1.624708826127428E-2</v>
      </c>
      <c r="CC79" s="5">
        <f t="shared" si="33"/>
        <v>3671.8223662918126</v>
      </c>
      <c r="CD79" s="35">
        <f t="shared" si="34"/>
        <v>7.0000000000000007E-2</v>
      </c>
      <c r="CE79" s="5">
        <f t="shared" si="58"/>
        <v>51396.971808044065</v>
      </c>
      <c r="CF79" s="5">
        <f t="shared" si="59"/>
        <v>283383.24376612075</v>
      </c>
      <c r="CG79" s="5">
        <f t="shared" si="35"/>
        <v>628603.02819195553</v>
      </c>
      <c r="CH79" s="5">
        <f t="shared" si="36"/>
        <v>334780.21557416482</v>
      </c>
    </row>
    <row r="80" spans="9:86" ht="14.25" customHeight="1">
      <c r="I80" s="150"/>
      <c r="J80" s="2">
        <v>75</v>
      </c>
      <c r="K80" s="118">
        <v>47119</v>
      </c>
      <c r="L80" s="5">
        <f t="shared" si="37"/>
        <v>638353.10473208886</v>
      </c>
      <c r="M80" s="5">
        <f t="shared" si="0"/>
        <v>5108.6129075462923</v>
      </c>
      <c r="N80" s="5">
        <f t="shared" si="1"/>
        <v>719.93531251318109</v>
      </c>
      <c r="O80" s="35">
        <f t="shared" si="2"/>
        <v>1.3533612801623296E-2</v>
      </c>
      <c r="P80" s="5">
        <f t="shared" si="3"/>
        <v>4388.6775950331112</v>
      </c>
      <c r="Q80" s="35">
        <f t="shared" si="4"/>
        <v>8.2500000000000004E-2</v>
      </c>
      <c r="R80" s="5">
        <f t="shared" si="38"/>
        <v>42366.830580424408</v>
      </c>
      <c r="S80" s="5">
        <f t="shared" si="39"/>
        <v>340779.13748554746</v>
      </c>
      <c r="T80" s="5">
        <f t="shared" si="5"/>
        <v>637633.16941957572</v>
      </c>
      <c r="U80" s="5">
        <f t="shared" si="6"/>
        <v>383145.96806597186</v>
      </c>
      <c r="V80" s="150"/>
      <c r="W80" s="2">
        <v>75</v>
      </c>
      <c r="X80" s="118">
        <v>47119</v>
      </c>
      <c r="Y80" s="5">
        <f t="shared" si="40"/>
        <v>636534.71475326817</v>
      </c>
      <c r="Z80" s="5">
        <f t="shared" si="41"/>
        <v>4989.5991023797669</v>
      </c>
      <c r="AA80" s="5">
        <f t="shared" si="7"/>
        <v>746.03433735797898</v>
      </c>
      <c r="AB80" s="35">
        <f t="shared" si="8"/>
        <v>1.4064295066398471E-2</v>
      </c>
      <c r="AC80" s="5">
        <f t="shared" si="9"/>
        <v>4243.5647650217879</v>
      </c>
      <c r="AD80" s="35">
        <f t="shared" si="10"/>
        <v>0.08</v>
      </c>
      <c r="AE80" s="5">
        <f t="shared" si="42"/>
        <v>44211.319584089055</v>
      </c>
      <c r="AF80" s="5">
        <f t="shared" si="43"/>
        <v>330008.61309439351</v>
      </c>
      <c r="AG80" s="5">
        <f t="shared" si="11"/>
        <v>635788.6804159102</v>
      </c>
      <c r="AH80" s="5">
        <f t="shared" si="12"/>
        <v>374219.93267848255</v>
      </c>
      <c r="AI80" s="150"/>
      <c r="AJ80" s="2">
        <v>75</v>
      </c>
      <c r="AK80" s="118">
        <v>47119</v>
      </c>
      <c r="AL80" s="5">
        <f t="shared" si="44"/>
        <v>634651.76512336358</v>
      </c>
      <c r="AM80" s="5">
        <f t="shared" si="45"/>
        <v>4871.6032698015033</v>
      </c>
      <c r="AN80" s="5">
        <f t="shared" si="13"/>
        <v>772.81062004644718</v>
      </c>
      <c r="AO80" s="35">
        <f t="shared" si="14"/>
        <v>1.4612308592184787E-2</v>
      </c>
      <c r="AP80" s="5">
        <f t="shared" si="15"/>
        <v>4098.7926497550561</v>
      </c>
      <c r="AQ80" s="35">
        <f t="shared" si="16"/>
        <v>7.7499999999999986E-2</v>
      </c>
      <c r="AR80" s="5">
        <f t="shared" si="46"/>
        <v>46121.045496682578</v>
      </c>
      <c r="AS80" s="5">
        <f t="shared" si="47"/>
        <v>319249.19973843015</v>
      </c>
      <c r="AT80" s="5">
        <f t="shared" si="17"/>
        <v>633878.95450331713</v>
      </c>
      <c r="AU80" s="5">
        <f t="shared" si="18"/>
        <v>365370.24523511273</v>
      </c>
      <c r="AV80" s="150"/>
      <c r="AW80" s="2">
        <v>75</v>
      </c>
      <c r="AX80" s="118">
        <v>47119</v>
      </c>
      <c r="AY80" s="5">
        <f t="shared" si="48"/>
        <v>632702.98082036397</v>
      </c>
      <c r="AZ80" s="5">
        <f t="shared" si="49"/>
        <v>4754.6586581588872</v>
      </c>
      <c r="BA80" s="5">
        <f t="shared" si="19"/>
        <v>800.26502803161293</v>
      </c>
      <c r="BB80" s="35">
        <f t="shared" si="20"/>
        <v>1.5178022907253973E-2</v>
      </c>
      <c r="BC80" s="5">
        <f t="shared" si="21"/>
        <v>3954.3936301272743</v>
      </c>
      <c r="BD80" s="35">
        <f t="shared" si="22"/>
        <v>7.4999999999999997E-2</v>
      </c>
      <c r="BE80" s="5">
        <f t="shared" si="50"/>
        <v>48097.284207667581</v>
      </c>
      <c r="BF80" s="5">
        <f t="shared" si="51"/>
        <v>308502.11515424884</v>
      </c>
      <c r="BG80" s="5">
        <f t="shared" si="23"/>
        <v>631902.71579233231</v>
      </c>
      <c r="BH80" s="5">
        <f t="shared" si="24"/>
        <v>356599.39936191641</v>
      </c>
      <c r="BI80" s="150"/>
      <c r="BJ80" s="2">
        <v>75</v>
      </c>
      <c r="BK80" s="118">
        <v>47119</v>
      </c>
      <c r="BL80" s="5">
        <f t="shared" si="52"/>
        <v>630687.12982672045</v>
      </c>
      <c r="BM80" s="5">
        <f t="shared" si="53"/>
        <v>4638.7987043821031</v>
      </c>
      <c r="BN80" s="5">
        <f t="shared" si="25"/>
        <v>828.39729501233387</v>
      </c>
      <c r="BO80" s="35">
        <f t="shared" si="26"/>
        <v>1.5761804974328879E-2</v>
      </c>
      <c r="BP80" s="5">
        <f t="shared" si="27"/>
        <v>3810.4014093697692</v>
      </c>
      <c r="BQ80" s="35">
        <f t="shared" si="28"/>
        <v>7.2499999999999995E-2</v>
      </c>
      <c r="BR80" s="5">
        <f t="shared" si="54"/>
        <v>50141.267468292426</v>
      </c>
      <c r="BS80" s="5">
        <f t="shared" si="55"/>
        <v>297768.63536036533</v>
      </c>
      <c r="BT80" s="5">
        <f t="shared" si="29"/>
        <v>629858.73253170808</v>
      </c>
      <c r="BU80" s="5">
        <f t="shared" si="30"/>
        <v>347909.90282865777</v>
      </c>
      <c r="BV80" s="150"/>
      <c r="BW80" s="2">
        <v>75</v>
      </c>
      <c r="BX80" s="118">
        <v>47119</v>
      </c>
      <c r="BY80" s="5">
        <f t="shared" si="56"/>
        <v>628603.02819195553</v>
      </c>
      <c r="BZ80" s="5">
        <f t="shared" si="57"/>
        <v>4524.056967218442</v>
      </c>
      <c r="CA80" s="5">
        <f t="shared" si="31"/>
        <v>857.20596943203464</v>
      </c>
      <c r="CB80" s="35">
        <f t="shared" si="32"/>
        <v>1.6364018580647455E-2</v>
      </c>
      <c r="CC80" s="5">
        <f t="shared" si="33"/>
        <v>3666.8509977864073</v>
      </c>
      <c r="CD80" s="35">
        <f t="shared" si="34"/>
        <v>7.0000000000000007E-2</v>
      </c>
      <c r="CE80" s="5">
        <f t="shared" si="58"/>
        <v>52254.177777476099</v>
      </c>
      <c r="CF80" s="5">
        <f t="shared" si="59"/>
        <v>287050.09476390714</v>
      </c>
      <c r="CG80" s="5">
        <f t="shared" si="35"/>
        <v>627745.82222252351</v>
      </c>
      <c r="CH80" s="5">
        <f t="shared" si="36"/>
        <v>339304.27254138322</v>
      </c>
    </row>
    <row r="81" spans="9:86" ht="14.25" customHeight="1">
      <c r="I81" s="150"/>
      <c r="J81" s="2">
        <v>76</v>
      </c>
      <c r="K81" s="118">
        <v>47150</v>
      </c>
      <c r="L81" s="5">
        <f t="shared" si="37"/>
        <v>637633.16941957572</v>
      </c>
      <c r="M81" s="5">
        <f t="shared" si="0"/>
        <v>5108.6129075462923</v>
      </c>
      <c r="N81" s="5">
        <f t="shared" si="1"/>
        <v>724.88486778670904</v>
      </c>
      <c r="O81" s="35">
        <f t="shared" si="2"/>
        <v>1.3642041899041545E-2</v>
      </c>
      <c r="P81" s="5">
        <f t="shared" si="3"/>
        <v>4383.7280397595832</v>
      </c>
      <c r="Q81" s="35">
        <f t="shared" si="4"/>
        <v>8.2500000000000004E-2</v>
      </c>
      <c r="R81" s="5">
        <f t="shared" si="38"/>
        <v>43091.715448211115</v>
      </c>
      <c r="S81" s="5">
        <f t="shared" si="39"/>
        <v>345162.86552530702</v>
      </c>
      <c r="T81" s="5">
        <f t="shared" si="5"/>
        <v>636908.28455178905</v>
      </c>
      <c r="U81" s="5">
        <f t="shared" si="6"/>
        <v>388254.58097351814</v>
      </c>
      <c r="V81" s="150"/>
      <c r="W81" s="2">
        <v>76</v>
      </c>
      <c r="X81" s="118">
        <v>47150</v>
      </c>
      <c r="Y81" s="5">
        <f t="shared" si="40"/>
        <v>635788.6804159102</v>
      </c>
      <c r="Z81" s="5">
        <f t="shared" si="41"/>
        <v>4989.5991023797669</v>
      </c>
      <c r="AA81" s="5">
        <f t="shared" si="7"/>
        <v>751.00789960703241</v>
      </c>
      <c r="AB81" s="35">
        <f t="shared" si="8"/>
        <v>1.4174670095398679E-2</v>
      </c>
      <c r="AC81" s="5">
        <f t="shared" si="9"/>
        <v>4238.5912027727345</v>
      </c>
      <c r="AD81" s="35">
        <f t="shared" si="10"/>
        <v>7.9999999999999988E-2</v>
      </c>
      <c r="AE81" s="5">
        <f t="shared" si="42"/>
        <v>44962.327483696085</v>
      </c>
      <c r="AF81" s="5">
        <f t="shared" si="43"/>
        <v>334247.20429716626</v>
      </c>
      <c r="AG81" s="5">
        <f t="shared" si="11"/>
        <v>635037.67251630314</v>
      </c>
      <c r="AH81" s="5">
        <f t="shared" si="12"/>
        <v>379209.53178086237</v>
      </c>
      <c r="AI81" s="150"/>
      <c r="AJ81" s="2">
        <v>76</v>
      </c>
      <c r="AK81" s="118">
        <v>47150</v>
      </c>
      <c r="AL81" s="5">
        <f t="shared" si="44"/>
        <v>633878.95450331713</v>
      </c>
      <c r="AM81" s="5">
        <f t="shared" si="45"/>
        <v>4871.6032698015033</v>
      </c>
      <c r="AN81" s="5">
        <f t="shared" si="13"/>
        <v>777.80168863424706</v>
      </c>
      <c r="AO81" s="35">
        <f t="shared" si="14"/>
        <v>1.4724609797030455E-2</v>
      </c>
      <c r="AP81" s="5">
        <f t="shared" si="15"/>
        <v>4093.8015811672562</v>
      </c>
      <c r="AQ81" s="35">
        <f t="shared" si="16"/>
        <v>7.7499999999999999E-2</v>
      </c>
      <c r="AR81" s="5">
        <f t="shared" si="46"/>
        <v>46898.847185316823</v>
      </c>
      <c r="AS81" s="5">
        <f t="shared" si="47"/>
        <v>323343.00131959742</v>
      </c>
      <c r="AT81" s="5">
        <f t="shared" si="17"/>
        <v>633101.15281468292</v>
      </c>
      <c r="AU81" s="5">
        <f t="shared" si="18"/>
        <v>370241.84850491426</v>
      </c>
      <c r="AV81" s="150"/>
      <c r="AW81" s="2">
        <v>76</v>
      </c>
      <c r="AX81" s="118">
        <v>47150</v>
      </c>
      <c r="AY81" s="5">
        <f t="shared" si="48"/>
        <v>631902.71579233231</v>
      </c>
      <c r="AZ81" s="5">
        <f t="shared" si="49"/>
        <v>4754.6586581588872</v>
      </c>
      <c r="BA81" s="5">
        <f t="shared" si="19"/>
        <v>805.26668445681071</v>
      </c>
      <c r="BB81" s="35">
        <f t="shared" si="20"/>
        <v>1.5292227698950781E-2</v>
      </c>
      <c r="BC81" s="5">
        <f t="shared" si="21"/>
        <v>3949.3919737020765</v>
      </c>
      <c r="BD81" s="35">
        <f t="shared" si="22"/>
        <v>7.4999999999999997E-2</v>
      </c>
      <c r="BE81" s="5">
        <f t="shared" si="50"/>
        <v>48902.550892124389</v>
      </c>
      <c r="BF81" s="5">
        <f t="shared" si="51"/>
        <v>312451.5071279509</v>
      </c>
      <c r="BG81" s="5">
        <f t="shared" si="23"/>
        <v>631097.44910787547</v>
      </c>
      <c r="BH81" s="5">
        <f t="shared" si="24"/>
        <v>361354.05802007532</v>
      </c>
      <c r="BI81" s="150"/>
      <c r="BJ81" s="2">
        <v>76</v>
      </c>
      <c r="BK81" s="118">
        <v>47150</v>
      </c>
      <c r="BL81" s="5">
        <f t="shared" si="52"/>
        <v>629858.73253170808</v>
      </c>
      <c r="BM81" s="5">
        <f t="shared" si="53"/>
        <v>4638.7987043821031</v>
      </c>
      <c r="BN81" s="5">
        <f t="shared" si="25"/>
        <v>833.40219533636673</v>
      </c>
      <c r="BO81" s="35">
        <f t="shared" si="26"/>
        <v>1.5877887893747576E-2</v>
      </c>
      <c r="BP81" s="5">
        <f t="shared" si="27"/>
        <v>3805.3965090457364</v>
      </c>
      <c r="BQ81" s="35">
        <f t="shared" si="28"/>
        <v>7.2499999999999995E-2</v>
      </c>
      <c r="BR81" s="5">
        <f t="shared" si="54"/>
        <v>50974.669663628796</v>
      </c>
      <c r="BS81" s="5">
        <f t="shared" si="55"/>
        <v>301574.03186941106</v>
      </c>
      <c r="BT81" s="5">
        <f t="shared" si="29"/>
        <v>629025.33033637167</v>
      </c>
      <c r="BU81" s="5">
        <f t="shared" si="30"/>
        <v>352548.70153303986</v>
      </c>
      <c r="BV81" s="150"/>
      <c r="BW81" s="2">
        <v>76</v>
      </c>
      <c r="BX81" s="118">
        <v>47150</v>
      </c>
      <c r="BY81" s="5">
        <f t="shared" si="56"/>
        <v>627745.82222252351</v>
      </c>
      <c r="BZ81" s="5">
        <f t="shared" si="57"/>
        <v>4524.056967218442</v>
      </c>
      <c r="CA81" s="5">
        <f t="shared" si="31"/>
        <v>862.2063375870548</v>
      </c>
      <c r="CB81" s="35">
        <f t="shared" si="32"/>
        <v>1.6481951268768516E-2</v>
      </c>
      <c r="CC81" s="5">
        <f t="shared" si="33"/>
        <v>3661.8506296313872</v>
      </c>
      <c r="CD81" s="35">
        <f t="shared" si="34"/>
        <v>7.0000000000000007E-2</v>
      </c>
      <c r="CE81" s="5">
        <f t="shared" si="58"/>
        <v>53116.384115063156</v>
      </c>
      <c r="CF81" s="5">
        <f t="shared" si="59"/>
        <v>290711.94539353851</v>
      </c>
      <c r="CG81" s="5">
        <f t="shared" si="35"/>
        <v>626883.61588493641</v>
      </c>
      <c r="CH81" s="5">
        <f t="shared" si="36"/>
        <v>343828.32950860169</v>
      </c>
    </row>
    <row r="82" spans="9:86" ht="14.25" customHeight="1">
      <c r="I82" s="150"/>
      <c r="J82" s="2">
        <v>77</v>
      </c>
      <c r="K82" s="118">
        <v>47178</v>
      </c>
      <c r="L82" s="5">
        <f t="shared" si="37"/>
        <v>636908.28455178905</v>
      </c>
      <c r="M82" s="5">
        <f t="shared" si="0"/>
        <v>5108.6129075462923</v>
      </c>
      <c r="N82" s="5">
        <f t="shared" si="1"/>
        <v>729.86845125274249</v>
      </c>
      <c r="O82" s="35">
        <f t="shared" si="2"/>
        <v>1.3751464107891872E-2</v>
      </c>
      <c r="P82" s="5">
        <f t="shared" si="3"/>
        <v>4378.7444562935498</v>
      </c>
      <c r="Q82" s="35">
        <f t="shared" si="4"/>
        <v>8.2500000000000004E-2</v>
      </c>
      <c r="R82" s="5">
        <f t="shared" si="38"/>
        <v>43821.583899463854</v>
      </c>
      <c r="S82" s="5">
        <f t="shared" si="39"/>
        <v>349541.60998160054</v>
      </c>
      <c r="T82" s="5">
        <f t="shared" si="5"/>
        <v>636178.41610053636</v>
      </c>
      <c r="U82" s="5">
        <f t="shared" si="6"/>
        <v>393363.19388106442</v>
      </c>
      <c r="V82" s="150"/>
      <c r="W82" s="2">
        <v>77</v>
      </c>
      <c r="X82" s="118">
        <v>47178</v>
      </c>
      <c r="Y82" s="5">
        <f t="shared" si="40"/>
        <v>635037.67251630314</v>
      </c>
      <c r="Z82" s="5">
        <f t="shared" si="41"/>
        <v>4989.5991023797669</v>
      </c>
      <c r="AA82" s="5">
        <f t="shared" si="7"/>
        <v>756.01461893774558</v>
      </c>
      <c r="AB82" s="35">
        <f t="shared" si="8"/>
        <v>1.4286042891447578E-2</v>
      </c>
      <c r="AC82" s="5">
        <f t="shared" si="9"/>
        <v>4233.5844834420213</v>
      </c>
      <c r="AD82" s="35">
        <f t="shared" si="10"/>
        <v>0.08</v>
      </c>
      <c r="AE82" s="5">
        <f t="shared" si="42"/>
        <v>45718.342102633833</v>
      </c>
      <c r="AF82" s="5">
        <f t="shared" si="43"/>
        <v>338480.78878060827</v>
      </c>
      <c r="AG82" s="5">
        <f t="shared" si="11"/>
        <v>634281.6578973654</v>
      </c>
      <c r="AH82" s="5">
        <f t="shared" si="12"/>
        <v>384199.13088324212</v>
      </c>
      <c r="AI82" s="150"/>
      <c r="AJ82" s="2">
        <v>77</v>
      </c>
      <c r="AK82" s="118">
        <v>47178</v>
      </c>
      <c r="AL82" s="5">
        <f t="shared" si="44"/>
        <v>633101.15281468292</v>
      </c>
      <c r="AM82" s="5">
        <f t="shared" si="45"/>
        <v>4871.6032698015033</v>
      </c>
      <c r="AN82" s="5">
        <f t="shared" si="13"/>
        <v>782.82499120667626</v>
      </c>
      <c r="AO82" s="35">
        <f t="shared" si="14"/>
        <v>1.4837913108696921E-2</v>
      </c>
      <c r="AP82" s="5">
        <f t="shared" si="15"/>
        <v>4088.778278594827</v>
      </c>
      <c r="AQ82" s="35">
        <f t="shared" si="16"/>
        <v>7.7499999999999999E-2</v>
      </c>
      <c r="AR82" s="5">
        <f t="shared" si="46"/>
        <v>47681.672176523498</v>
      </c>
      <c r="AS82" s="5">
        <f t="shared" si="47"/>
        <v>327431.77959819225</v>
      </c>
      <c r="AT82" s="5">
        <f t="shared" si="17"/>
        <v>632318.32782347628</v>
      </c>
      <c r="AU82" s="5">
        <f t="shared" si="18"/>
        <v>375113.45177471574</v>
      </c>
      <c r="AV82" s="150"/>
      <c r="AW82" s="2">
        <v>77</v>
      </c>
      <c r="AX82" s="118">
        <v>47178</v>
      </c>
      <c r="AY82" s="5">
        <f t="shared" si="48"/>
        <v>631097.44910787547</v>
      </c>
      <c r="AZ82" s="5">
        <f t="shared" si="49"/>
        <v>4754.6586581588872</v>
      </c>
      <c r="BA82" s="5">
        <f t="shared" si="19"/>
        <v>810.29960123466572</v>
      </c>
      <c r="BB82" s="35">
        <f t="shared" si="20"/>
        <v>1.5407438627047762E-2</v>
      </c>
      <c r="BC82" s="5">
        <f t="shared" si="21"/>
        <v>3944.3590569242215</v>
      </c>
      <c r="BD82" s="35">
        <f t="shared" si="22"/>
        <v>7.4999999999999997E-2</v>
      </c>
      <c r="BE82" s="5">
        <f t="shared" si="50"/>
        <v>49712.850493359052</v>
      </c>
      <c r="BF82" s="5">
        <f t="shared" si="51"/>
        <v>316395.86618487514</v>
      </c>
      <c r="BG82" s="5">
        <f t="shared" si="23"/>
        <v>630287.14950664085</v>
      </c>
      <c r="BH82" s="5">
        <f t="shared" si="24"/>
        <v>366108.71667823417</v>
      </c>
      <c r="BI82" s="150"/>
      <c r="BJ82" s="2">
        <v>77</v>
      </c>
      <c r="BK82" s="118">
        <v>47178</v>
      </c>
      <c r="BL82" s="5">
        <f t="shared" si="52"/>
        <v>629025.33033637167</v>
      </c>
      <c r="BM82" s="5">
        <f t="shared" si="53"/>
        <v>4638.7987043821031</v>
      </c>
      <c r="BN82" s="5">
        <f t="shared" si="25"/>
        <v>838.43733359985754</v>
      </c>
      <c r="BO82" s="35">
        <f t="shared" si="26"/>
        <v>1.5994980675608138E-2</v>
      </c>
      <c r="BP82" s="5">
        <f t="shared" si="27"/>
        <v>3800.3613707822456</v>
      </c>
      <c r="BQ82" s="35">
        <f t="shared" si="28"/>
        <v>7.2499999999999995E-2</v>
      </c>
      <c r="BR82" s="5">
        <f t="shared" si="54"/>
        <v>51813.106997228657</v>
      </c>
      <c r="BS82" s="5">
        <f t="shared" si="55"/>
        <v>305374.39324019331</v>
      </c>
      <c r="BT82" s="5">
        <f t="shared" si="29"/>
        <v>628186.89300277177</v>
      </c>
      <c r="BU82" s="5">
        <f t="shared" si="30"/>
        <v>357187.50023742195</v>
      </c>
      <c r="BV82" s="150"/>
      <c r="BW82" s="2">
        <v>77</v>
      </c>
      <c r="BX82" s="118">
        <v>47178</v>
      </c>
      <c r="BY82" s="5">
        <f t="shared" si="56"/>
        <v>626883.61588493641</v>
      </c>
      <c r="BZ82" s="5">
        <f t="shared" si="57"/>
        <v>4524.056967218442</v>
      </c>
      <c r="CA82" s="5">
        <f t="shared" si="31"/>
        <v>867.23587455631287</v>
      </c>
      <c r="CB82" s="35">
        <f t="shared" si="32"/>
        <v>1.6600897249459956E-2</v>
      </c>
      <c r="CC82" s="5">
        <f t="shared" si="33"/>
        <v>3656.8210926621291</v>
      </c>
      <c r="CD82" s="35">
        <f t="shared" si="34"/>
        <v>7.0000000000000007E-2</v>
      </c>
      <c r="CE82" s="5">
        <f t="shared" si="58"/>
        <v>53983.619989619467</v>
      </c>
      <c r="CF82" s="5">
        <f t="shared" si="59"/>
        <v>294368.76648620062</v>
      </c>
      <c r="CG82" s="5">
        <f t="shared" si="35"/>
        <v>626016.38001038006</v>
      </c>
      <c r="CH82" s="5">
        <f t="shared" si="36"/>
        <v>348352.38647582009</v>
      </c>
    </row>
    <row r="83" spans="9:86" ht="14.25" customHeight="1">
      <c r="I83" s="150"/>
      <c r="J83" s="2">
        <v>78</v>
      </c>
      <c r="K83" s="118">
        <v>47209</v>
      </c>
      <c r="L83" s="5">
        <f t="shared" si="37"/>
        <v>636178.41610053636</v>
      </c>
      <c r="M83" s="5">
        <f t="shared" si="0"/>
        <v>5108.6129075462923</v>
      </c>
      <c r="N83" s="5">
        <f t="shared" si="1"/>
        <v>734.88629685510477</v>
      </c>
      <c r="O83" s="35">
        <f t="shared" si="2"/>
        <v>1.38618905311425E-2</v>
      </c>
      <c r="P83" s="5">
        <f t="shared" si="3"/>
        <v>4373.7266106911875</v>
      </c>
      <c r="Q83" s="35">
        <f t="shared" si="4"/>
        <v>8.2500000000000004E-2</v>
      </c>
      <c r="R83" s="5">
        <f t="shared" si="38"/>
        <v>44556.470196318958</v>
      </c>
      <c r="S83" s="5">
        <f t="shared" si="39"/>
        <v>353915.33659229171</v>
      </c>
      <c r="T83" s="5">
        <f t="shared" si="5"/>
        <v>635443.5298036813</v>
      </c>
      <c r="U83" s="5">
        <f t="shared" si="6"/>
        <v>398471.80678861064</v>
      </c>
      <c r="V83" s="150"/>
      <c r="W83" s="2">
        <v>78</v>
      </c>
      <c r="X83" s="118">
        <v>47209</v>
      </c>
      <c r="Y83" s="5">
        <f t="shared" si="40"/>
        <v>634281.6578973654</v>
      </c>
      <c r="Z83" s="5">
        <f t="shared" si="41"/>
        <v>4989.5991023797669</v>
      </c>
      <c r="AA83" s="5">
        <f t="shared" si="7"/>
        <v>761.05471639733059</v>
      </c>
      <c r="AB83" s="35">
        <f t="shared" si="8"/>
        <v>1.4398424553285353E-2</v>
      </c>
      <c r="AC83" s="5">
        <f t="shared" si="9"/>
        <v>4228.5443859824363</v>
      </c>
      <c r="AD83" s="35">
        <f t="shared" si="10"/>
        <v>0.08</v>
      </c>
      <c r="AE83" s="5">
        <f t="shared" si="42"/>
        <v>46479.396819031164</v>
      </c>
      <c r="AF83" s="5">
        <f t="shared" si="43"/>
        <v>342709.33316659072</v>
      </c>
      <c r="AG83" s="5">
        <f t="shared" si="11"/>
        <v>633520.60318096809</v>
      </c>
      <c r="AH83" s="5">
        <f t="shared" si="12"/>
        <v>389188.72998562187</v>
      </c>
      <c r="AI83" s="150"/>
      <c r="AJ83" s="2">
        <v>78</v>
      </c>
      <c r="AK83" s="118">
        <v>47209</v>
      </c>
      <c r="AL83" s="5">
        <f t="shared" si="44"/>
        <v>632318.32782347628</v>
      </c>
      <c r="AM83" s="5">
        <f t="shared" si="45"/>
        <v>4871.6032698015033</v>
      </c>
      <c r="AN83" s="5">
        <f t="shared" si="13"/>
        <v>787.8807359415523</v>
      </c>
      <c r="AO83" s="35">
        <f t="shared" si="14"/>
        <v>1.4952229621182277E-2</v>
      </c>
      <c r="AP83" s="5">
        <f t="shared" si="15"/>
        <v>4083.722533859951</v>
      </c>
      <c r="AQ83" s="35">
        <f t="shared" si="16"/>
        <v>7.7499999999999999E-2</v>
      </c>
      <c r="AR83" s="5">
        <f t="shared" si="46"/>
        <v>48469.552912465049</v>
      </c>
      <c r="AS83" s="5">
        <f t="shared" si="47"/>
        <v>331515.50213205221</v>
      </c>
      <c r="AT83" s="5">
        <f t="shared" si="17"/>
        <v>631530.4470875347</v>
      </c>
      <c r="AU83" s="5">
        <f t="shared" si="18"/>
        <v>379985.05504451727</v>
      </c>
      <c r="AV83" s="150"/>
      <c r="AW83" s="2">
        <v>78</v>
      </c>
      <c r="AX83" s="118">
        <v>47209</v>
      </c>
      <c r="AY83" s="5">
        <f t="shared" si="48"/>
        <v>630287.14950664085</v>
      </c>
      <c r="AZ83" s="5">
        <f t="shared" si="49"/>
        <v>4754.6586581588872</v>
      </c>
      <c r="BA83" s="5">
        <f t="shared" si="19"/>
        <v>815.36397374238231</v>
      </c>
      <c r="BB83" s="35">
        <f t="shared" si="20"/>
        <v>1.5523666780398951E-2</v>
      </c>
      <c r="BC83" s="5">
        <f t="shared" si="21"/>
        <v>3939.2946844165049</v>
      </c>
      <c r="BD83" s="35">
        <f t="shared" si="22"/>
        <v>7.4999999999999997E-2</v>
      </c>
      <c r="BE83" s="5">
        <f t="shared" si="50"/>
        <v>50528.214467101432</v>
      </c>
      <c r="BF83" s="5">
        <f t="shared" si="51"/>
        <v>320335.16086929163</v>
      </c>
      <c r="BG83" s="5">
        <f t="shared" si="23"/>
        <v>629471.7855328985</v>
      </c>
      <c r="BH83" s="5">
        <f t="shared" si="24"/>
        <v>370863.37533639307</v>
      </c>
      <c r="BI83" s="150"/>
      <c r="BJ83" s="2">
        <v>78</v>
      </c>
      <c r="BK83" s="118">
        <v>47209</v>
      </c>
      <c r="BL83" s="5">
        <f t="shared" si="52"/>
        <v>628186.89300277177</v>
      </c>
      <c r="BM83" s="5">
        <f t="shared" si="53"/>
        <v>4638.7987043821031</v>
      </c>
      <c r="BN83" s="5">
        <f t="shared" si="25"/>
        <v>843.50289249035723</v>
      </c>
      <c r="BO83" s="35">
        <f t="shared" si="26"/>
        <v>1.6113094403323733E-2</v>
      </c>
      <c r="BP83" s="5">
        <f t="shared" si="27"/>
        <v>3795.2958118917459</v>
      </c>
      <c r="BQ83" s="35">
        <f t="shared" si="28"/>
        <v>7.2499999999999995E-2</v>
      </c>
      <c r="BR83" s="5">
        <f t="shared" si="54"/>
        <v>52656.609889719017</v>
      </c>
      <c r="BS83" s="5">
        <f t="shared" si="55"/>
        <v>309169.68905208504</v>
      </c>
      <c r="BT83" s="5">
        <f t="shared" si="29"/>
        <v>627343.39011028141</v>
      </c>
      <c r="BU83" s="5">
        <f t="shared" si="30"/>
        <v>361826.29894180404</v>
      </c>
      <c r="BV83" s="150"/>
      <c r="BW83" s="2">
        <v>78</v>
      </c>
      <c r="BX83" s="118">
        <v>47209</v>
      </c>
      <c r="BY83" s="5">
        <f t="shared" si="56"/>
        <v>626016.38001038006</v>
      </c>
      <c r="BZ83" s="5">
        <f t="shared" si="57"/>
        <v>4524.056967218442</v>
      </c>
      <c r="CA83" s="5">
        <f t="shared" si="31"/>
        <v>872.29475049122493</v>
      </c>
      <c r="CB83" s="35">
        <f t="shared" si="32"/>
        <v>1.6720867600494953E-2</v>
      </c>
      <c r="CC83" s="5">
        <f t="shared" si="33"/>
        <v>3651.762216727217</v>
      </c>
      <c r="CD83" s="35">
        <f t="shared" si="34"/>
        <v>7.0000000000000007E-2</v>
      </c>
      <c r="CE83" s="5">
        <f t="shared" si="58"/>
        <v>54855.914740110689</v>
      </c>
      <c r="CF83" s="5">
        <f t="shared" si="59"/>
        <v>298020.52870292781</v>
      </c>
      <c r="CG83" s="5">
        <f t="shared" si="35"/>
        <v>625144.08525988879</v>
      </c>
      <c r="CH83" s="5">
        <f t="shared" si="36"/>
        <v>352876.4434430385</v>
      </c>
    </row>
    <row r="84" spans="9:86" ht="14.25" customHeight="1">
      <c r="I84" s="150"/>
      <c r="J84" s="2">
        <v>79</v>
      </c>
      <c r="K84" s="118">
        <v>47239</v>
      </c>
      <c r="L84" s="5">
        <f t="shared" si="37"/>
        <v>635443.5298036813</v>
      </c>
      <c r="M84" s="5">
        <f t="shared" si="0"/>
        <v>5108.6129075462923</v>
      </c>
      <c r="N84" s="5">
        <f t="shared" si="1"/>
        <v>739.9386401459833</v>
      </c>
      <c r="O84" s="35">
        <f t="shared" si="2"/>
        <v>1.3973332428917839E-2</v>
      </c>
      <c r="P84" s="5">
        <f t="shared" si="3"/>
        <v>4368.674267400309</v>
      </c>
      <c r="Q84" s="35">
        <f t="shared" si="4"/>
        <v>8.2500000000000004E-2</v>
      </c>
      <c r="R84" s="5">
        <f t="shared" si="38"/>
        <v>45296.408836464943</v>
      </c>
      <c r="S84" s="5">
        <f t="shared" si="39"/>
        <v>358284.010859692</v>
      </c>
      <c r="T84" s="5">
        <f t="shared" si="5"/>
        <v>634703.59116353537</v>
      </c>
      <c r="U84" s="5">
        <f t="shared" si="6"/>
        <v>403580.41969615693</v>
      </c>
      <c r="V84" s="150"/>
      <c r="W84" s="2">
        <v>79</v>
      </c>
      <c r="X84" s="118">
        <v>47239</v>
      </c>
      <c r="Y84" s="5">
        <f t="shared" si="40"/>
        <v>633520.60318096809</v>
      </c>
      <c r="Z84" s="5">
        <f t="shared" si="41"/>
        <v>4989.5991023797669</v>
      </c>
      <c r="AA84" s="5">
        <f t="shared" si="7"/>
        <v>766.12841450664564</v>
      </c>
      <c r="AB84" s="35">
        <f t="shared" si="8"/>
        <v>1.4511826336693852E-2</v>
      </c>
      <c r="AC84" s="5">
        <f t="shared" si="9"/>
        <v>4223.4706878731213</v>
      </c>
      <c r="AD84" s="35">
        <f t="shared" si="10"/>
        <v>8.0000000000000016E-2</v>
      </c>
      <c r="AE84" s="5">
        <f t="shared" si="42"/>
        <v>47245.52523353781</v>
      </c>
      <c r="AF84" s="5">
        <f t="shared" si="43"/>
        <v>346932.80385446385</v>
      </c>
      <c r="AG84" s="5">
        <f t="shared" si="11"/>
        <v>632754.47476646141</v>
      </c>
      <c r="AH84" s="5">
        <f t="shared" si="12"/>
        <v>394178.32908800169</v>
      </c>
      <c r="AI84" s="150"/>
      <c r="AJ84" s="2">
        <v>79</v>
      </c>
      <c r="AK84" s="118">
        <v>47239</v>
      </c>
      <c r="AL84" s="5">
        <f t="shared" si="44"/>
        <v>631530.4470875347</v>
      </c>
      <c r="AM84" s="5">
        <f t="shared" si="45"/>
        <v>4871.6032698015033</v>
      </c>
      <c r="AN84" s="5">
        <f t="shared" si="13"/>
        <v>792.96913236117507</v>
      </c>
      <c r="AO84" s="35">
        <f t="shared" si="14"/>
        <v>1.5067570585421301E-2</v>
      </c>
      <c r="AP84" s="5">
        <f t="shared" si="15"/>
        <v>4078.6341374403282</v>
      </c>
      <c r="AQ84" s="35">
        <f t="shared" si="16"/>
        <v>7.7499999999999999E-2</v>
      </c>
      <c r="AR84" s="5">
        <f t="shared" si="46"/>
        <v>49262.522044826226</v>
      </c>
      <c r="AS84" s="5">
        <f t="shared" si="47"/>
        <v>335594.13626949256</v>
      </c>
      <c r="AT84" s="5">
        <f t="shared" si="17"/>
        <v>630737.47795517358</v>
      </c>
      <c r="AU84" s="5">
        <f t="shared" si="18"/>
        <v>384856.6583143188</v>
      </c>
      <c r="AV84" s="150"/>
      <c r="AW84" s="2">
        <v>79</v>
      </c>
      <c r="AX84" s="118">
        <v>47239</v>
      </c>
      <c r="AY84" s="5">
        <f t="shared" si="48"/>
        <v>629471.7855328985</v>
      </c>
      <c r="AZ84" s="5">
        <f t="shared" si="49"/>
        <v>4754.6586581588872</v>
      </c>
      <c r="BA84" s="5">
        <f t="shared" si="19"/>
        <v>820.45999857827201</v>
      </c>
      <c r="BB84" s="35">
        <f t="shared" si="20"/>
        <v>1.5640923404699129E-2</v>
      </c>
      <c r="BC84" s="5">
        <f t="shared" si="21"/>
        <v>3934.1986595806152</v>
      </c>
      <c r="BD84" s="35">
        <f t="shared" si="22"/>
        <v>7.4999999999999997E-2</v>
      </c>
      <c r="BE84" s="5">
        <f t="shared" si="50"/>
        <v>51348.674465679702</v>
      </c>
      <c r="BF84" s="5">
        <f t="shared" si="51"/>
        <v>324269.35952887224</v>
      </c>
      <c r="BG84" s="5">
        <f t="shared" si="23"/>
        <v>628651.3255343202</v>
      </c>
      <c r="BH84" s="5">
        <f t="shared" si="24"/>
        <v>375618.03399455192</v>
      </c>
      <c r="BI84" s="150"/>
      <c r="BJ84" s="2">
        <v>79</v>
      </c>
      <c r="BK84" s="118">
        <v>47239</v>
      </c>
      <c r="BL84" s="5">
        <f t="shared" si="52"/>
        <v>627343.39011028141</v>
      </c>
      <c r="BM84" s="5">
        <f t="shared" si="53"/>
        <v>4638.7987043821031</v>
      </c>
      <c r="BN84" s="5">
        <f t="shared" si="25"/>
        <v>848.59905579915312</v>
      </c>
      <c r="BO84" s="35">
        <f t="shared" si="26"/>
        <v>1.6232240317061001E-2</v>
      </c>
      <c r="BP84" s="5">
        <f t="shared" si="27"/>
        <v>3790.19964858295</v>
      </c>
      <c r="BQ84" s="35">
        <f t="shared" si="28"/>
        <v>7.2499999999999995E-2</v>
      </c>
      <c r="BR84" s="5">
        <f t="shared" si="54"/>
        <v>53505.20894551817</v>
      </c>
      <c r="BS84" s="5">
        <f t="shared" si="55"/>
        <v>312959.888700668</v>
      </c>
      <c r="BT84" s="5">
        <f t="shared" si="29"/>
        <v>626494.79105448222</v>
      </c>
      <c r="BU84" s="5">
        <f t="shared" si="30"/>
        <v>366465.09764618619</v>
      </c>
      <c r="BV84" s="150"/>
      <c r="BW84" s="2">
        <v>79</v>
      </c>
      <c r="BX84" s="118">
        <v>47239</v>
      </c>
      <c r="BY84" s="5">
        <f t="shared" si="56"/>
        <v>625144.08525988879</v>
      </c>
      <c r="BZ84" s="5">
        <f t="shared" si="57"/>
        <v>4524.056967218442</v>
      </c>
      <c r="CA84" s="5">
        <f t="shared" si="31"/>
        <v>877.38313653575733</v>
      </c>
      <c r="CB84" s="35">
        <f t="shared" si="32"/>
        <v>1.6841873556321135E-2</v>
      </c>
      <c r="CC84" s="5">
        <f t="shared" si="33"/>
        <v>3646.6738306826846</v>
      </c>
      <c r="CD84" s="35">
        <f t="shared" si="34"/>
        <v>7.0000000000000007E-2</v>
      </c>
      <c r="CE84" s="5">
        <f t="shared" si="58"/>
        <v>55733.297876646444</v>
      </c>
      <c r="CF84" s="5">
        <f t="shared" si="59"/>
        <v>301667.20253361051</v>
      </c>
      <c r="CG84" s="5">
        <f t="shared" si="35"/>
        <v>624266.70212335302</v>
      </c>
      <c r="CH84" s="5">
        <f t="shared" si="36"/>
        <v>357400.50041025697</v>
      </c>
    </row>
    <row r="85" spans="9:86" ht="14.25" customHeight="1">
      <c r="I85" s="150"/>
      <c r="J85" s="2">
        <v>80</v>
      </c>
      <c r="K85" s="118">
        <v>47270</v>
      </c>
      <c r="L85" s="5">
        <f t="shared" si="37"/>
        <v>634703.59116353537</v>
      </c>
      <c r="M85" s="5">
        <f t="shared" si="0"/>
        <v>5108.6129075462923</v>
      </c>
      <c r="N85" s="5">
        <f t="shared" si="1"/>
        <v>745.02571829698627</v>
      </c>
      <c r="O85" s="35">
        <f t="shared" si="2"/>
        <v>1.4085801221282689E-2</v>
      </c>
      <c r="P85" s="5">
        <f t="shared" si="3"/>
        <v>4363.587189249306</v>
      </c>
      <c r="Q85" s="35">
        <f t="shared" si="4"/>
        <v>8.2500000000000018E-2</v>
      </c>
      <c r="R85" s="5">
        <f t="shared" si="38"/>
        <v>46041.43455476193</v>
      </c>
      <c r="S85" s="5">
        <f t="shared" si="39"/>
        <v>362647.59804894129</v>
      </c>
      <c r="T85" s="5">
        <f t="shared" si="5"/>
        <v>633958.56544523838</v>
      </c>
      <c r="U85" s="5">
        <f t="shared" si="6"/>
        <v>408689.03260370321</v>
      </c>
      <c r="V85" s="150"/>
      <c r="W85" s="2">
        <v>80</v>
      </c>
      <c r="X85" s="118">
        <v>47270</v>
      </c>
      <c r="Y85" s="5">
        <f t="shared" si="40"/>
        <v>632754.47476646141</v>
      </c>
      <c r="Z85" s="5">
        <f t="shared" si="41"/>
        <v>4989.5991023797669</v>
      </c>
      <c r="AA85" s="5">
        <f t="shared" si="7"/>
        <v>771.2359372700239</v>
      </c>
      <c r="AB85" s="35">
        <f t="shared" si="8"/>
        <v>1.4626259657280313E-2</v>
      </c>
      <c r="AC85" s="5">
        <f t="shared" si="9"/>
        <v>4218.363165109743</v>
      </c>
      <c r="AD85" s="35">
        <f t="shared" si="10"/>
        <v>0.08</v>
      </c>
      <c r="AE85" s="5">
        <f t="shared" si="42"/>
        <v>48016.761170807833</v>
      </c>
      <c r="AF85" s="5">
        <f t="shared" si="43"/>
        <v>351151.16701957362</v>
      </c>
      <c r="AG85" s="5">
        <f t="shared" si="11"/>
        <v>631983.23882919142</v>
      </c>
      <c r="AH85" s="5">
        <f t="shared" si="12"/>
        <v>399167.92819038144</v>
      </c>
      <c r="AI85" s="150"/>
      <c r="AJ85" s="2">
        <v>80</v>
      </c>
      <c r="AK85" s="118">
        <v>47270</v>
      </c>
      <c r="AL85" s="5">
        <f t="shared" si="44"/>
        <v>630737.47795517358</v>
      </c>
      <c r="AM85" s="5">
        <f t="shared" si="45"/>
        <v>4871.6032698015033</v>
      </c>
      <c r="AN85" s="5">
        <f t="shared" si="13"/>
        <v>798.09039134100749</v>
      </c>
      <c r="AO85" s="35">
        <f t="shared" si="14"/>
        <v>1.518394741206853E-2</v>
      </c>
      <c r="AP85" s="5">
        <f t="shared" si="15"/>
        <v>4073.5128784604958</v>
      </c>
      <c r="AQ85" s="35">
        <f t="shared" si="16"/>
        <v>7.7499999999999999E-2</v>
      </c>
      <c r="AR85" s="5">
        <f t="shared" si="46"/>
        <v>50060.612436167234</v>
      </c>
      <c r="AS85" s="5">
        <f t="shared" si="47"/>
        <v>339667.64914795308</v>
      </c>
      <c r="AT85" s="5">
        <f t="shared" si="17"/>
        <v>629939.38756383257</v>
      </c>
      <c r="AU85" s="5">
        <f t="shared" si="18"/>
        <v>389728.26158412034</v>
      </c>
      <c r="AV85" s="150"/>
      <c r="AW85" s="2">
        <v>80</v>
      </c>
      <c r="AX85" s="118">
        <v>47270</v>
      </c>
      <c r="AY85" s="5">
        <f t="shared" si="48"/>
        <v>628651.3255343202</v>
      </c>
      <c r="AZ85" s="5">
        <f t="shared" si="49"/>
        <v>4754.6586581588872</v>
      </c>
      <c r="BA85" s="5">
        <f t="shared" si="19"/>
        <v>825.58787356938637</v>
      </c>
      <c r="BB85" s="35">
        <f t="shared" si="20"/>
        <v>1.5759219905266512E-2</v>
      </c>
      <c r="BC85" s="5">
        <f t="shared" si="21"/>
        <v>3929.0707845895008</v>
      </c>
      <c r="BD85" s="35">
        <f t="shared" si="22"/>
        <v>7.4999999999999997E-2</v>
      </c>
      <c r="BE85" s="5">
        <f t="shared" si="50"/>
        <v>52174.262339249086</v>
      </c>
      <c r="BF85" s="5">
        <f t="shared" si="51"/>
        <v>328198.43031346175</v>
      </c>
      <c r="BG85" s="5">
        <f t="shared" si="23"/>
        <v>627825.73766075086</v>
      </c>
      <c r="BH85" s="5">
        <f t="shared" si="24"/>
        <v>380372.69265271083</v>
      </c>
      <c r="BI85" s="150"/>
      <c r="BJ85" s="2">
        <v>80</v>
      </c>
      <c r="BK85" s="118">
        <v>47270</v>
      </c>
      <c r="BL85" s="5">
        <f t="shared" si="52"/>
        <v>626494.79105448222</v>
      </c>
      <c r="BM85" s="5">
        <f t="shared" si="53"/>
        <v>4638.7987043821031</v>
      </c>
      <c r="BN85" s="5">
        <f t="shared" si="25"/>
        <v>853.72600842793963</v>
      </c>
      <c r="BO85" s="35">
        <f t="shared" si="26"/>
        <v>1.6352429816522383E-2</v>
      </c>
      <c r="BP85" s="5">
        <f t="shared" si="27"/>
        <v>3785.0726959541635</v>
      </c>
      <c r="BQ85" s="35">
        <f t="shared" si="28"/>
        <v>7.2499999999999995E-2</v>
      </c>
      <c r="BR85" s="5">
        <f t="shared" si="54"/>
        <v>54358.934953946111</v>
      </c>
      <c r="BS85" s="5">
        <f t="shared" si="55"/>
        <v>316744.96139662218</v>
      </c>
      <c r="BT85" s="5">
        <f t="shared" si="29"/>
        <v>625641.06504605431</v>
      </c>
      <c r="BU85" s="5">
        <f t="shared" si="30"/>
        <v>371103.89635056828</v>
      </c>
      <c r="BV85" s="150"/>
      <c r="BW85" s="2">
        <v>80</v>
      </c>
      <c r="BX85" s="118">
        <v>47270</v>
      </c>
      <c r="BY85" s="5">
        <f t="shared" si="56"/>
        <v>624266.70212335302</v>
      </c>
      <c r="BZ85" s="5">
        <f t="shared" si="57"/>
        <v>4524.056967218442</v>
      </c>
      <c r="CA85" s="5">
        <f t="shared" si="31"/>
        <v>882.50120483221599</v>
      </c>
      <c r="CB85" s="35">
        <f t="shared" si="32"/>
        <v>1.6963926510842543E-2</v>
      </c>
      <c r="CC85" s="5">
        <f t="shared" si="33"/>
        <v>3641.555762386226</v>
      </c>
      <c r="CD85" s="35">
        <f t="shared" si="34"/>
        <v>7.0000000000000007E-2</v>
      </c>
      <c r="CE85" s="5">
        <f t="shared" si="58"/>
        <v>56615.799081478661</v>
      </c>
      <c r="CF85" s="5">
        <f t="shared" si="59"/>
        <v>305308.75829599675</v>
      </c>
      <c r="CG85" s="5">
        <f t="shared" si="35"/>
        <v>623384.2009185208</v>
      </c>
      <c r="CH85" s="5">
        <f t="shared" si="36"/>
        <v>361924.55737747543</v>
      </c>
    </row>
    <row r="86" spans="9:86" ht="14.25" customHeight="1">
      <c r="I86" s="150"/>
      <c r="J86" s="2">
        <v>81</v>
      </c>
      <c r="K86" s="118">
        <v>47300</v>
      </c>
      <c r="L86" s="5">
        <f t="shared" si="37"/>
        <v>633958.56544523838</v>
      </c>
      <c r="M86" s="5">
        <f t="shared" si="0"/>
        <v>5108.6129075462923</v>
      </c>
      <c r="N86" s="5">
        <f t="shared" si="1"/>
        <v>750.14777011027854</v>
      </c>
      <c r="O86" s="35">
        <f t="shared" si="2"/>
        <v>1.419930849108611E-2</v>
      </c>
      <c r="P86" s="5">
        <f t="shared" si="3"/>
        <v>4358.4651374360137</v>
      </c>
      <c r="Q86" s="35">
        <f t="shared" si="4"/>
        <v>8.2500000000000004E-2</v>
      </c>
      <c r="R86" s="5">
        <f t="shared" si="38"/>
        <v>46791.582324872208</v>
      </c>
      <c r="S86" s="5">
        <f t="shared" si="39"/>
        <v>367006.06318637729</v>
      </c>
      <c r="T86" s="5">
        <f t="shared" si="5"/>
        <v>633208.41767512809</v>
      </c>
      <c r="U86" s="5">
        <f t="shared" si="6"/>
        <v>413797.64551124949</v>
      </c>
      <c r="V86" s="150"/>
      <c r="W86" s="2">
        <v>81</v>
      </c>
      <c r="X86" s="118">
        <v>47300</v>
      </c>
      <c r="Y86" s="5">
        <f t="shared" si="40"/>
        <v>631983.23882919142</v>
      </c>
      <c r="Z86" s="5">
        <f t="shared" si="41"/>
        <v>4989.5991023797669</v>
      </c>
      <c r="AA86" s="5">
        <f t="shared" si="7"/>
        <v>776.37751018515701</v>
      </c>
      <c r="AB86" s="35">
        <f t="shared" si="8"/>
        <v>1.4741736093320506E-2</v>
      </c>
      <c r="AC86" s="5">
        <f t="shared" si="9"/>
        <v>4213.2215921946099</v>
      </c>
      <c r="AD86" s="35">
        <f t="shared" si="10"/>
        <v>0.08</v>
      </c>
      <c r="AE86" s="5">
        <f t="shared" si="42"/>
        <v>48793.13868099299</v>
      </c>
      <c r="AF86" s="5">
        <f t="shared" si="43"/>
        <v>355364.38861176826</v>
      </c>
      <c r="AG86" s="5">
        <f t="shared" si="11"/>
        <v>631206.8613190063</v>
      </c>
      <c r="AH86" s="5">
        <f t="shared" si="12"/>
        <v>404157.52729276125</v>
      </c>
      <c r="AI86" s="150"/>
      <c r="AJ86" s="2">
        <v>81</v>
      </c>
      <c r="AK86" s="118">
        <v>47300</v>
      </c>
      <c r="AL86" s="5">
        <f t="shared" si="44"/>
        <v>629939.38756383257</v>
      </c>
      <c r="AM86" s="5">
        <f t="shared" si="45"/>
        <v>4871.6032698015033</v>
      </c>
      <c r="AN86" s="5">
        <f t="shared" si="13"/>
        <v>803.24472511841805</v>
      </c>
      <c r="AO86" s="35">
        <f t="shared" si="14"/>
        <v>1.5301371674341115E-2</v>
      </c>
      <c r="AP86" s="5">
        <f t="shared" si="15"/>
        <v>4068.3585446830853</v>
      </c>
      <c r="AQ86" s="35">
        <f t="shared" si="16"/>
        <v>7.7499999999999999E-2</v>
      </c>
      <c r="AR86" s="5">
        <f t="shared" si="46"/>
        <v>50863.857161285654</v>
      </c>
      <c r="AS86" s="5">
        <f t="shared" si="47"/>
        <v>343736.00769263617</v>
      </c>
      <c r="AT86" s="5">
        <f t="shared" si="17"/>
        <v>629136.14283871418</v>
      </c>
      <c r="AU86" s="5">
        <f t="shared" si="18"/>
        <v>394599.86485392181</v>
      </c>
      <c r="AV86" s="150"/>
      <c r="AW86" s="2">
        <v>81</v>
      </c>
      <c r="AX86" s="118">
        <v>47300</v>
      </c>
      <c r="AY86" s="5">
        <f t="shared" si="48"/>
        <v>627825.73766075086</v>
      </c>
      <c r="AZ86" s="5">
        <f t="shared" si="49"/>
        <v>4754.6586581588872</v>
      </c>
      <c r="BA86" s="5">
        <f t="shared" si="19"/>
        <v>830.74779777919457</v>
      </c>
      <c r="BB86" s="35">
        <f t="shared" si="20"/>
        <v>1.5878567849885002E-2</v>
      </c>
      <c r="BC86" s="5">
        <f t="shared" si="21"/>
        <v>3923.9108603796926</v>
      </c>
      <c r="BD86" s="35">
        <f t="shared" si="22"/>
        <v>7.4999999999999997E-2</v>
      </c>
      <c r="BE86" s="5">
        <f t="shared" si="50"/>
        <v>53005.010137028279</v>
      </c>
      <c r="BF86" s="5">
        <f t="shared" si="51"/>
        <v>332122.34117384144</v>
      </c>
      <c r="BG86" s="5">
        <f t="shared" si="23"/>
        <v>626994.98986297171</v>
      </c>
      <c r="BH86" s="5">
        <f t="shared" si="24"/>
        <v>385127.35131086974</v>
      </c>
      <c r="BI86" s="150"/>
      <c r="BJ86" s="2">
        <v>81</v>
      </c>
      <c r="BK86" s="118">
        <v>47300</v>
      </c>
      <c r="BL86" s="5">
        <f t="shared" si="52"/>
        <v>625641.06504605431</v>
      </c>
      <c r="BM86" s="5">
        <f t="shared" si="53"/>
        <v>4638.7987043821031</v>
      </c>
      <c r="BN86" s="5">
        <f t="shared" si="25"/>
        <v>858.88393639552487</v>
      </c>
      <c r="BO86" s="35">
        <f t="shared" si="26"/>
        <v>1.6473674463787981E-2</v>
      </c>
      <c r="BP86" s="5">
        <f t="shared" si="27"/>
        <v>3779.9147679865782</v>
      </c>
      <c r="BQ86" s="35">
        <f t="shared" si="28"/>
        <v>7.2499999999999995E-2</v>
      </c>
      <c r="BR86" s="5">
        <f t="shared" si="54"/>
        <v>55217.818890341638</v>
      </c>
      <c r="BS86" s="5">
        <f t="shared" si="55"/>
        <v>320524.87616460875</v>
      </c>
      <c r="BT86" s="5">
        <f t="shared" si="29"/>
        <v>624782.18110965879</v>
      </c>
      <c r="BU86" s="5">
        <f t="shared" si="30"/>
        <v>375742.69505495037</v>
      </c>
      <c r="BV86" s="150"/>
      <c r="BW86" s="2">
        <v>81</v>
      </c>
      <c r="BX86" s="118">
        <v>47300</v>
      </c>
      <c r="BY86" s="5">
        <f t="shared" si="56"/>
        <v>623384.2009185208</v>
      </c>
      <c r="BZ86" s="5">
        <f t="shared" si="57"/>
        <v>4524.056967218442</v>
      </c>
      <c r="CA86" s="5">
        <f t="shared" si="31"/>
        <v>887.64912852707039</v>
      </c>
      <c r="CB86" s="35">
        <f t="shared" si="32"/>
        <v>1.7087038020261094E-2</v>
      </c>
      <c r="CC86" s="5">
        <f t="shared" si="33"/>
        <v>3636.4078386913716</v>
      </c>
      <c r="CD86" s="35">
        <f t="shared" si="34"/>
        <v>7.0000000000000007E-2</v>
      </c>
      <c r="CE86" s="5">
        <f t="shared" si="58"/>
        <v>57503.448210005728</v>
      </c>
      <c r="CF86" s="5">
        <f t="shared" si="59"/>
        <v>308945.16613468813</v>
      </c>
      <c r="CG86" s="5">
        <f t="shared" si="35"/>
        <v>622496.55178999377</v>
      </c>
      <c r="CH86" s="5">
        <f t="shared" si="36"/>
        <v>366448.61434469384</v>
      </c>
    </row>
    <row r="87" spans="9:86" ht="14.25" customHeight="1">
      <c r="I87" s="150"/>
      <c r="J87" s="2">
        <v>82</v>
      </c>
      <c r="K87" s="118">
        <v>47331</v>
      </c>
      <c r="L87" s="5">
        <f t="shared" si="37"/>
        <v>633208.41767512809</v>
      </c>
      <c r="M87" s="5">
        <f t="shared" si="0"/>
        <v>5108.6129075462923</v>
      </c>
      <c r="N87" s="5">
        <f t="shared" si="1"/>
        <v>755.30503602978661</v>
      </c>
      <c r="O87" s="35">
        <f t="shared" si="2"/>
        <v>1.4313865986866289E-2</v>
      </c>
      <c r="P87" s="5">
        <f t="shared" si="3"/>
        <v>4353.3078715165057</v>
      </c>
      <c r="Q87" s="35">
        <f t="shared" si="4"/>
        <v>8.2500000000000004E-2</v>
      </c>
      <c r="R87" s="5">
        <f t="shared" si="38"/>
        <v>47546.887360901994</v>
      </c>
      <c r="S87" s="5">
        <f t="shared" si="39"/>
        <v>371359.37105789379</v>
      </c>
      <c r="T87" s="5">
        <f t="shared" si="5"/>
        <v>632453.11263909831</v>
      </c>
      <c r="U87" s="5">
        <f t="shared" si="6"/>
        <v>418906.25841879577</v>
      </c>
      <c r="V87" s="150"/>
      <c r="W87" s="2">
        <v>82</v>
      </c>
      <c r="X87" s="118">
        <v>47331</v>
      </c>
      <c r="Y87" s="5">
        <f t="shared" si="40"/>
        <v>631206.8613190063</v>
      </c>
      <c r="Z87" s="5">
        <f t="shared" si="41"/>
        <v>4989.5991023797669</v>
      </c>
      <c r="AA87" s="5">
        <f t="shared" si="7"/>
        <v>781.55336025305769</v>
      </c>
      <c r="AB87" s="35">
        <f t="shared" si="8"/>
        <v>1.4858267388663271E-2</v>
      </c>
      <c r="AC87" s="5">
        <f t="shared" si="9"/>
        <v>4208.0457421267092</v>
      </c>
      <c r="AD87" s="35">
        <f t="shared" si="10"/>
        <v>0.08</v>
      </c>
      <c r="AE87" s="5">
        <f t="shared" si="42"/>
        <v>49574.692041246046</v>
      </c>
      <c r="AF87" s="5">
        <f t="shared" si="43"/>
        <v>359572.43435389496</v>
      </c>
      <c r="AG87" s="5">
        <f t="shared" si="11"/>
        <v>630425.3079587532</v>
      </c>
      <c r="AH87" s="5">
        <f t="shared" si="12"/>
        <v>409147.12639514101</v>
      </c>
      <c r="AI87" s="150"/>
      <c r="AJ87" s="2">
        <v>82</v>
      </c>
      <c r="AK87" s="118">
        <v>47331</v>
      </c>
      <c r="AL87" s="5">
        <f t="shared" si="44"/>
        <v>629136.14283871418</v>
      </c>
      <c r="AM87" s="5">
        <f t="shared" si="45"/>
        <v>4871.6032698015033</v>
      </c>
      <c r="AN87" s="5">
        <f t="shared" si="13"/>
        <v>808.43234730147424</v>
      </c>
      <c r="AO87" s="35">
        <f t="shared" si="14"/>
        <v>1.541985511092262E-2</v>
      </c>
      <c r="AP87" s="5">
        <f t="shared" si="15"/>
        <v>4063.1709225000291</v>
      </c>
      <c r="AQ87" s="35">
        <f t="shared" si="16"/>
        <v>7.7499999999999999E-2</v>
      </c>
      <c r="AR87" s="5">
        <f t="shared" si="46"/>
        <v>51672.289508587128</v>
      </c>
      <c r="AS87" s="5">
        <f t="shared" si="47"/>
        <v>347799.17861513619</v>
      </c>
      <c r="AT87" s="5">
        <f t="shared" si="17"/>
        <v>628327.71049141267</v>
      </c>
      <c r="AU87" s="5">
        <f t="shared" si="18"/>
        <v>399471.46812372329</v>
      </c>
      <c r="AV87" s="150"/>
      <c r="AW87" s="2">
        <v>82</v>
      </c>
      <c r="AX87" s="118">
        <v>47331</v>
      </c>
      <c r="AY87" s="5">
        <f t="shared" si="48"/>
        <v>626994.98986297171</v>
      </c>
      <c r="AZ87" s="5">
        <f t="shared" si="49"/>
        <v>4754.6586581588872</v>
      </c>
      <c r="BA87" s="5">
        <f t="shared" si="19"/>
        <v>835.93997151531448</v>
      </c>
      <c r="BB87" s="35">
        <f t="shared" si="20"/>
        <v>1.5998978971707711E-2</v>
      </c>
      <c r="BC87" s="5">
        <f t="shared" si="21"/>
        <v>3918.7186866435727</v>
      </c>
      <c r="BD87" s="35">
        <f t="shared" si="22"/>
        <v>7.4999999999999997E-2</v>
      </c>
      <c r="BE87" s="5">
        <f t="shared" si="50"/>
        <v>53840.950108543591</v>
      </c>
      <c r="BF87" s="5">
        <f t="shared" si="51"/>
        <v>336041.05986048502</v>
      </c>
      <c r="BG87" s="5">
        <f t="shared" si="23"/>
        <v>626159.04989145638</v>
      </c>
      <c r="BH87" s="5">
        <f t="shared" si="24"/>
        <v>389882.00996902864</v>
      </c>
      <c r="BI87" s="150"/>
      <c r="BJ87" s="2">
        <v>82</v>
      </c>
      <c r="BK87" s="118">
        <v>47331</v>
      </c>
      <c r="BL87" s="5">
        <f t="shared" si="52"/>
        <v>624782.18110965879</v>
      </c>
      <c r="BM87" s="5">
        <f t="shared" si="53"/>
        <v>4638.7987043821031</v>
      </c>
      <c r="BN87" s="5">
        <f t="shared" si="25"/>
        <v>864.07302684458136</v>
      </c>
      <c r="BO87" s="35">
        <f t="shared" si="26"/>
        <v>1.659598598621858E-2</v>
      </c>
      <c r="BP87" s="5">
        <f t="shared" si="27"/>
        <v>3774.7256775375217</v>
      </c>
      <c r="BQ87" s="35">
        <f t="shared" si="28"/>
        <v>7.2499999999999995E-2</v>
      </c>
      <c r="BR87" s="5">
        <f t="shared" si="54"/>
        <v>56081.891917186222</v>
      </c>
      <c r="BS87" s="5">
        <f t="shared" si="55"/>
        <v>324299.60184214625</v>
      </c>
      <c r="BT87" s="5">
        <f t="shared" si="29"/>
        <v>623918.10808281426</v>
      </c>
      <c r="BU87" s="5">
        <f t="shared" si="30"/>
        <v>380381.49375933246</v>
      </c>
      <c r="BV87" s="150"/>
      <c r="BW87" s="2">
        <v>82</v>
      </c>
      <c r="BX87" s="118">
        <v>47331</v>
      </c>
      <c r="BY87" s="5">
        <f t="shared" si="56"/>
        <v>622496.55178999377</v>
      </c>
      <c r="BZ87" s="5">
        <f t="shared" si="57"/>
        <v>4524.056967218442</v>
      </c>
      <c r="CA87" s="5">
        <f t="shared" si="31"/>
        <v>892.82708177681161</v>
      </c>
      <c r="CB87" s="35">
        <f t="shared" si="32"/>
        <v>1.7211219805979266E-2</v>
      </c>
      <c r="CC87" s="5">
        <f t="shared" si="33"/>
        <v>3631.2298854416304</v>
      </c>
      <c r="CD87" s="35">
        <f t="shared" si="34"/>
        <v>7.0000000000000007E-2</v>
      </c>
      <c r="CE87" s="5">
        <f t="shared" si="58"/>
        <v>58396.275291782542</v>
      </c>
      <c r="CF87" s="5">
        <f t="shared" si="59"/>
        <v>312576.39602012979</v>
      </c>
      <c r="CG87" s="5">
        <f t="shared" si="35"/>
        <v>621603.72470821696</v>
      </c>
      <c r="CH87" s="5">
        <f t="shared" si="36"/>
        <v>370972.67131191236</v>
      </c>
    </row>
    <row r="88" spans="9:86" ht="14.25" customHeight="1">
      <c r="I88" s="150"/>
      <c r="J88" s="2">
        <v>83</v>
      </c>
      <c r="K88" s="118">
        <v>47362</v>
      </c>
      <c r="L88" s="5">
        <f t="shared" si="37"/>
        <v>632453.11263909831</v>
      </c>
      <c r="M88" s="5">
        <f t="shared" si="0"/>
        <v>5108.6129075462923</v>
      </c>
      <c r="N88" s="5">
        <f t="shared" si="1"/>
        <v>760.49775815249177</v>
      </c>
      <c r="O88" s="35">
        <f t="shared" si="2"/>
        <v>1.4429485625818283E-2</v>
      </c>
      <c r="P88" s="5">
        <f t="shared" si="3"/>
        <v>4348.1151493938005</v>
      </c>
      <c r="Q88" s="35">
        <f t="shared" si="4"/>
        <v>8.249999999999999E-2</v>
      </c>
      <c r="R88" s="5">
        <f t="shared" si="38"/>
        <v>48307.385119054488</v>
      </c>
      <c r="S88" s="5">
        <f t="shared" si="39"/>
        <v>375707.48620728758</v>
      </c>
      <c r="T88" s="5">
        <f t="shared" si="5"/>
        <v>631692.61488094577</v>
      </c>
      <c r="U88" s="5">
        <f t="shared" si="6"/>
        <v>424014.87132634205</v>
      </c>
      <c r="V88" s="150"/>
      <c r="W88" s="2">
        <v>83</v>
      </c>
      <c r="X88" s="118">
        <v>47362</v>
      </c>
      <c r="Y88" s="5">
        <f t="shared" si="40"/>
        <v>630425.3079587532</v>
      </c>
      <c r="Z88" s="5">
        <f t="shared" si="41"/>
        <v>4989.5991023797669</v>
      </c>
      <c r="AA88" s="5">
        <f t="shared" si="7"/>
        <v>786.76371598807873</v>
      </c>
      <c r="AB88" s="35">
        <f t="shared" si="8"/>
        <v>1.4975865455697492E-2</v>
      </c>
      <c r="AC88" s="5">
        <f t="shared" si="9"/>
        <v>4202.8353863916882</v>
      </c>
      <c r="AD88" s="35">
        <f t="shared" si="10"/>
        <v>0.08</v>
      </c>
      <c r="AE88" s="5">
        <f t="shared" si="42"/>
        <v>50361.455757234122</v>
      </c>
      <c r="AF88" s="5">
        <f t="shared" si="43"/>
        <v>363775.26974028663</v>
      </c>
      <c r="AG88" s="5">
        <f t="shared" si="11"/>
        <v>629638.54424276517</v>
      </c>
      <c r="AH88" s="5">
        <f t="shared" si="12"/>
        <v>414136.72549752076</v>
      </c>
      <c r="AI88" s="150"/>
      <c r="AJ88" s="2">
        <v>83</v>
      </c>
      <c r="AK88" s="118">
        <v>47362</v>
      </c>
      <c r="AL88" s="5">
        <f t="shared" si="44"/>
        <v>628327.71049141267</v>
      </c>
      <c r="AM88" s="5">
        <f t="shared" si="45"/>
        <v>4871.6032698015033</v>
      </c>
      <c r="AN88" s="5">
        <f t="shared" si="13"/>
        <v>813.6534728777965</v>
      </c>
      <c r="AO88" s="35">
        <f t="shared" si="14"/>
        <v>1.5539409628929614E-2</v>
      </c>
      <c r="AP88" s="5">
        <f t="shared" si="15"/>
        <v>4057.9497969237068</v>
      </c>
      <c r="AQ88" s="35">
        <f t="shared" si="16"/>
        <v>7.7499999999999999E-2</v>
      </c>
      <c r="AR88" s="5">
        <f t="shared" si="46"/>
        <v>52485.942981464927</v>
      </c>
      <c r="AS88" s="5">
        <f t="shared" si="47"/>
        <v>351857.12841205992</v>
      </c>
      <c r="AT88" s="5">
        <f t="shared" si="17"/>
        <v>627514.05701853486</v>
      </c>
      <c r="AU88" s="5">
        <f t="shared" si="18"/>
        <v>404343.07139352482</v>
      </c>
      <c r="AV88" s="150"/>
      <c r="AW88" s="2">
        <v>83</v>
      </c>
      <c r="AX88" s="118">
        <v>47362</v>
      </c>
      <c r="AY88" s="5">
        <f t="shared" si="48"/>
        <v>626159.04989145638</v>
      </c>
      <c r="AZ88" s="5">
        <f t="shared" si="49"/>
        <v>4754.6586581588872</v>
      </c>
      <c r="BA88" s="5">
        <f t="shared" si="19"/>
        <v>841.16459633728527</v>
      </c>
      <c r="BB88" s="35">
        <f t="shared" si="20"/>
        <v>1.6120465172222931E-2</v>
      </c>
      <c r="BC88" s="5">
        <f t="shared" si="21"/>
        <v>3913.4940618216019</v>
      </c>
      <c r="BD88" s="35">
        <f t="shared" si="22"/>
        <v>7.4999999999999997E-2</v>
      </c>
      <c r="BE88" s="5">
        <f t="shared" si="50"/>
        <v>54682.114704880878</v>
      </c>
      <c r="BF88" s="5">
        <f t="shared" si="51"/>
        <v>339954.55392230663</v>
      </c>
      <c r="BG88" s="5">
        <f t="shared" si="23"/>
        <v>625317.88529511914</v>
      </c>
      <c r="BH88" s="5">
        <f t="shared" si="24"/>
        <v>394636.66862718749</v>
      </c>
      <c r="BI88" s="150"/>
      <c r="BJ88" s="2">
        <v>83</v>
      </c>
      <c r="BK88" s="118">
        <v>47362</v>
      </c>
      <c r="BL88" s="5">
        <f t="shared" si="52"/>
        <v>623918.10808281426</v>
      </c>
      <c r="BM88" s="5">
        <f t="shared" si="53"/>
        <v>4638.7987043821031</v>
      </c>
      <c r="BN88" s="5">
        <f t="shared" si="25"/>
        <v>869.29346804843362</v>
      </c>
      <c r="BO88" s="35">
        <f t="shared" si="26"/>
        <v>1.6719376279421275E-2</v>
      </c>
      <c r="BP88" s="5">
        <f t="shared" si="27"/>
        <v>3769.5052363336695</v>
      </c>
      <c r="BQ88" s="35">
        <f t="shared" si="28"/>
        <v>7.2499999999999995E-2</v>
      </c>
      <c r="BR88" s="5">
        <f t="shared" si="54"/>
        <v>56951.185385234654</v>
      </c>
      <c r="BS88" s="5">
        <f t="shared" si="55"/>
        <v>328069.10707847989</v>
      </c>
      <c r="BT88" s="5">
        <f t="shared" si="29"/>
        <v>623048.81461476581</v>
      </c>
      <c r="BU88" s="5">
        <f t="shared" si="30"/>
        <v>385020.29246371455</v>
      </c>
      <c r="BV88" s="150"/>
      <c r="BW88" s="2">
        <v>83</v>
      </c>
      <c r="BX88" s="118">
        <v>47362</v>
      </c>
      <c r="BY88" s="5">
        <f t="shared" si="56"/>
        <v>621603.72470821696</v>
      </c>
      <c r="BZ88" s="5">
        <f t="shared" si="57"/>
        <v>4524.056967218442</v>
      </c>
      <c r="CA88" s="5">
        <f t="shared" si="31"/>
        <v>898.03523975384269</v>
      </c>
      <c r="CB88" s="35">
        <f t="shared" si="32"/>
        <v>1.733648375756533E-2</v>
      </c>
      <c r="CC88" s="5">
        <f t="shared" si="33"/>
        <v>3626.0217274645993</v>
      </c>
      <c r="CD88" s="35">
        <f t="shared" si="34"/>
        <v>7.0000000000000007E-2</v>
      </c>
      <c r="CE88" s="5">
        <f t="shared" si="58"/>
        <v>59294.310531536386</v>
      </c>
      <c r="CF88" s="5">
        <f t="shared" si="59"/>
        <v>316202.41774759442</v>
      </c>
      <c r="CG88" s="5">
        <f t="shared" si="35"/>
        <v>620705.68946846307</v>
      </c>
      <c r="CH88" s="5">
        <f t="shared" si="36"/>
        <v>375496.72827913082</v>
      </c>
    </row>
    <row r="89" spans="9:86" ht="14.25" customHeight="1">
      <c r="I89" s="150"/>
      <c r="J89" s="2">
        <v>84</v>
      </c>
      <c r="K89" s="118">
        <v>47392</v>
      </c>
      <c r="L89" s="5">
        <f t="shared" si="37"/>
        <v>631692.61488094577</v>
      </c>
      <c r="M89" s="5">
        <f t="shared" si="0"/>
        <v>5108.6129075462923</v>
      </c>
      <c r="N89" s="5">
        <f t="shared" si="1"/>
        <v>765.72618023978976</v>
      </c>
      <c r="O89" s="35">
        <f t="shared" si="2"/>
        <v>1.4546179496825781E-2</v>
      </c>
      <c r="P89" s="5">
        <f t="shared" si="3"/>
        <v>4342.8867273065025</v>
      </c>
      <c r="Q89" s="35">
        <f t="shared" si="4"/>
        <v>8.2500000000000018E-2</v>
      </c>
      <c r="R89" s="5">
        <f t="shared" si="38"/>
        <v>49073.11129929428</v>
      </c>
      <c r="S89" s="5">
        <f t="shared" si="39"/>
        <v>380050.37293459411</v>
      </c>
      <c r="T89" s="5">
        <f t="shared" si="5"/>
        <v>630926.88870070595</v>
      </c>
      <c r="U89" s="5">
        <f t="shared" si="6"/>
        <v>429123.48423388839</v>
      </c>
      <c r="V89" s="150"/>
      <c r="W89" s="2">
        <v>84</v>
      </c>
      <c r="X89" s="118">
        <v>47392</v>
      </c>
      <c r="Y89" s="5">
        <f t="shared" si="40"/>
        <v>629638.54424276517</v>
      </c>
      <c r="Z89" s="5">
        <f t="shared" si="41"/>
        <v>4989.5991023797669</v>
      </c>
      <c r="AA89" s="5">
        <f t="shared" si="7"/>
        <v>792.00880742799927</v>
      </c>
      <c r="AB89" s="35">
        <f t="shared" si="8"/>
        <v>1.5094542378383306E-2</v>
      </c>
      <c r="AC89" s="5">
        <f t="shared" si="9"/>
        <v>4197.5902949517676</v>
      </c>
      <c r="AD89" s="35">
        <f t="shared" si="10"/>
        <v>7.9999999999999988E-2</v>
      </c>
      <c r="AE89" s="5">
        <f t="shared" si="42"/>
        <v>51153.464564662121</v>
      </c>
      <c r="AF89" s="5">
        <f t="shared" si="43"/>
        <v>367972.86003523838</v>
      </c>
      <c r="AG89" s="5">
        <f t="shared" si="11"/>
        <v>628846.53543533722</v>
      </c>
      <c r="AH89" s="5">
        <f t="shared" si="12"/>
        <v>419126.32459990052</v>
      </c>
      <c r="AI89" s="150"/>
      <c r="AJ89" s="2">
        <v>84</v>
      </c>
      <c r="AK89" s="118">
        <v>47392</v>
      </c>
      <c r="AL89" s="5">
        <f t="shared" si="44"/>
        <v>627514.05701853486</v>
      </c>
      <c r="AM89" s="5">
        <f t="shared" si="45"/>
        <v>4871.6032698015033</v>
      </c>
      <c r="AN89" s="5">
        <f t="shared" si="13"/>
        <v>818.90831822346581</v>
      </c>
      <c r="AO89" s="35">
        <f t="shared" si="14"/>
        <v>1.5660047306942374E-2</v>
      </c>
      <c r="AP89" s="5">
        <f t="shared" si="15"/>
        <v>4052.6949515780375</v>
      </c>
      <c r="AQ89" s="35">
        <f t="shared" si="16"/>
        <v>7.7499999999999999E-2</v>
      </c>
      <c r="AR89" s="5">
        <f t="shared" si="46"/>
        <v>53304.851299688395</v>
      </c>
      <c r="AS89" s="5">
        <f t="shared" si="47"/>
        <v>355909.82336363796</v>
      </c>
      <c r="AT89" s="5">
        <f t="shared" si="17"/>
        <v>626695.14870031143</v>
      </c>
      <c r="AU89" s="5">
        <f t="shared" si="18"/>
        <v>409214.67466332635</v>
      </c>
      <c r="AV89" s="150"/>
      <c r="AW89" s="2">
        <v>84</v>
      </c>
      <c r="AX89" s="118">
        <v>47392</v>
      </c>
      <c r="AY89" s="5">
        <f t="shared" si="48"/>
        <v>625317.88529511914</v>
      </c>
      <c r="AZ89" s="5">
        <f t="shared" si="49"/>
        <v>4754.6586581588872</v>
      </c>
      <c r="BA89" s="5">
        <f t="shared" si="19"/>
        <v>846.42187506439313</v>
      </c>
      <c r="BB89" s="35">
        <f t="shared" si="20"/>
        <v>1.6243038524284471E-2</v>
      </c>
      <c r="BC89" s="5">
        <f t="shared" si="21"/>
        <v>3908.2367830944941</v>
      </c>
      <c r="BD89" s="35">
        <f t="shared" si="22"/>
        <v>7.4999999999999997E-2</v>
      </c>
      <c r="BE89" s="5">
        <f t="shared" si="50"/>
        <v>55528.53657994527</v>
      </c>
      <c r="BF89" s="5">
        <f t="shared" si="51"/>
        <v>343862.7907054011</v>
      </c>
      <c r="BG89" s="5">
        <f t="shared" si="23"/>
        <v>624471.46342005476</v>
      </c>
      <c r="BH89" s="5">
        <f t="shared" si="24"/>
        <v>399391.32728534634</v>
      </c>
      <c r="BI89" s="150"/>
      <c r="BJ89" s="2">
        <v>84</v>
      </c>
      <c r="BK89" s="118">
        <v>47392</v>
      </c>
      <c r="BL89" s="5">
        <f t="shared" si="52"/>
        <v>623048.81461476581</v>
      </c>
      <c r="BM89" s="5">
        <f t="shared" si="53"/>
        <v>4638.7987043821031</v>
      </c>
      <c r="BN89" s="5">
        <f t="shared" si="25"/>
        <v>874.545449417893</v>
      </c>
      <c r="BO89" s="35">
        <f t="shared" si="26"/>
        <v>1.6843857410279394E-2</v>
      </c>
      <c r="BP89" s="5">
        <f t="shared" si="27"/>
        <v>3764.2532549642101</v>
      </c>
      <c r="BQ89" s="35">
        <f t="shared" si="28"/>
        <v>7.2499999999999995E-2</v>
      </c>
      <c r="BR89" s="5">
        <f t="shared" si="54"/>
        <v>57825.730834652546</v>
      </c>
      <c r="BS89" s="5">
        <f t="shared" si="55"/>
        <v>331833.36033344408</v>
      </c>
      <c r="BT89" s="5">
        <f t="shared" si="29"/>
        <v>622174.26916534791</v>
      </c>
      <c r="BU89" s="5">
        <f t="shared" si="30"/>
        <v>389659.09116809664</v>
      </c>
      <c r="BV89" s="150"/>
      <c r="BW89" s="2">
        <v>84</v>
      </c>
      <c r="BX89" s="118">
        <v>47392</v>
      </c>
      <c r="BY89" s="5">
        <f t="shared" si="56"/>
        <v>620705.68946846307</v>
      </c>
      <c r="BZ89" s="5">
        <f t="shared" si="57"/>
        <v>4524.056967218442</v>
      </c>
      <c r="CA89" s="5">
        <f t="shared" si="31"/>
        <v>903.27377865240715</v>
      </c>
      <c r="CB89" s="35">
        <f t="shared" si="32"/>
        <v>1.7462841935782854E-2</v>
      </c>
      <c r="CC89" s="5">
        <f t="shared" si="33"/>
        <v>3620.7831885660348</v>
      </c>
      <c r="CD89" s="35">
        <f t="shared" si="34"/>
        <v>7.0000000000000007E-2</v>
      </c>
      <c r="CE89" s="5">
        <f t="shared" si="58"/>
        <v>60197.584310188795</v>
      </c>
      <c r="CF89" s="5">
        <f t="shared" si="59"/>
        <v>319823.20093616046</v>
      </c>
      <c r="CG89" s="5">
        <f t="shared" si="35"/>
        <v>619802.41568981064</v>
      </c>
      <c r="CH89" s="5">
        <f t="shared" si="36"/>
        <v>380020.78524634923</v>
      </c>
    </row>
    <row r="90" spans="9:86" ht="14.25" customHeight="1">
      <c r="I90" s="150"/>
      <c r="J90" s="2">
        <v>85</v>
      </c>
      <c r="K90" s="118">
        <v>47423</v>
      </c>
      <c r="L90" s="5">
        <f t="shared" si="37"/>
        <v>630926.88870070595</v>
      </c>
      <c r="M90" s="5">
        <f t="shared" si="0"/>
        <v>5108.6129075462923</v>
      </c>
      <c r="N90" s="5">
        <f t="shared" si="1"/>
        <v>770.99054772893851</v>
      </c>
      <c r="O90" s="35">
        <f t="shared" si="2"/>
        <v>1.4663959863558926E-2</v>
      </c>
      <c r="P90" s="5">
        <f t="shared" si="3"/>
        <v>4337.6223598173538</v>
      </c>
      <c r="Q90" s="35">
        <f t="shared" si="4"/>
        <v>8.2500000000000018E-2</v>
      </c>
      <c r="R90" s="5">
        <f t="shared" si="38"/>
        <v>49844.101847023216</v>
      </c>
      <c r="S90" s="5">
        <f t="shared" si="39"/>
        <v>384387.99529441149</v>
      </c>
      <c r="T90" s="5">
        <f t="shared" si="5"/>
        <v>630155.898152977</v>
      </c>
      <c r="U90" s="5">
        <f t="shared" si="6"/>
        <v>434232.09714143473</v>
      </c>
      <c r="V90" s="150"/>
      <c r="W90" s="2">
        <v>85</v>
      </c>
      <c r="X90" s="118">
        <v>47423</v>
      </c>
      <c r="Y90" s="5">
        <f t="shared" si="40"/>
        <v>628846.53543533722</v>
      </c>
      <c r="Z90" s="5">
        <f t="shared" si="41"/>
        <v>4989.5991023797669</v>
      </c>
      <c r="AA90" s="5">
        <f t="shared" si="7"/>
        <v>797.28886614418479</v>
      </c>
      <c r="AB90" s="35">
        <f t="shared" si="8"/>
        <v>1.5214310415349369E-2</v>
      </c>
      <c r="AC90" s="5">
        <f t="shared" si="9"/>
        <v>4192.3102362355821</v>
      </c>
      <c r="AD90" s="35">
        <f t="shared" si="10"/>
        <v>8.0000000000000016E-2</v>
      </c>
      <c r="AE90" s="5">
        <f t="shared" si="42"/>
        <v>51950.753430806304</v>
      </c>
      <c r="AF90" s="5">
        <f t="shared" si="43"/>
        <v>372165.17027147394</v>
      </c>
      <c r="AG90" s="5">
        <f t="shared" si="11"/>
        <v>628049.24656919308</v>
      </c>
      <c r="AH90" s="5">
        <f t="shared" si="12"/>
        <v>424115.92370228027</v>
      </c>
      <c r="AI90" s="150"/>
      <c r="AJ90" s="2">
        <v>85</v>
      </c>
      <c r="AK90" s="118">
        <v>47423</v>
      </c>
      <c r="AL90" s="5">
        <f t="shared" si="44"/>
        <v>626695.14870031143</v>
      </c>
      <c r="AM90" s="5">
        <f t="shared" si="45"/>
        <v>4871.6032698015033</v>
      </c>
      <c r="AN90" s="5">
        <f t="shared" si="13"/>
        <v>824.1971011119922</v>
      </c>
      <c r="AO90" s="35">
        <f t="shared" si="14"/>
        <v>1.5781780398101544E-2</v>
      </c>
      <c r="AP90" s="5">
        <f t="shared" si="15"/>
        <v>4047.4061686895111</v>
      </c>
      <c r="AQ90" s="35">
        <f t="shared" si="16"/>
        <v>7.7499999999999999E-2</v>
      </c>
      <c r="AR90" s="5">
        <f t="shared" si="46"/>
        <v>54129.048400800384</v>
      </c>
      <c r="AS90" s="5">
        <f t="shared" si="47"/>
        <v>359957.22953232744</v>
      </c>
      <c r="AT90" s="5">
        <f t="shared" si="17"/>
        <v>625870.95159919944</v>
      </c>
      <c r="AU90" s="5">
        <f t="shared" si="18"/>
        <v>414086.27793312783</v>
      </c>
      <c r="AV90" s="150"/>
      <c r="AW90" s="2">
        <v>85</v>
      </c>
      <c r="AX90" s="118">
        <v>47423</v>
      </c>
      <c r="AY90" s="5">
        <f t="shared" si="48"/>
        <v>624471.46342005476</v>
      </c>
      <c r="AZ90" s="5">
        <f t="shared" si="49"/>
        <v>4754.6586581588872</v>
      </c>
      <c r="BA90" s="5">
        <f t="shared" si="19"/>
        <v>851.71201178354522</v>
      </c>
      <c r="BB90" s="35">
        <f t="shared" si="20"/>
        <v>1.6366711275207828E-2</v>
      </c>
      <c r="BC90" s="5">
        <f t="shared" si="21"/>
        <v>3902.946646375342</v>
      </c>
      <c r="BD90" s="35">
        <f t="shared" si="22"/>
        <v>7.4999999999999997E-2</v>
      </c>
      <c r="BE90" s="5">
        <f t="shared" si="50"/>
        <v>56380.248591728814</v>
      </c>
      <c r="BF90" s="5">
        <f t="shared" si="51"/>
        <v>347765.73735177645</v>
      </c>
      <c r="BG90" s="5">
        <f t="shared" si="23"/>
        <v>623619.75140827126</v>
      </c>
      <c r="BH90" s="5">
        <f t="shared" si="24"/>
        <v>404145.98594350525</v>
      </c>
      <c r="BI90" s="150"/>
      <c r="BJ90" s="2">
        <v>85</v>
      </c>
      <c r="BK90" s="118">
        <v>47423</v>
      </c>
      <c r="BL90" s="5">
        <f t="shared" si="52"/>
        <v>622174.26916534791</v>
      </c>
      <c r="BM90" s="5">
        <f t="shared" si="53"/>
        <v>4638.7987043821031</v>
      </c>
      <c r="BN90" s="5">
        <f t="shared" si="25"/>
        <v>879.82916150812616</v>
      </c>
      <c r="BO90" s="35">
        <f t="shared" si="26"/>
        <v>1.6969441620048181E-2</v>
      </c>
      <c r="BP90" s="5">
        <f t="shared" si="27"/>
        <v>3758.9695428739769</v>
      </c>
      <c r="BQ90" s="35">
        <f t="shared" si="28"/>
        <v>7.2499999999999995E-2</v>
      </c>
      <c r="BR90" s="5">
        <f t="shared" si="54"/>
        <v>58705.559996160671</v>
      </c>
      <c r="BS90" s="5">
        <f t="shared" si="55"/>
        <v>335592.32987631805</v>
      </c>
      <c r="BT90" s="5">
        <f t="shared" si="29"/>
        <v>621294.44000383979</v>
      </c>
      <c r="BU90" s="5">
        <f t="shared" si="30"/>
        <v>394297.88987247873</v>
      </c>
      <c r="BV90" s="150"/>
      <c r="BW90" s="2">
        <v>85</v>
      </c>
      <c r="BX90" s="118">
        <v>47423</v>
      </c>
      <c r="BY90" s="5">
        <f t="shared" si="56"/>
        <v>619802.41568981064</v>
      </c>
      <c r="BZ90" s="5">
        <f t="shared" si="57"/>
        <v>4524.056967218442</v>
      </c>
      <c r="CA90" s="5">
        <f t="shared" si="31"/>
        <v>908.54287569454618</v>
      </c>
      <c r="CB90" s="35">
        <f t="shared" si="32"/>
        <v>1.7590306575686016E-2</v>
      </c>
      <c r="CC90" s="5">
        <f t="shared" si="33"/>
        <v>3615.5140915238958</v>
      </c>
      <c r="CD90" s="35">
        <f t="shared" si="34"/>
        <v>7.0000000000000007E-2</v>
      </c>
      <c r="CE90" s="5">
        <f t="shared" si="58"/>
        <v>61106.127185883342</v>
      </c>
      <c r="CF90" s="5">
        <f t="shared" si="59"/>
        <v>323438.71502768435</v>
      </c>
      <c r="CG90" s="5">
        <f t="shared" si="35"/>
        <v>618893.87281411607</v>
      </c>
      <c r="CH90" s="5">
        <f t="shared" si="36"/>
        <v>384544.8422135677</v>
      </c>
    </row>
    <row r="91" spans="9:86" ht="14.25" customHeight="1">
      <c r="I91" s="150"/>
      <c r="J91" s="2">
        <v>86</v>
      </c>
      <c r="K91" s="118">
        <v>47453</v>
      </c>
      <c r="L91" s="5">
        <f t="shared" si="37"/>
        <v>630155.898152977</v>
      </c>
      <c r="M91" s="5">
        <f t="shared" si="0"/>
        <v>5108.6129075462923</v>
      </c>
      <c r="N91" s="5">
        <f t="shared" si="1"/>
        <v>776.29110774457513</v>
      </c>
      <c r="O91" s="35">
        <f t="shared" si="2"/>
        <v>1.478283916763954E-2</v>
      </c>
      <c r="P91" s="5">
        <f t="shared" si="3"/>
        <v>4332.3217998017171</v>
      </c>
      <c r="Q91" s="35">
        <f t="shared" si="4"/>
        <v>8.2500000000000004E-2</v>
      </c>
      <c r="R91" s="5">
        <f t="shared" si="38"/>
        <v>50620.392954767791</v>
      </c>
      <c r="S91" s="5">
        <f t="shared" si="39"/>
        <v>388720.31709421321</v>
      </c>
      <c r="T91" s="5">
        <f t="shared" si="5"/>
        <v>629379.60704523243</v>
      </c>
      <c r="U91" s="5">
        <f t="shared" si="6"/>
        <v>439340.71004898101</v>
      </c>
      <c r="V91" s="150"/>
      <c r="W91" s="2">
        <v>86</v>
      </c>
      <c r="X91" s="118">
        <v>47453</v>
      </c>
      <c r="Y91" s="5">
        <f t="shared" si="40"/>
        <v>628049.24656919308</v>
      </c>
      <c r="Z91" s="5">
        <f t="shared" si="41"/>
        <v>4989.5991023797669</v>
      </c>
      <c r="AA91" s="5">
        <f t="shared" si="7"/>
        <v>802.60412525181255</v>
      </c>
      <c r="AB91" s="35">
        <f t="shared" si="8"/>
        <v>1.533518200305756E-2</v>
      </c>
      <c r="AC91" s="5">
        <f t="shared" si="9"/>
        <v>4186.9949771279544</v>
      </c>
      <c r="AD91" s="35">
        <f t="shared" si="10"/>
        <v>0.08</v>
      </c>
      <c r="AE91" s="5">
        <f t="shared" si="42"/>
        <v>52753.357556058116</v>
      </c>
      <c r="AF91" s="5">
        <f t="shared" si="43"/>
        <v>376352.16524860187</v>
      </c>
      <c r="AG91" s="5">
        <f t="shared" si="11"/>
        <v>627246.64244394132</v>
      </c>
      <c r="AH91" s="5">
        <f t="shared" si="12"/>
        <v>429105.52280465997</v>
      </c>
      <c r="AI91" s="150"/>
      <c r="AJ91" s="2">
        <v>86</v>
      </c>
      <c r="AK91" s="118">
        <v>47453</v>
      </c>
      <c r="AL91" s="5">
        <f t="shared" si="44"/>
        <v>625870.95159919944</v>
      </c>
      <c r="AM91" s="5">
        <f t="shared" si="45"/>
        <v>4871.6032698015033</v>
      </c>
      <c r="AN91" s="5">
        <f t="shared" si="13"/>
        <v>829.52004072334012</v>
      </c>
      <c r="AO91" s="35">
        <f t="shared" si="14"/>
        <v>1.5904621333272331E-2</v>
      </c>
      <c r="AP91" s="5">
        <f t="shared" si="15"/>
        <v>4042.0832290781632</v>
      </c>
      <c r="AQ91" s="35">
        <f t="shared" si="16"/>
        <v>7.7499999999999999E-2</v>
      </c>
      <c r="AR91" s="5">
        <f t="shared" si="46"/>
        <v>54958.568441523727</v>
      </c>
      <c r="AS91" s="5">
        <f t="shared" si="47"/>
        <v>363999.3127614056</v>
      </c>
      <c r="AT91" s="5">
        <f t="shared" si="17"/>
        <v>625041.43155847606</v>
      </c>
      <c r="AU91" s="5">
        <f t="shared" si="18"/>
        <v>418957.8812029293</v>
      </c>
      <c r="AV91" s="150"/>
      <c r="AW91" s="2">
        <v>86</v>
      </c>
      <c r="AX91" s="118">
        <v>47453</v>
      </c>
      <c r="AY91" s="5">
        <f t="shared" si="48"/>
        <v>623619.75140827126</v>
      </c>
      <c r="AZ91" s="5">
        <f t="shared" si="49"/>
        <v>4754.6586581588872</v>
      </c>
      <c r="BA91" s="5">
        <f t="shared" si="19"/>
        <v>857.03521185719228</v>
      </c>
      <c r="BB91" s="35">
        <f t="shared" si="20"/>
        <v>1.6491495849933886E-2</v>
      </c>
      <c r="BC91" s="5">
        <f t="shared" si="21"/>
        <v>3897.6234463016949</v>
      </c>
      <c r="BD91" s="35">
        <f t="shared" si="22"/>
        <v>7.4999999999999997E-2</v>
      </c>
      <c r="BE91" s="5">
        <f t="shared" si="50"/>
        <v>57237.283803586004</v>
      </c>
      <c r="BF91" s="5">
        <f t="shared" si="51"/>
        <v>351663.36079807812</v>
      </c>
      <c r="BG91" s="5">
        <f t="shared" si="23"/>
        <v>622762.71619641408</v>
      </c>
      <c r="BH91" s="5">
        <f t="shared" si="24"/>
        <v>408900.64460166416</v>
      </c>
      <c r="BI91" s="150"/>
      <c r="BJ91" s="2">
        <v>86</v>
      </c>
      <c r="BK91" s="118">
        <v>47453</v>
      </c>
      <c r="BL91" s="5">
        <f t="shared" si="52"/>
        <v>621294.44000383979</v>
      </c>
      <c r="BM91" s="5">
        <f t="shared" si="53"/>
        <v>4638.7987043821031</v>
      </c>
      <c r="BN91" s="5">
        <f t="shared" si="25"/>
        <v>885.14479602557094</v>
      </c>
      <c r="BO91" s="35">
        <f t="shared" si="26"/>
        <v>1.7096141327518084E-2</v>
      </c>
      <c r="BP91" s="5">
        <f t="shared" si="27"/>
        <v>3753.6539083565322</v>
      </c>
      <c r="BQ91" s="35">
        <f t="shared" si="28"/>
        <v>7.2499999999999995E-2</v>
      </c>
      <c r="BR91" s="5">
        <f t="shared" si="54"/>
        <v>59590.70479218624</v>
      </c>
      <c r="BS91" s="5">
        <f t="shared" si="55"/>
        <v>339345.98378467461</v>
      </c>
      <c r="BT91" s="5">
        <f t="shared" si="29"/>
        <v>620409.2952078142</v>
      </c>
      <c r="BU91" s="5">
        <f t="shared" si="30"/>
        <v>398936.68857686082</v>
      </c>
      <c r="BV91" s="150"/>
      <c r="BW91" s="2">
        <v>86</v>
      </c>
      <c r="BX91" s="118">
        <v>47453</v>
      </c>
      <c r="BY91" s="5">
        <f t="shared" si="56"/>
        <v>618893.87281411607</v>
      </c>
      <c r="BZ91" s="5">
        <f t="shared" si="57"/>
        <v>4524.056967218442</v>
      </c>
      <c r="CA91" s="5">
        <f t="shared" si="31"/>
        <v>913.84270913609816</v>
      </c>
      <c r="CB91" s="35">
        <f t="shared" si="32"/>
        <v>1.7718890089782544E-2</v>
      </c>
      <c r="CC91" s="5">
        <f t="shared" si="33"/>
        <v>3610.2142580823438</v>
      </c>
      <c r="CD91" s="35">
        <f t="shared" si="34"/>
        <v>7.0000000000000007E-2</v>
      </c>
      <c r="CE91" s="5">
        <f t="shared" si="58"/>
        <v>62019.969895019443</v>
      </c>
      <c r="CF91" s="5">
        <f t="shared" si="59"/>
        <v>327048.92928576667</v>
      </c>
      <c r="CG91" s="5">
        <f t="shared" si="35"/>
        <v>617980.03010497999</v>
      </c>
      <c r="CH91" s="5">
        <f t="shared" si="36"/>
        <v>389068.8991807861</v>
      </c>
    </row>
    <row r="92" spans="9:86" ht="14.25" customHeight="1">
      <c r="I92" s="150"/>
      <c r="J92" s="2">
        <v>87</v>
      </c>
      <c r="K92" s="118">
        <v>47484</v>
      </c>
      <c r="L92" s="5">
        <f t="shared" si="37"/>
        <v>629379.60704523243</v>
      </c>
      <c r="M92" s="5">
        <f t="shared" si="0"/>
        <v>5108.6129075462923</v>
      </c>
      <c r="N92" s="5">
        <f t="shared" si="1"/>
        <v>781.6281091103192</v>
      </c>
      <c r="O92" s="35">
        <f t="shared" si="2"/>
        <v>1.490283003187572E-2</v>
      </c>
      <c r="P92" s="5">
        <f t="shared" si="3"/>
        <v>4326.9847984359731</v>
      </c>
      <c r="Q92" s="35">
        <f t="shared" si="4"/>
        <v>8.2500000000000004E-2</v>
      </c>
      <c r="R92" s="5">
        <f t="shared" si="38"/>
        <v>51402.021063878114</v>
      </c>
      <c r="S92" s="5">
        <f t="shared" si="39"/>
        <v>393047.30189264921</v>
      </c>
      <c r="T92" s="5">
        <f t="shared" si="5"/>
        <v>628597.97893612215</v>
      </c>
      <c r="U92" s="5">
        <f t="shared" si="6"/>
        <v>444449.32295652735</v>
      </c>
      <c r="V92" s="150"/>
      <c r="W92" s="2">
        <v>87</v>
      </c>
      <c r="X92" s="118">
        <v>47484</v>
      </c>
      <c r="Y92" s="5">
        <f t="shared" si="40"/>
        <v>627246.64244394132</v>
      </c>
      <c r="Z92" s="5">
        <f t="shared" si="41"/>
        <v>4989.5991023797669</v>
      </c>
      <c r="AA92" s="5">
        <f t="shared" si="7"/>
        <v>807.95481942015795</v>
      </c>
      <c r="AB92" s="35">
        <f t="shared" si="8"/>
        <v>1.5457169759036859E-2</v>
      </c>
      <c r="AC92" s="5">
        <f t="shared" si="9"/>
        <v>4181.644282959609</v>
      </c>
      <c r="AD92" s="35">
        <f t="shared" si="10"/>
        <v>0.08</v>
      </c>
      <c r="AE92" s="5">
        <f t="shared" si="42"/>
        <v>53561.312375478272</v>
      </c>
      <c r="AF92" s="5">
        <f t="shared" si="43"/>
        <v>380533.80953156151</v>
      </c>
      <c r="AG92" s="5">
        <f t="shared" si="11"/>
        <v>626438.6876245212</v>
      </c>
      <c r="AH92" s="5">
        <f t="shared" si="12"/>
        <v>434095.12190703978</v>
      </c>
      <c r="AI92" s="150"/>
      <c r="AJ92" s="2">
        <v>87</v>
      </c>
      <c r="AK92" s="118">
        <v>47484</v>
      </c>
      <c r="AL92" s="5">
        <f t="shared" si="44"/>
        <v>625041.43155847606</v>
      </c>
      <c r="AM92" s="5">
        <f t="shared" si="45"/>
        <v>4871.6032698015033</v>
      </c>
      <c r="AN92" s="5">
        <f t="shared" si="13"/>
        <v>834.87735765301204</v>
      </c>
      <c r="AO92" s="35">
        <f t="shared" si="14"/>
        <v>1.6028582724277946E-2</v>
      </c>
      <c r="AP92" s="5">
        <f t="shared" si="15"/>
        <v>4036.7259121484913</v>
      </c>
      <c r="AQ92" s="35">
        <f t="shared" si="16"/>
        <v>7.7499999999999999E-2</v>
      </c>
      <c r="AR92" s="5">
        <f t="shared" si="46"/>
        <v>55793.445799176741</v>
      </c>
      <c r="AS92" s="5">
        <f t="shared" si="47"/>
        <v>368036.03867355408</v>
      </c>
      <c r="AT92" s="5">
        <f t="shared" si="17"/>
        <v>624206.55420082307</v>
      </c>
      <c r="AU92" s="5">
        <f t="shared" si="18"/>
        <v>423829.48447273084</v>
      </c>
      <c r="AV92" s="150"/>
      <c r="AW92" s="2">
        <v>87</v>
      </c>
      <c r="AX92" s="118">
        <v>47484</v>
      </c>
      <c r="AY92" s="5">
        <f t="shared" si="48"/>
        <v>622762.71619641408</v>
      </c>
      <c r="AZ92" s="5">
        <f t="shared" si="49"/>
        <v>4754.6586581588872</v>
      </c>
      <c r="BA92" s="5">
        <f t="shared" si="19"/>
        <v>862.39168193129944</v>
      </c>
      <c r="BB92" s="35">
        <f t="shared" si="20"/>
        <v>1.6617404854261861E-2</v>
      </c>
      <c r="BC92" s="5">
        <f t="shared" si="21"/>
        <v>3892.2669762275877</v>
      </c>
      <c r="BD92" s="35">
        <f t="shared" si="22"/>
        <v>7.4999999999999997E-2</v>
      </c>
      <c r="BE92" s="5">
        <f t="shared" si="50"/>
        <v>58099.675485517306</v>
      </c>
      <c r="BF92" s="5">
        <f t="shared" si="51"/>
        <v>355555.6277743057</v>
      </c>
      <c r="BG92" s="5">
        <f t="shared" si="23"/>
        <v>621900.32451448275</v>
      </c>
      <c r="BH92" s="5">
        <f t="shared" si="24"/>
        <v>413655.30325982301</v>
      </c>
      <c r="BI92" s="150"/>
      <c r="BJ92" s="2">
        <v>87</v>
      </c>
      <c r="BK92" s="118">
        <v>47484</v>
      </c>
      <c r="BL92" s="5">
        <f t="shared" si="52"/>
        <v>620409.2952078142</v>
      </c>
      <c r="BM92" s="5">
        <f t="shared" si="53"/>
        <v>4638.7987043821031</v>
      </c>
      <c r="BN92" s="5">
        <f t="shared" si="25"/>
        <v>890.49254583489255</v>
      </c>
      <c r="BO92" s="35">
        <f t="shared" si="26"/>
        <v>1.7223969132247326E-2</v>
      </c>
      <c r="BP92" s="5">
        <f t="shared" si="27"/>
        <v>3748.3061585472105</v>
      </c>
      <c r="BQ92" s="35">
        <f t="shared" si="28"/>
        <v>7.2499999999999995E-2</v>
      </c>
      <c r="BR92" s="5">
        <f t="shared" si="54"/>
        <v>60481.197338021135</v>
      </c>
      <c r="BS92" s="5">
        <f t="shared" si="55"/>
        <v>343094.28994322184</v>
      </c>
      <c r="BT92" s="5">
        <f t="shared" si="29"/>
        <v>619518.80266197934</v>
      </c>
      <c r="BU92" s="5">
        <f t="shared" si="30"/>
        <v>403575.48728124297</v>
      </c>
      <c r="BV92" s="150"/>
      <c r="BW92" s="2">
        <v>87</v>
      </c>
      <c r="BX92" s="118">
        <v>47484</v>
      </c>
      <c r="BY92" s="5">
        <f t="shared" si="56"/>
        <v>617980.03010497999</v>
      </c>
      <c r="BZ92" s="5">
        <f t="shared" si="57"/>
        <v>4524.056967218442</v>
      </c>
      <c r="CA92" s="5">
        <f t="shared" si="31"/>
        <v>919.17345827272538</v>
      </c>
      <c r="CB92" s="35">
        <f t="shared" si="32"/>
        <v>1.7848605071265747E-2</v>
      </c>
      <c r="CC92" s="5">
        <f t="shared" si="33"/>
        <v>3604.8835089457166</v>
      </c>
      <c r="CD92" s="35">
        <f t="shared" si="34"/>
        <v>7.0000000000000007E-2</v>
      </c>
      <c r="CE92" s="5">
        <f t="shared" si="58"/>
        <v>62939.143353292166</v>
      </c>
      <c r="CF92" s="5">
        <f t="shared" si="59"/>
        <v>330653.81279471237</v>
      </c>
      <c r="CG92" s="5">
        <f t="shared" si="35"/>
        <v>617060.85664670728</v>
      </c>
      <c r="CH92" s="5">
        <f t="shared" si="36"/>
        <v>393592.95614800451</v>
      </c>
    </row>
    <row r="93" spans="9:86" ht="14.25" customHeight="1">
      <c r="I93" s="150"/>
      <c r="J93" s="2">
        <v>88</v>
      </c>
      <c r="K93" s="118">
        <v>47515</v>
      </c>
      <c r="L93" s="5">
        <f t="shared" si="37"/>
        <v>628597.97893612215</v>
      </c>
      <c r="M93" s="5">
        <f t="shared" si="0"/>
        <v>5108.6129075462923</v>
      </c>
      <c r="N93" s="5">
        <f t="shared" si="1"/>
        <v>787.00180236045253</v>
      </c>
      <c r="O93" s="35">
        <f t="shared" si="2"/>
        <v>1.502394526356746E-2</v>
      </c>
      <c r="P93" s="5">
        <f t="shared" si="3"/>
        <v>4321.6111051858397</v>
      </c>
      <c r="Q93" s="35">
        <f t="shared" si="4"/>
        <v>8.2500000000000004E-2</v>
      </c>
      <c r="R93" s="5">
        <f t="shared" si="38"/>
        <v>52189.022866238563</v>
      </c>
      <c r="S93" s="5">
        <f t="shared" si="39"/>
        <v>397368.91299783502</v>
      </c>
      <c r="T93" s="5">
        <f t="shared" si="5"/>
        <v>627810.97713376174</v>
      </c>
      <c r="U93" s="5">
        <f t="shared" si="6"/>
        <v>449557.93586407357</v>
      </c>
      <c r="V93" s="150"/>
      <c r="W93" s="2">
        <v>88</v>
      </c>
      <c r="X93" s="118">
        <v>47515</v>
      </c>
      <c r="Y93" s="5">
        <f t="shared" si="40"/>
        <v>626438.6876245212</v>
      </c>
      <c r="Z93" s="5">
        <f t="shared" si="41"/>
        <v>4989.5991023797669</v>
      </c>
      <c r="AA93" s="5">
        <f t="shared" si="7"/>
        <v>813.34118488295826</v>
      </c>
      <c r="AB93" s="35">
        <f t="shared" si="8"/>
        <v>1.5580286485188423E-2</v>
      </c>
      <c r="AC93" s="5">
        <f t="shared" si="9"/>
        <v>4176.2579174968087</v>
      </c>
      <c r="AD93" s="35">
        <f t="shared" si="10"/>
        <v>8.0000000000000016E-2</v>
      </c>
      <c r="AE93" s="5">
        <f t="shared" si="42"/>
        <v>54374.653560361228</v>
      </c>
      <c r="AF93" s="5">
        <f t="shared" si="43"/>
        <v>384710.06744905829</v>
      </c>
      <c r="AG93" s="5">
        <f t="shared" si="11"/>
        <v>625625.34643963829</v>
      </c>
      <c r="AH93" s="5">
        <f t="shared" si="12"/>
        <v>439084.72100941953</v>
      </c>
      <c r="AI93" s="150"/>
      <c r="AJ93" s="2">
        <v>88</v>
      </c>
      <c r="AK93" s="118">
        <v>47515</v>
      </c>
      <c r="AL93" s="5">
        <f t="shared" si="44"/>
        <v>624206.55420082307</v>
      </c>
      <c r="AM93" s="5">
        <f t="shared" si="45"/>
        <v>4871.6032698015033</v>
      </c>
      <c r="AN93" s="5">
        <f t="shared" si="13"/>
        <v>840.26927392118751</v>
      </c>
      <c r="AO93" s="35">
        <f t="shared" si="14"/>
        <v>1.6153677367204029E-2</v>
      </c>
      <c r="AP93" s="5">
        <f t="shared" si="15"/>
        <v>4031.3339958803158</v>
      </c>
      <c r="AQ93" s="35">
        <f t="shared" si="16"/>
        <v>7.7499999999999999E-2</v>
      </c>
      <c r="AR93" s="5">
        <f t="shared" si="46"/>
        <v>56633.715073097927</v>
      </c>
      <c r="AS93" s="5">
        <f t="shared" si="47"/>
        <v>372067.37266943441</v>
      </c>
      <c r="AT93" s="5">
        <f t="shared" si="17"/>
        <v>623366.28492690192</v>
      </c>
      <c r="AU93" s="5">
        <f t="shared" si="18"/>
        <v>428701.08774253231</v>
      </c>
      <c r="AV93" s="150"/>
      <c r="AW93" s="2">
        <v>88</v>
      </c>
      <c r="AX93" s="118">
        <v>47515</v>
      </c>
      <c r="AY93" s="5">
        <f t="shared" si="48"/>
        <v>621900.32451448275</v>
      </c>
      <c r="AZ93" s="5">
        <f t="shared" si="49"/>
        <v>4754.6586581588872</v>
      </c>
      <c r="BA93" s="5">
        <f t="shared" si="19"/>
        <v>867.78162994337026</v>
      </c>
      <c r="BB93" s="35">
        <f t="shared" si="20"/>
        <v>1.6744451078153342E-2</v>
      </c>
      <c r="BC93" s="5">
        <f t="shared" si="21"/>
        <v>3886.8770282155169</v>
      </c>
      <c r="BD93" s="35">
        <f t="shared" si="22"/>
        <v>7.4999999999999997E-2</v>
      </c>
      <c r="BE93" s="5">
        <f t="shared" si="50"/>
        <v>58967.457115460675</v>
      </c>
      <c r="BF93" s="5">
        <f t="shared" si="51"/>
        <v>359442.5048025212</v>
      </c>
      <c r="BG93" s="5">
        <f t="shared" si="23"/>
        <v>621032.54288453935</v>
      </c>
      <c r="BH93" s="5">
        <f t="shared" si="24"/>
        <v>418409.96191798185</v>
      </c>
      <c r="BI93" s="150"/>
      <c r="BJ93" s="2">
        <v>88</v>
      </c>
      <c r="BK93" s="118">
        <v>47515</v>
      </c>
      <c r="BL93" s="5">
        <f t="shared" si="52"/>
        <v>619518.80266197934</v>
      </c>
      <c r="BM93" s="5">
        <f t="shared" si="53"/>
        <v>4638.7987043821031</v>
      </c>
      <c r="BN93" s="5">
        <f t="shared" si="25"/>
        <v>895.8726049659781</v>
      </c>
      <c r="BO93" s="35">
        <f t="shared" si="26"/>
        <v>1.7352937817865371E-2</v>
      </c>
      <c r="BP93" s="5">
        <f t="shared" si="27"/>
        <v>3742.926099416125</v>
      </c>
      <c r="BQ93" s="35">
        <f t="shared" si="28"/>
        <v>7.2499999999999995E-2</v>
      </c>
      <c r="BR93" s="5">
        <f t="shared" si="54"/>
        <v>61377.069942987117</v>
      </c>
      <c r="BS93" s="5">
        <f t="shared" si="55"/>
        <v>346837.21604263794</v>
      </c>
      <c r="BT93" s="5">
        <f t="shared" si="29"/>
        <v>618622.93005701341</v>
      </c>
      <c r="BU93" s="5">
        <f t="shared" si="30"/>
        <v>408214.28598562506</v>
      </c>
      <c r="BV93" s="150"/>
      <c r="BW93" s="2">
        <v>88</v>
      </c>
      <c r="BX93" s="118">
        <v>47515</v>
      </c>
      <c r="BY93" s="5">
        <f t="shared" si="56"/>
        <v>617060.85664670728</v>
      </c>
      <c r="BZ93" s="5">
        <f t="shared" si="57"/>
        <v>4524.056967218442</v>
      </c>
      <c r="CA93" s="5">
        <f t="shared" si="31"/>
        <v>924.53530344598266</v>
      </c>
      <c r="CB93" s="35">
        <f t="shared" si="32"/>
        <v>1.7979464297317768E-2</v>
      </c>
      <c r="CC93" s="5">
        <f t="shared" si="33"/>
        <v>3599.5216637724593</v>
      </c>
      <c r="CD93" s="35">
        <f t="shared" si="34"/>
        <v>7.0000000000000007E-2</v>
      </c>
      <c r="CE93" s="5">
        <f t="shared" si="58"/>
        <v>63863.67865673815</v>
      </c>
      <c r="CF93" s="5">
        <f t="shared" si="59"/>
        <v>334253.33445848484</v>
      </c>
      <c r="CG93" s="5">
        <f t="shared" si="35"/>
        <v>616136.32134326128</v>
      </c>
      <c r="CH93" s="5">
        <f t="shared" si="36"/>
        <v>398117.01311522297</v>
      </c>
    </row>
    <row r="94" spans="9:86" ht="14.25" customHeight="1">
      <c r="I94" s="150"/>
      <c r="J94" s="2">
        <v>89</v>
      </c>
      <c r="K94" s="118">
        <v>47543</v>
      </c>
      <c r="L94" s="5">
        <f t="shared" si="37"/>
        <v>627810.97713376174</v>
      </c>
      <c r="M94" s="5">
        <f t="shared" si="0"/>
        <v>5108.6129075462923</v>
      </c>
      <c r="N94" s="5">
        <f t="shared" si="1"/>
        <v>792.41243975167981</v>
      </c>
      <c r="O94" s="35">
        <f t="shared" si="2"/>
        <v>1.5146197857885138E-2</v>
      </c>
      <c r="P94" s="5">
        <f t="shared" si="3"/>
        <v>4316.2004677946125</v>
      </c>
      <c r="Q94" s="35">
        <f t="shared" si="4"/>
        <v>8.2500000000000018E-2</v>
      </c>
      <c r="R94" s="5">
        <f t="shared" si="38"/>
        <v>52981.435305990242</v>
      </c>
      <c r="S94" s="5">
        <f t="shared" si="39"/>
        <v>401685.11346562963</v>
      </c>
      <c r="T94" s="5">
        <f t="shared" si="5"/>
        <v>627018.56469401007</v>
      </c>
      <c r="U94" s="5">
        <f t="shared" si="6"/>
        <v>454666.54877161985</v>
      </c>
      <c r="V94" s="150"/>
      <c r="W94" s="2">
        <v>89</v>
      </c>
      <c r="X94" s="118">
        <v>47543</v>
      </c>
      <c r="Y94" s="5">
        <f t="shared" si="40"/>
        <v>625625.34643963829</v>
      </c>
      <c r="Z94" s="5">
        <f t="shared" si="41"/>
        <v>4989.5991023797669</v>
      </c>
      <c r="AA94" s="5">
        <f t="shared" si="7"/>
        <v>818.76345944884451</v>
      </c>
      <c r="AB94" s="35">
        <f t="shared" si="8"/>
        <v>1.5704545171163535E-2</v>
      </c>
      <c r="AC94" s="5">
        <f t="shared" si="9"/>
        <v>4170.8356429309224</v>
      </c>
      <c r="AD94" s="35">
        <f t="shared" si="10"/>
        <v>0.08</v>
      </c>
      <c r="AE94" s="5">
        <f t="shared" si="42"/>
        <v>55193.417019810076</v>
      </c>
      <c r="AF94" s="5">
        <f t="shared" si="43"/>
        <v>388880.90309198922</v>
      </c>
      <c r="AG94" s="5">
        <f t="shared" si="11"/>
        <v>624806.58298018947</v>
      </c>
      <c r="AH94" s="5">
        <f t="shared" si="12"/>
        <v>444074.32011179929</v>
      </c>
      <c r="AI94" s="150"/>
      <c r="AJ94" s="2">
        <v>89</v>
      </c>
      <c r="AK94" s="118">
        <v>47543</v>
      </c>
      <c r="AL94" s="5">
        <f t="shared" si="44"/>
        <v>623366.28492690192</v>
      </c>
      <c r="AM94" s="5">
        <f t="shared" si="45"/>
        <v>4871.6032698015033</v>
      </c>
      <c r="AN94" s="5">
        <f t="shared" si="13"/>
        <v>845.69601298192856</v>
      </c>
      <c r="AO94" s="35">
        <f t="shared" si="14"/>
        <v>1.6279918245776112E-2</v>
      </c>
      <c r="AP94" s="5">
        <f t="shared" si="15"/>
        <v>4025.9072568195747</v>
      </c>
      <c r="AQ94" s="35">
        <f t="shared" si="16"/>
        <v>7.7499999999999999E-2</v>
      </c>
      <c r="AR94" s="5">
        <f t="shared" si="46"/>
        <v>57479.411086079854</v>
      </c>
      <c r="AS94" s="5">
        <f t="shared" si="47"/>
        <v>376093.27992625401</v>
      </c>
      <c r="AT94" s="5">
        <f t="shared" si="17"/>
        <v>622520.58891391999</v>
      </c>
      <c r="AU94" s="5">
        <f t="shared" si="18"/>
        <v>433572.69101233385</v>
      </c>
      <c r="AV94" s="150"/>
      <c r="AW94" s="2">
        <v>89</v>
      </c>
      <c r="AX94" s="118">
        <v>47543</v>
      </c>
      <c r="AY94" s="5">
        <f t="shared" si="48"/>
        <v>621032.54288453935</v>
      </c>
      <c r="AZ94" s="5">
        <f t="shared" si="49"/>
        <v>4754.6586581588872</v>
      </c>
      <c r="BA94" s="5">
        <f t="shared" si="19"/>
        <v>873.20526513051664</v>
      </c>
      <c r="BB94" s="35">
        <f t="shared" si="20"/>
        <v>1.687264749910912E-2</v>
      </c>
      <c r="BC94" s="5">
        <f t="shared" si="21"/>
        <v>3881.4533930283706</v>
      </c>
      <c r="BD94" s="35">
        <f t="shared" si="22"/>
        <v>7.4999999999999997E-2</v>
      </c>
      <c r="BE94" s="5">
        <f t="shared" si="50"/>
        <v>59840.662380591195</v>
      </c>
      <c r="BF94" s="5">
        <f t="shared" si="51"/>
        <v>363323.95819554955</v>
      </c>
      <c r="BG94" s="5">
        <f t="shared" si="23"/>
        <v>620159.33761940885</v>
      </c>
      <c r="BH94" s="5">
        <f t="shared" si="24"/>
        <v>423164.62057614076</v>
      </c>
      <c r="BI94" s="150"/>
      <c r="BJ94" s="2">
        <v>89</v>
      </c>
      <c r="BK94" s="118">
        <v>47543</v>
      </c>
      <c r="BL94" s="5">
        <f t="shared" si="52"/>
        <v>618622.93005701341</v>
      </c>
      <c r="BM94" s="5">
        <f t="shared" si="53"/>
        <v>4638.7987043821031</v>
      </c>
      <c r="BN94" s="5">
        <f t="shared" si="25"/>
        <v>901.28516862098058</v>
      </c>
      <c r="BO94" s="35">
        <f t="shared" si="26"/>
        <v>1.7483060355449481E-2</v>
      </c>
      <c r="BP94" s="5">
        <f t="shared" si="27"/>
        <v>3737.5135357611225</v>
      </c>
      <c r="BQ94" s="35">
        <f t="shared" si="28"/>
        <v>7.2499999999999995E-2</v>
      </c>
      <c r="BR94" s="5">
        <f t="shared" si="54"/>
        <v>62278.3551116081</v>
      </c>
      <c r="BS94" s="5">
        <f t="shared" si="55"/>
        <v>350574.72957839904</v>
      </c>
      <c r="BT94" s="5">
        <f t="shared" si="29"/>
        <v>617721.64488839242</v>
      </c>
      <c r="BU94" s="5">
        <f t="shared" si="30"/>
        <v>412853.08469000715</v>
      </c>
      <c r="BV94" s="150"/>
      <c r="BW94" s="2">
        <v>89</v>
      </c>
      <c r="BX94" s="118">
        <v>47543</v>
      </c>
      <c r="BY94" s="5">
        <f t="shared" si="56"/>
        <v>616136.32134326128</v>
      </c>
      <c r="BZ94" s="5">
        <f t="shared" si="57"/>
        <v>4524.056967218442</v>
      </c>
      <c r="CA94" s="5">
        <f t="shared" si="31"/>
        <v>929.92842604941779</v>
      </c>
      <c r="CB94" s="35">
        <f t="shared" si="32"/>
        <v>1.8111480732485568E-2</v>
      </c>
      <c r="CC94" s="5">
        <f t="shared" si="33"/>
        <v>3594.1285411690242</v>
      </c>
      <c r="CD94" s="35">
        <f t="shared" si="34"/>
        <v>7.0000000000000007E-2</v>
      </c>
      <c r="CE94" s="5">
        <f t="shared" si="58"/>
        <v>64793.607082787566</v>
      </c>
      <c r="CF94" s="5">
        <f t="shared" si="59"/>
        <v>337847.46299965389</v>
      </c>
      <c r="CG94" s="5">
        <f t="shared" si="35"/>
        <v>615206.39291721187</v>
      </c>
      <c r="CH94" s="5">
        <f t="shared" si="36"/>
        <v>402641.07008244144</v>
      </c>
    </row>
    <row r="95" spans="9:86" ht="14.25" customHeight="1">
      <c r="I95" s="150"/>
      <c r="J95" s="2">
        <v>90</v>
      </c>
      <c r="K95" s="118">
        <v>47574</v>
      </c>
      <c r="L95" s="5">
        <f t="shared" si="37"/>
        <v>627018.56469401007</v>
      </c>
      <c r="M95" s="5">
        <f t="shared" si="0"/>
        <v>5108.6129075462923</v>
      </c>
      <c r="N95" s="5">
        <f t="shared" si="1"/>
        <v>797.86027527497299</v>
      </c>
      <c r="O95" s="35">
        <f t="shared" si="2"/>
        <v>1.5269601001322856E-2</v>
      </c>
      <c r="P95" s="5">
        <f t="shared" si="3"/>
        <v>4310.7526322713193</v>
      </c>
      <c r="Q95" s="35">
        <f t="shared" si="4"/>
        <v>8.2500000000000004E-2</v>
      </c>
      <c r="R95" s="5">
        <f t="shared" si="38"/>
        <v>53779.295581265214</v>
      </c>
      <c r="S95" s="5">
        <f t="shared" si="39"/>
        <v>405995.86609790096</v>
      </c>
      <c r="T95" s="5">
        <f t="shared" si="5"/>
        <v>626220.70441873511</v>
      </c>
      <c r="U95" s="5">
        <f t="shared" si="6"/>
        <v>459775.16167916619</v>
      </c>
      <c r="V95" s="150"/>
      <c r="W95" s="2">
        <v>90</v>
      </c>
      <c r="X95" s="118">
        <v>47574</v>
      </c>
      <c r="Y95" s="5">
        <f t="shared" si="40"/>
        <v>624806.58298018947</v>
      </c>
      <c r="Z95" s="5">
        <f t="shared" si="41"/>
        <v>4989.5991023797669</v>
      </c>
      <c r="AA95" s="5">
        <f t="shared" si="7"/>
        <v>824.22188251183707</v>
      </c>
      <c r="AB95" s="35">
        <f t="shared" si="8"/>
        <v>1.5829958997816199E-2</v>
      </c>
      <c r="AC95" s="5">
        <f t="shared" si="9"/>
        <v>4165.3772198679299</v>
      </c>
      <c r="AD95" s="35">
        <f t="shared" si="10"/>
        <v>0.08</v>
      </c>
      <c r="AE95" s="5">
        <f t="shared" si="42"/>
        <v>56017.638902321916</v>
      </c>
      <c r="AF95" s="5">
        <f t="shared" si="43"/>
        <v>393046.28031185718</v>
      </c>
      <c r="AG95" s="5">
        <f t="shared" si="11"/>
        <v>623982.36109767761</v>
      </c>
      <c r="AH95" s="5">
        <f t="shared" si="12"/>
        <v>449063.9192141791</v>
      </c>
      <c r="AI95" s="150"/>
      <c r="AJ95" s="2">
        <v>90</v>
      </c>
      <c r="AK95" s="118">
        <v>47574</v>
      </c>
      <c r="AL95" s="5">
        <f t="shared" si="44"/>
        <v>622520.58891391999</v>
      </c>
      <c r="AM95" s="5">
        <f t="shared" si="45"/>
        <v>4871.6032698015033</v>
      </c>
      <c r="AN95" s="5">
        <f t="shared" si="13"/>
        <v>851.15779973243662</v>
      </c>
      <c r="AO95" s="35">
        <f t="shared" si="14"/>
        <v>1.6407318534811675E-2</v>
      </c>
      <c r="AP95" s="5">
        <f t="shared" si="15"/>
        <v>4020.4454700690667</v>
      </c>
      <c r="AQ95" s="35">
        <f t="shared" si="16"/>
        <v>7.7499999999999999E-2</v>
      </c>
      <c r="AR95" s="5">
        <f t="shared" si="46"/>
        <v>58330.568885812288</v>
      </c>
      <c r="AS95" s="5">
        <f t="shared" si="47"/>
        <v>380113.72539632308</v>
      </c>
      <c r="AT95" s="5">
        <f t="shared" si="17"/>
        <v>621669.43111418758</v>
      </c>
      <c r="AU95" s="5">
        <f t="shared" si="18"/>
        <v>438444.29428213538</v>
      </c>
      <c r="AV95" s="150"/>
      <c r="AW95" s="2">
        <v>90</v>
      </c>
      <c r="AX95" s="118">
        <v>47574</v>
      </c>
      <c r="AY95" s="5">
        <f t="shared" si="48"/>
        <v>620159.33761940885</v>
      </c>
      <c r="AZ95" s="5">
        <f t="shared" si="49"/>
        <v>4754.6586581588872</v>
      </c>
      <c r="BA95" s="5">
        <f t="shared" si="19"/>
        <v>878.66279803758243</v>
      </c>
      <c r="BB95" s="35">
        <f t="shared" si="20"/>
        <v>1.7002007285620849E-2</v>
      </c>
      <c r="BC95" s="5">
        <f t="shared" si="21"/>
        <v>3875.9958601213048</v>
      </c>
      <c r="BD95" s="35">
        <f t="shared" si="22"/>
        <v>7.4999999999999997E-2</v>
      </c>
      <c r="BE95" s="5">
        <f t="shared" si="50"/>
        <v>60719.32517862878</v>
      </c>
      <c r="BF95" s="5">
        <f t="shared" si="51"/>
        <v>367199.95405567088</v>
      </c>
      <c r="BG95" s="5">
        <f t="shared" si="23"/>
        <v>619280.67482137121</v>
      </c>
      <c r="BH95" s="5">
        <f t="shared" si="24"/>
        <v>427919.27923429967</v>
      </c>
      <c r="BI95" s="150"/>
      <c r="BJ95" s="2">
        <v>90</v>
      </c>
      <c r="BK95" s="118">
        <v>47574</v>
      </c>
      <c r="BL95" s="5">
        <f t="shared" si="52"/>
        <v>617721.64488839242</v>
      </c>
      <c r="BM95" s="5">
        <f t="shared" si="53"/>
        <v>4638.7987043821031</v>
      </c>
      <c r="BN95" s="5">
        <f t="shared" si="25"/>
        <v>906.73043318139889</v>
      </c>
      <c r="BO95" s="35">
        <f t="shared" si="26"/>
        <v>1.7614349906975791E-2</v>
      </c>
      <c r="BP95" s="5">
        <f t="shared" si="27"/>
        <v>3732.0682712007042</v>
      </c>
      <c r="BQ95" s="35">
        <f t="shared" si="28"/>
        <v>7.2499999999999995E-2</v>
      </c>
      <c r="BR95" s="5">
        <f t="shared" si="54"/>
        <v>63185.085544789501</v>
      </c>
      <c r="BS95" s="5">
        <f t="shared" si="55"/>
        <v>354306.79784959974</v>
      </c>
      <c r="BT95" s="5">
        <f t="shared" si="29"/>
        <v>616814.91445521102</v>
      </c>
      <c r="BU95" s="5">
        <f t="shared" si="30"/>
        <v>417491.88339438924</v>
      </c>
      <c r="BV95" s="150"/>
      <c r="BW95" s="2">
        <v>90</v>
      </c>
      <c r="BX95" s="118">
        <v>47574</v>
      </c>
      <c r="BY95" s="5">
        <f t="shared" si="56"/>
        <v>615206.39291721187</v>
      </c>
      <c r="BZ95" s="5">
        <f t="shared" si="57"/>
        <v>4524.056967218442</v>
      </c>
      <c r="CA95" s="5">
        <f t="shared" si="31"/>
        <v>935.35300853470608</v>
      </c>
      <c r="CB95" s="35">
        <f t="shared" si="32"/>
        <v>1.8244667532131637E-2</v>
      </c>
      <c r="CC95" s="5">
        <f t="shared" si="33"/>
        <v>3588.7039586837359</v>
      </c>
      <c r="CD95" s="35">
        <f t="shared" si="34"/>
        <v>7.0000000000000007E-2</v>
      </c>
      <c r="CE95" s="5">
        <f t="shared" si="58"/>
        <v>65728.960091322268</v>
      </c>
      <c r="CF95" s="5">
        <f t="shared" si="59"/>
        <v>341436.16695833765</v>
      </c>
      <c r="CG95" s="5">
        <f t="shared" si="35"/>
        <v>614271.03990867711</v>
      </c>
      <c r="CH95" s="5">
        <f t="shared" si="36"/>
        <v>407165.1270496599</v>
      </c>
    </row>
    <row r="96" spans="9:86" ht="14.25" customHeight="1">
      <c r="I96" s="150"/>
      <c r="J96" s="2">
        <v>91</v>
      </c>
      <c r="K96" s="118">
        <v>47604</v>
      </c>
      <c r="L96" s="5">
        <f t="shared" si="37"/>
        <v>626220.70441873511</v>
      </c>
      <c r="M96" s="5">
        <f t="shared" si="0"/>
        <v>5108.6129075462923</v>
      </c>
      <c r="N96" s="5">
        <f t="shared" si="1"/>
        <v>803.34556466748836</v>
      </c>
      <c r="O96" s="35">
        <f t="shared" si="2"/>
        <v>1.5394168075228285E-2</v>
      </c>
      <c r="P96" s="5">
        <f t="shared" si="3"/>
        <v>4305.2673428788039</v>
      </c>
      <c r="Q96" s="35">
        <f t="shared" si="4"/>
        <v>8.2500000000000004E-2</v>
      </c>
      <c r="R96" s="5">
        <f t="shared" si="38"/>
        <v>54582.641145932706</v>
      </c>
      <c r="S96" s="5">
        <f t="shared" si="39"/>
        <v>410301.13344077975</v>
      </c>
      <c r="T96" s="5">
        <f t="shared" si="5"/>
        <v>625417.35885406763</v>
      </c>
      <c r="U96" s="5">
        <f t="shared" si="6"/>
        <v>464883.77458671248</v>
      </c>
      <c r="V96" s="150"/>
      <c r="W96" s="2">
        <v>91</v>
      </c>
      <c r="X96" s="118">
        <v>47604</v>
      </c>
      <c r="Y96" s="5">
        <f t="shared" si="40"/>
        <v>623982.36109767761</v>
      </c>
      <c r="Z96" s="5">
        <f t="shared" si="41"/>
        <v>4989.5991023797669</v>
      </c>
      <c r="AA96" s="5">
        <f t="shared" si="7"/>
        <v>829.71669506191574</v>
      </c>
      <c r="AB96" s="35">
        <f t="shared" si="8"/>
        <v>1.5956541340732537E-2</v>
      </c>
      <c r="AC96" s="5">
        <f t="shared" si="9"/>
        <v>4159.8824073178512</v>
      </c>
      <c r="AD96" s="35">
        <f t="shared" si="10"/>
        <v>0.08</v>
      </c>
      <c r="AE96" s="5">
        <f t="shared" si="42"/>
        <v>56847.35559738383</v>
      </c>
      <c r="AF96" s="5">
        <f t="shared" si="43"/>
        <v>397206.16271917504</v>
      </c>
      <c r="AG96" s="5">
        <f t="shared" si="11"/>
        <v>623152.64440261573</v>
      </c>
      <c r="AH96" s="5">
        <f t="shared" si="12"/>
        <v>454053.51831655885</v>
      </c>
      <c r="AI96" s="150"/>
      <c r="AJ96" s="2">
        <v>91</v>
      </c>
      <c r="AK96" s="118">
        <v>47604</v>
      </c>
      <c r="AL96" s="5">
        <f t="shared" si="44"/>
        <v>621669.43111418758</v>
      </c>
      <c r="AM96" s="5">
        <f t="shared" si="45"/>
        <v>4871.6032698015033</v>
      </c>
      <c r="AN96" s="5">
        <f t="shared" si="13"/>
        <v>856.6548605223752</v>
      </c>
      <c r="AO96" s="35">
        <f t="shared" si="14"/>
        <v>1.6535891603748985E-2</v>
      </c>
      <c r="AP96" s="5">
        <f t="shared" si="15"/>
        <v>4014.9484092791281</v>
      </c>
      <c r="AQ96" s="35">
        <f t="shared" si="16"/>
        <v>7.7499999999999999E-2</v>
      </c>
      <c r="AR96" s="5">
        <f t="shared" si="46"/>
        <v>59187.223746334661</v>
      </c>
      <c r="AS96" s="5">
        <f t="shared" si="47"/>
        <v>384128.67380560219</v>
      </c>
      <c r="AT96" s="5">
        <f t="shared" si="17"/>
        <v>620812.77625366522</v>
      </c>
      <c r="AU96" s="5">
        <f t="shared" si="18"/>
        <v>443315.89755193685</v>
      </c>
      <c r="AV96" s="150"/>
      <c r="AW96" s="2">
        <v>91</v>
      </c>
      <c r="AX96" s="118">
        <v>47604</v>
      </c>
      <c r="AY96" s="5">
        <f t="shared" si="48"/>
        <v>619280.67482137121</v>
      </c>
      <c r="AZ96" s="5">
        <f t="shared" si="49"/>
        <v>4754.6586581588872</v>
      </c>
      <c r="BA96" s="5">
        <f t="shared" si="19"/>
        <v>884.15444052531757</v>
      </c>
      <c r="BB96" s="35">
        <f t="shared" si="20"/>
        <v>1.7132543800699378E-2</v>
      </c>
      <c r="BC96" s="5">
        <f t="shared" si="21"/>
        <v>3870.5042176335696</v>
      </c>
      <c r="BD96" s="35">
        <f t="shared" si="22"/>
        <v>7.4999999999999997E-2</v>
      </c>
      <c r="BE96" s="5">
        <f t="shared" si="50"/>
        <v>61603.479619154095</v>
      </c>
      <c r="BF96" s="5">
        <f t="shared" si="51"/>
        <v>371070.45827330445</v>
      </c>
      <c r="BG96" s="5">
        <f t="shared" si="23"/>
        <v>618396.52038084588</v>
      </c>
      <c r="BH96" s="5">
        <f t="shared" si="24"/>
        <v>432673.93789245852</v>
      </c>
      <c r="BI96" s="150"/>
      <c r="BJ96" s="2">
        <v>91</v>
      </c>
      <c r="BK96" s="118">
        <v>47604</v>
      </c>
      <c r="BL96" s="5">
        <f t="shared" si="52"/>
        <v>616814.91445521102</v>
      </c>
      <c r="BM96" s="5">
        <f t="shared" si="53"/>
        <v>4638.7987043821031</v>
      </c>
      <c r="BN96" s="5">
        <f t="shared" si="25"/>
        <v>912.20859621520322</v>
      </c>
      <c r="BO96" s="35">
        <f t="shared" si="26"/>
        <v>1.7746819828847217E-2</v>
      </c>
      <c r="BP96" s="5">
        <f t="shared" si="27"/>
        <v>3726.5901081668999</v>
      </c>
      <c r="BQ96" s="35">
        <f t="shared" si="28"/>
        <v>7.2499999999999995E-2</v>
      </c>
      <c r="BR96" s="5">
        <f t="shared" si="54"/>
        <v>64097.294141004706</v>
      </c>
      <c r="BS96" s="5">
        <f t="shared" si="55"/>
        <v>358033.38795776665</v>
      </c>
      <c r="BT96" s="5">
        <f t="shared" si="29"/>
        <v>615902.70585899579</v>
      </c>
      <c r="BU96" s="5">
        <f t="shared" si="30"/>
        <v>422130.68209877133</v>
      </c>
      <c r="BV96" s="150"/>
      <c r="BW96" s="2">
        <v>91</v>
      </c>
      <c r="BX96" s="118">
        <v>47604</v>
      </c>
      <c r="BY96" s="5">
        <f t="shared" si="56"/>
        <v>614271.03990867711</v>
      </c>
      <c r="BZ96" s="5">
        <f t="shared" si="57"/>
        <v>4524.056967218442</v>
      </c>
      <c r="CA96" s="5">
        <f t="shared" si="31"/>
        <v>940.80923441782534</v>
      </c>
      <c r="CB96" s="35">
        <f t="shared" si="32"/>
        <v>1.8379038045961488E-2</v>
      </c>
      <c r="CC96" s="5">
        <f t="shared" si="33"/>
        <v>3583.2477328006166</v>
      </c>
      <c r="CD96" s="35">
        <f t="shared" si="34"/>
        <v>7.0000000000000007E-2</v>
      </c>
      <c r="CE96" s="5">
        <f t="shared" si="58"/>
        <v>66669.769325740097</v>
      </c>
      <c r="CF96" s="5">
        <f t="shared" si="59"/>
        <v>345019.41469113826</v>
      </c>
      <c r="CG96" s="5">
        <f t="shared" si="35"/>
        <v>613330.23067425925</v>
      </c>
      <c r="CH96" s="5">
        <f t="shared" si="36"/>
        <v>411689.18401687837</v>
      </c>
    </row>
    <row r="97" spans="9:86" ht="14.25" customHeight="1">
      <c r="I97" s="150"/>
      <c r="J97" s="2">
        <v>92</v>
      </c>
      <c r="K97" s="118">
        <v>47635</v>
      </c>
      <c r="L97" s="5">
        <f t="shared" si="37"/>
        <v>625417.35885406763</v>
      </c>
      <c r="M97" s="5">
        <f t="shared" si="0"/>
        <v>5108.6129075462923</v>
      </c>
      <c r="N97" s="5">
        <f t="shared" si="1"/>
        <v>808.86856542457735</v>
      </c>
      <c r="O97" s="35">
        <f t="shared" si="2"/>
        <v>1.5519912659411467E-2</v>
      </c>
      <c r="P97" s="5">
        <f t="shared" si="3"/>
        <v>4299.7443421217149</v>
      </c>
      <c r="Q97" s="35">
        <f t="shared" si="4"/>
        <v>8.2500000000000004E-2</v>
      </c>
      <c r="R97" s="5">
        <f t="shared" si="38"/>
        <v>55391.509711357285</v>
      </c>
      <c r="S97" s="5">
        <f t="shared" si="39"/>
        <v>414600.87778290146</v>
      </c>
      <c r="T97" s="5">
        <f t="shared" si="5"/>
        <v>624608.49028864305</v>
      </c>
      <c r="U97" s="5">
        <f t="shared" si="6"/>
        <v>469992.38749425876</v>
      </c>
      <c r="V97" s="150"/>
      <c r="W97" s="2">
        <v>92</v>
      </c>
      <c r="X97" s="118">
        <v>47635</v>
      </c>
      <c r="Y97" s="5">
        <f t="shared" si="40"/>
        <v>623152.64440261573</v>
      </c>
      <c r="Z97" s="5">
        <f t="shared" si="41"/>
        <v>4989.5991023797669</v>
      </c>
      <c r="AA97" s="5">
        <f t="shared" si="7"/>
        <v>835.24813969566185</v>
      </c>
      <c r="AB97" s="35">
        <f t="shared" si="8"/>
        <v>1.6084305773838854E-2</v>
      </c>
      <c r="AC97" s="5">
        <f t="shared" si="9"/>
        <v>4154.3509626841051</v>
      </c>
      <c r="AD97" s="35">
        <f t="shared" si="10"/>
        <v>0.08</v>
      </c>
      <c r="AE97" s="5">
        <f t="shared" si="42"/>
        <v>57682.603737079495</v>
      </c>
      <c r="AF97" s="5">
        <f t="shared" si="43"/>
        <v>401360.51368185913</v>
      </c>
      <c r="AG97" s="5">
        <f t="shared" si="11"/>
        <v>622317.39626292011</v>
      </c>
      <c r="AH97" s="5">
        <f t="shared" si="12"/>
        <v>459043.11741893861</v>
      </c>
      <c r="AI97" s="150"/>
      <c r="AJ97" s="2">
        <v>92</v>
      </c>
      <c r="AK97" s="118">
        <v>47635</v>
      </c>
      <c r="AL97" s="5">
        <f t="shared" si="44"/>
        <v>620812.77625366522</v>
      </c>
      <c r="AM97" s="5">
        <f t="shared" si="45"/>
        <v>4871.6032698015033</v>
      </c>
      <c r="AN97" s="5">
        <f t="shared" si="13"/>
        <v>862.1874231632487</v>
      </c>
      <c r="AO97" s="35">
        <f t="shared" si="14"/>
        <v>1.6665651020254597E-2</v>
      </c>
      <c r="AP97" s="5">
        <f t="shared" si="15"/>
        <v>4009.4158466382546</v>
      </c>
      <c r="AQ97" s="35">
        <f t="shared" si="16"/>
        <v>7.7499999999999999E-2</v>
      </c>
      <c r="AR97" s="5">
        <f t="shared" si="46"/>
        <v>60049.411169497907</v>
      </c>
      <c r="AS97" s="5">
        <f t="shared" si="47"/>
        <v>388138.08965224045</v>
      </c>
      <c r="AT97" s="5">
        <f t="shared" si="17"/>
        <v>619950.58883050201</v>
      </c>
      <c r="AU97" s="5">
        <f t="shared" si="18"/>
        <v>448187.50082173839</v>
      </c>
      <c r="AV97" s="150"/>
      <c r="AW97" s="2">
        <v>92</v>
      </c>
      <c r="AX97" s="118">
        <v>47635</v>
      </c>
      <c r="AY97" s="5">
        <f t="shared" si="48"/>
        <v>618396.52038084588</v>
      </c>
      <c r="AZ97" s="5">
        <f t="shared" si="49"/>
        <v>4754.6586581588872</v>
      </c>
      <c r="BA97" s="5">
        <f t="shared" si="19"/>
        <v>889.68040577860074</v>
      </c>
      <c r="BB97" s="35">
        <f t="shared" si="20"/>
        <v>1.7264270605481712E-2</v>
      </c>
      <c r="BC97" s="5">
        <f t="shared" si="21"/>
        <v>3864.9782523802864</v>
      </c>
      <c r="BD97" s="35">
        <f t="shared" si="22"/>
        <v>7.4999999999999997E-2</v>
      </c>
      <c r="BE97" s="5">
        <f t="shared" si="50"/>
        <v>62493.160024932695</v>
      </c>
      <c r="BF97" s="5">
        <f t="shared" si="51"/>
        <v>374935.43652568472</v>
      </c>
      <c r="BG97" s="5">
        <f t="shared" si="23"/>
        <v>617506.8399750673</v>
      </c>
      <c r="BH97" s="5">
        <f t="shared" si="24"/>
        <v>437428.59655061743</v>
      </c>
      <c r="BI97" s="150"/>
      <c r="BJ97" s="2">
        <v>92</v>
      </c>
      <c r="BK97" s="118">
        <v>47635</v>
      </c>
      <c r="BL97" s="5">
        <f t="shared" si="52"/>
        <v>615902.70585899579</v>
      </c>
      <c r="BM97" s="5">
        <f t="shared" si="53"/>
        <v>4638.7987043821031</v>
      </c>
      <c r="BN97" s="5">
        <f t="shared" si="25"/>
        <v>917.71985648400369</v>
      </c>
      <c r="BO97" s="35">
        <f t="shared" si="26"/>
        <v>1.7880483675499988E-2</v>
      </c>
      <c r="BP97" s="5">
        <f t="shared" si="27"/>
        <v>3721.0788478980994</v>
      </c>
      <c r="BQ97" s="35">
        <f t="shared" si="28"/>
        <v>7.2499999999999995E-2</v>
      </c>
      <c r="BR97" s="5">
        <f t="shared" si="54"/>
        <v>65015.013997488713</v>
      </c>
      <c r="BS97" s="5">
        <f t="shared" si="55"/>
        <v>361754.46680566476</v>
      </c>
      <c r="BT97" s="5">
        <f t="shared" si="29"/>
        <v>614984.98600251181</v>
      </c>
      <c r="BU97" s="5">
        <f t="shared" si="30"/>
        <v>426769.48080315348</v>
      </c>
      <c r="BV97" s="150"/>
      <c r="BW97" s="2">
        <v>92</v>
      </c>
      <c r="BX97" s="118">
        <v>47635</v>
      </c>
      <c r="BY97" s="5">
        <f t="shared" si="56"/>
        <v>613330.23067425925</v>
      </c>
      <c r="BZ97" s="5">
        <f t="shared" si="57"/>
        <v>4524.056967218442</v>
      </c>
      <c r="CA97" s="5">
        <f t="shared" si="31"/>
        <v>946.29728828526277</v>
      </c>
      <c r="CB97" s="35">
        <f t="shared" si="32"/>
        <v>1.8514605821629743E-2</v>
      </c>
      <c r="CC97" s="5">
        <f t="shared" si="33"/>
        <v>3577.7596789331792</v>
      </c>
      <c r="CD97" s="35">
        <f t="shared" si="34"/>
        <v>7.0000000000000007E-2</v>
      </c>
      <c r="CE97" s="5">
        <f t="shared" si="58"/>
        <v>67616.06661402536</v>
      </c>
      <c r="CF97" s="5">
        <f t="shared" si="59"/>
        <v>348597.17437007144</v>
      </c>
      <c r="CG97" s="5">
        <f t="shared" si="35"/>
        <v>612383.93338597403</v>
      </c>
      <c r="CH97" s="5">
        <f t="shared" si="36"/>
        <v>416213.24098409677</v>
      </c>
    </row>
    <row r="98" spans="9:86" ht="14.25" customHeight="1">
      <c r="I98" s="150"/>
      <c r="J98" s="2">
        <v>93</v>
      </c>
      <c r="K98" s="118">
        <v>47665</v>
      </c>
      <c r="L98" s="5">
        <f t="shared" si="37"/>
        <v>624608.49028864305</v>
      </c>
      <c r="M98" s="5">
        <f t="shared" si="0"/>
        <v>5108.6129075462923</v>
      </c>
      <c r="N98" s="5">
        <f t="shared" si="1"/>
        <v>814.429536811871</v>
      </c>
      <c r="O98" s="35">
        <f t="shared" si="2"/>
        <v>1.5646848535834181E-2</v>
      </c>
      <c r="P98" s="5">
        <f t="shared" si="3"/>
        <v>4294.1833707344213</v>
      </c>
      <c r="Q98" s="35">
        <f t="shared" si="4"/>
        <v>8.2500000000000004E-2</v>
      </c>
      <c r="R98" s="5">
        <f t="shared" si="38"/>
        <v>56205.939248169154</v>
      </c>
      <c r="S98" s="5">
        <f t="shared" si="39"/>
        <v>418895.06115363591</v>
      </c>
      <c r="T98" s="5">
        <f t="shared" si="5"/>
        <v>623794.06075183116</v>
      </c>
      <c r="U98" s="5">
        <f t="shared" si="6"/>
        <v>475101.00040180504</v>
      </c>
      <c r="V98" s="150"/>
      <c r="W98" s="2">
        <v>93</v>
      </c>
      <c r="X98" s="118">
        <v>47665</v>
      </c>
      <c r="Y98" s="5">
        <f t="shared" si="40"/>
        <v>622317.39626292011</v>
      </c>
      <c r="Z98" s="5">
        <f t="shared" si="41"/>
        <v>4989.5991023797669</v>
      </c>
      <c r="AA98" s="5">
        <f t="shared" si="7"/>
        <v>840.81646062696564</v>
      </c>
      <c r="AB98" s="35">
        <f t="shared" si="8"/>
        <v>1.6213266073090451E-2</v>
      </c>
      <c r="AC98" s="5">
        <f t="shared" si="9"/>
        <v>4148.7826417528013</v>
      </c>
      <c r="AD98" s="35">
        <f t="shared" si="10"/>
        <v>0.08</v>
      </c>
      <c r="AE98" s="5">
        <f t="shared" si="42"/>
        <v>58523.420197706459</v>
      </c>
      <c r="AF98" s="5">
        <f t="shared" si="43"/>
        <v>405509.29632361192</v>
      </c>
      <c r="AG98" s="5">
        <f t="shared" si="11"/>
        <v>621476.5798022931</v>
      </c>
      <c r="AH98" s="5">
        <f t="shared" si="12"/>
        <v>464032.71652131836</v>
      </c>
      <c r="AI98" s="150"/>
      <c r="AJ98" s="2">
        <v>93</v>
      </c>
      <c r="AK98" s="118">
        <v>47665</v>
      </c>
      <c r="AL98" s="5">
        <f t="shared" si="44"/>
        <v>619950.58883050201</v>
      </c>
      <c r="AM98" s="5">
        <f t="shared" si="45"/>
        <v>4871.6032698015033</v>
      </c>
      <c r="AN98" s="5">
        <f t="shared" si="13"/>
        <v>867.75571693784468</v>
      </c>
      <c r="AO98" s="35">
        <f t="shared" si="14"/>
        <v>1.6796610553911625E-2</v>
      </c>
      <c r="AP98" s="5">
        <f t="shared" si="15"/>
        <v>4003.8475528636586</v>
      </c>
      <c r="AQ98" s="35">
        <f t="shared" si="16"/>
        <v>7.7499999999999999E-2</v>
      </c>
      <c r="AR98" s="5">
        <f t="shared" si="46"/>
        <v>60917.166886435749</v>
      </c>
      <c r="AS98" s="5">
        <f t="shared" si="47"/>
        <v>392141.9372051041</v>
      </c>
      <c r="AT98" s="5">
        <f t="shared" si="17"/>
        <v>619082.83311356418</v>
      </c>
      <c r="AU98" s="5">
        <f t="shared" si="18"/>
        <v>453059.10409153986</v>
      </c>
      <c r="AV98" s="150"/>
      <c r="AW98" s="2">
        <v>93</v>
      </c>
      <c r="AX98" s="118">
        <v>47665</v>
      </c>
      <c r="AY98" s="5">
        <f t="shared" si="48"/>
        <v>617506.8399750673</v>
      </c>
      <c r="AZ98" s="5">
        <f t="shared" si="49"/>
        <v>4754.6586581588872</v>
      </c>
      <c r="BA98" s="5">
        <f t="shared" si="19"/>
        <v>895.24090831471676</v>
      </c>
      <c r="BB98" s="35">
        <f t="shared" si="20"/>
        <v>1.7397201462918791E-2</v>
      </c>
      <c r="BC98" s="5">
        <f t="shared" si="21"/>
        <v>3859.4177498441704</v>
      </c>
      <c r="BD98" s="35">
        <f t="shared" si="22"/>
        <v>7.4999999999999997E-2</v>
      </c>
      <c r="BE98" s="5">
        <f t="shared" si="50"/>
        <v>63388.400933247409</v>
      </c>
      <c r="BF98" s="5">
        <f t="shared" si="51"/>
        <v>378794.85427552887</v>
      </c>
      <c r="BG98" s="5">
        <f t="shared" si="23"/>
        <v>616611.59906675259</v>
      </c>
      <c r="BH98" s="5">
        <f t="shared" si="24"/>
        <v>442183.25520877627</v>
      </c>
      <c r="BI98" s="150"/>
      <c r="BJ98" s="2">
        <v>93</v>
      </c>
      <c r="BK98" s="118">
        <v>47665</v>
      </c>
      <c r="BL98" s="5">
        <f t="shared" si="52"/>
        <v>614984.98600251181</v>
      </c>
      <c r="BM98" s="5">
        <f t="shared" si="53"/>
        <v>4638.7987043821031</v>
      </c>
      <c r="BN98" s="5">
        <f t="shared" si="25"/>
        <v>923.26441395026086</v>
      </c>
      <c r="BO98" s="35">
        <f t="shared" si="26"/>
        <v>1.8015355203090892E-2</v>
      </c>
      <c r="BP98" s="5">
        <f t="shared" si="27"/>
        <v>3715.5342904318422</v>
      </c>
      <c r="BQ98" s="35">
        <f t="shared" si="28"/>
        <v>7.2499999999999995E-2</v>
      </c>
      <c r="BR98" s="5">
        <f t="shared" si="54"/>
        <v>65938.27841143898</v>
      </c>
      <c r="BS98" s="5">
        <f t="shared" si="55"/>
        <v>365470.00109609659</v>
      </c>
      <c r="BT98" s="5">
        <f t="shared" si="29"/>
        <v>614061.72158856154</v>
      </c>
      <c r="BU98" s="5">
        <f t="shared" si="30"/>
        <v>431408.27950753557</v>
      </c>
      <c r="BV98" s="150"/>
      <c r="BW98" s="2">
        <v>93</v>
      </c>
      <c r="BX98" s="118">
        <v>47665</v>
      </c>
      <c r="BY98" s="5">
        <f t="shared" si="56"/>
        <v>612383.93338597403</v>
      </c>
      <c r="BZ98" s="5">
        <f t="shared" si="57"/>
        <v>4524.056967218442</v>
      </c>
      <c r="CA98" s="5">
        <f t="shared" si="31"/>
        <v>951.81735580025997</v>
      </c>
      <c r="CB98" s="35">
        <f t="shared" si="32"/>
        <v>1.8651384608426965E-2</v>
      </c>
      <c r="CC98" s="5">
        <f t="shared" si="33"/>
        <v>3572.239611418182</v>
      </c>
      <c r="CD98" s="35">
        <f t="shared" si="34"/>
        <v>7.0000000000000007E-2</v>
      </c>
      <c r="CE98" s="5">
        <f t="shared" si="58"/>
        <v>68567.88396982562</v>
      </c>
      <c r="CF98" s="5">
        <f t="shared" si="59"/>
        <v>352169.4139814896</v>
      </c>
      <c r="CG98" s="5">
        <f t="shared" si="35"/>
        <v>611432.11603017373</v>
      </c>
      <c r="CH98" s="5">
        <f t="shared" si="36"/>
        <v>420737.29795131524</v>
      </c>
    </row>
    <row r="99" spans="9:86" ht="14.25" customHeight="1">
      <c r="I99" s="150"/>
      <c r="J99" s="2">
        <v>94</v>
      </c>
      <c r="K99" s="118">
        <v>47696</v>
      </c>
      <c r="L99" s="5">
        <f t="shared" si="37"/>
        <v>623794.06075183116</v>
      </c>
      <c r="M99" s="5">
        <f t="shared" si="0"/>
        <v>5108.6129075462923</v>
      </c>
      <c r="N99" s="5">
        <f t="shared" si="1"/>
        <v>820.02873987745261</v>
      </c>
      <c r="O99" s="35">
        <f t="shared" si="2"/>
        <v>1.5774989692382294E-2</v>
      </c>
      <c r="P99" s="5">
        <f t="shared" si="3"/>
        <v>4288.5841676688397</v>
      </c>
      <c r="Q99" s="35">
        <f t="shared" si="4"/>
        <v>8.2500000000000018E-2</v>
      </c>
      <c r="R99" s="5">
        <f t="shared" si="38"/>
        <v>57025.967988046606</v>
      </c>
      <c r="S99" s="5">
        <f t="shared" si="39"/>
        <v>423183.64532130474</v>
      </c>
      <c r="T99" s="5">
        <f t="shared" si="5"/>
        <v>622974.03201195365</v>
      </c>
      <c r="U99" s="5">
        <f t="shared" si="6"/>
        <v>480209.61330935132</v>
      </c>
      <c r="V99" s="150"/>
      <c r="W99" s="2">
        <v>94</v>
      </c>
      <c r="X99" s="118">
        <v>47696</v>
      </c>
      <c r="Y99" s="5">
        <f t="shared" si="40"/>
        <v>621476.5798022931</v>
      </c>
      <c r="Z99" s="5">
        <f t="shared" si="41"/>
        <v>4989.5991023797669</v>
      </c>
      <c r="AA99" s="5">
        <f t="shared" si="7"/>
        <v>846.42190369781292</v>
      </c>
      <c r="AB99" s="35">
        <f t="shared" si="8"/>
        <v>1.6343436220243351E-2</v>
      </c>
      <c r="AC99" s="5">
        <f t="shared" si="9"/>
        <v>4143.177198681954</v>
      </c>
      <c r="AD99" s="35">
        <f t="shared" si="10"/>
        <v>0.08</v>
      </c>
      <c r="AE99" s="5">
        <f t="shared" si="42"/>
        <v>59369.842101404269</v>
      </c>
      <c r="AF99" s="5">
        <f t="shared" si="43"/>
        <v>409652.47352229391</v>
      </c>
      <c r="AG99" s="5">
        <f t="shared" si="11"/>
        <v>620630.15789859532</v>
      </c>
      <c r="AH99" s="5">
        <f t="shared" si="12"/>
        <v>469022.31562369817</v>
      </c>
      <c r="AI99" s="150"/>
      <c r="AJ99" s="2">
        <v>94</v>
      </c>
      <c r="AK99" s="118">
        <v>47696</v>
      </c>
      <c r="AL99" s="5">
        <f t="shared" si="44"/>
        <v>619082.83311356418</v>
      </c>
      <c r="AM99" s="5">
        <f t="shared" si="45"/>
        <v>4871.6032698015033</v>
      </c>
      <c r="AN99" s="5">
        <f t="shared" si="13"/>
        <v>873.35997260973454</v>
      </c>
      <c r="AO99" s="35">
        <f t="shared" si="14"/>
        <v>1.692878417999084E-2</v>
      </c>
      <c r="AP99" s="5">
        <f t="shared" si="15"/>
        <v>3998.2432971917688</v>
      </c>
      <c r="AQ99" s="35">
        <f t="shared" si="16"/>
        <v>7.7499999999999999E-2</v>
      </c>
      <c r="AR99" s="5">
        <f t="shared" si="46"/>
        <v>61790.52685904548</v>
      </c>
      <c r="AS99" s="5">
        <f t="shared" si="47"/>
        <v>396140.18050229584</v>
      </c>
      <c r="AT99" s="5">
        <f t="shared" si="17"/>
        <v>618209.47314095439</v>
      </c>
      <c r="AU99" s="5">
        <f t="shared" si="18"/>
        <v>457930.70736134134</v>
      </c>
      <c r="AV99" s="150"/>
      <c r="AW99" s="2">
        <v>94</v>
      </c>
      <c r="AX99" s="118">
        <v>47696</v>
      </c>
      <c r="AY99" s="5">
        <f t="shared" si="48"/>
        <v>616611.59906675259</v>
      </c>
      <c r="AZ99" s="5">
        <f t="shared" si="49"/>
        <v>4754.6586581588872</v>
      </c>
      <c r="BA99" s="5">
        <f t="shared" si="19"/>
        <v>900.83616399168386</v>
      </c>
      <c r="BB99" s="35">
        <f t="shared" si="20"/>
        <v>1.7531350341546112E-2</v>
      </c>
      <c r="BC99" s="5">
        <f t="shared" si="21"/>
        <v>3853.8224941672033</v>
      </c>
      <c r="BD99" s="35">
        <f t="shared" si="22"/>
        <v>7.4999999999999997E-2</v>
      </c>
      <c r="BE99" s="5">
        <f t="shared" si="50"/>
        <v>64289.237097239093</v>
      </c>
      <c r="BF99" s="5">
        <f t="shared" si="51"/>
        <v>382648.67676969606</v>
      </c>
      <c r="BG99" s="5">
        <f t="shared" si="23"/>
        <v>615710.76290276088</v>
      </c>
      <c r="BH99" s="5">
        <f t="shared" si="24"/>
        <v>446937.91386693518</v>
      </c>
      <c r="BI99" s="150"/>
      <c r="BJ99" s="2">
        <v>94</v>
      </c>
      <c r="BK99" s="118">
        <v>47696</v>
      </c>
      <c r="BL99" s="5">
        <f t="shared" si="52"/>
        <v>614061.72158856154</v>
      </c>
      <c r="BM99" s="5">
        <f t="shared" si="53"/>
        <v>4638.7987043821031</v>
      </c>
      <c r="BN99" s="5">
        <f t="shared" si="25"/>
        <v>928.84246978454394</v>
      </c>
      <c r="BO99" s="35">
        <f t="shared" si="26"/>
        <v>1.8151448373267487E-2</v>
      </c>
      <c r="BP99" s="5">
        <f t="shared" si="27"/>
        <v>3709.9562345975592</v>
      </c>
      <c r="BQ99" s="35">
        <f t="shared" si="28"/>
        <v>7.2499999999999995E-2</v>
      </c>
      <c r="BR99" s="5">
        <f t="shared" si="54"/>
        <v>66867.120881223527</v>
      </c>
      <c r="BS99" s="5">
        <f t="shared" si="55"/>
        <v>369179.95733069413</v>
      </c>
      <c r="BT99" s="5">
        <f t="shared" si="29"/>
        <v>613132.879118777</v>
      </c>
      <c r="BU99" s="5">
        <f t="shared" si="30"/>
        <v>436047.07821191766</v>
      </c>
      <c r="BV99" s="150"/>
      <c r="BW99" s="2">
        <v>94</v>
      </c>
      <c r="BX99" s="118">
        <v>47696</v>
      </c>
      <c r="BY99" s="5">
        <f t="shared" si="56"/>
        <v>611432.11603017373</v>
      </c>
      <c r="BZ99" s="5">
        <f t="shared" si="57"/>
        <v>4524.056967218442</v>
      </c>
      <c r="CA99" s="5">
        <f t="shared" si="31"/>
        <v>957.36962370909487</v>
      </c>
      <c r="CB99" s="35">
        <f t="shared" si="32"/>
        <v>1.8789388361049379E-2</v>
      </c>
      <c r="CC99" s="5">
        <f t="shared" si="33"/>
        <v>3566.6873435093471</v>
      </c>
      <c r="CD99" s="35">
        <f t="shared" si="34"/>
        <v>7.0000000000000007E-2</v>
      </c>
      <c r="CE99" s="5">
        <f t="shared" si="58"/>
        <v>69525.253593534711</v>
      </c>
      <c r="CF99" s="5">
        <f t="shared" si="59"/>
        <v>355736.10132499895</v>
      </c>
      <c r="CG99" s="5">
        <f t="shared" si="35"/>
        <v>610474.7464064646</v>
      </c>
      <c r="CH99" s="5">
        <f t="shared" si="36"/>
        <v>425261.35491853365</v>
      </c>
    </row>
    <row r="100" spans="9:86" ht="14.25" customHeight="1">
      <c r="I100" s="150"/>
      <c r="J100" s="2">
        <v>95</v>
      </c>
      <c r="K100" s="118">
        <v>47727</v>
      </c>
      <c r="L100" s="5">
        <f t="shared" si="37"/>
        <v>622974.03201195365</v>
      </c>
      <c r="M100" s="5">
        <f t="shared" si="0"/>
        <v>5108.6129075462923</v>
      </c>
      <c r="N100" s="5">
        <f t="shared" si="1"/>
        <v>825.66643746411046</v>
      </c>
      <c r="O100" s="35">
        <f t="shared" si="2"/>
        <v>1.5904350326723105E-2</v>
      </c>
      <c r="P100" s="5">
        <f t="shared" si="3"/>
        <v>4282.9464700821818</v>
      </c>
      <c r="Q100" s="35">
        <f t="shared" si="4"/>
        <v>8.2500000000000018E-2</v>
      </c>
      <c r="R100" s="5">
        <f t="shared" si="38"/>
        <v>57851.634425510718</v>
      </c>
      <c r="S100" s="5">
        <f t="shared" si="39"/>
        <v>427466.59179138689</v>
      </c>
      <c r="T100" s="5">
        <f t="shared" si="5"/>
        <v>622148.36557448958</v>
      </c>
      <c r="U100" s="5">
        <f t="shared" si="6"/>
        <v>485318.2262168976</v>
      </c>
      <c r="V100" s="150"/>
      <c r="W100" s="2">
        <v>95</v>
      </c>
      <c r="X100" s="118">
        <v>47727</v>
      </c>
      <c r="Y100" s="5">
        <f t="shared" si="40"/>
        <v>620630.15789859532</v>
      </c>
      <c r="Z100" s="5">
        <f t="shared" si="41"/>
        <v>4989.5991023797669</v>
      </c>
      <c r="AA100" s="5">
        <f t="shared" si="7"/>
        <v>852.06471638913081</v>
      </c>
      <c r="AB100" s="35">
        <f t="shared" si="8"/>
        <v>1.6474830406710907E-2</v>
      </c>
      <c r="AC100" s="5">
        <f t="shared" si="9"/>
        <v>4137.5343859906361</v>
      </c>
      <c r="AD100" s="35">
        <f t="shared" si="10"/>
        <v>8.0000000000000016E-2</v>
      </c>
      <c r="AE100" s="5">
        <f t="shared" si="42"/>
        <v>60221.906817793402</v>
      </c>
      <c r="AF100" s="5">
        <f t="shared" si="43"/>
        <v>413790.00790828455</v>
      </c>
      <c r="AG100" s="5">
        <f t="shared" si="11"/>
        <v>619778.09318220615</v>
      </c>
      <c r="AH100" s="5">
        <f t="shared" si="12"/>
        <v>474011.91472607793</v>
      </c>
      <c r="AI100" s="150"/>
      <c r="AJ100" s="2">
        <v>95</v>
      </c>
      <c r="AK100" s="118">
        <v>47727</v>
      </c>
      <c r="AL100" s="5">
        <f t="shared" si="44"/>
        <v>618209.47314095439</v>
      </c>
      <c r="AM100" s="5">
        <f t="shared" si="45"/>
        <v>4871.6032698015033</v>
      </c>
      <c r="AN100" s="5">
        <f t="shared" si="13"/>
        <v>879.00042243283951</v>
      </c>
      <c r="AO100" s="35">
        <f t="shared" si="14"/>
        <v>1.7062186083306886E-2</v>
      </c>
      <c r="AP100" s="5">
        <f t="shared" si="15"/>
        <v>3992.6028473686638</v>
      </c>
      <c r="AQ100" s="35">
        <f t="shared" si="16"/>
        <v>7.7499999999999999E-2</v>
      </c>
      <c r="AR100" s="5">
        <f t="shared" si="46"/>
        <v>62669.527281478317</v>
      </c>
      <c r="AS100" s="5">
        <f t="shared" si="47"/>
        <v>400132.78334966453</v>
      </c>
      <c r="AT100" s="5">
        <f t="shared" si="17"/>
        <v>617330.4727185216</v>
      </c>
      <c r="AU100" s="5">
        <f t="shared" si="18"/>
        <v>462802.31063114287</v>
      </c>
      <c r="AV100" s="150"/>
      <c r="AW100" s="2">
        <v>95</v>
      </c>
      <c r="AX100" s="118">
        <v>47727</v>
      </c>
      <c r="AY100" s="5">
        <f t="shared" si="48"/>
        <v>615710.76290276088</v>
      </c>
      <c r="AZ100" s="5">
        <f t="shared" si="49"/>
        <v>4754.6586581588872</v>
      </c>
      <c r="BA100" s="5">
        <f t="shared" si="19"/>
        <v>906.46639001663198</v>
      </c>
      <c r="BB100" s="35">
        <f t="shared" si="20"/>
        <v>1.7666731419339311E-2</v>
      </c>
      <c r="BC100" s="5">
        <f t="shared" si="21"/>
        <v>3848.1922681422552</v>
      </c>
      <c r="BD100" s="35">
        <f t="shared" si="22"/>
        <v>7.4999999999999997E-2</v>
      </c>
      <c r="BE100" s="5">
        <f t="shared" si="50"/>
        <v>65195.703487255727</v>
      </c>
      <c r="BF100" s="5">
        <f t="shared" si="51"/>
        <v>386496.8690378383</v>
      </c>
      <c r="BG100" s="5">
        <f t="shared" si="23"/>
        <v>614804.29651274427</v>
      </c>
      <c r="BH100" s="5">
        <f t="shared" si="24"/>
        <v>451692.57252509403</v>
      </c>
      <c r="BI100" s="150"/>
      <c r="BJ100" s="2">
        <v>95</v>
      </c>
      <c r="BK100" s="118">
        <v>47727</v>
      </c>
      <c r="BL100" s="5">
        <f t="shared" si="52"/>
        <v>613132.879118777</v>
      </c>
      <c r="BM100" s="5">
        <f t="shared" si="53"/>
        <v>4638.7987043821031</v>
      </c>
      <c r="BN100" s="5">
        <f t="shared" si="25"/>
        <v>934.45422637282536</v>
      </c>
      <c r="BO100" s="35">
        <f t="shared" si="26"/>
        <v>1.8288777357023153E-2</v>
      </c>
      <c r="BP100" s="5">
        <f t="shared" si="27"/>
        <v>3704.3444780092777</v>
      </c>
      <c r="BQ100" s="35">
        <f t="shared" si="28"/>
        <v>7.2499999999999995E-2</v>
      </c>
      <c r="BR100" s="5">
        <f t="shared" si="54"/>
        <v>67801.575107596349</v>
      </c>
      <c r="BS100" s="5">
        <f t="shared" si="55"/>
        <v>372884.3018087034</v>
      </c>
      <c r="BT100" s="5">
        <f t="shared" si="29"/>
        <v>612198.42489240412</v>
      </c>
      <c r="BU100" s="5">
        <f t="shared" si="30"/>
        <v>440685.87691629975</v>
      </c>
      <c r="BV100" s="150"/>
      <c r="BW100" s="2">
        <v>95</v>
      </c>
      <c r="BX100" s="118">
        <v>47727</v>
      </c>
      <c r="BY100" s="5">
        <f t="shared" si="56"/>
        <v>610474.7464064646</v>
      </c>
      <c r="BZ100" s="5">
        <f t="shared" si="57"/>
        <v>4524.056967218442</v>
      </c>
      <c r="CA100" s="5">
        <f t="shared" si="31"/>
        <v>962.95427984739808</v>
      </c>
      <c r="CB100" s="35">
        <f t="shared" si="32"/>
        <v>1.8928631243453533E-2</v>
      </c>
      <c r="CC100" s="5">
        <f t="shared" si="33"/>
        <v>3561.1026873710439</v>
      </c>
      <c r="CD100" s="35">
        <f t="shared" si="34"/>
        <v>7.0000000000000007E-2</v>
      </c>
      <c r="CE100" s="5">
        <f t="shared" si="58"/>
        <v>70488.207873382111</v>
      </c>
      <c r="CF100" s="5">
        <f t="shared" si="59"/>
        <v>359297.20401236997</v>
      </c>
      <c r="CG100" s="5">
        <f t="shared" si="35"/>
        <v>609511.79212661716</v>
      </c>
      <c r="CH100" s="5">
        <f t="shared" si="36"/>
        <v>429785.41188575211</v>
      </c>
    </row>
    <row r="101" spans="9:86" ht="14.25" customHeight="1">
      <c r="I101" s="150"/>
      <c r="J101" s="2">
        <v>96</v>
      </c>
      <c r="K101" s="118">
        <v>47757</v>
      </c>
      <c r="L101" s="5">
        <f t="shared" si="37"/>
        <v>622148.36557448958</v>
      </c>
      <c r="M101" s="5">
        <f t="shared" si="0"/>
        <v>5108.6129075462923</v>
      </c>
      <c r="N101" s="5">
        <f t="shared" si="1"/>
        <v>831.34289422167603</v>
      </c>
      <c r="O101" s="35">
        <f t="shared" si="2"/>
        <v>1.6034944850249994E-2</v>
      </c>
      <c r="P101" s="5">
        <f t="shared" si="3"/>
        <v>4277.2700133246162</v>
      </c>
      <c r="Q101" s="35">
        <f t="shared" si="4"/>
        <v>8.2500000000000018E-2</v>
      </c>
      <c r="R101" s="5">
        <f t="shared" si="38"/>
        <v>58682.977319732396</v>
      </c>
      <c r="S101" s="5">
        <f t="shared" si="39"/>
        <v>431743.86180471152</v>
      </c>
      <c r="T101" s="5">
        <f t="shared" si="5"/>
        <v>621317.02268026792</v>
      </c>
      <c r="U101" s="5">
        <f t="shared" si="6"/>
        <v>490426.83912444394</v>
      </c>
      <c r="V101" s="150"/>
      <c r="W101" s="2">
        <v>96</v>
      </c>
      <c r="X101" s="118">
        <v>47757</v>
      </c>
      <c r="Y101" s="5">
        <f t="shared" si="40"/>
        <v>619778.09318220615</v>
      </c>
      <c r="Z101" s="5">
        <f t="shared" si="41"/>
        <v>4989.5991023797669</v>
      </c>
      <c r="AA101" s="5">
        <f t="shared" si="7"/>
        <v>857.74514783172526</v>
      </c>
      <c r="AB101" s="35">
        <f t="shared" si="8"/>
        <v>1.6607463037508041E-2</v>
      </c>
      <c r="AC101" s="5">
        <f t="shared" si="9"/>
        <v>4131.8539545480417</v>
      </c>
      <c r="AD101" s="35">
        <f t="shared" si="10"/>
        <v>8.0000000000000016E-2</v>
      </c>
      <c r="AE101" s="5">
        <f t="shared" si="42"/>
        <v>61079.651965625126</v>
      </c>
      <c r="AF101" s="5">
        <f t="shared" si="43"/>
        <v>417921.86186283256</v>
      </c>
      <c r="AG101" s="5">
        <f t="shared" si="11"/>
        <v>618920.34803437442</v>
      </c>
      <c r="AH101" s="5">
        <f t="shared" si="12"/>
        <v>479001.51382845768</v>
      </c>
      <c r="AI101" s="150"/>
      <c r="AJ101" s="2">
        <v>96</v>
      </c>
      <c r="AK101" s="118">
        <v>47757</v>
      </c>
      <c r="AL101" s="5">
        <f t="shared" si="44"/>
        <v>617330.4727185216</v>
      </c>
      <c r="AM101" s="5">
        <f t="shared" si="45"/>
        <v>4871.6032698015033</v>
      </c>
      <c r="AN101" s="5">
        <f t="shared" si="13"/>
        <v>884.67730016105133</v>
      </c>
      <c r="AO101" s="35">
        <f t="shared" si="14"/>
        <v>1.7196830662161648E-2</v>
      </c>
      <c r="AP101" s="5">
        <f t="shared" si="15"/>
        <v>3986.925969640452</v>
      </c>
      <c r="AQ101" s="35">
        <f t="shared" si="16"/>
        <v>7.7499999999999999E-2</v>
      </c>
      <c r="AR101" s="5">
        <f t="shared" si="46"/>
        <v>63554.204581639366</v>
      </c>
      <c r="AS101" s="5">
        <f t="shared" si="47"/>
        <v>404119.70931930497</v>
      </c>
      <c r="AT101" s="5">
        <f t="shared" si="17"/>
        <v>616445.7954183605</v>
      </c>
      <c r="AU101" s="5">
        <f t="shared" si="18"/>
        <v>467673.91390094435</v>
      </c>
      <c r="AV101" s="150"/>
      <c r="AW101" s="2">
        <v>96</v>
      </c>
      <c r="AX101" s="118">
        <v>47757</v>
      </c>
      <c r="AY101" s="5">
        <f t="shared" si="48"/>
        <v>614804.29651274427</v>
      </c>
      <c r="AZ101" s="5">
        <f t="shared" si="49"/>
        <v>4754.6586581588872</v>
      </c>
      <c r="BA101" s="5">
        <f t="shared" si="19"/>
        <v>912.13180495423603</v>
      </c>
      <c r="BB101" s="35">
        <f t="shared" si="20"/>
        <v>1.7803359087657157E-2</v>
      </c>
      <c r="BC101" s="5">
        <f t="shared" si="21"/>
        <v>3842.5268532046512</v>
      </c>
      <c r="BD101" s="35">
        <f t="shared" si="22"/>
        <v>7.4999999999999997E-2</v>
      </c>
      <c r="BE101" s="5">
        <f t="shared" si="50"/>
        <v>66107.835292209958</v>
      </c>
      <c r="BF101" s="5">
        <f t="shared" si="51"/>
        <v>390339.39589104295</v>
      </c>
      <c r="BG101" s="5">
        <f t="shared" si="23"/>
        <v>613892.16470779001</v>
      </c>
      <c r="BH101" s="5">
        <f t="shared" si="24"/>
        <v>456447.23118325288</v>
      </c>
      <c r="BI101" s="150"/>
      <c r="BJ101" s="2">
        <v>96</v>
      </c>
      <c r="BK101" s="118">
        <v>47757</v>
      </c>
      <c r="BL101" s="5">
        <f t="shared" si="52"/>
        <v>612198.42489240412</v>
      </c>
      <c r="BM101" s="5">
        <f t="shared" si="53"/>
        <v>4638.7987043821031</v>
      </c>
      <c r="BN101" s="5">
        <f t="shared" si="25"/>
        <v>940.09988732382817</v>
      </c>
      <c r="BO101" s="35">
        <f t="shared" si="26"/>
        <v>1.8427356538639649E-2</v>
      </c>
      <c r="BP101" s="5">
        <f t="shared" si="27"/>
        <v>3698.6988170582749</v>
      </c>
      <c r="BQ101" s="35">
        <f t="shared" si="28"/>
        <v>7.2499999999999995E-2</v>
      </c>
      <c r="BR101" s="5">
        <f t="shared" si="54"/>
        <v>68741.674994920177</v>
      </c>
      <c r="BS101" s="5">
        <f t="shared" si="55"/>
        <v>376583.00062576169</v>
      </c>
      <c r="BT101" s="5">
        <f t="shared" si="29"/>
        <v>611258.32500508032</v>
      </c>
      <c r="BU101" s="5">
        <f t="shared" si="30"/>
        <v>445324.67562068184</v>
      </c>
      <c r="BV101" s="150"/>
      <c r="BW101" s="2">
        <v>96</v>
      </c>
      <c r="BX101" s="118">
        <v>47757</v>
      </c>
      <c r="BY101" s="5">
        <f t="shared" si="56"/>
        <v>609511.79212661716</v>
      </c>
      <c r="BZ101" s="5">
        <f t="shared" si="57"/>
        <v>4524.056967218442</v>
      </c>
      <c r="CA101" s="5">
        <f t="shared" si="31"/>
        <v>968.57151314650855</v>
      </c>
      <c r="CB101" s="35">
        <f t="shared" si="32"/>
        <v>1.9069127632798322E-2</v>
      </c>
      <c r="CC101" s="5">
        <f t="shared" si="33"/>
        <v>3555.4854540719334</v>
      </c>
      <c r="CD101" s="35">
        <f t="shared" si="34"/>
        <v>7.0000000000000007E-2</v>
      </c>
      <c r="CE101" s="5">
        <f t="shared" si="58"/>
        <v>71456.779386528622</v>
      </c>
      <c r="CF101" s="5">
        <f t="shared" si="59"/>
        <v>362852.68946644192</v>
      </c>
      <c r="CG101" s="5">
        <f t="shared" si="35"/>
        <v>608543.22061347065</v>
      </c>
      <c r="CH101" s="5">
        <f t="shared" si="36"/>
        <v>434309.46885297052</v>
      </c>
    </row>
    <row r="102" spans="9:86" ht="14.25" customHeight="1">
      <c r="I102" s="150"/>
      <c r="J102" s="2">
        <v>97</v>
      </c>
      <c r="K102" s="118">
        <v>47788</v>
      </c>
      <c r="L102" s="5">
        <f t="shared" si="37"/>
        <v>621317.02268026792</v>
      </c>
      <c r="M102" s="5">
        <f t="shared" si="0"/>
        <v>5108.6129075462923</v>
      </c>
      <c r="N102" s="5">
        <f t="shared" si="1"/>
        <v>837.05837661945043</v>
      </c>
      <c r="O102" s="35">
        <f t="shared" si="2"/>
        <v>1.6166787892116785E-2</v>
      </c>
      <c r="P102" s="5">
        <f t="shared" si="3"/>
        <v>4271.5545309268418</v>
      </c>
      <c r="Q102" s="35">
        <f t="shared" si="4"/>
        <v>8.2500000000000004E-2</v>
      </c>
      <c r="R102" s="5">
        <f t="shared" si="38"/>
        <v>59520.035696351842</v>
      </c>
      <c r="S102" s="5">
        <f t="shared" si="39"/>
        <v>436015.41633563838</v>
      </c>
      <c r="T102" s="5">
        <f t="shared" si="5"/>
        <v>620479.96430364845</v>
      </c>
      <c r="U102" s="5">
        <f t="shared" si="6"/>
        <v>495535.45203199022</v>
      </c>
      <c r="V102" s="150"/>
      <c r="W102" s="2">
        <v>97</v>
      </c>
      <c r="X102" s="118">
        <v>47788</v>
      </c>
      <c r="Y102" s="5">
        <f t="shared" si="40"/>
        <v>618920.34803437442</v>
      </c>
      <c r="Z102" s="5">
        <f t="shared" si="41"/>
        <v>4989.5991023797669</v>
      </c>
      <c r="AA102" s="5">
        <f t="shared" si="7"/>
        <v>863.46344881727055</v>
      </c>
      <c r="AB102" s="35">
        <f t="shared" si="8"/>
        <v>1.6741348735284708E-2</v>
      </c>
      <c r="AC102" s="5">
        <f t="shared" si="9"/>
        <v>4126.1356535624964</v>
      </c>
      <c r="AD102" s="35">
        <f t="shared" si="10"/>
        <v>0.08</v>
      </c>
      <c r="AE102" s="5">
        <f t="shared" si="42"/>
        <v>61943.115414442393</v>
      </c>
      <c r="AF102" s="5">
        <f t="shared" si="43"/>
        <v>422047.99751639506</v>
      </c>
      <c r="AG102" s="5">
        <f t="shared" si="11"/>
        <v>618056.88458555716</v>
      </c>
      <c r="AH102" s="5">
        <f t="shared" si="12"/>
        <v>483991.11293083744</v>
      </c>
      <c r="AI102" s="150"/>
      <c r="AJ102" s="2">
        <v>97</v>
      </c>
      <c r="AK102" s="118">
        <v>47788</v>
      </c>
      <c r="AL102" s="5">
        <f t="shared" si="44"/>
        <v>616445.7954183605</v>
      </c>
      <c r="AM102" s="5">
        <f t="shared" si="45"/>
        <v>4871.6032698015033</v>
      </c>
      <c r="AN102" s="5">
        <f t="shared" si="13"/>
        <v>890.39084105792517</v>
      </c>
      <c r="AO102" s="35">
        <f t="shared" si="14"/>
        <v>1.7332732532377437E-2</v>
      </c>
      <c r="AP102" s="5">
        <f t="shared" si="15"/>
        <v>3981.2124287435781</v>
      </c>
      <c r="AQ102" s="35">
        <f t="shared" si="16"/>
        <v>7.7499999999999999E-2</v>
      </c>
      <c r="AR102" s="5">
        <f t="shared" si="46"/>
        <v>64444.59542269729</v>
      </c>
      <c r="AS102" s="5">
        <f t="shared" si="47"/>
        <v>408100.92174804857</v>
      </c>
      <c r="AT102" s="5">
        <f t="shared" si="17"/>
        <v>615555.40457730263</v>
      </c>
      <c r="AU102" s="5">
        <f t="shared" si="18"/>
        <v>472545.51717074588</v>
      </c>
      <c r="AV102" s="150"/>
      <c r="AW102" s="2">
        <v>97</v>
      </c>
      <c r="AX102" s="118">
        <v>47788</v>
      </c>
      <c r="AY102" s="5">
        <f t="shared" si="48"/>
        <v>613892.16470779001</v>
      </c>
      <c r="AZ102" s="5">
        <f t="shared" si="49"/>
        <v>4754.6586581588872</v>
      </c>
      <c r="BA102" s="5">
        <f t="shared" si="19"/>
        <v>917.83262873520016</v>
      </c>
      <c r="BB102" s="35">
        <f t="shared" si="20"/>
        <v>1.7941247955274058E-2</v>
      </c>
      <c r="BC102" s="5">
        <f t="shared" si="21"/>
        <v>3836.826029423687</v>
      </c>
      <c r="BD102" s="35">
        <f t="shared" si="22"/>
        <v>7.4999999999999997E-2</v>
      </c>
      <c r="BE102" s="5">
        <f t="shared" si="50"/>
        <v>67025.667920945154</v>
      </c>
      <c r="BF102" s="5">
        <f t="shared" si="51"/>
        <v>394176.22192046663</v>
      </c>
      <c r="BG102" s="5">
        <f t="shared" si="23"/>
        <v>612974.33207905479</v>
      </c>
      <c r="BH102" s="5">
        <f t="shared" si="24"/>
        <v>461201.88984141179</v>
      </c>
      <c r="BI102" s="150"/>
      <c r="BJ102" s="2">
        <v>97</v>
      </c>
      <c r="BK102" s="118">
        <v>47788</v>
      </c>
      <c r="BL102" s="5">
        <f t="shared" si="52"/>
        <v>611258.32500508032</v>
      </c>
      <c r="BM102" s="5">
        <f t="shared" si="53"/>
        <v>4638.7987043821031</v>
      </c>
      <c r="BN102" s="5">
        <f t="shared" si="25"/>
        <v>945.77965747640974</v>
      </c>
      <c r="BO102" s="35">
        <f t="shared" si="26"/>
        <v>1.8567200519719041E-2</v>
      </c>
      <c r="BP102" s="5">
        <f t="shared" si="27"/>
        <v>3693.0190469056934</v>
      </c>
      <c r="BQ102" s="35">
        <f t="shared" si="28"/>
        <v>7.2499999999999995E-2</v>
      </c>
      <c r="BR102" s="5">
        <f t="shared" si="54"/>
        <v>69687.454652396584</v>
      </c>
      <c r="BS102" s="5">
        <f t="shared" si="55"/>
        <v>380276.01967266737</v>
      </c>
      <c r="BT102" s="5">
        <f t="shared" si="29"/>
        <v>610312.54534760385</v>
      </c>
      <c r="BU102" s="5">
        <f t="shared" si="30"/>
        <v>449963.47432506399</v>
      </c>
      <c r="BV102" s="150"/>
      <c r="BW102" s="2">
        <v>97</v>
      </c>
      <c r="BX102" s="118">
        <v>47788</v>
      </c>
      <c r="BY102" s="5">
        <f t="shared" si="56"/>
        <v>608543.22061347065</v>
      </c>
      <c r="BZ102" s="5">
        <f t="shared" si="57"/>
        <v>4524.056967218442</v>
      </c>
      <c r="CA102" s="5">
        <f t="shared" si="31"/>
        <v>974.22151363986313</v>
      </c>
      <c r="CB102" s="35">
        <f t="shared" si="32"/>
        <v>1.9210892123476521E-2</v>
      </c>
      <c r="CC102" s="5">
        <f t="shared" si="33"/>
        <v>3549.8354535785788</v>
      </c>
      <c r="CD102" s="35">
        <f t="shared" si="34"/>
        <v>7.0000000000000007E-2</v>
      </c>
      <c r="CE102" s="5">
        <f t="shared" si="58"/>
        <v>72431.000900168481</v>
      </c>
      <c r="CF102" s="5">
        <f t="shared" si="59"/>
        <v>366402.52492002049</v>
      </c>
      <c r="CG102" s="5">
        <f t="shared" si="35"/>
        <v>607568.99909983075</v>
      </c>
      <c r="CH102" s="5">
        <f t="shared" si="36"/>
        <v>438833.52582018898</v>
      </c>
    </row>
    <row r="103" spans="9:86" ht="14.25" customHeight="1">
      <c r="I103" s="150"/>
      <c r="J103" s="2">
        <v>98</v>
      </c>
      <c r="K103" s="118">
        <v>47818</v>
      </c>
      <c r="L103" s="5">
        <f t="shared" si="37"/>
        <v>620479.96430364845</v>
      </c>
      <c r="M103" s="5">
        <f t="shared" si="0"/>
        <v>5108.6129075462923</v>
      </c>
      <c r="N103" s="5">
        <f t="shared" si="1"/>
        <v>842.813152958709</v>
      </c>
      <c r="O103" s="35">
        <f t="shared" si="2"/>
        <v>1.6299894303363954E-2</v>
      </c>
      <c r="P103" s="5">
        <f t="shared" si="3"/>
        <v>4265.7997545875833</v>
      </c>
      <c r="Q103" s="35">
        <f t="shared" si="4"/>
        <v>8.2500000000000004E-2</v>
      </c>
      <c r="R103" s="5">
        <f t="shared" si="38"/>
        <v>60362.848849310554</v>
      </c>
      <c r="S103" s="5">
        <f t="shared" si="39"/>
        <v>440281.21609022596</v>
      </c>
      <c r="T103" s="5">
        <f t="shared" si="5"/>
        <v>619637.15115068969</v>
      </c>
      <c r="U103" s="5">
        <f t="shared" si="6"/>
        <v>500644.0649395365</v>
      </c>
      <c r="V103" s="150"/>
      <c r="W103" s="2">
        <v>98</v>
      </c>
      <c r="X103" s="118">
        <v>47818</v>
      </c>
      <c r="Y103" s="5">
        <f t="shared" si="40"/>
        <v>618056.88458555716</v>
      </c>
      <c r="Z103" s="5">
        <f t="shared" si="41"/>
        <v>4989.5991023797669</v>
      </c>
      <c r="AA103" s="5">
        <f t="shared" si="7"/>
        <v>869.21987180938595</v>
      </c>
      <c r="AB103" s="35">
        <f t="shared" si="8"/>
        <v>1.6876502344451639E-2</v>
      </c>
      <c r="AC103" s="5">
        <f t="shared" si="9"/>
        <v>4120.379230570381</v>
      </c>
      <c r="AD103" s="35">
        <f t="shared" si="10"/>
        <v>7.9999999999999988E-2</v>
      </c>
      <c r="AE103" s="5">
        <f t="shared" si="42"/>
        <v>62812.335286251779</v>
      </c>
      <c r="AF103" s="5">
        <f t="shared" si="43"/>
        <v>426168.37674696546</v>
      </c>
      <c r="AG103" s="5">
        <f t="shared" si="11"/>
        <v>617187.6647137478</v>
      </c>
      <c r="AH103" s="5">
        <f t="shared" si="12"/>
        <v>488980.71203321725</v>
      </c>
      <c r="AI103" s="150"/>
      <c r="AJ103" s="2">
        <v>98</v>
      </c>
      <c r="AK103" s="118">
        <v>47818</v>
      </c>
      <c r="AL103" s="5">
        <f t="shared" si="44"/>
        <v>615555.40457730263</v>
      </c>
      <c r="AM103" s="5">
        <f t="shared" si="45"/>
        <v>4871.6032698015033</v>
      </c>
      <c r="AN103" s="5">
        <f t="shared" si="13"/>
        <v>896.14128190642396</v>
      </c>
      <c r="AO103" s="35">
        <f t="shared" si="14"/>
        <v>1.7469906531421928E-2</v>
      </c>
      <c r="AP103" s="5">
        <f t="shared" si="15"/>
        <v>3975.4619878950793</v>
      </c>
      <c r="AQ103" s="35">
        <f t="shared" si="16"/>
        <v>7.7499999999999999E-2</v>
      </c>
      <c r="AR103" s="5">
        <f t="shared" si="46"/>
        <v>65340.736704603711</v>
      </c>
      <c r="AS103" s="5">
        <f t="shared" si="47"/>
        <v>412076.38373594364</v>
      </c>
      <c r="AT103" s="5">
        <f t="shared" si="17"/>
        <v>614659.26329539623</v>
      </c>
      <c r="AU103" s="5">
        <f t="shared" si="18"/>
        <v>477417.12044054735</v>
      </c>
      <c r="AV103" s="150"/>
      <c r="AW103" s="2">
        <v>98</v>
      </c>
      <c r="AX103" s="118">
        <v>47818</v>
      </c>
      <c r="AY103" s="5">
        <f t="shared" si="48"/>
        <v>612974.33207905479</v>
      </c>
      <c r="AZ103" s="5">
        <f t="shared" si="49"/>
        <v>4754.6586581588872</v>
      </c>
      <c r="BA103" s="5">
        <f t="shared" si="19"/>
        <v>923.56908266479513</v>
      </c>
      <c r="BB103" s="35">
        <f t="shared" si="20"/>
        <v>1.8080412852504564E-2</v>
      </c>
      <c r="BC103" s="5">
        <f t="shared" si="21"/>
        <v>3831.0895754940921</v>
      </c>
      <c r="BD103" s="35">
        <f t="shared" si="22"/>
        <v>7.4999999999999997E-2</v>
      </c>
      <c r="BE103" s="5">
        <f t="shared" si="50"/>
        <v>67949.237003609946</v>
      </c>
      <c r="BF103" s="5">
        <f t="shared" si="51"/>
        <v>398007.31149596075</v>
      </c>
      <c r="BG103" s="5">
        <f t="shared" si="23"/>
        <v>612050.76299639</v>
      </c>
      <c r="BH103" s="5">
        <f t="shared" si="24"/>
        <v>465956.54849957069</v>
      </c>
      <c r="BI103" s="150"/>
      <c r="BJ103" s="2">
        <v>98</v>
      </c>
      <c r="BK103" s="118">
        <v>47818</v>
      </c>
      <c r="BL103" s="5">
        <f t="shared" si="52"/>
        <v>610312.54534760385</v>
      </c>
      <c r="BM103" s="5">
        <f t="shared" si="53"/>
        <v>4638.7987043821031</v>
      </c>
      <c r="BN103" s="5">
        <f t="shared" si="25"/>
        <v>951.49374290699643</v>
      </c>
      <c r="BO103" s="35">
        <f t="shared" si="26"/>
        <v>1.8708324123307789E-2</v>
      </c>
      <c r="BP103" s="5">
        <f t="shared" si="27"/>
        <v>3687.3049614751067</v>
      </c>
      <c r="BQ103" s="35">
        <f t="shared" si="28"/>
        <v>7.2499999999999995E-2</v>
      </c>
      <c r="BR103" s="5">
        <f t="shared" si="54"/>
        <v>70638.948395303581</v>
      </c>
      <c r="BS103" s="5">
        <f t="shared" si="55"/>
        <v>383963.32463414245</v>
      </c>
      <c r="BT103" s="5">
        <f t="shared" si="29"/>
        <v>609361.0516046969</v>
      </c>
      <c r="BU103" s="5">
        <f t="shared" si="30"/>
        <v>454602.27302944602</v>
      </c>
      <c r="BV103" s="150"/>
      <c r="BW103" s="2">
        <v>98</v>
      </c>
      <c r="BX103" s="118">
        <v>47818</v>
      </c>
      <c r="BY103" s="5">
        <f t="shared" si="56"/>
        <v>607568.99909983075</v>
      </c>
      <c r="BZ103" s="5">
        <f t="shared" si="57"/>
        <v>4524.056967218442</v>
      </c>
      <c r="CA103" s="5">
        <f t="shared" si="31"/>
        <v>979.90447246942904</v>
      </c>
      <c r="CB103" s="35">
        <f t="shared" si="32"/>
        <v>1.9353939531238377E-2</v>
      </c>
      <c r="CC103" s="5">
        <f t="shared" si="33"/>
        <v>3544.1524947490129</v>
      </c>
      <c r="CD103" s="35">
        <f t="shared" si="34"/>
        <v>7.0000000000000007E-2</v>
      </c>
      <c r="CE103" s="5">
        <f t="shared" si="58"/>
        <v>73410.905372637906</v>
      </c>
      <c r="CF103" s="5">
        <f t="shared" si="59"/>
        <v>369946.67741476948</v>
      </c>
      <c r="CG103" s="5">
        <f t="shared" si="35"/>
        <v>606589.09462736128</v>
      </c>
      <c r="CH103" s="5">
        <f t="shared" si="36"/>
        <v>443357.58278740739</v>
      </c>
    </row>
    <row r="104" spans="9:86" ht="14.25" customHeight="1">
      <c r="I104" s="150"/>
      <c r="J104" s="2">
        <v>99</v>
      </c>
      <c r="K104" s="118">
        <v>47849</v>
      </c>
      <c r="L104" s="5">
        <f t="shared" si="37"/>
        <v>619637.15115068969</v>
      </c>
      <c r="M104" s="5">
        <f t="shared" si="0"/>
        <v>5108.6129075462923</v>
      </c>
      <c r="N104" s="5">
        <f t="shared" si="1"/>
        <v>848.60749338530059</v>
      </c>
      <c r="O104" s="35">
        <f t="shared" si="2"/>
        <v>1.6434279161139469E-2</v>
      </c>
      <c r="P104" s="5">
        <f t="shared" si="3"/>
        <v>4260.0054141609917</v>
      </c>
      <c r="Q104" s="35">
        <f t="shared" si="4"/>
        <v>8.2500000000000004E-2</v>
      </c>
      <c r="R104" s="5">
        <f t="shared" si="38"/>
        <v>61211.456342695856</v>
      </c>
      <c r="S104" s="5">
        <f t="shared" si="39"/>
        <v>444541.22150438698</v>
      </c>
      <c r="T104" s="5">
        <f t="shared" si="5"/>
        <v>618788.54365730437</v>
      </c>
      <c r="U104" s="5">
        <f t="shared" si="6"/>
        <v>505752.67784708284</v>
      </c>
      <c r="V104" s="150"/>
      <c r="W104" s="2">
        <v>99</v>
      </c>
      <c r="X104" s="118">
        <v>47849</v>
      </c>
      <c r="Y104" s="5">
        <f t="shared" si="40"/>
        <v>617187.6647137478</v>
      </c>
      <c r="Z104" s="5">
        <f t="shared" si="41"/>
        <v>4989.5991023797669</v>
      </c>
      <c r="AA104" s="5">
        <f t="shared" si="7"/>
        <v>875.01467095478165</v>
      </c>
      <c r="AB104" s="35">
        <f t="shared" si="8"/>
        <v>1.7012938935400419E-2</v>
      </c>
      <c r="AC104" s="5">
        <f t="shared" si="9"/>
        <v>4114.5844314249853</v>
      </c>
      <c r="AD104" s="35">
        <f t="shared" si="10"/>
        <v>7.9999999999999988E-2</v>
      </c>
      <c r="AE104" s="5">
        <f t="shared" si="42"/>
        <v>63687.349957206563</v>
      </c>
      <c r="AF104" s="5">
        <f t="shared" si="43"/>
        <v>430282.96117839043</v>
      </c>
      <c r="AG104" s="5">
        <f t="shared" si="11"/>
        <v>616312.65004279302</v>
      </c>
      <c r="AH104" s="5">
        <f t="shared" si="12"/>
        <v>493970.311135597</v>
      </c>
      <c r="AI104" s="150"/>
      <c r="AJ104" s="2">
        <v>99</v>
      </c>
      <c r="AK104" s="118">
        <v>47849</v>
      </c>
      <c r="AL104" s="5">
        <f t="shared" si="44"/>
        <v>614659.26329539623</v>
      </c>
      <c r="AM104" s="5">
        <f t="shared" si="45"/>
        <v>4871.6032698015033</v>
      </c>
      <c r="AN104" s="5">
        <f t="shared" si="13"/>
        <v>901.92886101873592</v>
      </c>
      <c r="AO104" s="35">
        <f t="shared" si="14"/>
        <v>1.7608367722627791E-2</v>
      </c>
      <c r="AP104" s="5">
        <f t="shared" si="15"/>
        <v>3969.6744087827674</v>
      </c>
      <c r="AQ104" s="35">
        <f t="shared" si="16"/>
        <v>7.7499999999999999E-2</v>
      </c>
      <c r="AR104" s="5">
        <f t="shared" si="46"/>
        <v>66242.665565622447</v>
      </c>
      <c r="AS104" s="5">
        <f t="shared" si="47"/>
        <v>416046.05814472638</v>
      </c>
      <c r="AT104" s="5">
        <f t="shared" si="17"/>
        <v>613757.3344343775</v>
      </c>
      <c r="AU104" s="5">
        <f t="shared" si="18"/>
        <v>482288.72371034883</v>
      </c>
      <c r="AV104" s="150"/>
      <c r="AW104" s="2">
        <v>99</v>
      </c>
      <c r="AX104" s="118">
        <v>47849</v>
      </c>
      <c r="AY104" s="5">
        <f t="shared" si="48"/>
        <v>612050.76299639</v>
      </c>
      <c r="AZ104" s="5">
        <f t="shared" si="49"/>
        <v>4754.6586581588872</v>
      </c>
      <c r="BA104" s="5">
        <f t="shared" si="19"/>
        <v>929.3413894314499</v>
      </c>
      <c r="BB104" s="35">
        <f t="shared" si="20"/>
        <v>1.8220868835422361E-2</v>
      </c>
      <c r="BC104" s="5">
        <f t="shared" si="21"/>
        <v>3825.3172687274373</v>
      </c>
      <c r="BD104" s="35">
        <f t="shared" si="22"/>
        <v>7.4999999999999997E-2</v>
      </c>
      <c r="BE104" s="5">
        <f t="shared" si="50"/>
        <v>68878.578393041389</v>
      </c>
      <c r="BF104" s="5">
        <f t="shared" si="51"/>
        <v>401832.62876468821</v>
      </c>
      <c r="BG104" s="5">
        <f t="shared" si="23"/>
        <v>611121.42160695849</v>
      </c>
      <c r="BH104" s="5">
        <f t="shared" si="24"/>
        <v>470711.2071577296</v>
      </c>
      <c r="BI104" s="150"/>
      <c r="BJ104" s="2">
        <v>99</v>
      </c>
      <c r="BK104" s="118">
        <v>47849</v>
      </c>
      <c r="BL104" s="5">
        <f t="shared" si="52"/>
        <v>609361.0516046969</v>
      </c>
      <c r="BM104" s="5">
        <f t="shared" si="53"/>
        <v>4638.7987043821031</v>
      </c>
      <c r="BN104" s="5">
        <f t="shared" si="25"/>
        <v>957.2423509370592</v>
      </c>
      <c r="BO104" s="35">
        <f t="shared" si="26"/>
        <v>1.8850742398115176E-2</v>
      </c>
      <c r="BP104" s="5">
        <f t="shared" si="27"/>
        <v>3681.5563534450439</v>
      </c>
      <c r="BQ104" s="35">
        <f t="shared" si="28"/>
        <v>7.2499999999999995E-2</v>
      </c>
      <c r="BR104" s="5">
        <f t="shared" si="54"/>
        <v>71596.190746240638</v>
      </c>
      <c r="BS104" s="5">
        <f t="shared" si="55"/>
        <v>387644.8809875875</v>
      </c>
      <c r="BT104" s="5">
        <f t="shared" si="29"/>
        <v>608403.8092537598</v>
      </c>
      <c r="BU104" s="5">
        <f t="shared" si="30"/>
        <v>459241.07173382817</v>
      </c>
      <c r="BV104" s="150"/>
      <c r="BW104" s="2">
        <v>99</v>
      </c>
      <c r="BX104" s="118">
        <v>47849</v>
      </c>
      <c r="BY104" s="5">
        <f t="shared" si="56"/>
        <v>606589.09462736128</v>
      </c>
      <c r="BZ104" s="5">
        <f t="shared" si="57"/>
        <v>4524.056967218442</v>
      </c>
      <c r="CA104" s="5">
        <f t="shared" si="31"/>
        <v>985.62058189216759</v>
      </c>
      <c r="CB104" s="35">
        <f t="shared" si="32"/>
        <v>1.9498284897409551E-2</v>
      </c>
      <c r="CC104" s="5">
        <f t="shared" si="33"/>
        <v>3538.4363853262744</v>
      </c>
      <c r="CD104" s="35">
        <f t="shared" si="34"/>
        <v>7.0000000000000007E-2</v>
      </c>
      <c r="CE104" s="5">
        <f t="shared" si="58"/>
        <v>74396.52595453008</v>
      </c>
      <c r="CF104" s="5">
        <f t="shared" si="59"/>
        <v>373485.11380009574</v>
      </c>
      <c r="CG104" s="5">
        <f t="shared" si="35"/>
        <v>605603.47404546908</v>
      </c>
      <c r="CH104" s="5">
        <f t="shared" si="36"/>
        <v>447881.63975462585</v>
      </c>
    </row>
    <row r="105" spans="9:86" ht="14.25" customHeight="1">
      <c r="I105" s="150"/>
      <c r="J105" s="2">
        <v>100</v>
      </c>
      <c r="K105" s="118">
        <v>47880</v>
      </c>
      <c r="L105" s="5">
        <f t="shared" si="37"/>
        <v>618788.54365730437</v>
      </c>
      <c r="M105" s="5">
        <f t="shared" si="0"/>
        <v>5108.6129075462923</v>
      </c>
      <c r="N105" s="5">
        <f t="shared" si="1"/>
        <v>854.44166990232497</v>
      </c>
      <c r="O105" s="35">
        <f t="shared" si="2"/>
        <v>1.6569957773016484E-2</v>
      </c>
      <c r="P105" s="5">
        <f t="shared" si="3"/>
        <v>4254.1712376439673</v>
      </c>
      <c r="Q105" s="35">
        <f t="shared" si="4"/>
        <v>8.249999999999999E-2</v>
      </c>
      <c r="R105" s="5">
        <f t="shared" si="38"/>
        <v>62065.898012598183</v>
      </c>
      <c r="S105" s="5">
        <f t="shared" si="39"/>
        <v>448795.39274203096</v>
      </c>
      <c r="T105" s="5">
        <f t="shared" si="5"/>
        <v>617934.10198740207</v>
      </c>
      <c r="U105" s="5">
        <f t="shared" si="6"/>
        <v>510861.29075462912</v>
      </c>
      <c r="V105" s="150"/>
      <c r="W105" s="2">
        <v>100</v>
      </c>
      <c r="X105" s="118">
        <v>47880</v>
      </c>
      <c r="Y105" s="5">
        <f t="shared" si="40"/>
        <v>616312.65004279302</v>
      </c>
      <c r="Z105" s="5">
        <f t="shared" si="41"/>
        <v>4989.5991023797669</v>
      </c>
      <c r="AA105" s="5">
        <f t="shared" si="7"/>
        <v>880.84810209448005</v>
      </c>
      <c r="AB105" s="35">
        <f t="shared" si="8"/>
        <v>1.7150673808820623E-2</v>
      </c>
      <c r="AC105" s="5">
        <f t="shared" si="9"/>
        <v>4108.7510002852869</v>
      </c>
      <c r="AD105" s="35">
        <f t="shared" si="10"/>
        <v>0.08</v>
      </c>
      <c r="AE105" s="5">
        <f t="shared" si="42"/>
        <v>64568.198059301045</v>
      </c>
      <c r="AF105" s="5">
        <f t="shared" si="43"/>
        <v>434391.71217867569</v>
      </c>
      <c r="AG105" s="5">
        <f t="shared" si="11"/>
        <v>615431.80194069853</v>
      </c>
      <c r="AH105" s="5">
        <f t="shared" si="12"/>
        <v>498959.91023797676</v>
      </c>
      <c r="AI105" s="150"/>
      <c r="AJ105" s="2">
        <v>100</v>
      </c>
      <c r="AK105" s="118">
        <v>47880</v>
      </c>
      <c r="AL105" s="5">
        <f t="shared" si="44"/>
        <v>613757.3344343775</v>
      </c>
      <c r="AM105" s="5">
        <f t="shared" si="45"/>
        <v>4871.6032698015033</v>
      </c>
      <c r="AN105" s="5">
        <f t="shared" si="13"/>
        <v>907.75381824614851</v>
      </c>
      <c r="AO105" s="35">
        <f t="shared" si="14"/>
        <v>1.77481313995091E-2</v>
      </c>
      <c r="AP105" s="5">
        <f t="shared" si="15"/>
        <v>3963.8494515553548</v>
      </c>
      <c r="AQ105" s="35">
        <f t="shared" si="16"/>
        <v>7.7499999999999999E-2</v>
      </c>
      <c r="AR105" s="5">
        <f t="shared" si="46"/>
        <v>67150.41938386859</v>
      </c>
      <c r="AS105" s="5">
        <f t="shared" si="47"/>
        <v>420009.90759628173</v>
      </c>
      <c r="AT105" s="5">
        <f t="shared" si="17"/>
        <v>612849.58061613131</v>
      </c>
      <c r="AU105" s="5">
        <f t="shared" si="18"/>
        <v>487160.3269801503</v>
      </c>
      <c r="AV105" s="150"/>
      <c r="AW105" s="2">
        <v>100</v>
      </c>
      <c r="AX105" s="118">
        <v>47880</v>
      </c>
      <c r="AY105" s="5">
        <f t="shared" si="48"/>
        <v>611121.42160695849</v>
      </c>
      <c r="AZ105" s="5">
        <f t="shared" si="49"/>
        <v>4754.6586581588872</v>
      </c>
      <c r="BA105" s="5">
        <f t="shared" si="19"/>
        <v>935.14977311539678</v>
      </c>
      <c r="BB105" s="35">
        <f t="shared" si="20"/>
        <v>1.8362631190176209E-2</v>
      </c>
      <c r="BC105" s="5">
        <f t="shared" si="21"/>
        <v>3819.5088850434904</v>
      </c>
      <c r="BD105" s="35">
        <f t="shared" si="22"/>
        <v>7.4999999999999997E-2</v>
      </c>
      <c r="BE105" s="5">
        <f t="shared" si="50"/>
        <v>69813.728166156783</v>
      </c>
      <c r="BF105" s="5">
        <f t="shared" si="51"/>
        <v>405652.13764973171</v>
      </c>
      <c r="BG105" s="5">
        <f t="shared" si="23"/>
        <v>610186.27183384309</v>
      </c>
      <c r="BH105" s="5">
        <f t="shared" si="24"/>
        <v>475465.86581588851</v>
      </c>
      <c r="BI105" s="150"/>
      <c r="BJ105" s="2">
        <v>100</v>
      </c>
      <c r="BK105" s="118">
        <v>47880</v>
      </c>
      <c r="BL105" s="5">
        <f t="shared" si="52"/>
        <v>608403.8092537598</v>
      </c>
      <c r="BM105" s="5">
        <f t="shared" si="53"/>
        <v>4638.7987043821031</v>
      </c>
      <c r="BN105" s="5">
        <f t="shared" si="25"/>
        <v>963.02569014063783</v>
      </c>
      <c r="BO105" s="35">
        <f t="shared" si="26"/>
        <v>1.899447062282876E-2</v>
      </c>
      <c r="BP105" s="5">
        <f t="shared" si="27"/>
        <v>3675.7730142414653</v>
      </c>
      <c r="BQ105" s="35">
        <f t="shared" si="28"/>
        <v>7.2499999999999995E-2</v>
      </c>
      <c r="BR105" s="5">
        <f t="shared" si="54"/>
        <v>72559.216436381277</v>
      </c>
      <c r="BS105" s="5">
        <f t="shared" si="55"/>
        <v>391320.65400182898</v>
      </c>
      <c r="BT105" s="5">
        <f t="shared" si="29"/>
        <v>607440.78356361913</v>
      </c>
      <c r="BU105" s="5">
        <f t="shared" si="30"/>
        <v>463879.87043821026</v>
      </c>
      <c r="BV105" s="150"/>
      <c r="BW105" s="2">
        <v>100</v>
      </c>
      <c r="BX105" s="118">
        <v>47880</v>
      </c>
      <c r="BY105" s="5">
        <f t="shared" si="56"/>
        <v>605603.47404546908</v>
      </c>
      <c r="BZ105" s="5">
        <f t="shared" si="57"/>
        <v>4524.056967218442</v>
      </c>
      <c r="CA105" s="5">
        <f t="shared" si="31"/>
        <v>991.37003528653895</v>
      </c>
      <c r="CB105" s="35">
        <f t="shared" si="32"/>
        <v>1.9643943493206042E-2</v>
      </c>
      <c r="CC105" s="5">
        <f t="shared" si="33"/>
        <v>3532.686931931903</v>
      </c>
      <c r="CD105" s="35">
        <f t="shared" si="34"/>
        <v>7.0000000000000007E-2</v>
      </c>
      <c r="CE105" s="5">
        <f t="shared" si="58"/>
        <v>75387.895989816621</v>
      </c>
      <c r="CF105" s="5">
        <f t="shared" si="59"/>
        <v>377017.80073202762</v>
      </c>
      <c r="CG105" s="5">
        <f t="shared" si="35"/>
        <v>604612.10401018255</v>
      </c>
      <c r="CH105" s="5">
        <f t="shared" si="36"/>
        <v>452405.69672184426</v>
      </c>
    </row>
    <row r="106" spans="9:86" ht="14.25" customHeight="1">
      <c r="I106" s="150"/>
      <c r="J106" s="2">
        <v>101</v>
      </c>
      <c r="K106" s="118">
        <v>47908</v>
      </c>
      <c r="L106" s="5">
        <f t="shared" si="37"/>
        <v>617934.10198740207</v>
      </c>
      <c r="M106" s="5">
        <f t="shared" si="0"/>
        <v>5108.6129075462923</v>
      </c>
      <c r="N106" s="5">
        <f t="shared" si="1"/>
        <v>860.3159563829031</v>
      </c>
      <c r="O106" s="35">
        <f t="shared" si="2"/>
        <v>1.6706945681410717E-2</v>
      </c>
      <c r="P106" s="5">
        <f t="shared" si="3"/>
        <v>4248.2969511633892</v>
      </c>
      <c r="Q106" s="35">
        <f t="shared" si="4"/>
        <v>8.2500000000000004E-2</v>
      </c>
      <c r="R106" s="5">
        <f t="shared" si="38"/>
        <v>62926.213968981087</v>
      </c>
      <c r="S106" s="5">
        <f t="shared" si="39"/>
        <v>453043.68969319435</v>
      </c>
      <c r="T106" s="5">
        <f t="shared" si="5"/>
        <v>617073.78603101918</v>
      </c>
      <c r="U106" s="5">
        <f t="shared" si="6"/>
        <v>515969.90366217541</v>
      </c>
      <c r="V106" s="150"/>
      <c r="W106" s="2">
        <v>101</v>
      </c>
      <c r="X106" s="118">
        <v>47908</v>
      </c>
      <c r="Y106" s="5">
        <f t="shared" si="40"/>
        <v>615431.80194069853</v>
      </c>
      <c r="Z106" s="5">
        <f t="shared" si="41"/>
        <v>4989.5991023797669</v>
      </c>
      <c r="AA106" s="5">
        <f t="shared" si="7"/>
        <v>886.72042277510991</v>
      </c>
      <c r="AB106" s="35">
        <f t="shared" si="8"/>
        <v>1.7289722500116469E-2</v>
      </c>
      <c r="AC106" s="5">
        <f t="shared" si="9"/>
        <v>4102.878679604657</v>
      </c>
      <c r="AD106" s="35">
        <f t="shared" si="10"/>
        <v>0.08</v>
      </c>
      <c r="AE106" s="5">
        <f t="shared" si="42"/>
        <v>65454.918482076158</v>
      </c>
      <c r="AF106" s="5">
        <f t="shared" si="43"/>
        <v>438494.59085828037</v>
      </c>
      <c r="AG106" s="5">
        <f t="shared" si="11"/>
        <v>614545.08151792339</v>
      </c>
      <c r="AH106" s="5">
        <f t="shared" si="12"/>
        <v>503949.50934035651</v>
      </c>
      <c r="AI106" s="150"/>
      <c r="AJ106" s="2">
        <v>101</v>
      </c>
      <c r="AK106" s="118">
        <v>47908</v>
      </c>
      <c r="AL106" s="5">
        <f t="shared" si="44"/>
        <v>612849.58061613131</v>
      </c>
      <c r="AM106" s="5">
        <f t="shared" si="45"/>
        <v>4871.6032698015033</v>
      </c>
      <c r="AN106" s="5">
        <f t="shared" si="13"/>
        <v>913.61639498898876</v>
      </c>
      <c r="AO106" s="35">
        <f t="shared" si="14"/>
        <v>1.7889213090177464E-2</v>
      </c>
      <c r="AP106" s="5">
        <f t="shared" si="15"/>
        <v>3957.9868748125145</v>
      </c>
      <c r="AQ106" s="35">
        <f t="shared" si="16"/>
        <v>7.7499999999999999E-2</v>
      </c>
      <c r="AR106" s="5">
        <f t="shared" si="46"/>
        <v>68064.035778857578</v>
      </c>
      <c r="AS106" s="5">
        <f t="shared" si="47"/>
        <v>423967.89447109425</v>
      </c>
      <c r="AT106" s="5">
        <f t="shared" si="17"/>
        <v>611935.96422114235</v>
      </c>
      <c r="AU106" s="5">
        <f t="shared" si="18"/>
        <v>492031.93024995184</v>
      </c>
      <c r="AV106" s="150"/>
      <c r="AW106" s="2">
        <v>101</v>
      </c>
      <c r="AX106" s="118">
        <v>47908</v>
      </c>
      <c r="AY106" s="5">
        <f t="shared" si="48"/>
        <v>610186.27183384309</v>
      </c>
      <c r="AZ106" s="5">
        <f t="shared" si="49"/>
        <v>4754.6586581588872</v>
      </c>
      <c r="BA106" s="5">
        <f t="shared" si="19"/>
        <v>940.99445919736809</v>
      </c>
      <c r="BB106" s="35">
        <f t="shared" si="20"/>
        <v>1.850571543740543E-2</v>
      </c>
      <c r="BC106" s="5">
        <f t="shared" si="21"/>
        <v>3813.6641989615191</v>
      </c>
      <c r="BD106" s="35">
        <f t="shared" si="22"/>
        <v>7.4999999999999997E-2</v>
      </c>
      <c r="BE106" s="5">
        <f t="shared" si="50"/>
        <v>70754.722625354145</v>
      </c>
      <c r="BF106" s="5">
        <f t="shared" si="51"/>
        <v>409465.80184869323</v>
      </c>
      <c r="BG106" s="5">
        <f t="shared" si="23"/>
        <v>609245.2773746457</v>
      </c>
      <c r="BH106" s="5">
        <f t="shared" si="24"/>
        <v>480220.52447404736</v>
      </c>
      <c r="BI106" s="150"/>
      <c r="BJ106" s="2">
        <v>101</v>
      </c>
      <c r="BK106" s="118">
        <v>47908</v>
      </c>
      <c r="BL106" s="5">
        <f t="shared" si="52"/>
        <v>607440.78356361913</v>
      </c>
      <c r="BM106" s="5">
        <f t="shared" si="53"/>
        <v>4638.7987043821031</v>
      </c>
      <c r="BN106" s="5">
        <f t="shared" si="25"/>
        <v>968.84397035190432</v>
      </c>
      <c r="BO106" s="35">
        <f t="shared" si="26"/>
        <v>1.9139524310529295E-2</v>
      </c>
      <c r="BP106" s="5">
        <f t="shared" si="27"/>
        <v>3669.9547340301988</v>
      </c>
      <c r="BQ106" s="35">
        <f t="shared" si="28"/>
        <v>7.2499999999999995E-2</v>
      </c>
      <c r="BR106" s="5">
        <f t="shared" si="54"/>
        <v>73528.060406733188</v>
      </c>
      <c r="BS106" s="5">
        <f t="shared" si="55"/>
        <v>394990.60873585916</v>
      </c>
      <c r="BT106" s="5">
        <f t="shared" si="29"/>
        <v>606471.93959326728</v>
      </c>
      <c r="BU106" s="5">
        <f t="shared" si="30"/>
        <v>468518.66914259235</v>
      </c>
      <c r="BV106" s="150"/>
      <c r="BW106" s="2">
        <v>101</v>
      </c>
      <c r="BX106" s="118">
        <v>47908</v>
      </c>
      <c r="BY106" s="5">
        <f t="shared" si="56"/>
        <v>604612.10401018255</v>
      </c>
      <c r="BZ106" s="5">
        <f t="shared" si="57"/>
        <v>4524.056967218442</v>
      </c>
      <c r="CA106" s="5">
        <f t="shared" si="31"/>
        <v>997.15302715904363</v>
      </c>
      <c r="CB106" s="35">
        <f t="shared" si="32"/>
        <v>1.9790930824148706E-2</v>
      </c>
      <c r="CC106" s="5">
        <f t="shared" si="33"/>
        <v>3526.9039400593983</v>
      </c>
      <c r="CD106" s="35">
        <f t="shared" si="34"/>
        <v>7.0000000000000007E-2</v>
      </c>
      <c r="CE106" s="5">
        <f t="shared" si="58"/>
        <v>76385.049016975667</v>
      </c>
      <c r="CF106" s="5">
        <f t="shared" si="59"/>
        <v>380544.70467208704</v>
      </c>
      <c r="CG106" s="5">
        <f t="shared" si="35"/>
        <v>603614.9509830235</v>
      </c>
      <c r="CH106" s="5">
        <f t="shared" si="36"/>
        <v>456929.75368906272</v>
      </c>
    </row>
    <row r="107" spans="9:86" ht="14.25" customHeight="1">
      <c r="I107" s="150"/>
      <c r="J107" s="2">
        <v>102</v>
      </c>
      <c r="K107" s="118">
        <v>47939</v>
      </c>
      <c r="L107" s="5">
        <f t="shared" si="37"/>
        <v>617073.78603101918</v>
      </c>
      <c r="M107" s="5">
        <f t="shared" si="0"/>
        <v>5108.6129075462923</v>
      </c>
      <c r="N107" s="5">
        <f t="shared" si="1"/>
        <v>866.23062858303547</v>
      </c>
      <c r="O107" s="35">
        <f t="shared" si="2"/>
        <v>1.6845258668100188E-2</v>
      </c>
      <c r="P107" s="5">
        <f t="shared" si="3"/>
        <v>4242.3822789632568</v>
      </c>
      <c r="Q107" s="35">
        <f t="shared" si="4"/>
        <v>8.2500000000000004E-2</v>
      </c>
      <c r="R107" s="5">
        <f t="shared" si="38"/>
        <v>63792.444597564121</v>
      </c>
      <c r="S107" s="5">
        <f t="shared" si="39"/>
        <v>457286.07197215763</v>
      </c>
      <c r="T107" s="5">
        <f t="shared" si="5"/>
        <v>616207.55540243618</v>
      </c>
      <c r="U107" s="5">
        <f t="shared" si="6"/>
        <v>521078.51656972175</v>
      </c>
      <c r="V107" s="150"/>
      <c r="W107" s="2">
        <v>102</v>
      </c>
      <c r="X107" s="118">
        <v>47939</v>
      </c>
      <c r="Y107" s="5">
        <f t="shared" si="40"/>
        <v>614545.08151792339</v>
      </c>
      <c r="Z107" s="5">
        <f t="shared" si="41"/>
        <v>4989.5991023797669</v>
      </c>
      <c r="AA107" s="5">
        <f t="shared" si="7"/>
        <v>892.63189226027771</v>
      </c>
      <c r="AB107" s="35">
        <f t="shared" si="8"/>
        <v>1.7430100783925852E-2</v>
      </c>
      <c r="AC107" s="5">
        <f t="shared" si="9"/>
        <v>4096.9672101194892</v>
      </c>
      <c r="AD107" s="35">
        <f t="shared" si="10"/>
        <v>7.9999999999999988E-2</v>
      </c>
      <c r="AE107" s="5">
        <f t="shared" si="42"/>
        <v>66347.550374336439</v>
      </c>
      <c r="AF107" s="5">
        <f t="shared" si="43"/>
        <v>442591.55806839984</v>
      </c>
      <c r="AG107" s="5">
        <f t="shared" si="11"/>
        <v>613652.44962566311</v>
      </c>
      <c r="AH107" s="5">
        <f t="shared" si="12"/>
        <v>508939.10844273627</v>
      </c>
      <c r="AI107" s="150"/>
      <c r="AJ107" s="2">
        <v>102</v>
      </c>
      <c r="AK107" s="118">
        <v>47939</v>
      </c>
      <c r="AL107" s="5">
        <f t="shared" si="44"/>
        <v>611935.96422114235</v>
      </c>
      <c r="AM107" s="5">
        <f t="shared" si="45"/>
        <v>4871.6032698015033</v>
      </c>
      <c r="AN107" s="5">
        <f t="shared" si="13"/>
        <v>919.51683420662584</v>
      </c>
      <c r="AO107" s="35">
        <f t="shared" si="14"/>
        <v>1.8031628561860361E-2</v>
      </c>
      <c r="AP107" s="5">
        <f t="shared" si="15"/>
        <v>3952.0864355948775</v>
      </c>
      <c r="AQ107" s="35">
        <f t="shared" si="16"/>
        <v>7.7499999999999999E-2</v>
      </c>
      <c r="AR107" s="5">
        <f t="shared" si="46"/>
        <v>68983.55261306421</v>
      </c>
      <c r="AS107" s="5">
        <f t="shared" si="47"/>
        <v>427919.98090668913</v>
      </c>
      <c r="AT107" s="5">
        <f t="shared" si="17"/>
        <v>611016.4473869357</v>
      </c>
      <c r="AU107" s="5">
        <f t="shared" si="18"/>
        <v>496903.53351975337</v>
      </c>
      <c r="AV107" s="150"/>
      <c r="AW107" s="2">
        <v>102</v>
      </c>
      <c r="AX107" s="118">
        <v>47939</v>
      </c>
      <c r="AY107" s="5">
        <f t="shared" si="48"/>
        <v>609245.2773746457</v>
      </c>
      <c r="AZ107" s="5">
        <f t="shared" si="49"/>
        <v>4754.6586581588872</v>
      </c>
      <c r="BA107" s="5">
        <f t="shared" si="19"/>
        <v>946.87567456735178</v>
      </c>
      <c r="BB107" s="35">
        <f t="shared" si="20"/>
        <v>1.8650137336757768E-2</v>
      </c>
      <c r="BC107" s="5">
        <f t="shared" si="21"/>
        <v>3807.7829835915354</v>
      </c>
      <c r="BD107" s="35">
        <f t="shared" si="22"/>
        <v>7.4999999999999997E-2</v>
      </c>
      <c r="BE107" s="5">
        <f t="shared" si="50"/>
        <v>71701.59829992149</v>
      </c>
      <c r="BF107" s="5">
        <f t="shared" si="51"/>
        <v>413273.58483228477</v>
      </c>
      <c r="BG107" s="5">
        <f t="shared" si="23"/>
        <v>608298.40170007839</v>
      </c>
      <c r="BH107" s="5">
        <f t="shared" si="24"/>
        <v>484975.18313220626</v>
      </c>
      <c r="BI107" s="150"/>
      <c r="BJ107" s="2">
        <v>102</v>
      </c>
      <c r="BK107" s="118">
        <v>47939</v>
      </c>
      <c r="BL107" s="5">
        <f t="shared" si="52"/>
        <v>606471.93959326728</v>
      </c>
      <c r="BM107" s="5">
        <f t="shared" si="53"/>
        <v>4638.7987043821031</v>
      </c>
      <c r="BN107" s="5">
        <f t="shared" si="25"/>
        <v>974.69740267277984</v>
      </c>
      <c r="BO107" s="35">
        <f t="shared" si="26"/>
        <v>1.9285919213208071E-2</v>
      </c>
      <c r="BP107" s="5">
        <f t="shared" si="27"/>
        <v>3664.1013017093233</v>
      </c>
      <c r="BQ107" s="35">
        <f t="shared" si="28"/>
        <v>7.2499999999999995E-2</v>
      </c>
      <c r="BR107" s="5">
        <f t="shared" si="54"/>
        <v>74502.757809405972</v>
      </c>
      <c r="BS107" s="5">
        <f t="shared" si="55"/>
        <v>398654.71003756847</v>
      </c>
      <c r="BT107" s="5">
        <f t="shared" si="29"/>
        <v>605497.24219059455</v>
      </c>
      <c r="BU107" s="5">
        <f t="shared" si="30"/>
        <v>473157.46784697444</v>
      </c>
      <c r="BV107" s="150"/>
      <c r="BW107" s="2">
        <v>102</v>
      </c>
      <c r="BX107" s="118">
        <v>47939</v>
      </c>
      <c r="BY107" s="5">
        <f t="shared" si="56"/>
        <v>603614.9509830235</v>
      </c>
      <c r="BZ107" s="5">
        <f t="shared" si="57"/>
        <v>4524.056967218442</v>
      </c>
      <c r="CA107" s="5">
        <f t="shared" si="31"/>
        <v>1002.9697531508045</v>
      </c>
      <c r="CB107" s="35">
        <f t="shared" si="32"/>
        <v>1.9939262634580027E-2</v>
      </c>
      <c r="CC107" s="5">
        <f t="shared" si="33"/>
        <v>3521.0872140676374</v>
      </c>
      <c r="CD107" s="35">
        <f t="shared" si="34"/>
        <v>7.0000000000000007E-2</v>
      </c>
      <c r="CE107" s="5">
        <f t="shared" si="58"/>
        <v>77388.018770126466</v>
      </c>
      <c r="CF107" s="5">
        <f t="shared" si="59"/>
        <v>384065.79188615468</v>
      </c>
      <c r="CG107" s="5">
        <f t="shared" si="35"/>
        <v>602611.98122987268</v>
      </c>
      <c r="CH107" s="5">
        <f t="shared" si="36"/>
        <v>461453.81065628113</v>
      </c>
    </row>
    <row r="108" spans="9:86" ht="14.25" customHeight="1">
      <c r="I108" s="150"/>
      <c r="J108" s="2">
        <v>103</v>
      </c>
      <c r="K108" s="118">
        <v>47969</v>
      </c>
      <c r="L108" s="5">
        <f t="shared" si="37"/>
        <v>616207.55540243618</v>
      </c>
      <c r="M108" s="5">
        <f t="shared" si="0"/>
        <v>5108.6129075462923</v>
      </c>
      <c r="N108" s="5">
        <f t="shared" si="1"/>
        <v>872.1859641545434</v>
      </c>
      <c r="O108" s="35">
        <f t="shared" si="2"/>
        <v>1.6984912758849863E-2</v>
      </c>
      <c r="P108" s="5">
        <f t="shared" si="3"/>
        <v>4236.4269433917489</v>
      </c>
      <c r="Q108" s="35">
        <f t="shared" si="4"/>
        <v>8.2500000000000004E-2</v>
      </c>
      <c r="R108" s="5">
        <f t="shared" si="38"/>
        <v>64664.630561718666</v>
      </c>
      <c r="S108" s="5">
        <f t="shared" si="39"/>
        <v>461522.49891554937</v>
      </c>
      <c r="T108" s="5">
        <f t="shared" si="5"/>
        <v>615335.36943828163</v>
      </c>
      <c r="U108" s="5">
        <f t="shared" si="6"/>
        <v>526187.12947726808</v>
      </c>
      <c r="V108" s="150"/>
      <c r="W108" s="2">
        <v>103</v>
      </c>
      <c r="X108" s="118">
        <v>47969</v>
      </c>
      <c r="Y108" s="5">
        <f t="shared" si="40"/>
        <v>613652.44962566311</v>
      </c>
      <c r="Z108" s="5">
        <f t="shared" si="41"/>
        <v>4989.5991023797669</v>
      </c>
      <c r="AA108" s="5">
        <f t="shared" si="7"/>
        <v>898.58277154201278</v>
      </c>
      <c r="AB108" s="35">
        <f t="shared" si="8"/>
        <v>1.7571824678744352E-2</v>
      </c>
      <c r="AC108" s="5">
        <f t="shared" si="9"/>
        <v>4091.0163308377541</v>
      </c>
      <c r="AD108" s="35">
        <f t="shared" si="10"/>
        <v>0.08</v>
      </c>
      <c r="AE108" s="5">
        <f t="shared" si="42"/>
        <v>67246.133145878455</v>
      </c>
      <c r="AF108" s="5">
        <f t="shared" si="43"/>
        <v>446682.57439923758</v>
      </c>
      <c r="AG108" s="5">
        <f t="shared" si="11"/>
        <v>612753.86685412109</v>
      </c>
      <c r="AH108" s="5">
        <f t="shared" si="12"/>
        <v>513928.70754511602</v>
      </c>
      <c r="AI108" s="150"/>
      <c r="AJ108" s="2">
        <v>103</v>
      </c>
      <c r="AK108" s="118">
        <v>47969</v>
      </c>
      <c r="AL108" s="5">
        <f t="shared" si="44"/>
        <v>611016.4473869357</v>
      </c>
      <c r="AM108" s="5">
        <f t="shared" si="45"/>
        <v>4871.6032698015033</v>
      </c>
      <c r="AN108" s="5">
        <f t="shared" si="13"/>
        <v>925.45538042754379</v>
      </c>
      <c r="AO108" s="35">
        <f t="shared" si="14"/>
        <v>1.8175393825524661E-2</v>
      </c>
      <c r="AP108" s="5">
        <f t="shared" si="15"/>
        <v>3946.1478893739595</v>
      </c>
      <c r="AQ108" s="35">
        <f t="shared" si="16"/>
        <v>7.7499999999999999E-2</v>
      </c>
      <c r="AR108" s="5">
        <f t="shared" si="46"/>
        <v>69909.007993491759</v>
      </c>
      <c r="AS108" s="5">
        <f t="shared" si="47"/>
        <v>431866.12879606307</v>
      </c>
      <c r="AT108" s="5">
        <f t="shared" si="17"/>
        <v>610090.99200650817</v>
      </c>
      <c r="AU108" s="5">
        <f t="shared" si="18"/>
        <v>501775.13678955485</v>
      </c>
      <c r="AV108" s="150"/>
      <c r="AW108" s="2">
        <v>103</v>
      </c>
      <c r="AX108" s="118">
        <v>47969</v>
      </c>
      <c r="AY108" s="5">
        <f t="shared" si="48"/>
        <v>608298.40170007839</v>
      </c>
      <c r="AZ108" s="5">
        <f t="shared" si="49"/>
        <v>4754.6586581588872</v>
      </c>
      <c r="BA108" s="5">
        <f t="shared" si="19"/>
        <v>952.79364753339769</v>
      </c>
      <c r="BB108" s="35">
        <f t="shared" si="20"/>
        <v>1.8795912891512202E-2</v>
      </c>
      <c r="BC108" s="5">
        <f t="shared" si="21"/>
        <v>3801.8650106254895</v>
      </c>
      <c r="BD108" s="35">
        <f t="shared" si="22"/>
        <v>7.4999999999999997E-2</v>
      </c>
      <c r="BE108" s="5">
        <f t="shared" si="50"/>
        <v>72654.391947454889</v>
      </c>
      <c r="BF108" s="5">
        <f t="shared" si="51"/>
        <v>417075.44984291028</v>
      </c>
      <c r="BG108" s="5">
        <f t="shared" si="23"/>
        <v>607345.60805254499</v>
      </c>
      <c r="BH108" s="5">
        <f t="shared" si="24"/>
        <v>489729.84179036517</v>
      </c>
      <c r="BI108" s="150"/>
      <c r="BJ108" s="2">
        <v>103</v>
      </c>
      <c r="BK108" s="118">
        <v>47969</v>
      </c>
      <c r="BL108" s="5">
        <f t="shared" si="52"/>
        <v>605497.24219059455</v>
      </c>
      <c r="BM108" s="5">
        <f t="shared" si="53"/>
        <v>4638.7987043821031</v>
      </c>
      <c r="BN108" s="5">
        <f t="shared" si="25"/>
        <v>980.58619948059459</v>
      </c>
      <c r="BO108" s="35">
        <f t="shared" si="26"/>
        <v>1.9433671326389266E-2</v>
      </c>
      <c r="BP108" s="5">
        <f t="shared" si="27"/>
        <v>3658.2125049015085</v>
      </c>
      <c r="BQ108" s="35">
        <f t="shared" si="28"/>
        <v>7.2499999999999995E-2</v>
      </c>
      <c r="BR108" s="5">
        <f t="shared" si="54"/>
        <v>75483.344008886561</v>
      </c>
      <c r="BS108" s="5">
        <f t="shared" si="55"/>
        <v>402312.92254246998</v>
      </c>
      <c r="BT108" s="5">
        <f t="shared" si="29"/>
        <v>604516.65599111398</v>
      </c>
      <c r="BU108" s="5">
        <f t="shared" si="30"/>
        <v>477796.26655135653</v>
      </c>
      <c r="BV108" s="150"/>
      <c r="BW108" s="2">
        <v>103</v>
      </c>
      <c r="BX108" s="118">
        <v>47969</v>
      </c>
      <c r="BY108" s="5">
        <f t="shared" si="56"/>
        <v>602611.98122987268</v>
      </c>
      <c r="BZ108" s="5">
        <f t="shared" si="57"/>
        <v>4524.056967218442</v>
      </c>
      <c r="CA108" s="5">
        <f t="shared" si="31"/>
        <v>1008.8204100441844</v>
      </c>
      <c r="CB108" s="35">
        <f t="shared" si="32"/>
        <v>2.008895491228594E-2</v>
      </c>
      <c r="CC108" s="5">
        <f t="shared" si="33"/>
        <v>3515.2365571742575</v>
      </c>
      <c r="CD108" s="35">
        <f t="shared" si="34"/>
        <v>7.0000000000000007E-2</v>
      </c>
      <c r="CE108" s="5">
        <f t="shared" si="58"/>
        <v>78396.839180170646</v>
      </c>
      <c r="CF108" s="5">
        <f t="shared" si="59"/>
        <v>387581.02844332892</v>
      </c>
      <c r="CG108" s="5">
        <f t="shared" si="35"/>
        <v>601603.16081982851</v>
      </c>
      <c r="CH108" s="5">
        <f t="shared" si="36"/>
        <v>465977.86762349959</v>
      </c>
    </row>
    <row r="109" spans="9:86" ht="14.25" customHeight="1">
      <c r="I109" s="150"/>
      <c r="J109" s="2">
        <v>104</v>
      </c>
      <c r="K109" s="118">
        <v>48000</v>
      </c>
      <c r="L109" s="5">
        <f t="shared" si="37"/>
        <v>615335.36943828163</v>
      </c>
      <c r="M109" s="5">
        <f t="shared" si="0"/>
        <v>5108.6129075462923</v>
      </c>
      <c r="N109" s="5">
        <f t="shared" si="1"/>
        <v>878.18224265810568</v>
      </c>
      <c r="O109" s="35">
        <f t="shared" si="2"/>
        <v>1.7125924228144428E-2</v>
      </c>
      <c r="P109" s="5">
        <f t="shared" si="3"/>
        <v>4230.4306648881866</v>
      </c>
      <c r="Q109" s="35">
        <f t="shared" si="4"/>
        <v>8.2500000000000018E-2</v>
      </c>
      <c r="R109" s="5">
        <f t="shared" si="38"/>
        <v>65542.812804376765</v>
      </c>
      <c r="S109" s="5">
        <f t="shared" si="39"/>
        <v>465752.92958043754</v>
      </c>
      <c r="T109" s="5">
        <f t="shared" si="5"/>
        <v>614457.18719562353</v>
      </c>
      <c r="U109" s="5">
        <f t="shared" si="6"/>
        <v>531295.74238481431</v>
      </c>
      <c r="V109" s="150"/>
      <c r="W109" s="2">
        <v>104</v>
      </c>
      <c r="X109" s="118">
        <v>48000</v>
      </c>
      <c r="Y109" s="5">
        <f t="shared" si="40"/>
        <v>612753.86685412109</v>
      </c>
      <c r="Z109" s="5">
        <f t="shared" si="41"/>
        <v>4989.5991023797669</v>
      </c>
      <c r="AA109" s="5">
        <f t="shared" si="7"/>
        <v>904.57332335229285</v>
      </c>
      <c r="AB109" s="35">
        <f t="shared" si="8"/>
        <v>1.771491045165733E-2</v>
      </c>
      <c r="AC109" s="5">
        <f t="shared" si="9"/>
        <v>4085.0257790274741</v>
      </c>
      <c r="AD109" s="35">
        <f t="shared" si="10"/>
        <v>0.08</v>
      </c>
      <c r="AE109" s="5">
        <f t="shared" si="42"/>
        <v>68150.706469230747</v>
      </c>
      <c r="AF109" s="5">
        <f t="shared" si="43"/>
        <v>450767.60017826507</v>
      </c>
      <c r="AG109" s="5">
        <f t="shared" si="11"/>
        <v>611849.29353076883</v>
      </c>
      <c r="AH109" s="5">
        <f t="shared" si="12"/>
        <v>518918.30664749583</v>
      </c>
      <c r="AI109" s="150"/>
      <c r="AJ109" s="2">
        <v>104</v>
      </c>
      <c r="AK109" s="118">
        <v>48000</v>
      </c>
      <c r="AL109" s="5">
        <f t="shared" si="44"/>
        <v>610090.99200650817</v>
      </c>
      <c r="AM109" s="5">
        <f t="shared" si="45"/>
        <v>4871.6032698015033</v>
      </c>
      <c r="AN109" s="5">
        <f t="shared" si="13"/>
        <v>931.43227975947138</v>
      </c>
      <c r="AO109" s="35">
        <f t="shared" si="14"/>
        <v>1.8320525140607918E-2</v>
      </c>
      <c r="AP109" s="5">
        <f t="shared" si="15"/>
        <v>3940.1709900420319</v>
      </c>
      <c r="AQ109" s="35">
        <f t="shared" si="16"/>
        <v>7.7499999999999999E-2</v>
      </c>
      <c r="AR109" s="5">
        <f t="shared" si="46"/>
        <v>70840.440273251224</v>
      </c>
      <c r="AS109" s="5">
        <f t="shared" si="47"/>
        <v>435806.29978610511</v>
      </c>
      <c r="AT109" s="5">
        <f t="shared" si="17"/>
        <v>609159.55972674873</v>
      </c>
      <c r="AU109" s="5">
        <f t="shared" si="18"/>
        <v>506646.74005935632</v>
      </c>
      <c r="AV109" s="150"/>
      <c r="AW109" s="2">
        <v>104</v>
      </c>
      <c r="AX109" s="118">
        <v>48000</v>
      </c>
      <c r="AY109" s="5">
        <f t="shared" si="48"/>
        <v>607345.60805254499</v>
      </c>
      <c r="AZ109" s="5">
        <f t="shared" si="49"/>
        <v>4754.6586581588872</v>
      </c>
      <c r="BA109" s="5">
        <f t="shared" si="19"/>
        <v>958.74860783048143</v>
      </c>
      <c r="BB109" s="35">
        <f t="shared" si="20"/>
        <v>1.894305835330979E-2</v>
      </c>
      <c r="BC109" s="5">
        <f t="shared" si="21"/>
        <v>3795.9100503284058</v>
      </c>
      <c r="BD109" s="35">
        <f t="shared" si="22"/>
        <v>7.4999999999999997E-2</v>
      </c>
      <c r="BE109" s="5">
        <f t="shared" si="50"/>
        <v>73613.140555285368</v>
      </c>
      <c r="BF109" s="5">
        <f t="shared" si="51"/>
        <v>420871.3598932387</v>
      </c>
      <c r="BG109" s="5">
        <f t="shared" si="23"/>
        <v>606386.8594447145</v>
      </c>
      <c r="BH109" s="5">
        <f t="shared" si="24"/>
        <v>494484.50044852408</v>
      </c>
      <c r="BI109" s="150"/>
      <c r="BJ109" s="2">
        <v>104</v>
      </c>
      <c r="BK109" s="118">
        <v>48000</v>
      </c>
      <c r="BL109" s="5">
        <f t="shared" si="52"/>
        <v>604516.65599111398</v>
      </c>
      <c r="BM109" s="5">
        <f t="shared" si="53"/>
        <v>4638.7987043821031</v>
      </c>
      <c r="BN109" s="5">
        <f t="shared" si="25"/>
        <v>986.51057443578975</v>
      </c>
      <c r="BO109" s="35">
        <f t="shared" si="26"/>
        <v>1.9582796893860093E-2</v>
      </c>
      <c r="BP109" s="5">
        <f t="shared" si="27"/>
        <v>3652.2881299463133</v>
      </c>
      <c r="BQ109" s="35">
        <f t="shared" si="28"/>
        <v>7.2499999999999995E-2</v>
      </c>
      <c r="BR109" s="5">
        <f t="shared" si="54"/>
        <v>76469.854583322347</v>
      </c>
      <c r="BS109" s="5">
        <f t="shared" si="55"/>
        <v>405965.21067241632</v>
      </c>
      <c r="BT109" s="5">
        <f t="shared" si="29"/>
        <v>603530.14541667816</v>
      </c>
      <c r="BU109" s="5">
        <f t="shared" si="30"/>
        <v>482435.06525573868</v>
      </c>
      <c r="BV109" s="150"/>
      <c r="BW109" s="2">
        <v>104</v>
      </c>
      <c r="BX109" s="118">
        <v>48000</v>
      </c>
      <c r="BY109" s="5">
        <f t="shared" si="56"/>
        <v>601603.16081982851</v>
      </c>
      <c r="BZ109" s="5">
        <f t="shared" si="57"/>
        <v>4524.056967218442</v>
      </c>
      <c r="CA109" s="5">
        <f t="shared" si="31"/>
        <v>1014.7051957694421</v>
      </c>
      <c r="CB109" s="35">
        <f t="shared" si="32"/>
        <v>2.0240023893225489E-2</v>
      </c>
      <c r="CC109" s="5">
        <f t="shared" si="33"/>
        <v>3509.3517714489999</v>
      </c>
      <c r="CD109" s="35">
        <f t="shared" si="34"/>
        <v>7.0000000000000007E-2</v>
      </c>
      <c r="CE109" s="5">
        <f t="shared" si="58"/>
        <v>79411.54437594008</v>
      </c>
      <c r="CF109" s="5">
        <f t="shared" si="59"/>
        <v>391090.38021477789</v>
      </c>
      <c r="CG109" s="5">
        <f t="shared" si="35"/>
        <v>600588.45562405908</v>
      </c>
      <c r="CH109" s="5">
        <f t="shared" si="36"/>
        <v>470501.924590718</v>
      </c>
    </row>
    <row r="110" spans="9:86" ht="14.25" customHeight="1">
      <c r="I110" s="150"/>
      <c r="J110" s="2">
        <v>105</v>
      </c>
      <c r="K110" s="118">
        <v>48030</v>
      </c>
      <c r="L110" s="5">
        <f t="shared" si="37"/>
        <v>614457.18719562353</v>
      </c>
      <c r="M110" s="5">
        <f t="shared" si="0"/>
        <v>5108.6129075462923</v>
      </c>
      <c r="N110" s="5">
        <f t="shared" si="1"/>
        <v>884.21974557638077</v>
      </c>
      <c r="O110" s="35">
        <f t="shared" si="2"/>
        <v>1.7268309604031831E-2</v>
      </c>
      <c r="P110" s="5">
        <f t="shared" si="3"/>
        <v>4224.3931619699115</v>
      </c>
      <c r="Q110" s="35">
        <f t="shared" si="4"/>
        <v>8.249999999999999E-2</v>
      </c>
      <c r="R110" s="5">
        <f t="shared" si="38"/>
        <v>66427.032549953146</v>
      </c>
      <c r="S110" s="5">
        <f t="shared" si="39"/>
        <v>469977.32274240744</v>
      </c>
      <c r="T110" s="5">
        <f t="shared" si="5"/>
        <v>613572.96745004714</v>
      </c>
      <c r="U110" s="5">
        <f t="shared" si="6"/>
        <v>536404.35529236053</v>
      </c>
      <c r="V110" s="150"/>
      <c r="W110" s="2">
        <v>105</v>
      </c>
      <c r="X110" s="118">
        <v>48030</v>
      </c>
      <c r="Y110" s="5">
        <f t="shared" si="40"/>
        <v>611849.29353076883</v>
      </c>
      <c r="Z110" s="5">
        <f t="shared" si="41"/>
        <v>4989.5991023797669</v>
      </c>
      <c r="AA110" s="5">
        <f t="shared" si="7"/>
        <v>910.60381217464101</v>
      </c>
      <c r="AB110" s="35">
        <f t="shared" si="8"/>
        <v>1.7859374623182728E-2</v>
      </c>
      <c r="AC110" s="5">
        <f t="shared" si="9"/>
        <v>4078.9952902051259</v>
      </c>
      <c r="AD110" s="35">
        <f t="shared" si="10"/>
        <v>0.08</v>
      </c>
      <c r="AE110" s="5">
        <f t="shared" si="42"/>
        <v>69061.310281405385</v>
      </c>
      <c r="AF110" s="5">
        <f t="shared" si="43"/>
        <v>454846.59546847019</v>
      </c>
      <c r="AG110" s="5">
        <f t="shared" si="11"/>
        <v>610938.68971859419</v>
      </c>
      <c r="AH110" s="5">
        <f t="shared" si="12"/>
        <v>523907.90574987559</v>
      </c>
      <c r="AI110" s="150"/>
      <c r="AJ110" s="2">
        <v>105</v>
      </c>
      <c r="AK110" s="118">
        <v>48030</v>
      </c>
      <c r="AL110" s="5">
        <f t="shared" si="44"/>
        <v>609159.55972674873</v>
      </c>
      <c r="AM110" s="5">
        <f t="shared" si="45"/>
        <v>4871.6032698015033</v>
      </c>
      <c r="AN110" s="5">
        <f t="shared" si="13"/>
        <v>937.44777989958448</v>
      </c>
      <c r="AO110" s="35">
        <f t="shared" si="14"/>
        <v>1.846703901986067E-2</v>
      </c>
      <c r="AP110" s="5">
        <f t="shared" si="15"/>
        <v>3934.1554899019188</v>
      </c>
      <c r="AQ110" s="35">
        <f t="shared" si="16"/>
        <v>7.7499999999999999E-2</v>
      </c>
      <c r="AR110" s="5">
        <f t="shared" si="46"/>
        <v>71777.888053150804</v>
      </c>
      <c r="AS110" s="5">
        <f t="shared" si="47"/>
        <v>439740.45527600701</v>
      </c>
      <c r="AT110" s="5">
        <f t="shared" si="17"/>
        <v>608222.11194684915</v>
      </c>
      <c r="AU110" s="5">
        <f t="shared" si="18"/>
        <v>511518.3433291578</v>
      </c>
      <c r="AV110" s="150"/>
      <c r="AW110" s="2">
        <v>105</v>
      </c>
      <c r="AX110" s="118">
        <v>48030</v>
      </c>
      <c r="AY110" s="5">
        <f t="shared" si="48"/>
        <v>606386.8594447145</v>
      </c>
      <c r="AZ110" s="5">
        <f t="shared" si="49"/>
        <v>4754.6586581588872</v>
      </c>
      <c r="BA110" s="5">
        <f t="shared" si="19"/>
        <v>964.74078662942202</v>
      </c>
      <c r="BB110" s="35">
        <f t="shared" si="20"/>
        <v>1.9091590226995268E-2</v>
      </c>
      <c r="BC110" s="5">
        <f t="shared" si="21"/>
        <v>3789.9178715294652</v>
      </c>
      <c r="BD110" s="35">
        <f t="shared" si="22"/>
        <v>7.4999999999999997E-2</v>
      </c>
      <c r="BE110" s="5">
        <f t="shared" si="50"/>
        <v>74577.881341914792</v>
      </c>
      <c r="BF110" s="5">
        <f t="shared" si="51"/>
        <v>424661.27776476817</v>
      </c>
      <c r="BG110" s="5">
        <f t="shared" si="23"/>
        <v>605422.11865808512</v>
      </c>
      <c r="BH110" s="5">
        <f t="shared" si="24"/>
        <v>499239.15910668299</v>
      </c>
      <c r="BI110" s="150"/>
      <c r="BJ110" s="2">
        <v>105</v>
      </c>
      <c r="BK110" s="118">
        <v>48030</v>
      </c>
      <c r="BL110" s="5">
        <f t="shared" si="52"/>
        <v>603530.14541667816</v>
      </c>
      <c r="BM110" s="5">
        <f t="shared" si="53"/>
        <v>4638.7987043821031</v>
      </c>
      <c r="BN110" s="5">
        <f t="shared" si="25"/>
        <v>992.47074248967283</v>
      </c>
      <c r="BO110" s="35">
        <f t="shared" si="26"/>
        <v>1.9733312412511944E-2</v>
      </c>
      <c r="BP110" s="5">
        <f t="shared" si="27"/>
        <v>3646.3279618924303</v>
      </c>
      <c r="BQ110" s="35">
        <f t="shared" si="28"/>
        <v>7.2499999999999995E-2</v>
      </c>
      <c r="BR110" s="5">
        <f t="shared" si="54"/>
        <v>77462.325325812024</v>
      </c>
      <c r="BS110" s="5">
        <f t="shared" si="55"/>
        <v>409611.53863430873</v>
      </c>
      <c r="BT110" s="5">
        <f t="shared" si="29"/>
        <v>602537.67467418849</v>
      </c>
      <c r="BU110" s="5">
        <f t="shared" si="30"/>
        <v>487073.86396012077</v>
      </c>
      <c r="BV110" s="150"/>
      <c r="BW110" s="2">
        <v>105</v>
      </c>
      <c r="BX110" s="118">
        <v>48030</v>
      </c>
      <c r="BY110" s="5">
        <f t="shared" si="56"/>
        <v>600588.45562405908</v>
      </c>
      <c r="BZ110" s="5">
        <f t="shared" si="57"/>
        <v>4524.056967218442</v>
      </c>
      <c r="CA110" s="5">
        <f t="shared" si="31"/>
        <v>1020.6243094114307</v>
      </c>
      <c r="CB110" s="35">
        <f t="shared" si="32"/>
        <v>2.0392486066371441E-2</v>
      </c>
      <c r="CC110" s="5">
        <f t="shared" si="33"/>
        <v>3503.4326578070113</v>
      </c>
      <c r="CD110" s="35">
        <f t="shared" si="34"/>
        <v>7.0000000000000007E-2</v>
      </c>
      <c r="CE110" s="5">
        <f t="shared" si="58"/>
        <v>80432.168685351513</v>
      </c>
      <c r="CF110" s="5">
        <f t="shared" si="59"/>
        <v>394593.81287258491</v>
      </c>
      <c r="CG110" s="5">
        <f t="shared" si="35"/>
        <v>599567.83131464769</v>
      </c>
      <c r="CH110" s="5">
        <f t="shared" si="36"/>
        <v>475025.98155793641</v>
      </c>
    </row>
    <row r="111" spans="9:86" ht="14.25" customHeight="1">
      <c r="I111" s="150"/>
      <c r="J111" s="2">
        <v>106</v>
      </c>
      <c r="K111" s="118">
        <v>48061</v>
      </c>
      <c r="L111" s="5">
        <f t="shared" si="37"/>
        <v>613572.96745004714</v>
      </c>
      <c r="M111" s="5">
        <f t="shared" si="0"/>
        <v>5108.6129075462923</v>
      </c>
      <c r="N111" s="5">
        <f t="shared" si="1"/>
        <v>890.29875632721814</v>
      </c>
      <c r="O111" s="35">
        <f t="shared" si="2"/>
        <v>1.7412085673080769E-2</v>
      </c>
      <c r="P111" s="5">
        <f t="shared" si="3"/>
        <v>4218.3141512190741</v>
      </c>
      <c r="Q111" s="35">
        <f t="shared" si="4"/>
        <v>8.2500000000000004E-2</v>
      </c>
      <c r="R111" s="5">
        <f t="shared" si="38"/>
        <v>67317.331306280365</v>
      </c>
      <c r="S111" s="5">
        <f t="shared" si="39"/>
        <v>474195.63689362654</v>
      </c>
      <c r="T111" s="5">
        <f t="shared" si="5"/>
        <v>612682.6686937199</v>
      </c>
      <c r="U111" s="5">
        <f t="shared" si="6"/>
        <v>541512.96819990687</v>
      </c>
      <c r="V111" s="150"/>
      <c r="W111" s="2">
        <v>106</v>
      </c>
      <c r="X111" s="118">
        <v>48061</v>
      </c>
      <c r="Y111" s="5">
        <f t="shared" si="40"/>
        <v>610938.68971859419</v>
      </c>
      <c r="Z111" s="5">
        <f t="shared" si="41"/>
        <v>4989.5991023797669</v>
      </c>
      <c r="AA111" s="5">
        <f t="shared" si="7"/>
        <v>916.67450425580546</v>
      </c>
      <c r="AB111" s="35">
        <f t="shared" si="8"/>
        <v>1.8005233972227953E-2</v>
      </c>
      <c r="AC111" s="5">
        <f t="shared" si="9"/>
        <v>4072.9245981239615</v>
      </c>
      <c r="AD111" s="35">
        <f t="shared" si="10"/>
        <v>0.08</v>
      </c>
      <c r="AE111" s="5">
        <f t="shared" si="42"/>
        <v>69977.984785661189</v>
      </c>
      <c r="AF111" s="5">
        <f t="shared" si="43"/>
        <v>458919.52006659412</v>
      </c>
      <c r="AG111" s="5">
        <f t="shared" si="11"/>
        <v>610022.01521433843</v>
      </c>
      <c r="AH111" s="5">
        <f t="shared" si="12"/>
        <v>528897.50485225534</v>
      </c>
      <c r="AI111" s="150"/>
      <c r="AJ111" s="2">
        <v>106</v>
      </c>
      <c r="AK111" s="118">
        <v>48061</v>
      </c>
      <c r="AL111" s="5">
        <f t="shared" si="44"/>
        <v>608222.11194684915</v>
      </c>
      <c r="AM111" s="5">
        <f t="shared" si="45"/>
        <v>4871.6032698015033</v>
      </c>
      <c r="AN111" s="5">
        <f t="shared" si="13"/>
        <v>943.50213014476913</v>
      </c>
      <c r="AO111" s="35">
        <f t="shared" si="14"/>
        <v>1.8614952234302574E-2</v>
      </c>
      <c r="AP111" s="5">
        <f t="shared" si="15"/>
        <v>3928.1011396567342</v>
      </c>
      <c r="AQ111" s="35">
        <f t="shared" si="16"/>
        <v>7.7499999999999999E-2</v>
      </c>
      <c r="AR111" s="5">
        <f t="shared" si="46"/>
        <v>72721.390183295574</v>
      </c>
      <c r="AS111" s="5">
        <f t="shared" si="47"/>
        <v>443668.55641566374</v>
      </c>
      <c r="AT111" s="5">
        <f t="shared" si="17"/>
        <v>607278.60981670441</v>
      </c>
      <c r="AU111" s="5">
        <f t="shared" si="18"/>
        <v>516389.94659895933</v>
      </c>
      <c r="AV111" s="150"/>
      <c r="AW111" s="2">
        <v>106</v>
      </c>
      <c r="AX111" s="118">
        <v>48061</v>
      </c>
      <c r="AY111" s="5">
        <f t="shared" si="48"/>
        <v>605422.11865808512</v>
      </c>
      <c r="AZ111" s="5">
        <f t="shared" si="49"/>
        <v>4754.6586581588872</v>
      </c>
      <c r="BA111" s="5">
        <f t="shared" si="19"/>
        <v>970.77041654585537</v>
      </c>
      <c r="BB111" s="35">
        <f t="shared" si="20"/>
        <v>1.9241525275572609E-2</v>
      </c>
      <c r="BC111" s="5">
        <f t="shared" si="21"/>
        <v>3783.8882416130318</v>
      </c>
      <c r="BD111" s="35">
        <f t="shared" si="22"/>
        <v>7.4999999999999997E-2</v>
      </c>
      <c r="BE111" s="5">
        <f t="shared" si="50"/>
        <v>75548.651758460648</v>
      </c>
      <c r="BF111" s="5">
        <f t="shared" si="51"/>
        <v>428445.16600638122</v>
      </c>
      <c r="BG111" s="5">
        <f t="shared" si="23"/>
        <v>604451.34824153932</v>
      </c>
      <c r="BH111" s="5">
        <f t="shared" si="24"/>
        <v>503993.81776484184</v>
      </c>
      <c r="BI111" s="150"/>
      <c r="BJ111" s="2">
        <v>106</v>
      </c>
      <c r="BK111" s="118">
        <v>48061</v>
      </c>
      <c r="BL111" s="5">
        <f t="shared" si="52"/>
        <v>602537.67467418849</v>
      </c>
      <c r="BM111" s="5">
        <f t="shared" si="53"/>
        <v>4638.7987043821031</v>
      </c>
      <c r="BN111" s="5">
        <f t="shared" si="25"/>
        <v>998.46691989221426</v>
      </c>
      <c r="BO111" s="35">
        <f t="shared" si="26"/>
        <v>1.988523463729535E-2</v>
      </c>
      <c r="BP111" s="5">
        <f t="shared" si="27"/>
        <v>3640.3317844898888</v>
      </c>
      <c r="BQ111" s="35">
        <f t="shared" si="28"/>
        <v>7.2499999999999995E-2</v>
      </c>
      <c r="BR111" s="5">
        <f t="shared" si="54"/>
        <v>78460.792245704244</v>
      </c>
      <c r="BS111" s="5">
        <f t="shared" si="55"/>
        <v>413251.87041879864</v>
      </c>
      <c r="BT111" s="5">
        <f t="shared" si="29"/>
        <v>601539.20775429625</v>
      </c>
      <c r="BU111" s="5">
        <f t="shared" si="30"/>
        <v>491712.66266450286</v>
      </c>
      <c r="BV111" s="150"/>
      <c r="BW111" s="2">
        <v>106</v>
      </c>
      <c r="BX111" s="118">
        <v>48061</v>
      </c>
      <c r="BY111" s="5">
        <f t="shared" si="56"/>
        <v>599567.83131464769</v>
      </c>
      <c r="BZ111" s="5">
        <f t="shared" si="57"/>
        <v>4524.056967218442</v>
      </c>
      <c r="CA111" s="5">
        <f t="shared" si="31"/>
        <v>1026.5779512163303</v>
      </c>
      <c r="CB111" s="35">
        <f t="shared" si="32"/>
        <v>2.0546358178664691E-2</v>
      </c>
      <c r="CC111" s="5">
        <f t="shared" si="33"/>
        <v>3497.4790160021116</v>
      </c>
      <c r="CD111" s="35">
        <f t="shared" si="34"/>
        <v>7.0000000000000007E-2</v>
      </c>
      <c r="CE111" s="5">
        <f t="shared" si="58"/>
        <v>81458.746636567841</v>
      </c>
      <c r="CF111" s="5">
        <f t="shared" si="59"/>
        <v>398091.291888587</v>
      </c>
      <c r="CG111" s="5">
        <f t="shared" si="35"/>
        <v>598541.25336343131</v>
      </c>
      <c r="CH111" s="5">
        <f t="shared" si="36"/>
        <v>479550.03852515481</v>
      </c>
    </row>
    <row r="112" spans="9:86" ht="14.25" customHeight="1">
      <c r="I112" s="150"/>
      <c r="J112" s="2">
        <v>107</v>
      </c>
      <c r="K112" s="118">
        <v>48092</v>
      </c>
      <c r="L112" s="5">
        <f t="shared" si="37"/>
        <v>612682.6686937199</v>
      </c>
      <c r="M112" s="5">
        <f t="shared" si="0"/>
        <v>5108.6129075462923</v>
      </c>
      <c r="N112" s="5">
        <f t="shared" si="1"/>
        <v>896.41956027696779</v>
      </c>
      <c r="O112" s="35">
        <f t="shared" si="2"/>
        <v>1.7557269485455378E-2</v>
      </c>
      <c r="P112" s="5">
        <f t="shared" si="3"/>
        <v>4212.1933472693245</v>
      </c>
      <c r="Q112" s="35">
        <f t="shared" si="4"/>
        <v>8.2500000000000004E-2</v>
      </c>
      <c r="R112" s="5">
        <f t="shared" si="38"/>
        <v>68213.750866557326</v>
      </c>
      <c r="S112" s="5">
        <f t="shared" si="39"/>
        <v>478407.83024089586</v>
      </c>
      <c r="T112" s="5">
        <f t="shared" si="5"/>
        <v>611786.24913344288</v>
      </c>
      <c r="U112" s="5">
        <f t="shared" si="6"/>
        <v>546621.58110745321</v>
      </c>
      <c r="V112" s="150"/>
      <c r="W112" s="2">
        <v>107</v>
      </c>
      <c r="X112" s="118">
        <v>48092</v>
      </c>
      <c r="Y112" s="5">
        <f t="shared" si="40"/>
        <v>610022.01521433843</v>
      </c>
      <c r="Z112" s="5">
        <f t="shared" si="41"/>
        <v>4989.5991023797669</v>
      </c>
      <c r="AA112" s="5">
        <f t="shared" si="7"/>
        <v>922.78566761751063</v>
      </c>
      <c r="AB112" s="35">
        <f t="shared" si="8"/>
        <v>1.8152505541163703E-2</v>
      </c>
      <c r="AC112" s="5">
        <f t="shared" si="9"/>
        <v>4066.8134347622563</v>
      </c>
      <c r="AD112" s="35">
        <f t="shared" si="10"/>
        <v>0.08</v>
      </c>
      <c r="AE112" s="5">
        <f t="shared" si="42"/>
        <v>70900.770453278703</v>
      </c>
      <c r="AF112" s="5">
        <f t="shared" si="43"/>
        <v>462986.33350135636</v>
      </c>
      <c r="AG112" s="5">
        <f t="shared" si="11"/>
        <v>609099.22954672098</v>
      </c>
      <c r="AH112" s="5">
        <f t="shared" si="12"/>
        <v>533887.10395463509</v>
      </c>
      <c r="AI112" s="150"/>
      <c r="AJ112" s="2">
        <v>107</v>
      </c>
      <c r="AK112" s="118">
        <v>48092</v>
      </c>
      <c r="AL112" s="5">
        <f t="shared" si="44"/>
        <v>607278.60981670441</v>
      </c>
      <c r="AM112" s="5">
        <f t="shared" si="45"/>
        <v>4871.6032698015033</v>
      </c>
      <c r="AN112" s="5">
        <f t="shared" si="13"/>
        <v>949.59558140195395</v>
      </c>
      <c r="AO112" s="35">
        <f t="shared" si="14"/>
        <v>1.8764281818295654E-2</v>
      </c>
      <c r="AP112" s="5">
        <f t="shared" si="15"/>
        <v>3922.0076883995494</v>
      </c>
      <c r="AQ112" s="35">
        <f t="shared" si="16"/>
        <v>7.7499999999999999E-2</v>
      </c>
      <c r="AR112" s="5">
        <f t="shared" si="46"/>
        <v>73670.985764697529</v>
      </c>
      <c r="AS112" s="5">
        <f t="shared" si="47"/>
        <v>447590.56410406326</v>
      </c>
      <c r="AT112" s="5">
        <f t="shared" si="17"/>
        <v>606329.01423530246</v>
      </c>
      <c r="AU112" s="5">
        <f t="shared" si="18"/>
        <v>521261.54986876081</v>
      </c>
      <c r="AV112" s="150"/>
      <c r="AW112" s="2">
        <v>107</v>
      </c>
      <c r="AX112" s="118">
        <v>48092</v>
      </c>
      <c r="AY112" s="5">
        <f t="shared" si="48"/>
        <v>604451.34824153932</v>
      </c>
      <c r="AZ112" s="5">
        <f t="shared" si="49"/>
        <v>4754.6586581588872</v>
      </c>
      <c r="BA112" s="5">
        <f t="shared" si="19"/>
        <v>976.83773164926652</v>
      </c>
      <c r="BB112" s="35">
        <f t="shared" si="20"/>
        <v>1.9392880525277701E-2</v>
      </c>
      <c r="BC112" s="5">
        <f t="shared" si="21"/>
        <v>3777.8209265096207</v>
      </c>
      <c r="BD112" s="35">
        <f t="shared" si="22"/>
        <v>7.4999999999999997E-2</v>
      </c>
      <c r="BE112" s="5">
        <f t="shared" si="50"/>
        <v>76525.489490109918</v>
      </c>
      <c r="BF112" s="5">
        <f t="shared" si="51"/>
        <v>432222.98693289084</v>
      </c>
      <c r="BG112" s="5">
        <f t="shared" si="23"/>
        <v>603474.51050989004</v>
      </c>
      <c r="BH112" s="5">
        <f t="shared" si="24"/>
        <v>508748.47642300074</v>
      </c>
      <c r="BI112" s="150"/>
      <c r="BJ112" s="2">
        <v>107</v>
      </c>
      <c r="BK112" s="118">
        <v>48092</v>
      </c>
      <c r="BL112" s="5">
        <f t="shared" si="52"/>
        <v>601539.20775429625</v>
      </c>
      <c r="BM112" s="5">
        <f t="shared" si="53"/>
        <v>4638.7987043821031</v>
      </c>
      <c r="BN112" s="5">
        <f t="shared" si="25"/>
        <v>1004.4993241998968</v>
      </c>
      <c r="BO112" s="35">
        <f t="shared" si="26"/>
        <v>2.0038580586292085E-2</v>
      </c>
      <c r="BP112" s="5">
        <f t="shared" si="27"/>
        <v>3634.2993801822063</v>
      </c>
      <c r="BQ112" s="35">
        <f t="shared" si="28"/>
        <v>7.2499999999999995E-2</v>
      </c>
      <c r="BR112" s="5">
        <f t="shared" si="54"/>
        <v>79465.291569904148</v>
      </c>
      <c r="BS112" s="5">
        <f t="shared" si="55"/>
        <v>416886.16979898087</v>
      </c>
      <c r="BT112" s="5">
        <f t="shared" si="29"/>
        <v>600534.70843009639</v>
      </c>
      <c r="BU112" s="5">
        <f t="shared" si="30"/>
        <v>496351.46136888501</v>
      </c>
      <c r="BV112" s="150"/>
      <c r="BW112" s="2">
        <v>107</v>
      </c>
      <c r="BX112" s="118">
        <v>48092</v>
      </c>
      <c r="BY112" s="5">
        <f t="shared" si="56"/>
        <v>598541.25336343131</v>
      </c>
      <c r="BZ112" s="5">
        <f t="shared" si="57"/>
        <v>4524.056967218442</v>
      </c>
      <c r="CA112" s="5">
        <f t="shared" si="31"/>
        <v>1032.5663225984258</v>
      </c>
      <c r="CB112" s="35">
        <f t="shared" si="32"/>
        <v>2.0701657240085804E-2</v>
      </c>
      <c r="CC112" s="5">
        <f t="shared" si="33"/>
        <v>3491.4906446200162</v>
      </c>
      <c r="CD112" s="35">
        <f t="shared" si="34"/>
        <v>7.0000000000000007E-2</v>
      </c>
      <c r="CE112" s="5">
        <f t="shared" si="58"/>
        <v>82491.312959166273</v>
      </c>
      <c r="CF112" s="5">
        <f t="shared" si="59"/>
        <v>401582.78253320704</v>
      </c>
      <c r="CG112" s="5">
        <f t="shared" si="35"/>
        <v>597508.68704083294</v>
      </c>
      <c r="CH112" s="5">
        <f t="shared" si="36"/>
        <v>484074.09549237334</v>
      </c>
    </row>
    <row r="113" spans="9:86" ht="14.25" customHeight="1">
      <c r="I113" s="150"/>
      <c r="J113" s="2">
        <v>108</v>
      </c>
      <c r="K113" s="118">
        <v>48122</v>
      </c>
      <c r="L113" s="5">
        <f t="shared" si="37"/>
        <v>611786.24913344288</v>
      </c>
      <c r="M113" s="5">
        <f t="shared" si="0"/>
        <v>5108.6129075462923</v>
      </c>
      <c r="N113" s="5">
        <f t="shared" si="1"/>
        <v>902.58244475387255</v>
      </c>
      <c r="O113" s="35">
        <f t="shared" si="2"/>
        <v>1.7703878360110076E-2</v>
      </c>
      <c r="P113" s="5">
        <f t="shared" si="3"/>
        <v>4206.0304627924197</v>
      </c>
      <c r="Q113" s="35">
        <f t="shared" si="4"/>
        <v>8.2500000000000004E-2</v>
      </c>
      <c r="R113" s="5">
        <f t="shared" si="38"/>
        <v>69116.333311311202</v>
      </c>
      <c r="S113" s="5">
        <f t="shared" si="39"/>
        <v>482613.86070368829</v>
      </c>
      <c r="T113" s="5">
        <f t="shared" si="5"/>
        <v>610883.66668868903</v>
      </c>
      <c r="U113" s="5">
        <f t="shared" si="6"/>
        <v>551730.19401499955</v>
      </c>
      <c r="V113" s="150"/>
      <c r="W113" s="2">
        <v>108</v>
      </c>
      <c r="X113" s="118">
        <v>48122</v>
      </c>
      <c r="Y113" s="5">
        <f t="shared" si="40"/>
        <v>609099.22954672098</v>
      </c>
      <c r="Z113" s="5">
        <f t="shared" si="41"/>
        <v>4989.5991023797669</v>
      </c>
      <c r="AA113" s="5">
        <f t="shared" si="7"/>
        <v>928.93757206829332</v>
      </c>
      <c r="AB113" s="35">
        <f t="shared" si="8"/>
        <v>1.8301206641018201E-2</v>
      </c>
      <c r="AC113" s="5">
        <f t="shared" si="9"/>
        <v>4060.6615303114736</v>
      </c>
      <c r="AD113" s="35">
        <f t="shared" si="10"/>
        <v>0.08</v>
      </c>
      <c r="AE113" s="5">
        <f t="shared" si="42"/>
        <v>71829.70802534699</v>
      </c>
      <c r="AF113" s="5">
        <f t="shared" si="43"/>
        <v>467046.99503166782</v>
      </c>
      <c r="AG113" s="5">
        <f t="shared" si="11"/>
        <v>608170.29197465267</v>
      </c>
      <c r="AH113" s="5">
        <f t="shared" si="12"/>
        <v>538876.70305701485</v>
      </c>
      <c r="AI113" s="150"/>
      <c r="AJ113" s="2">
        <v>108</v>
      </c>
      <c r="AK113" s="118">
        <v>48122</v>
      </c>
      <c r="AL113" s="5">
        <f t="shared" si="44"/>
        <v>606329.01423530246</v>
      </c>
      <c r="AM113" s="5">
        <f t="shared" si="45"/>
        <v>4871.6032698015033</v>
      </c>
      <c r="AN113" s="5">
        <f t="shared" si="13"/>
        <v>955.72838619850836</v>
      </c>
      <c r="AO113" s="35">
        <f t="shared" si="14"/>
        <v>1.8915045074737825E-2</v>
      </c>
      <c r="AP113" s="5">
        <f t="shared" si="15"/>
        <v>3915.8748836029949</v>
      </c>
      <c r="AQ113" s="35">
        <f t="shared" si="16"/>
        <v>7.7499999999999999E-2</v>
      </c>
      <c r="AR113" s="5">
        <f t="shared" si="46"/>
        <v>74626.714150896034</v>
      </c>
      <c r="AS113" s="5">
        <f t="shared" si="47"/>
        <v>451506.43898766628</v>
      </c>
      <c r="AT113" s="5">
        <f t="shared" si="17"/>
        <v>605373.28584910394</v>
      </c>
      <c r="AU113" s="5">
        <f t="shared" si="18"/>
        <v>526133.15313856234</v>
      </c>
      <c r="AV113" s="150"/>
      <c r="AW113" s="2">
        <v>108</v>
      </c>
      <c r="AX113" s="118">
        <v>48122</v>
      </c>
      <c r="AY113" s="5">
        <f t="shared" si="48"/>
        <v>603474.51050989004</v>
      </c>
      <c r="AZ113" s="5">
        <f t="shared" si="49"/>
        <v>4754.6586581588872</v>
      </c>
      <c r="BA113" s="5">
        <f t="shared" si="19"/>
        <v>982.94296747207454</v>
      </c>
      <c r="BB113" s="35">
        <f t="shared" si="20"/>
        <v>1.9545673270771204E-2</v>
      </c>
      <c r="BC113" s="5">
        <f t="shared" si="21"/>
        <v>3771.7156906868126</v>
      </c>
      <c r="BD113" s="35">
        <f t="shared" si="22"/>
        <v>7.4999999999999997E-2</v>
      </c>
      <c r="BE113" s="5">
        <f t="shared" si="50"/>
        <v>77508.432457581992</v>
      </c>
      <c r="BF113" s="5">
        <f t="shared" si="51"/>
        <v>435994.70262357767</v>
      </c>
      <c r="BG113" s="5">
        <f t="shared" si="23"/>
        <v>602491.56754241791</v>
      </c>
      <c r="BH113" s="5">
        <f t="shared" si="24"/>
        <v>513503.13508115965</v>
      </c>
      <c r="BI113" s="150"/>
      <c r="BJ113" s="2">
        <v>108</v>
      </c>
      <c r="BK113" s="118">
        <v>48122</v>
      </c>
      <c r="BL113" s="5">
        <f t="shared" si="52"/>
        <v>600534.70843009639</v>
      </c>
      <c r="BM113" s="5">
        <f t="shared" si="53"/>
        <v>4638.7987043821031</v>
      </c>
      <c r="BN113" s="5">
        <f t="shared" si="25"/>
        <v>1010.5681742836041</v>
      </c>
      <c r="BO113" s="35">
        <f t="shared" si="26"/>
        <v>2.0193367545907365E-2</v>
      </c>
      <c r="BP113" s="5">
        <f t="shared" si="27"/>
        <v>3628.230530098499</v>
      </c>
      <c r="BQ113" s="35">
        <f t="shared" si="28"/>
        <v>7.2499999999999995E-2</v>
      </c>
      <c r="BR113" s="5">
        <f t="shared" si="54"/>
        <v>80475.85974418775</v>
      </c>
      <c r="BS113" s="5">
        <f t="shared" si="55"/>
        <v>420514.40032907936</v>
      </c>
      <c r="BT113" s="5">
        <f t="shared" si="29"/>
        <v>599524.14025581279</v>
      </c>
      <c r="BU113" s="5">
        <f t="shared" si="30"/>
        <v>500990.2600732671</v>
      </c>
      <c r="BV113" s="150"/>
      <c r="BW113" s="2">
        <v>108</v>
      </c>
      <c r="BX113" s="118">
        <v>48122</v>
      </c>
      <c r="BY113" s="5">
        <f t="shared" si="56"/>
        <v>597508.68704083294</v>
      </c>
      <c r="BZ113" s="5">
        <f t="shared" si="57"/>
        <v>4524.056967218442</v>
      </c>
      <c r="CA113" s="5">
        <f t="shared" si="31"/>
        <v>1038.5896261469165</v>
      </c>
      <c r="CB113" s="35">
        <f t="shared" si="32"/>
        <v>2.0858400528846688E-2</v>
      </c>
      <c r="CC113" s="5">
        <f t="shared" si="33"/>
        <v>3485.4673410715254</v>
      </c>
      <c r="CD113" s="35">
        <f t="shared" si="34"/>
        <v>7.0000000000000007E-2</v>
      </c>
      <c r="CE113" s="5">
        <f t="shared" si="58"/>
        <v>83529.90258531319</v>
      </c>
      <c r="CF113" s="5">
        <f t="shared" si="59"/>
        <v>405068.24987427855</v>
      </c>
      <c r="CG113" s="5">
        <f t="shared" si="35"/>
        <v>596470.097414686</v>
      </c>
      <c r="CH113" s="5">
        <f t="shared" si="36"/>
        <v>488598.15245959174</v>
      </c>
    </row>
    <row r="114" spans="9:86" ht="14.25" customHeight="1">
      <c r="I114" s="150"/>
      <c r="J114" s="2">
        <v>109</v>
      </c>
      <c r="K114" s="118">
        <v>48153</v>
      </c>
      <c r="L114" s="5">
        <f t="shared" si="37"/>
        <v>610883.66668868903</v>
      </c>
      <c r="M114" s="5">
        <f t="shared" si="0"/>
        <v>5108.6129075462923</v>
      </c>
      <c r="N114" s="5">
        <f t="shared" si="1"/>
        <v>908.78769906155503</v>
      </c>
      <c r="O114" s="35">
        <f t="shared" si="2"/>
        <v>1.7851929890108132E-2</v>
      </c>
      <c r="P114" s="5">
        <f t="shared" si="3"/>
        <v>4199.8252084847372</v>
      </c>
      <c r="Q114" s="35">
        <f t="shared" si="4"/>
        <v>8.2500000000000004E-2</v>
      </c>
      <c r="R114" s="5">
        <f t="shared" si="38"/>
        <v>70025.121010372764</v>
      </c>
      <c r="S114" s="5">
        <f t="shared" si="39"/>
        <v>486813.68591217301</v>
      </c>
      <c r="T114" s="5">
        <f t="shared" si="5"/>
        <v>609974.87898962747</v>
      </c>
      <c r="U114" s="5">
        <f t="shared" si="6"/>
        <v>556838.80692254577</v>
      </c>
      <c r="V114" s="150"/>
      <c r="W114" s="2">
        <v>109</v>
      </c>
      <c r="X114" s="118">
        <v>48153</v>
      </c>
      <c r="Y114" s="5">
        <f t="shared" si="40"/>
        <v>608170.29197465267</v>
      </c>
      <c r="Z114" s="5">
        <f t="shared" si="41"/>
        <v>4989.5991023797669</v>
      </c>
      <c r="AA114" s="5">
        <f t="shared" si="7"/>
        <v>935.13048921541531</v>
      </c>
      <c r="AB114" s="35">
        <f t="shared" si="8"/>
        <v>1.8451354856795069E-2</v>
      </c>
      <c r="AC114" s="5">
        <f t="shared" si="9"/>
        <v>4054.4686131643516</v>
      </c>
      <c r="AD114" s="35">
        <f t="shared" si="10"/>
        <v>0.08</v>
      </c>
      <c r="AE114" s="5">
        <f t="shared" si="42"/>
        <v>72764.838514562405</v>
      </c>
      <c r="AF114" s="5">
        <f t="shared" si="43"/>
        <v>471101.46364483214</v>
      </c>
      <c r="AG114" s="5">
        <f t="shared" si="11"/>
        <v>607235.1614854373</v>
      </c>
      <c r="AH114" s="5">
        <f t="shared" si="12"/>
        <v>543866.3021593946</v>
      </c>
      <c r="AI114" s="150"/>
      <c r="AJ114" s="2">
        <v>109</v>
      </c>
      <c r="AK114" s="118">
        <v>48153</v>
      </c>
      <c r="AL114" s="5">
        <f t="shared" si="44"/>
        <v>605373.28584910394</v>
      </c>
      <c r="AM114" s="5">
        <f t="shared" si="45"/>
        <v>4871.6032698015033</v>
      </c>
      <c r="AN114" s="5">
        <f t="shared" si="13"/>
        <v>961.90079869270721</v>
      </c>
      <c r="AO114" s="35">
        <f t="shared" si="14"/>
        <v>1.9067259580380067E-2</v>
      </c>
      <c r="AP114" s="5">
        <f t="shared" si="15"/>
        <v>3909.7024711087961</v>
      </c>
      <c r="AQ114" s="35">
        <f t="shared" si="16"/>
        <v>7.7499999999999999E-2</v>
      </c>
      <c r="AR114" s="5">
        <f t="shared" si="46"/>
        <v>75588.614949588737</v>
      </c>
      <c r="AS114" s="5">
        <f t="shared" si="47"/>
        <v>455416.14145877509</v>
      </c>
      <c r="AT114" s="5">
        <f t="shared" si="17"/>
        <v>604411.38505041122</v>
      </c>
      <c r="AU114" s="5">
        <f t="shared" si="18"/>
        <v>531004.75640836381</v>
      </c>
      <c r="AV114" s="150"/>
      <c r="AW114" s="2">
        <v>109</v>
      </c>
      <c r="AX114" s="118">
        <v>48153</v>
      </c>
      <c r="AY114" s="5">
        <f t="shared" si="48"/>
        <v>602491.56754241791</v>
      </c>
      <c r="AZ114" s="5">
        <f t="shared" si="49"/>
        <v>4754.6586581588872</v>
      </c>
      <c r="BA114" s="5">
        <f t="shared" si="19"/>
        <v>989.08636101877573</v>
      </c>
      <c r="BB114" s="35">
        <f t="shared" si="20"/>
        <v>1.9699921080455089E-2</v>
      </c>
      <c r="BC114" s="5">
        <f t="shared" si="21"/>
        <v>3765.5722971401115</v>
      </c>
      <c r="BD114" s="35">
        <f t="shared" si="22"/>
        <v>7.4999999999999997E-2</v>
      </c>
      <c r="BE114" s="5">
        <f t="shared" si="50"/>
        <v>78497.518818600773</v>
      </c>
      <c r="BF114" s="5">
        <f t="shared" si="51"/>
        <v>439760.27492071775</v>
      </c>
      <c r="BG114" s="5">
        <f t="shared" si="23"/>
        <v>601502.48118139908</v>
      </c>
      <c r="BH114" s="5">
        <f t="shared" si="24"/>
        <v>518257.7937393185</v>
      </c>
      <c r="BI114" s="150"/>
      <c r="BJ114" s="2">
        <v>109</v>
      </c>
      <c r="BK114" s="118">
        <v>48153</v>
      </c>
      <c r="BL114" s="5">
        <f t="shared" si="52"/>
        <v>599524.14025581279</v>
      </c>
      <c r="BM114" s="5">
        <f t="shared" si="53"/>
        <v>4638.7987043821031</v>
      </c>
      <c r="BN114" s="5">
        <f t="shared" si="25"/>
        <v>1016.6736903365677</v>
      </c>
      <c r="BO114" s="35">
        <f t="shared" si="26"/>
        <v>2.0349613076185925E-2</v>
      </c>
      <c r="BP114" s="5">
        <f t="shared" si="27"/>
        <v>3622.1250140455354</v>
      </c>
      <c r="BQ114" s="35">
        <f t="shared" si="28"/>
        <v>7.2499999999999995E-2</v>
      </c>
      <c r="BR114" s="5">
        <f t="shared" si="54"/>
        <v>81492.533434524317</v>
      </c>
      <c r="BS114" s="5">
        <f t="shared" si="55"/>
        <v>424136.52534312487</v>
      </c>
      <c r="BT114" s="5">
        <f t="shared" si="29"/>
        <v>598507.46656547626</v>
      </c>
      <c r="BU114" s="5">
        <f t="shared" si="30"/>
        <v>505629.05877764919</v>
      </c>
      <c r="BV114" s="150"/>
      <c r="BW114" s="2">
        <v>109</v>
      </c>
      <c r="BX114" s="118">
        <v>48153</v>
      </c>
      <c r="BY114" s="5">
        <f t="shared" si="56"/>
        <v>596470.097414686</v>
      </c>
      <c r="BZ114" s="5">
        <f t="shared" si="57"/>
        <v>4524.056967218442</v>
      </c>
      <c r="CA114" s="5">
        <f t="shared" si="31"/>
        <v>1044.6480656327735</v>
      </c>
      <c r="CB114" s="35">
        <f t="shared" si="32"/>
        <v>2.1016605596706033E-2</v>
      </c>
      <c r="CC114" s="5">
        <f t="shared" si="33"/>
        <v>3479.4089015856684</v>
      </c>
      <c r="CD114" s="35">
        <f t="shared" si="34"/>
        <v>7.0000000000000007E-2</v>
      </c>
      <c r="CE114" s="5">
        <f t="shared" si="58"/>
        <v>84574.550650945966</v>
      </c>
      <c r="CF114" s="5">
        <f t="shared" si="59"/>
        <v>408547.65877586423</v>
      </c>
      <c r="CG114" s="5">
        <f t="shared" si="35"/>
        <v>595425.4493490532</v>
      </c>
      <c r="CH114" s="5">
        <f t="shared" si="36"/>
        <v>493122.20942681021</v>
      </c>
    </row>
    <row r="115" spans="9:86" ht="14.25" customHeight="1">
      <c r="I115" s="150"/>
      <c r="J115" s="2">
        <v>110</v>
      </c>
      <c r="K115" s="118">
        <v>48183</v>
      </c>
      <c r="L115" s="5">
        <f t="shared" si="37"/>
        <v>609974.87898962747</v>
      </c>
      <c r="M115" s="5">
        <f t="shared" si="0"/>
        <v>5108.6129075462923</v>
      </c>
      <c r="N115" s="5">
        <f t="shared" si="1"/>
        <v>915.0356144926036</v>
      </c>
      <c r="O115" s="35">
        <f t="shared" si="2"/>
        <v>1.8001441948067444E-2</v>
      </c>
      <c r="P115" s="5">
        <f t="shared" si="3"/>
        <v>4193.5772930536887</v>
      </c>
      <c r="Q115" s="35">
        <f t="shared" si="4"/>
        <v>8.2500000000000004E-2</v>
      </c>
      <c r="R115" s="5">
        <f t="shared" si="38"/>
        <v>70940.156624865369</v>
      </c>
      <c r="S115" s="5">
        <f t="shared" si="39"/>
        <v>491007.26320522669</v>
      </c>
      <c r="T115" s="5">
        <f t="shared" si="5"/>
        <v>609059.84337513486</v>
      </c>
      <c r="U115" s="5">
        <f t="shared" si="6"/>
        <v>561947.419830092</v>
      </c>
      <c r="V115" s="150"/>
      <c r="W115" s="2">
        <v>110</v>
      </c>
      <c r="X115" s="118">
        <v>48183</v>
      </c>
      <c r="Y115" s="5">
        <f t="shared" si="40"/>
        <v>607235.1614854373</v>
      </c>
      <c r="Z115" s="5">
        <f t="shared" si="41"/>
        <v>4989.5991023797669</v>
      </c>
      <c r="AA115" s="5">
        <f t="shared" si="7"/>
        <v>941.36469247685136</v>
      </c>
      <c r="AB115" s="35">
        <f t="shared" si="8"/>
        <v>1.8602968052918202E-2</v>
      </c>
      <c r="AC115" s="5">
        <f t="shared" si="9"/>
        <v>4048.2344099029156</v>
      </c>
      <c r="AD115" s="35">
        <f t="shared" si="10"/>
        <v>0.08</v>
      </c>
      <c r="AE115" s="5">
        <f t="shared" si="42"/>
        <v>73706.20320703926</v>
      </c>
      <c r="AF115" s="5">
        <f t="shared" si="43"/>
        <v>475149.69805473508</v>
      </c>
      <c r="AG115" s="5">
        <f t="shared" si="11"/>
        <v>606293.79679296049</v>
      </c>
      <c r="AH115" s="5">
        <f t="shared" si="12"/>
        <v>548855.90126177436</v>
      </c>
      <c r="AI115" s="150"/>
      <c r="AJ115" s="2">
        <v>110</v>
      </c>
      <c r="AK115" s="118">
        <v>48183</v>
      </c>
      <c r="AL115" s="5">
        <f t="shared" si="44"/>
        <v>604411.38505041122</v>
      </c>
      <c r="AM115" s="5">
        <f t="shared" si="45"/>
        <v>4871.6032698015033</v>
      </c>
      <c r="AN115" s="5">
        <f t="shared" si="13"/>
        <v>968.11307468426412</v>
      </c>
      <c r="AO115" s="35">
        <f t="shared" si="14"/>
        <v>1.9220943191270656E-2</v>
      </c>
      <c r="AP115" s="5">
        <f t="shared" si="15"/>
        <v>3903.4901951172392</v>
      </c>
      <c r="AQ115" s="35">
        <f t="shared" si="16"/>
        <v>7.7499999999999999E-2</v>
      </c>
      <c r="AR115" s="5">
        <f t="shared" si="46"/>
        <v>76556.728024273005</v>
      </c>
      <c r="AS115" s="5">
        <f t="shared" si="47"/>
        <v>459319.63165389234</v>
      </c>
      <c r="AT115" s="5">
        <f t="shared" si="17"/>
        <v>603443.27197572694</v>
      </c>
      <c r="AU115" s="5">
        <f t="shared" si="18"/>
        <v>535876.35967816529</v>
      </c>
      <c r="AV115" s="150"/>
      <c r="AW115" s="2">
        <v>110</v>
      </c>
      <c r="AX115" s="118">
        <v>48183</v>
      </c>
      <c r="AY115" s="5">
        <f t="shared" si="48"/>
        <v>601502.48118139908</v>
      </c>
      <c r="AZ115" s="5">
        <f t="shared" si="49"/>
        <v>4754.6586581588872</v>
      </c>
      <c r="BA115" s="5">
        <f t="shared" si="19"/>
        <v>995.26815077514311</v>
      </c>
      <c r="BB115" s="35">
        <f t="shared" si="20"/>
        <v>1.9855641801916228E-2</v>
      </c>
      <c r="BC115" s="5">
        <f t="shared" si="21"/>
        <v>3759.3905073837441</v>
      </c>
      <c r="BD115" s="35">
        <f t="shared" si="22"/>
        <v>7.4999999999999997E-2</v>
      </c>
      <c r="BE115" s="5">
        <f t="shared" si="50"/>
        <v>79492.786969375913</v>
      </c>
      <c r="BF115" s="5">
        <f t="shared" si="51"/>
        <v>443519.66542810149</v>
      </c>
      <c r="BG115" s="5">
        <f t="shared" si="23"/>
        <v>600507.21303062397</v>
      </c>
      <c r="BH115" s="5">
        <f t="shared" si="24"/>
        <v>523012.45239747741</v>
      </c>
      <c r="BI115" s="150"/>
      <c r="BJ115" s="2">
        <v>110</v>
      </c>
      <c r="BK115" s="118">
        <v>48183</v>
      </c>
      <c r="BL115" s="5">
        <f t="shared" si="52"/>
        <v>598507.46656547626</v>
      </c>
      <c r="BM115" s="5">
        <f t="shared" si="53"/>
        <v>4638.7987043821031</v>
      </c>
      <c r="BN115" s="5">
        <f t="shared" si="25"/>
        <v>1022.8160938823507</v>
      </c>
      <c r="BO115" s="35">
        <f t="shared" si="26"/>
        <v>2.0507335016254916E-2</v>
      </c>
      <c r="BP115" s="5">
        <f t="shared" si="27"/>
        <v>3615.9826104997524</v>
      </c>
      <c r="BQ115" s="35">
        <f t="shared" si="28"/>
        <v>7.2499999999999995E-2</v>
      </c>
      <c r="BR115" s="5">
        <f t="shared" si="54"/>
        <v>82515.349528406674</v>
      </c>
      <c r="BS115" s="5">
        <f t="shared" si="55"/>
        <v>427752.50795362465</v>
      </c>
      <c r="BT115" s="5">
        <f t="shared" si="29"/>
        <v>597484.65047159395</v>
      </c>
      <c r="BU115" s="5">
        <f t="shared" si="30"/>
        <v>510267.85748203134</v>
      </c>
      <c r="BV115" s="150"/>
      <c r="BW115" s="2">
        <v>110</v>
      </c>
      <c r="BX115" s="118">
        <v>48183</v>
      </c>
      <c r="BY115" s="5">
        <f t="shared" si="56"/>
        <v>595425.4493490532</v>
      </c>
      <c r="BZ115" s="5">
        <f t="shared" si="57"/>
        <v>4524.056967218442</v>
      </c>
      <c r="CA115" s="5">
        <f t="shared" si="31"/>
        <v>1050.7418460156314</v>
      </c>
      <c r="CB115" s="35">
        <f t="shared" si="32"/>
        <v>2.1176290274411709E-2</v>
      </c>
      <c r="CC115" s="5">
        <f t="shared" si="33"/>
        <v>3473.3151212028106</v>
      </c>
      <c r="CD115" s="35">
        <f t="shared" si="34"/>
        <v>7.0000000000000007E-2</v>
      </c>
      <c r="CE115" s="5">
        <f t="shared" si="58"/>
        <v>85625.2924969616</v>
      </c>
      <c r="CF115" s="5">
        <f t="shared" si="59"/>
        <v>412020.97389706702</v>
      </c>
      <c r="CG115" s="5">
        <f t="shared" si="35"/>
        <v>594374.70750303753</v>
      </c>
      <c r="CH115" s="5">
        <f t="shared" si="36"/>
        <v>497646.26639402861</v>
      </c>
    </row>
    <row r="116" spans="9:86" ht="14.25" customHeight="1">
      <c r="I116" s="150"/>
      <c r="J116" s="2">
        <v>111</v>
      </c>
      <c r="K116" s="118">
        <v>48214</v>
      </c>
      <c r="L116" s="5">
        <f t="shared" si="37"/>
        <v>609059.84337513486</v>
      </c>
      <c r="M116" s="5">
        <f t="shared" si="0"/>
        <v>5108.6129075462923</v>
      </c>
      <c r="N116" s="5">
        <f t="shared" si="1"/>
        <v>921.32648434224029</v>
      </c>
      <c r="O116" s="35">
        <f t="shared" si="2"/>
        <v>1.8152432691736786E-2</v>
      </c>
      <c r="P116" s="5">
        <f t="shared" si="3"/>
        <v>4187.286423204052</v>
      </c>
      <c r="Q116" s="35">
        <f t="shared" si="4"/>
        <v>8.2500000000000004E-2</v>
      </c>
      <c r="R116" s="5">
        <f t="shared" si="38"/>
        <v>71861.483109207606</v>
      </c>
      <c r="S116" s="5">
        <f t="shared" si="39"/>
        <v>495194.54962843074</v>
      </c>
      <c r="T116" s="5">
        <f t="shared" si="5"/>
        <v>608138.51689079264</v>
      </c>
      <c r="U116" s="5">
        <f t="shared" si="6"/>
        <v>567056.03273763834</v>
      </c>
      <c r="V116" s="150"/>
      <c r="W116" s="2">
        <v>111</v>
      </c>
      <c r="X116" s="118">
        <v>48214</v>
      </c>
      <c r="Y116" s="5">
        <f t="shared" si="40"/>
        <v>606293.79679296049</v>
      </c>
      <c r="Z116" s="5">
        <f t="shared" si="41"/>
        <v>4989.5991023797669</v>
      </c>
      <c r="AA116" s="5">
        <f t="shared" si="7"/>
        <v>947.64045709336324</v>
      </c>
      <c r="AB116" s="35">
        <f t="shared" si="8"/>
        <v>1.8756064378807433E-2</v>
      </c>
      <c r="AC116" s="5">
        <f t="shared" si="9"/>
        <v>4041.9586452864037</v>
      </c>
      <c r="AD116" s="35">
        <f t="shared" si="10"/>
        <v>0.08</v>
      </c>
      <c r="AE116" s="5">
        <f t="shared" si="42"/>
        <v>74653.843664132626</v>
      </c>
      <c r="AF116" s="5">
        <f t="shared" si="43"/>
        <v>479191.65670002147</v>
      </c>
      <c r="AG116" s="5">
        <f t="shared" si="11"/>
        <v>605346.15633586713</v>
      </c>
      <c r="AH116" s="5">
        <f t="shared" si="12"/>
        <v>553845.50036415411</v>
      </c>
      <c r="AI116" s="150"/>
      <c r="AJ116" s="2">
        <v>111</v>
      </c>
      <c r="AK116" s="118">
        <v>48214</v>
      </c>
      <c r="AL116" s="5">
        <f t="shared" si="44"/>
        <v>603443.27197572694</v>
      </c>
      <c r="AM116" s="5">
        <f t="shared" si="45"/>
        <v>4871.6032698015033</v>
      </c>
      <c r="AN116" s="5">
        <f t="shared" si="13"/>
        <v>974.36547162493343</v>
      </c>
      <c r="AO116" s="35">
        <f t="shared" si="14"/>
        <v>1.9376114048330163E-2</v>
      </c>
      <c r="AP116" s="5">
        <f t="shared" si="15"/>
        <v>3897.2377981765699</v>
      </c>
      <c r="AQ116" s="35">
        <f t="shared" si="16"/>
        <v>7.7499999999999999E-2</v>
      </c>
      <c r="AR116" s="5">
        <f t="shared" si="46"/>
        <v>77531.093495897934</v>
      </c>
      <c r="AS116" s="5">
        <f t="shared" si="47"/>
        <v>463216.86945206893</v>
      </c>
      <c r="AT116" s="5">
        <f t="shared" si="17"/>
        <v>602468.90650410205</v>
      </c>
      <c r="AU116" s="5">
        <f t="shared" si="18"/>
        <v>540747.96294796688</v>
      </c>
      <c r="AV116" s="150"/>
      <c r="AW116" s="2">
        <v>111</v>
      </c>
      <c r="AX116" s="118">
        <v>48214</v>
      </c>
      <c r="AY116" s="5">
        <f t="shared" si="48"/>
        <v>600507.21303062397</v>
      </c>
      <c r="AZ116" s="5">
        <f t="shared" si="49"/>
        <v>4754.6586581588872</v>
      </c>
      <c r="BA116" s="5">
        <f t="shared" si="19"/>
        <v>1001.4885767174878</v>
      </c>
      <c r="BB116" s="35">
        <f t="shared" si="20"/>
        <v>2.0012853567500745E-2</v>
      </c>
      <c r="BC116" s="5">
        <f t="shared" si="21"/>
        <v>3753.1700814413994</v>
      </c>
      <c r="BD116" s="35">
        <f t="shared" si="22"/>
        <v>7.4999999999999997E-2</v>
      </c>
      <c r="BE116" s="5">
        <f t="shared" si="50"/>
        <v>80494.275546093399</v>
      </c>
      <c r="BF116" s="5">
        <f t="shared" si="51"/>
        <v>447272.8355095429</v>
      </c>
      <c r="BG116" s="5">
        <f t="shared" si="23"/>
        <v>599505.72445390653</v>
      </c>
      <c r="BH116" s="5">
        <f t="shared" si="24"/>
        <v>527767.11105563631</v>
      </c>
      <c r="BI116" s="150"/>
      <c r="BJ116" s="2">
        <v>111</v>
      </c>
      <c r="BK116" s="118">
        <v>48214</v>
      </c>
      <c r="BL116" s="5">
        <f t="shared" si="52"/>
        <v>597484.65047159395</v>
      </c>
      <c r="BM116" s="5">
        <f t="shared" si="53"/>
        <v>4638.7987043821031</v>
      </c>
      <c r="BN116" s="5">
        <f t="shared" si="25"/>
        <v>1028.9956077828897</v>
      </c>
      <c r="BO116" s="35">
        <f t="shared" si="26"/>
        <v>2.0666551489897614E-2</v>
      </c>
      <c r="BP116" s="5">
        <f t="shared" si="27"/>
        <v>3609.8030965992134</v>
      </c>
      <c r="BQ116" s="35">
        <f t="shared" si="28"/>
        <v>7.2499999999999995E-2</v>
      </c>
      <c r="BR116" s="5">
        <f t="shared" si="54"/>
        <v>83544.345136189557</v>
      </c>
      <c r="BS116" s="5">
        <f t="shared" si="55"/>
        <v>431362.31105022389</v>
      </c>
      <c r="BT116" s="5">
        <f t="shared" si="29"/>
        <v>596455.6548638111</v>
      </c>
      <c r="BU116" s="5">
        <f t="shared" si="30"/>
        <v>514906.65618641343</v>
      </c>
      <c r="BV116" s="150"/>
      <c r="BW116" s="2">
        <v>111</v>
      </c>
      <c r="BX116" s="118">
        <v>48214</v>
      </c>
      <c r="BY116" s="5">
        <f t="shared" si="56"/>
        <v>594374.70750303753</v>
      </c>
      <c r="BZ116" s="5">
        <f t="shared" si="57"/>
        <v>4524.056967218442</v>
      </c>
      <c r="CA116" s="5">
        <f t="shared" si="31"/>
        <v>1056.8711734507228</v>
      </c>
      <c r="CB116" s="35">
        <f t="shared" si="32"/>
        <v>2.1337472677273806E-2</v>
      </c>
      <c r="CC116" s="5">
        <f t="shared" si="33"/>
        <v>3467.1857937677191</v>
      </c>
      <c r="CD116" s="35">
        <f t="shared" si="34"/>
        <v>7.0000000000000007E-2</v>
      </c>
      <c r="CE116" s="5">
        <f t="shared" si="58"/>
        <v>86682.163670412323</v>
      </c>
      <c r="CF116" s="5">
        <f t="shared" si="59"/>
        <v>415488.15969083476</v>
      </c>
      <c r="CG116" s="5">
        <f t="shared" si="35"/>
        <v>593317.8363295868</v>
      </c>
      <c r="CH116" s="5">
        <f t="shared" si="36"/>
        <v>502170.32336124708</v>
      </c>
    </row>
    <row r="117" spans="9:86" ht="14.25" customHeight="1">
      <c r="I117" s="150"/>
      <c r="J117" s="2">
        <v>112</v>
      </c>
      <c r="K117" s="118">
        <v>48245</v>
      </c>
      <c r="L117" s="5">
        <f t="shared" si="37"/>
        <v>608138.51689079264</v>
      </c>
      <c r="M117" s="5">
        <f t="shared" si="0"/>
        <v>5108.6129075462923</v>
      </c>
      <c r="N117" s="5">
        <f t="shared" si="1"/>
        <v>927.66060392209238</v>
      </c>
      <c r="O117" s="35">
        <f t="shared" si="2"/>
        <v>1.8304920569706555E-2</v>
      </c>
      <c r="P117" s="5">
        <f t="shared" si="3"/>
        <v>4180.9523036241999</v>
      </c>
      <c r="Q117" s="35">
        <f t="shared" si="4"/>
        <v>8.2500000000000018E-2</v>
      </c>
      <c r="R117" s="5">
        <f t="shared" si="38"/>
        <v>72789.143713129699</v>
      </c>
      <c r="S117" s="5">
        <f t="shared" si="39"/>
        <v>499375.50193205493</v>
      </c>
      <c r="T117" s="5">
        <f t="shared" si="5"/>
        <v>607210.85628687055</v>
      </c>
      <c r="U117" s="5">
        <f t="shared" si="6"/>
        <v>572164.64564518468</v>
      </c>
      <c r="V117" s="150"/>
      <c r="W117" s="2">
        <v>112</v>
      </c>
      <c r="X117" s="118">
        <v>48245</v>
      </c>
      <c r="Y117" s="5">
        <f t="shared" si="40"/>
        <v>605346.15633586713</v>
      </c>
      <c r="Z117" s="5">
        <f t="shared" si="41"/>
        <v>4989.5991023797669</v>
      </c>
      <c r="AA117" s="5">
        <f t="shared" si="7"/>
        <v>953.95806014065238</v>
      </c>
      <c r="AB117" s="35">
        <f t="shared" si="8"/>
        <v>1.8910662274588493E-2</v>
      </c>
      <c r="AC117" s="5">
        <f t="shared" si="9"/>
        <v>4035.6410422391145</v>
      </c>
      <c r="AD117" s="35">
        <f t="shared" si="10"/>
        <v>0.08</v>
      </c>
      <c r="AE117" s="5">
        <f t="shared" si="42"/>
        <v>75607.801724273275</v>
      </c>
      <c r="AF117" s="5">
        <f t="shared" si="43"/>
        <v>483227.29774226056</v>
      </c>
      <c r="AG117" s="5">
        <f t="shared" si="11"/>
        <v>604392.19827572652</v>
      </c>
      <c r="AH117" s="5">
        <f t="shared" si="12"/>
        <v>558835.09946653387</v>
      </c>
      <c r="AI117" s="150"/>
      <c r="AJ117" s="2">
        <v>112</v>
      </c>
      <c r="AK117" s="118">
        <v>48245</v>
      </c>
      <c r="AL117" s="5">
        <f t="shared" si="44"/>
        <v>602468.90650410205</v>
      </c>
      <c r="AM117" s="5">
        <f t="shared" si="45"/>
        <v>4871.6032698015033</v>
      </c>
      <c r="AN117" s="5">
        <f t="shared" si="13"/>
        <v>980.65824862917771</v>
      </c>
      <c r="AO117" s="35">
        <f t="shared" si="14"/>
        <v>1.9532790583060584E-2</v>
      </c>
      <c r="AP117" s="5">
        <f t="shared" si="15"/>
        <v>3890.9450211723256</v>
      </c>
      <c r="AQ117" s="35">
        <f t="shared" si="16"/>
        <v>7.7499999999999999E-2</v>
      </c>
      <c r="AR117" s="5">
        <f t="shared" si="46"/>
        <v>78511.751744527108</v>
      </c>
      <c r="AS117" s="5">
        <f t="shared" si="47"/>
        <v>467107.81447324128</v>
      </c>
      <c r="AT117" s="5">
        <f t="shared" si="17"/>
        <v>601488.24825547286</v>
      </c>
      <c r="AU117" s="5">
        <f t="shared" si="18"/>
        <v>545619.56621776836</v>
      </c>
      <c r="AV117" s="150"/>
      <c r="AW117" s="2">
        <v>112</v>
      </c>
      <c r="AX117" s="118">
        <v>48245</v>
      </c>
      <c r="AY117" s="5">
        <f t="shared" si="48"/>
        <v>599505.72445390653</v>
      </c>
      <c r="AZ117" s="5">
        <f t="shared" si="49"/>
        <v>4754.6586581588872</v>
      </c>
      <c r="BA117" s="5">
        <f t="shared" si="19"/>
        <v>1007.7478803219715</v>
      </c>
      <c r="BB117" s="35">
        <f t="shared" si="20"/>
        <v>2.0171574800022508E-2</v>
      </c>
      <c r="BC117" s="5">
        <f t="shared" si="21"/>
        <v>3746.9107778369157</v>
      </c>
      <c r="BD117" s="35">
        <f t="shared" si="22"/>
        <v>7.4999999999999997E-2</v>
      </c>
      <c r="BE117" s="5">
        <f t="shared" si="50"/>
        <v>81502.02342641537</v>
      </c>
      <c r="BF117" s="5">
        <f t="shared" si="51"/>
        <v>451019.74628737982</v>
      </c>
      <c r="BG117" s="5">
        <f t="shared" si="23"/>
        <v>598497.9765735846</v>
      </c>
      <c r="BH117" s="5">
        <f t="shared" si="24"/>
        <v>532521.76971379516</v>
      </c>
      <c r="BI117" s="150"/>
      <c r="BJ117" s="2">
        <v>112</v>
      </c>
      <c r="BK117" s="118">
        <v>48245</v>
      </c>
      <c r="BL117" s="5">
        <f t="shared" si="52"/>
        <v>596455.6548638111</v>
      </c>
      <c r="BM117" s="5">
        <f t="shared" si="53"/>
        <v>4638.7987043821031</v>
      </c>
      <c r="BN117" s="5">
        <f t="shared" si="25"/>
        <v>1035.2124562465779</v>
      </c>
      <c r="BO117" s="35">
        <f t="shared" si="26"/>
        <v>2.0827280911261337E-2</v>
      </c>
      <c r="BP117" s="5">
        <f t="shared" si="27"/>
        <v>3603.5862481355252</v>
      </c>
      <c r="BQ117" s="35">
        <f t="shared" si="28"/>
        <v>7.2499999999999995E-2</v>
      </c>
      <c r="BR117" s="5">
        <f t="shared" si="54"/>
        <v>84579.557592436133</v>
      </c>
      <c r="BS117" s="5">
        <f t="shared" si="55"/>
        <v>434965.89729835943</v>
      </c>
      <c r="BT117" s="5">
        <f t="shared" si="29"/>
        <v>595420.44240756449</v>
      </c>
      <c r="BU117" s="5">
        <f t="shared" si="30"/>
        <v>519545.45489079558</v>
      </c>
      <c r="BV117" s="150"/>
      <c r="BW117" s="2">
        <v>112</v>
      </c>
      <c r="BX117" s="118">
        <v>48245</v>
      </c>
      <c r="BY117" s="5">
        <f t="shared" si="56"/>
        <v>593317.8363295868</v>
      </c>
      <c r="BZ117" s="5">
        <f t="shared" si="57"/>
        <v>4524.056967218442</v>
      </c>
      <c r="CA117" s="5">
        <f t="shared" si="31"/>
        <v>1063.0362552958522</v>
      </c>
      <c r="CB117" s="35">
        <f t="shared" si="32"/>
        <v>2.1500171210871964E-2</v>
      </c>
      <c r="CC117" s="5">
        <f t="shared" si="33"/>
        <v>3461.0207119225897</v>
      </c>
      <c r="CD117" s="35">
        <f t="shared" si="34"/>
        <v>7.0000000000000007E-2</v>
      </c>
      <c r="CE117" s="5">
        <f t="shared" si="58"/>
        <v>87745.199925708177</v>
      </c>
      <c r="CF117" s="5">
        <f t="shared" si="59"/>
        <v>418949.18040275737</v>
      </c>
      <c r="CG117" s="5">
        <f t="shared" si="35"/>
        <v>592254.80007429095</v>
      </c>
      <c r="CH117" s="5">
        <f t="shared" si="36"/>
        <v>506694.38032846554</v>
      </c>
    </row>
    <row r="118" spans="9:86" ht="14.25" customHeight="1">
      <c r="I118" s="150"/>
      <c r="J118" s="2">
        <v>113</v>
      </c>
      <c r="K118" s="118">
        <v>48274</v>
      </c>
      <c r="L118" s="5">
        <f t="shared" si="37"/>
        <v>607210.85628687055</v>
      </c>
      <c r="M118" s="5">
        <f t="shared" si="0"/>
        <v>5108.6129075462923</v>
      </c>
      <c r="N118" s="5">
        <f t="shared" si="1"/>
        <v>934.03827057405761</v>
      </c>
      <c r="O118" s="35">
        <f t="shared" si="2"/>
        <v>1.8458924327257695E-2</v>
      </c>
      <c r="P118" s="5">
        <f t="shared" si="3"/>
        <v>4174.5746369722347</v>
      </c>
      <c r="Q118" s="35">
        <f t="shared" si="4"/>
        <v>8.249999999999999E-2</v>
      </c>
      <c r="R118" s="5">
        <f t="shared" si="38"/>
        <v>73723.181983703762</v>
      </c>
      <c r="S118" s="5">
        <f t="shared" si="39"/>
        <v>503550.07656902715</v>
      </c>
      <c r="T118" s="5">
        <f t="shared" si="5"/>
        <v>606276.81801629649</v>
      </c>
      <c r="U118" s="5">
        <f t="shared" si="6"/>
        <v>577273.2585527309</v>
      </c>
      <c r="V118" s="150"/>
      <c r="W118" s="2">
        <v>113</v>
      </c>
      <c r="X118" s="118">
        <v>48274</v>
      </c>
      <c r="Y118" s="5">
        <f t="shared" si="40"/>
        <v>604392.19827572652</v>
      </c>
      <c r="Z118" s="5">
        <f t="shared" si="41"/>
        <v>4989.5991023797669</v>
      </c>
      <c r="AA118" s="5">
        <f t="shared" si="7"/>
        <v>960.31778054158985</v>
      </c>
      <c r="AB118" s="35">
        <f t="shared" si="8"/>
        <v>1.9066780476941003E-2</v>
      </c>
      <c r="AC118" s="5">
        <f t="shared" si="9"/>
        <v>4029.2813218381771</v>
      </c>
      <c r="AD118" s="35">
        <f t="shared" si="10"/>
        <v>0.08</v>
      </c>
      <c r="AE118" s="5">
        <f t="shared" si="42"/>
        <v>76568.119504814866</v>
      </c>
      <c r="AF118" s="5">
        <f t="shared" si="43"/>
        <v>487256.57906409871</v>
      </c>
      <c r="AG118" s="5">
        <f t="shared" si="11"/>
        <v>603431.88049518492</v>
      </c>
      <c r="AH118" s="5">
        <f t="shared" si="12"/>
        <v>563824.69856891362</v>
      </c>
      <c r="AI118" s="150"/>
      <c r="AJ118" s="2">
        <v>113</v>
      </c>
      <c r="AK118" s="118">
        <v>48274</v>
      </c>
      <c r="AL118" s="5">
        <f t="shared" si="44"/>
        <v>601488.24825547286</v>
      </c>
      <c r="AM118" s="5">
        <f t="shared" si="45"/>
        <v>4871.6032698015033</v>
      </c>
      <c r="AN118" s="5">
        <f t="shared" si="13"/>
        <v>986.99166648490791</v>
      </c>
      <c r="AO118" s="35">
        <f t="shared" si="14"/>
        <v>1.9690991523392792E-2</v>
      </c>
      <c r="AP118" s="5">
        <f t="shared" si="15"/>
        <v>3884.6116033165954</v>
      </c>
      <c r="AQ118" s="35">
        <f t="shared" si="16"/>
        <v>7.7499999999999999E-2</v>
      </c>
      <c r="AR118" s="5">
        <f t="shared" si="46"/>
        <v>79498.743411012023</v>
      </c>
      <c r="AS118" s="5">
        <f t="shared" si="47"/>
        <v>470992.42607655789</v>
      </c>
      <c r="AT118" s="5">
        <f t="shared" si="17"/>
        <v>600501.25658898801</v>
      </c>
      <c r="AU118" s="5">
        <f t="shared" si="18"/>
        <v>550491.16948756995</v>
      </c>
      <c r="AV118" s="150"/>
      <c r="AW118" s="2">
        <v>113</v>
      </c>
      <c r="AX118" s="118">
        <v>48274</v>
      </c>
      <c r="AY118" s="5">
        <f t="shared" si="48"/>
        <v>598497.9765735846</v>
      </c>
      <c r="AZ118" s="5">
        <f t="shared" si="49"/>
        <v>4754.6586581588872</v>
      </c>
      <c r="BA118" s="5">
        <f t="shared" si="19"/>
        <v>1014.0463045739839</v>
      </c>
      <c r="BB118" s="35">
        <f t="shared" si="20"/>
        <v>2.0331824218609865E-2</v>
      </c>
      <c r="BC118" s="5">
        <f t="shared" si="21"/>
        <v>3740.6123535849033</v>
      </c>
      <c r="BD118" s="35">
        <f t="shared" si="22"/>
        <v>7.4999999999999997E-2</v>
      </c>
      <c r="BE118" s="5">
        <f t="shared" si="50"/>
        <v>82516.069730989359</v>
      </c>
      <c r="BF118" s="5">
        <f t="shared" si="51"/>
        <v>454760.35864096473</v>
      </c>
      <c r="BG118" s="5">
        <f t="shared" si="23"/>
        <v>597483.9302690106</v>
      </c>
      <c r="BH118" s="5">
        <f t="shared" si="24"/>
        <v>537276.42837195413</v>
      </c>
      <c r="BI118" s="150"/>
      <c r="BJ118" s="2">
        <v>113</v>
      </c>
      <c r="BK118" s="118">
        <v>48274</v>
      </c>
      <c r="BL118" s="5">
        <f t="shared" si="52"/>
        <v>595420.44240756449</v>
      </c>
      <c r="BM118" s="5">
        <f t="shared" si="53"/>
        <v>4638.7987043821031</v>
      </c>
      <c r="BN118" s="5">
        <f t="shared" si="25"/>
        <v>1041.4668648364009</v>
      </c>
      <c r="BO118" s="35">
        <f t="shared" si="26"/>
        <v>2.0989541990703468E-2</v>
      </c>
      <c r="BP118" s="5">
        <f t="shared" si="27"/>
        <v>3597.3318395457022</v>
      </c>
      <c r="BQ118" s="35">
        <f t="shared" si="28"/>
        <v>7.2499999999999995E-2</v>
      </c>
      <c r="BR118" s="5">
        <f t="shared" si="54"/>
        <v>85621.024457272535</v>
      </c>
      <c r="BS118" s="5">
        <f t="shared" si="55"/>
        <v>438563.22913790512</v>
      </c>
      <c r="BT118" s="5">
        <f t="shared" si="29"/>
        <v>594378.97554272809</v>
      </c>
      <c r="BU118" s="5">
        <f t="shared" si="30"/>
        <v>524184.25359517767</v>
      </c>
      <c r="BV118" s="150"/>
      <c r="BW118" s="2">
        <v>113</v>
      </c>
      <c r="BX118" s="118">
        <v>48274</v>
      </c>
      <c r="BY118" s="5">
        <f t="shared" si="56"/>
        <v>592254.80007429095</v>
      </c>
      <c r="BZ118" s="5">
        <f t="shared" si="57"/>
        <v>4524.056967218442</v>
      </c>
      <c r="CA118" s="5">
        <f t="shared" si="31"/>
        <v>1069.2373001184114</v>
      </c>
      <c r="CB118" s="35">
        <f t="shared" si="32"/>
        <v>2.16644045769008E-2</v>
      </c>
      <c r="CC118" s="5">
        <f t="shared" si="33"/>
        <v>3454.8196671000305</v>
      </c>
      <c r="CD118" s="35">
        <f t="shared" si="34"/>
        <v>7.0000000000000007E-2</v>
      </c>
      <c r="CE118" s="5">
        <f t="shared" si="58"/>
        <v>88814.437225826594</v>
      </c>
      <c r="CF118" s="5">
        <f t="shared" si="59"/>
        <v>422404.0000698574</v>
      </c>
      <c r="CG118" s="5">
        <f t="shared" si="35"/>
        <v>591185.56277417252</v>
      </c>
      <c r="CH118" s="5">
        <f t="shared" si="36"/>
        <v>511218.43729568401</v>
      </c>
    </row>
    <row r="119" spans="9:86" ht="14.25" customHeight="1">
      <c r="I119" s="150"/>
      <c r="J119" s="2">
        <v>114</v>
      </c>
      <c r="K119" s="118">
        <v>48305</v>
      </c>
      <c r="L119" s="5">
        <f t="shared" si="37"/>
        <v>606276.81801629649</v>
      </c>
      <c r="M119" s="5">
        <f t="shared" si="0"/>
        <v>5108.6129075462923</v>
      </c>
      <c r="N119" s="5">
        <f t="shared" si="1"/>
        <v>940.45978368425403</v>
      </c>
      <c r="O119" s="35">
        <f t="shared" si="2"/>
        <v>1.8614463012352384E-2</v>
      </c>
      <c r="P119" s="5">
        <f t="shared" si="3"/>
        <v>4168.1531238620382</v>
      </c>
      <c r="Q119" s="35">
        <f t="shared" si="4"/>
        <v>8.2500000000000004E-2</v>
      </c>
      <c r="R119" s="5">
        <f t="shared" si="38"/>
        <v>74663.641767388021</v>
      </c>
      <c r="S119" s="5">
        <f t="shared" si="39"/>
        <v>507718.2296928892</v>
      </c>
      <c r="T119" s="5">
        <f t="shared" si="5"/>
        <v>605336.35823261226</v>
      </c>
      <c r="U119" s="5">
        <f t="shared" si="6"/>
        <v>582381.87146027724</v>
      </c>
      <c r="V119" s="150"/>
      <c r="W119" s="2">
        <v>114</v>
      </c>
      <c r="X119" s="118">
        <v>48305</v>
      </c>
      <c r="Y119" s="5">
        <f t="shared" si="40"/>
        <v>603431.88049518492</v>
      </c>
      <c r="Z119" s="5">
        <f t="shared" si="41"/>
        <v>4989.5991023797669</v>
      </c>
      <c r="AA119" s="5">
        <f t="shared" si="7"/>
        <v>966.71989907853367</v>
      </c>
      <c r="AB119" s="35">
        <f t="shared" si="8"/>
        <v>1.9224438025088685E-2</v>
      </c>
      <c r="AC119" s="5">
        <f t="shared" si="9"/>
        <v>4022.8792033012332</v>
      </c>
      <c r="AD119" s="35">
        <f t="shared" si="10"/>
        <v>0.08</v>
      </c>
      <c r="AE119" s="5">
        <f t="shared" si="42"/>
        <v>77534.839403893406</v>
      </c>
      <c r="AF119" s="5">
        <f t="shared" si="43"/>
        <v>491279.45826739992</v>
      </c>
      <c r="AG119" s="5">
        <f t="shared" si="11"/>
        <v>602465.16059610643</v>
      </c>
      <c r="AH119" s="5">
        <f t="shared" si="12"/>
        <v>568814.29767129337</v>
      </c>
      <c r="AI119" s="150"/>
      <c r="AJ119" s="2">
        <v>114</v>
      </c>
      <c r="AK119" s="118">
        <v>48305</v>
      </c>
      <c r="AL119" s="5">
        <f t="shared" si="44"/>
        <v>600501.25658898801</v>
      </c>
      <c r="AM119" s="5">
        <f t="shared" si="45"/>
        <v>4871.6032698015033</v>
      </c>
      <c r="AN119" s="5">
        <f t="shared" si="13"/>
        <v>993.36598766428915</v>
      </c>
      <c r="AO119" s="35">
        <f t="shared" si="14"/>
        <v>1.9850735899675828E-2</v>
      </c>
      <c r="AP119" s="5">
        <f t="shared" si="15"/>
        <v>3878.2372821372142</v>
      </c>
      <c r="AQ119" s="35">
        <f t="shared" si="16"/>
        <v>7.7499999999999999E-2</v>
      </c>
      <c r="AR119" s="5">
        <f t="shared" si="46"/>
        <v>80492.109398676315</v>
      </c>
      <c r="AS119" s="5">
        <f t="shared" si="47"/>
        <v>474870.66335869511</v>
      </c>
      <c r="AT119" s="5">
        <f t="shared" si="17"/>
        <v>599507.89060132368</v>
      </c>
      <c r="AU119" s="5">
        <f t="shared" si="18"/>
        <v>555362.77275737142</v>
      </c>
      <c r="AV119" s="150"/>
      <c r="AW119" s="2">
        <v>114</v>
      </c>
      <c r="AX119" s="118">
        <v>48305</v>
      </c>
      <c r="AY119" s="5">
        <f t="shared" si="48"/>
        <v>597483.9302690106</v>
      </c>
      <c r="AZ119" s="5">
        <f t="shared" si="49"/>
        <v>4754.6586581588872</v>
      </c>
      <c r="BA119" s="5">
        <f t="shared" si="19"/>
        <v>1020.3840939775714</v>
      </c>
      <c r="BB119" s="35">
        <f t="shared" si="20"/>
        <v>2.0493620844694277E-2</v>
      </c>
      <c r="BC119" s="5">
        <f t="shared" si="21"/>
        <v>3734.2745641813158</v>
      </c>
      <c r="BD119" s="35">
        <f t="shared" si="22"/>
        <v>7.4999999999999997E-2</v>
      </c>
      <c r="BE119" s="5">
        <f t="shared" si="50"/>
        <v>83536.453824966928</v>
      </c>
      <c r="BF119" s="5">
        <f t="shared" si="51"/>
        <v>458494.63320514606</v>
      </c>
      <c r="BG119" s="5">
        <f t="shared" si="23"/>
        <v>596463.54617503297</v>
      </c>
      <c r="BH119" s="5">
        <f t="shared" si="24"/>
        <v>542031.08703011298</v>
      </c>
      <c r="BI119" s="150"/>
      <c r="BJ119" s="2">
        <v>114</v>
      </c>
      <c r="BK119" s="118">
        <v>48305</v>
      </c>
      <c r="BL119" s="5">
        <f t="shared" si="52"/>
        <v>594378.97554272809</v>
      </c>
      <c r="BM119" s="5">
        <f t="shared" si="53"/>
        <v>4638.7987043821031</v>
      </c>
      <c r="BN119" s="5">
        <f t="shared" si="25"/>
        <v>1047.7590604781208</v>
      </c>
      <c r="BO119" s="35">
        <f t="shared" si="26"/>
        <v>2.1153353740779493E-2</v>
      </c>
      <c r="BP119" s="5">
        <f t="shared" si="27"/>
        <v>3591.0396439039823</v>
      </c>
      <c r="BQ119" s="35">
        <f t="shared" si="28"/>
        <v>7.2499999999999995E-2</v>
      </c>
      <c r="BR119" s="5">
        <f t="shared" si="54"/>
        <v>86668.783517750649</v>
      </c>
      <c r="BS119" s="5">
        <f t="shared" si="55"/>
        <v>442154.26878180908</v>
      </c>
      <c r="BT119" s="5">
        <f t="shared" si="29"/>
        <v>593331.21648225002</v>
      </c>
      <c r="BU119" s="5">
        <f t="shared" si="30"/>
        <v>528823.0522995597</v>
      </c>
      <c r="BV119" s="150"/>
      <c r="BW119" s="2">
        <v>114</v>
      </c>
      <c r="BX119" s="118">
        <v>48305</v>
      </c>
      <c r="BY119" s="5">
        <f t="shared" si="56"/>
        <v>591185.56277417252</v>
      </c>
      <c r="BZ119" s="5">
        <f t="shared" si="57"/>
        <v>4524.056967218442</v>
      </c>
      <c r="CA119" s="5">
        <f t="shared" si="31"/>
        <v>1075.4745177024356</v>
      </c>
      <c r="CB119" s="35">
        <f t="shared" si="32"/>
        <v>2.1830191779157307E-2</v>
      </c>
      <c r="CC119" s="5">
        <f t="shared" si="33"/>
        <v>3448.5824495160064</v>
      </c>
      <c r="CD119" s="35">
        <f t="shared" si="34"/>
        <v>7.0000000000000007E-2</v>
      </c>
      <c r="CE119" s="5">
        <f t="shared" si="58"/>
        <v>89889.911743529025</v>
      </c>
      <c r="CF119" s="5">
        <f t="shared" si="59"/>
        <v>425852.58251937339</v>
      </c>
      <c r="CG119" s="5">
        <f t="shared" si="35"/>
        <v>590110.08825647004</v>
      </c>
      <c r="CH119" s="5">
        <f t="shared" si="36"/>
        <v>515742.49426290242</v>
      </c>
    </row>
    <row r="120" spans="9:86" ht="14.25" customHeight="1">
      <c r="I120" s="150"/>
      <c r="J120" s="2">
        <v>115</v>
      </c>
      <c r="K120" s="118">
        <v>48335</v>
      </c>
      <c r="L120" s="5">
        <f t="shared" si="37"/>
        <v>605336.35823261226</v>
      </c>
      <c r="M120" s="5">
        <f t="shared" si="0"/>
        <v>5108.6129075462923</v>
      </c>
      <c r="N120" s="5">
        <f t="shared" si="1"/>
        <v>946.92544469708264</v>
      </c>
      <c r="O120" s="35">
        <f t="shared" si="2"/>
        <v>1.8771555981771208E-2</v>
      </c>
      <c r="P120" s="5">
        <f t="shared" si="3"/>
        <v>4161.6874628492096</v>
      </c>
      <c r="Q120" s="35">
        <f t="shared" si="4"/>
        <v>8.2500000000000018E-2</v>
      </c>
      <c r="R120" s="5">
        <f t="shared" si="38"/>
        <v>75610.567212085109</v>
      </c>
      <c r="S120" s="5">
        <f t="shared" si="39"/>
        <v>511879.9171557384</v>
      </c>
      <c r="T120" s="5">
        <f t="shared" si="5"/>
        <v>604389.43278791523</v>
      </c>
      <c r="U120" s="5">
        <f t="shared" si="6"/>
        <v>587490.48436782346</v>
      </c>
      <c r="V120" s="150"/>
      <c r="W120" s="2">
        <v>115</v>
      </c>
      <c r="X120" s="118">
        <v>48335</v>
      </c>
      <c r="Y120" s="5">
        <f t="shared" si="40"/>
        <v>602465.16059610643</v>
      </c>
      <c r="Z120" s="5">
        <f t="shared" si="41"/>
        <v>4989.5991023797669</v>
      </c>
      <c r="AA120" s="5">
        <f t="shared" si="7"/>
        <v>973.16469840572381</v>
      </c>
      <c r="AB120" s="35">
        <f t="shared" si="8"/>
        <v>1.9383654266935477E-2</v>
      </c>
      <c r="AC120" s="5">
        <f t="shared" si="9"/>
        <v>4016.4344039740431</v>
      </c>
      <c r="AD120" s="35">
        <f t="shared" si="10"/>
        <v>0.08</v>
      </c>
      <c r="AE120" s="5">
        <f t="shared" si="42"/>
        <v>78508.004102299135</v>
      </c>
      <c r="AF120" s="5">
        <f t="shared" si="43"/>
        <v>495295.89267137396</v>
      </c>
      <c r="AG120" s="5">
        <f t="shared" si="11"/>
        <v>601491.99589770066</v>
      </c>
      <c r="AH120" s="5">
        <f t="shared" si="12"/>
        <v>573803.89677367313</v>
      </c>
      <c r="AI120" s="150"/>
      <c r="AJ120" s="2">
        <v>115</v>
      </c>
      <c r="AK120" s="118">
        <v>48335</v>
      </c>
      <c r="AL120" s="5">
        <f t="shared" si="44"/>
        <v>599507.89060132368</v>
      </c>
      <c r="AM120" s="5">
        <f t="shared" si="45"/>
        <v>4871.6032698015033</v>
      </c>
      <c r="AN120" s="5">
        <f t="shared" si="13"/>
        <v>999.7814763346214</v>
      </c>
      <c r="AO120" s="35">
        <f t="shared" si="14"/>
        <v>2.0012043050812462E-2</v>
      </c>
      <c r="AP120" s="5">
        <f t="shared" si="15"/>
        <v>3871.8217934668819</v>
      </c>
      <c r="AQ120" s="35">
        <f t="shared" si="16"/>
        <v>7.7499999999999999E-2</v>
      </c>
      <c r="AR120" s="5">
        <f t="shared" si="46"/>
        <v>81491.89087501094</v>
      </c>
      <c r="AS120" s="5">
        <f t="shared" si="47"/>
        <v>478742.48515216197</v>
      </c>
      <c r="AT120" s="5">
        <f t="shared" si="17"/>
        <v>598508.10912498902</v>
      </c>
      <c r="AU120" s="5">
        <f t="shared" si="18"/>
        <v>560234.3760271729</v>
      </c>
      <c r="AV120" s="150"/>
      <c r="AW120" s="2">
        <v>115</v>
      </c>
      <c r="AX120" s="118">
        <v>48335</v>
      </c>
      <c r="AY120" s="5">
        <f t="shared" si="48"/>
        <v>596463.54617503297</v>
      </c>
      <c r="AZ120" s="5">
        <f t="shared" si="49"/>
        <v>4754.6586581588872</v>
      </c>
      <c r="BA120" s="5">
        <f t="shared" si="19"/>
        <v>1026.7614945649316</v>
      </c>
      <c r="BB120" s="35">
        <f t="shared" si="20"/>
        <v>2.0656984008145109E-2</v>
      </c>
      <c r="BC120" s="5">
        <f t="shared" si="21"/>
        <v>3727.8971635939556</v>
      </c>
      <c r="BD120" s="35">
        <f t="shared" si="22"/>
        <v>7.4999999999999997E-2</v>
      </c>
      <c r="BE120" s="5">
        <f t="shared" si="50"/>
        <v>84563.215319531853</v>
      </c>
      <c r="BF120" s="5">
        <f t="shared" si="51"/>
        <v>462222.53036874003</v>
      </c>
      <c r="BG120" s="5">
        <f t="shared" si="23"/>
        <v>595436.78468046803</v>
      </c>
      <c r="BH120" s="5">
        <f t="shared" si="24"/>
        <v>546785.74568827194</v>
      </c>
      <c r="BI120" s="150"/>
      <c r="BJ120" s="2">
        <v>115</v>
      </c>
      <c r="BK120" s="118">
        <v>48335</v>
      </c>
      <c r="BL120" s="5">
        <f t="shared" si="52"/>
        <v>593331.21648225002</v>
      </c>
      <c r="BM120" s="5">
        <f t="shared" si="53"/>
        <v>4638.7987043821031</v>
      </c>
      <c r="BN120" s="5">
        <f t="shared" si="25"/>
        <v>1054.0892714685092</v>
      </c>
      <c r="BO120" s="35">
        <f t="shared" si="26"/>
        <v>2.1318735482377098E-2</v>
      </c>
      <c r="BP120" s="5">
        <f t="shared" si="27"/>
        <v>3584.7094329135939</v>
      </c>
      <c r="BQ120" s="35">
        <f t="shared" si="28"/>
        <v>7.2499999999999995E-2</v>
      </c>
      <c r="BR120" s="5">
        <f t="shared" si="54"/>
        <v>87722.872789219153</v>
      </c>
      <c r="BS120" s="5">
        <f t="shared" si="55"/>
        <v>445738.97821472265</v>
      </c>
      <c r="BT120" s="5">
        <f t="shared" si="29"/>
        <v>592277.12721078156</v>
      </c>
      <c r="BU120" s="5">
        <f t="shared" si="30"/>
        <v>533461.85100394185</v>
      </c>
      <c r="BV120" s="150"/>
      <c r="BW120" s="2">
        <v>115</v>
      </c>
      <c r="BX120" s="118">
        <v>48335</v>
      </c>
      <c r="BY120" s="5">
        <f t="shared" si="56"/>
        <v>590110.08825647004</v>
      </c>
      <c r="BZ120" s="5">
        <f t="shared" si="57"/>
        <v>4524.056967218442</v>
      </c>
      <c r="CA120" s="5">
        <f t="shared" si="31"/>
        <v>1081.7481190557</v>
      </c>
      <c r="CB120" s="35">
        <f t="shared" si="32"/>
        <v>2.1997552129674296E-2</v>
      </c>
      <c r="CC120" s="5">
        <f t="shared" si="33"/>
        <v>3442.3088481627419</v>
      </c>
      <c r="CD120" s="35">
        <f t="shared" si="34"/>
        <v>7.0000000000000007E-2</v>
      </c>
      <c r="CE120" s="5">
        <f t="shared" si="58"/>
        <v>90971.659862584725</v>
      </c>
      <c r="CF120" s="5">
        <f t="shared" si="59"/>
        <v>429294.89136753615</v>
      </c>
      <c r="CG120" s="5">
        <f t="shared" si="35"/>
        <v>589028.3401374144</v>
      </c>
      <c r="CH120" s="5">
        <f t="shared" si="36"/>
        <v>520266.55123012088</v>
      </c>
    </row>
    <row r="121" spans="9:86" ht="14.25" customHeight="1">
      <c r="I121" s="150"/>
      <c r="J121" s="2">
        <v>116</v>
      </c>
      <c r="K121" s="118">
        <v>48366</v>
      </c>
      <c r="L121" s="5">
        <f t="shared" si="37"/>
        <v>604389.43278791523</v>
      </c>
      <c r="M121" s="5">
        <f t="shared" si="0"/>
        <v>5108.6129075462923</v>
      </c>
      <c r="N121" s="5">
        <f t="shared" si="1"/>
        <v>953.43555712937541</v>
      </c>
      <c r="O121" s="35">
        <f t="shared" si="2"/>
        <v>1.8930222907400363E-2</v>
      </c>
      <c r="P121" s="5">
        <f t="shared" si="3"/>
        <v>4155.1773504169169</v>
      </c>
      <c r="Q121" s="35">
        <f t="shared" si="4"/>
        <v>8.249999999999999E-2</v>
      </c>
      <c r="R121" s="5">
        <f t="shared" si="38"/>
        <v>76564.002769214479</v>
      </c>
      <c r="S121" s="5">
        <f t="shared" si="39"/>
        <v>516035.09450615529</v>
      </c>
      <c r="T121" s="5">
        <f t="shared" si="5"/>
        <v>603435.9972307859</v>
      </c>
      <c r="U121" s="5">
        <f t="shared" si="6"/>
        <v>592599.0972753698</v>
      </c>
      <c r="V121" s="150"/>
      <c r="W121" s="2">
        <v>116</v>
      </c>
      <c r="X121" s="118">
        <v>48366</v>
      </c>
      <c r="Y121" s="5">
        <f t="shared" si="40"/>
        <v>601491.99589770066</v>
      </c>
      <c r="Z121" s="5">
        <f t="shared" si="41"/>
        <v>4989.5991023797669</v>
      </c>
      <c r="AA121" s="5">
        <f t="shared" si="7"/>
        <v>979.65246306176232</v>
      </c>
      <c r="AB121" s="35">
        <f t="shared" si="8"/>
        <v>1.9544448865352036E-2</v>
      </c>
      <c r="AC121" s="5">
        <f t="shared" si="9"/>
        <v>4009.9466393180046</v>
      </c>
      <c r="AD121" s="35">
        <f t="shared" si="10"/>
        <v>0.08</v>
      </c>
      <c r="AE121" s="5">
        <f t="shared" si="42"/>
        <v>79487.6565653609</v>
      </c>
      <c r="AF121" s="5">
        <f t="shared" si="43"/>
        <v>499305.83931069198</v>
      </c>
      <c r="AG121" s="5">
        <f t="shared" si="11"/>
        <v>600512.34343463893</v>
      </c>
      <c r="AH121" s="5">
        <f t="shared" si="12"/>
        <v>578793.49587605288</v>
      </c>
      <c r="AI121" s="150"/>
      <c r="AJ121" s="2">
        <v>116</v>
      </c>
      <c r="AK121" s="118">
        <v>48366</v>
      </c>
      <c r="AL121" s="5">
        <f t="shared" si="44"/>
        <v>598508.10912498902</v>
      </c>
      <c r="AM121" s="5">
        <f t="shared" si="45"/>
        <v>4871.6032698015033</v>
      </c>
      <c r="AN121" s="5">
        <f t="shared" si="13"/>
        <v>1006.2383983692825</v>
      </c>
      <c r="AO121" s="35">
        <f t="shared" si="14"/>
        <v>2.0174932630544769E-2</v>
      </c>
      <c r="AP121" s="5">
        <f t="shared" si="15"/>
        <v>3865.3648714322208</v>
      </c>
      <c r="AQ121" s="35">
        <f t="shared" si="16"/>
        <v>7.7499999999999999E-2</v>
      </c>
      <c r="AR121" s="5">
        <f t="shared" si="46"/>
        <v>82498.129273380226</v>
      </c>
      <c r="AS121" s="5">
        <f t="shared" si="47"/>
        <v>482607.85002359422</v>
      </c>
      <c r="AT121" s="5">
        <f t="shared" si="17"/>
        <v>597501.87072661973</v>
      </c>
      <c r="AU121" s="5">
        <f t="shared" si="18"/>
        <v>565105.97929697449</v>
      </c>
      <c r="AV121" s="150"/>
      <c r="AW121" s="2">
        <v>116</v>
      </c>
      <c r="AX121" s="118">
        <v>48366</v>
      </c>
      <c r="AY121" s="5">
        <f t="shared" si="48"/>
        <v>595436.78468046803</v>
      </c>
      <c r="AZ121" s="5">
        <f t="shared" si="49"/>
        <v>4754.6586581588872</v>
      </c>
      <c r="BA121" s="5">
        <f t="shared" si="19"/>
        <v>1033.1787539059624</v>
      </c>
      <c r="BB121" s="35">
        <f t="shared" si="20"/>
        <v>2.0821933353554603E-2</v>
      </c>
      <c r="BC121" s="5">
        <f t="shared" si="21"/>
        <v>3721.4799042529248</v>
      </c>
      <c r="BD121" s="35">
        <f t="shared" si="22"/>
        <v>7.4999999999999997E-2</v>
      </c>
      <c r="BE121" s="5">
        <f t="shared" si="50"/>
        <v>85596.394073437812</v>
      </c>
      <c r="BF121" s="5">
        <f t="shared" si="51"/>
        <v>465944.01027299295</v>
      </c>
      <c r="BG121" s="5">
        <f t="shared" si="23"/>
        <v>594403.6059265621</v>
      </c>
      <c r="BH121" s="5">
        <f t="shared" si="24"/>
        <v>551540.40434643079</v>
      </c>
      <c r="BI121" s="150"/>
      <c r="BJ121" s="2">
        <v>116</v>
      </c>
      <c r="BK121" s="118">
        <v>48366</v>
      </c>
      <c r="BL121" s="5">
        <f t="shared" si="52"/>
        <v>592277.12721078156</v>
      </c>
      <c r="BM121" s="5">
        <f t="shared" si="53"/>
        <v>4638.7987043821031</v>
      </c>
      <c r="BN121" s="5">
        <f t="shared" si="25"/>
        <v>1060.4577274836311</v>
      </c>
      <c r="BO121" s="35">
        <f t="shared" si="26"/>
        <v>2.1485706851000482E-2</v>
      </c>
      <c r="BP121" s="5">
        <f t="shared" si="27"/>
        <v>3578.340976898472</v>
      </c>
      <c r="BQ121" s="35">
        <f t="shared" si="28"/>
        <v>7.2499999999999995E-2</v>
      </c>
      <c r="BR121" s="5">
        <f t="shared" si="54"/>
        <v>88783.330516702787</v>
      </c>
      <c r="BS121" s="5">
        <f t="shared" si="55"/>
        <v>449317.31919162115</v>
      </c>
      <c r="BT121" s="5">
        <f t="shared" si="29"/>
        <v>591216.66948329797</v>
      </c>
      <c r="BU121" s="5">
        <f t="shared" si="30"/>
        <v>538100.64970832388</v>
      </c>
      <c r="BV121" s="150"/>
      <c r="BW121" s="2">
        <v>116</v>
      </c>
      <c r="BX121" s="118">
        <v>48366</v>
      </c>
      <c r="BY121" s="5">
        <f t="shared" si="56"/>
        <v>589028.3401374144</v>
      </c>
      <c r="BZ121" s="5">
        <f t="shared" si="57"/>
        <v>4524.056967218442</v>
      </c>
      <c r="CA121" s="5">
        <f t="shared" si="31"/>
        <v>1088.0583164168579</v>
      </c>
      <c r="CB121" s="35">
        <f t="shared" si="32"/>
        <v>2.2166505255004024E-2</v>
      </c>
      <c r="CC121" s="5">
        <f t="shared" si="33"/>
        <v>3435.9986508015841</v>
      </c>
      <c r="CD121" s="35">
        <f t="shared" si="34"/>
        <v>7.0000000000000007E-2</v>
      </c>
      <c r="CE121" s="5">
        <f t="shared" si="58"/>
        <v>92059.718179001589</v>
      </c>
      <c r="CF121" s="5">
        <f t="shared" si="59"/>
        <v>432730.89001833776</v>
      </c>
      <c r="CG121" s="5">
        <f t="shared" si="35"/>
        <v>587940.2818209976</v>
      </c>
      <c r="CH121" s="5">
        <f t="shared" si="36"/>
        <v>524790.60819733934</v>
      </c>
    </row>
    <row r="122" spans="9:86" ht="14.25" customHeight="1">
      <c r="I122" s="150"/>
      <c r="J122" s="2">
        <v>117</v>
      </c>
      <c r="K122" s="118">
        <v>48396</v>
      </c>
      <c r="L122" s="5">
        <f t="shared" si="37"/>
        <v>603435.9972307859</v>
      </c>
      <c r="M122" s="5">
        <f t="shared" si="0"/>
        <v>5108.6129075462923</v>
      </c>
      <c r="N122" s="5">
        <f t="shared" si="1"/>
        <v>959.99042658463895</v>
      </c>
      <c r="O122" s="35">
        <f t="shared" si="2"/>
        <v>1.9090483782673397E-2</v>
      </c>
      <c r="P122" s="5">
        <f t="shared" si="3"/>
        <v>4148.6224809616533</v>
      </c>
      <c r="Q122" s="35">
        <f t="shared" si="4"/>
        <v>8.2500000000000004E-2</v>
      </c>
      <c r="R122" s="5">
        <f t="shared" si="38"/>
        <v>77523.993195799121</v>
      </c>
      <c r="S122" s="5">
        <f t="shared" si="39"/>
        <v>520183.71698711696</v>
      </c>
      <c r="T122" s="5">
        <f t="shared" si="5"/>
        <v>602476.00680420129</v>
      </c>
      <c r="U122" s="5">
        <f t="shared" si="6"/>
        <v>597707.71018291614</v>
      </c>
      <c r="V122" s="150"/>
      <c r="W122" s="2">
        <v>117</v>
      </c>
      <c r="X122" s="118">
        <v>48396</v>
      </c>
      <c r="Y122" s="5">
        <f t="shared" si="40"/>
        <v>600512.34343463893</v>
      </c>
      <c r="Z122" s="5">
        <f t="shared" si="41"/>
        <v>4989.5991023797669</v>
      </c>
      <c r="AA122" s="5">
        <f t="shared" si="7"/>
        <v>986.18347948217388</v>
      </c>
      <c r="AB122" s="35">
        <f t="shared" si="8"/>
        <v>1.9706841804616706E-2</v>
      </c>
      <c r="AC122" s="5">
        <f t="shared" si="9"/>
        <v>4003.415622897593</v>
      </c>
      <c r="AD122" s="35">
        <f t="shared" si="10"/>
        <v>0.08</v>
      </c>
      <c r="AE122" s="5">
        <f t="shared" si="42"/>
        <v>80473.840044843077</v>
      </c>
      <c r="AF122" s="5">
        <f t="shared" si="43"/>
        <v>503309.2549335896</v>
      </c>
      <c r="AG122" s="5">
        <f t="shared" si="11"/>
        <v>599526.15995515673</v>
      </c>
      <c r="AH122" s="5">
        <f t="shared" si="12"/>
        <v>583783.09497843264</v>
      </c>
      <c r="AI122" s="150"/>
      <c r="AJ122" s="2">
        <v>117</v>
      </c>
      <c r="AK122" s="118">
        <v>48396</v>
      </c>
      <c r="AL122" s="5">
        <f t="shared" si="44"/>
        <v>597501.87072661973</v>
      </c>
      <c r="AM122" s="5">
        <f t="shared" si="45"/>
        <v>4871.6032698015033</v>
      </c>
      <c r="AN122" s="5">
        <f t="shared" si="13"/>
        <v>1012.737021358751</v>
      </c>
      <c r="AO122" s="35">
        <f t="shared" si="14"/>
        <v>2.0339424613894486E-2</v>
      </c>
      <c r="AP122" s="5">
        <f t="shared" si="15"/>
        <v>3858.8662484427523</v>
      </c>
      <c r="AQ122" s="35">
        <f t="shared" si="16"/>
        <v>7.7499999999999999E-2</v>
      </c>
      <c r="AR122" s="5">
        <f t="shared" si="46"/>
        <v>83510.866294738982</v>
      </c>
      <c r="AS122" s="5">
        <f t="shared" si="47"/>
        <v>486466.71627203695</v>
      </c>
      <c r="AT122" s="5">
        <f t="shared" si="17"/>
        <v>596489.13370526093</v>
      </c>
      <c r="AU122" s="5">
        <f t="shared" si="18"/>
        <v>569977.58256677596</v>
      </c>
      <c r="AV122" s="150"/>
      <c r="AW122" s="2">
        <v>117</v>
      </c>
      <c r="AX122" s="118">
        <v>48396</v>
      </c>
      <c r="AY122" s="5">
        <f t="shared" si="48"/>
        <v>594403.6059265621</v>
      </c>
      <c r="AZ122" s="5">
        <f t="shared" si="49"/>
        <v>4754.6586581588872</v>
      </c>
      <c r="BA122" s="5">
        <f t="shared" si="19"/>
        <v>1039.6361211178742</v>
      </c>
      <c r="BB122" s="35">
        <f t="shared" si="20"/>
        <v>2.0988488846677422E-2</v>
      </c>
      <c r="BC122" s="5">
        <f t="shared" si="21"/>
        <v>3715.022537041013</v>
      </c>
      <c r="BD122" s="35">
        <f t="shared" si="22"/>
        <v>7.4999999999999997E-2</v>
      </c>
      <c r="BE122" s="5">
        <f t="shared" si="50"/>
        <v>86636.030194555686</v>
      </c>
      <c r="BF122" s="5">
        <f t="shared" si="51"/>
        <v>469659.03281003394</v>
      </c>
      <c r="BG122" s="5">
        <f t="shared" si="23"/>
        <v>593363.96980544424</v>
      </c>
      <c r="BH122" s="5">
        <f t="shared" si="24"/>
        <v>556295.06300458964</v>
      </c>
      <c r="BI122" s="150"/>
      <c r="BJ122" s="2">
        <v>117</v>
      </c>
      <c r="BK122" s="118">
        <v>48396</v>
      </c>
      <c r="BL122" s="5">
        <f t="shared" si="52"/>
        <v>591216.66948329797</v>
      </c>
      <c r="BM122" s="5">
        <f t="shared" si="53"/>
        <v>4638.7987043821031</v>
      </c>
      <c r="BN122" s="5">
        <f t="shared" si="25"/>
        <v>1066.8646595871778</v>
      </c>
      <c r="BO122" s="35">
        <f t="shared" si="26"/>
        <v>2.1654287803209181E-2</v>
      </c>
      <c r="BP122" s="5">
        <f t="shared" si="27"/>
        <v>3571.9340447949253</v>
      </c>
      <c r="BQ122" s="35">
        <f t="shared" si="28"/>
        <v>7.2499999999999995E-2</v>
      </c>
      <c r="BR122" s="5">
        <f t="shared" si="54"/>
        <v>89850.19517628997</v>
      </c>
      <c r="BS122" s="5">
        <f t="shared" si="55"/>
        <v>452889.25323641609</v>
      </c>
      <c r="BT122" s="5">
        <f t="shared" si="29"/>
        <v>590149.80482371082</v>
      </c>
      <c r="BU122" s="5">
        <f t="shared" si="30"/>
        <v>542739.44841270603</v>
      </c>
      <c r="BV122" s="150"/>
      <c r="BW122" s="2">
        <v>117</v>
      </c>
      <c r="BX122" s="118">
        <v>48396</v>
      </c>
      <c r="BY122" s="5">
        <f t="shared" si="56"/>
        <v>587940.2818209976</v>
      </c>
      <c r="BZ122" s="5">
        <f t="shared" si="57"/>
        <v>4524.056967218442</v>
      </c>
      <c r="CA122" s="5">
        <f t="shared" si="31"/>
        <v>1094.4053232626225</v>
      </c>
      <c r="CB122" s="35">
        <f t="shared" si="32"/>
        <v>2.2337071102656408E-2</v>
      </c>
      <c r="CC122" s="5">
        <f t="shared" si="33"/>
        <v>3429.6516439558195</v>
      </c>
      <c r="CD122" s="35">
        <f t="shared" si="34"/>
        <v>7.0000000000000007E-2</v>
      </c>
      <c r="CE122" s="5">
        <f t="shared" si="58"/>
        <v>93154.123502264207</v>
      </c>
      <c r="CF122" s="5">
        <f t="shared" si="59"/>
        <v>436160.5416622936</v>
      </c>
      <c r="CG122" s="5">
        <f t="shared" si="35"/>
        <v>586845.87649773492</v>
      </c>
      <c r="CH122" s="5">
        <f t="shared" si="36"/>
        <v>529314.66516455775</v>
      </c>
    </row>
    <row r="123" spans="9:86" ht="14.25" customHeight="1">
      <c r="I123" s="150"/>
      <c r="J123" s="2">
        <v>118</v>
      </c>
      <c r="K123" s="118">
        <v>48427</v>
      </c>
      <c r="L123" s="5">
        <f t="shared" si="37"/>
        <v>602476.00680420129</v>
      </c>
      <c r="M123" s="5">
        <f t="shared" si="0"/>
        <v>5108.6129075462923</v>
      </c>
      <c r="N123" s="5">
        <f t="shared" si="1"/>
        <v>966.59036076740813</v>
      </c>
      <c r="O123" s="35">
        <f t="shared" si="2"/>
        <v>1.9252358929172236E-2</v>
      </c>
      <c r="P123" s="5">
        <f t="shared" si="3"/>
        <v>4142.0225467788841</v>
      </c>
      <c r="Q123" s="35">
        <f t="shared" si="4"/>
        <v>8.2500000000000018E-2</v>
      </c>
      <c r="R123" s="5">
        <f t="shared" si="38"/>
        <v>78490.583556566533</v>
      </c>
      <c r="S123" s="5">
        <f t="shared" si="39"/>
        <v>524325.73953389586</v>
      </c>
      <c r="T123" s="5">
        <f t="shared" si="5"/>
        <v>601509.41644343385</v>
      </c>
      <c r="U123" s="5">
        <f t="shared" si="6"/>
        <v>602816.32309046236</v>
      </c>
      <c r="V123" s="150"/>
      <c r="W123" s="2">
        <v>118</v>
      </c>
      <c r="X123" s="118">
        <v>48427</v>
      </c>
      <c r="Y123" s="5">
        <f t="shared" si="40"/>
        <v>599526.15995515673</v>
      </c>
      <c r="Z123" s="5">
        <f t="shared" si="41"/>
        <v>4989.5991023797669</v>
      </c>
      <c r="AA123" s="5">
        <f t="shared" si="7"/>
        <v>992.75803601205507</v>
      </c>
      <c r="AB123" s="35">
        <f t="shared" si="8"/>
        <v>1.987085339701563E-2</v>
      </c>
      <c r="AC123" s="5">
        <f t="shared" si="9"/>
        <v>3996.8410663677118</v>
      </c>
      <c r="AD123" s="35">
        <f t="shared" si="10"/>
        <v>0.08</v>
      </c>
      <c r="AE123" s="5">
        <f t="shared" si="42"/>
        <v>81466.598080855125</v>
      </c>
      <c r="AF123" s="5">
        <f t="shared" si="43"/>
        <v>507306.0959999573</v>
      </c>
      <c r="AG123" s="5">
        <f t="shared" si="11"/>
        <v>598533.40191914467</v>
      </c>
      <c r="AH123" s="5">
        <f t="shared" si="12"/>
        <v>588772.69408081239</v>
      </c>
      <c r="AI123" s="150"/>
      <c r="AJ123" s="2">
        <v>118</v>
      </c>
      <c r="AK123" s="118">
        <v>48427</v>
      </c>
      <c r="AL123" s="5">
        <f t="shared" si="44"/>
        <v>596489.13370526093</v>
      </c>
      <c r="AM123" s="5">
        <f t="shared" si="45"/>
        <v>4871.6032698015033</v>
      </c>
      <c r="AN123" s="5">
        <f t="shared" si="13"/>
        <v>1019.2776146216934</v>
      </c>
      <c r="AO123" s="35">
        <f t="shared" si="14"/>
        <v>2.0505539303762244E-2</v>
      </c>
      <c r="AP123" s="5">
        <f t="shared" si="15"/>
        <v>3852.3256551798099</v>
      </c>
      <c r="AQ123" s="35">
        <f t="shared" si="16"/>
        <v>7.7499999999999999E-2</v>
      </c>
      <c r="AR123" s="5">
        <f t="shared" si="46"/>
        <v>84530.143909360675</v>
      </c>
      <c r="AS123" s="5">
        <f t="shared" si="47"/>
        <v>490319.04192721675</v>
      </c>
      <c r="AT123" s="5">
        <f t="shared" si="17"/>
        <v>595469.85609063925</v>
      </c>
      <c r="AU123" s="5">
        <f t="shared" si="18"/>
        <v>574849.18583657744</v>
      </c>
      <c r="AV123" s="150"/>
      <c r="AW123" s="2">
        <v>118</v>
      </c>
      <c r="AX123" s="118">
        <v>48427</v>
      </c>
      <c r="AY123" s="5">
        <f t="shared" si="48"/>
        <v>593363.96980544424</v>
      </c>
      <c r="AZ123" s="5">
        <f t="shared" si="49"/>
        <v>4754.6586581588872</v>
      </c>
      <c r="BA123" s="5">
        <f t="shared" si="19"/>
        <v>1046.1338468748609</v>
      </c>
      <c r="BB123" s="35">
        <f t="shared" si="20"/>
        <v>2.1156670781029195E-2</v>
      </c>
      <c r="BC123" s="5">
        <f t="shared" si="21"/>
        <v>3708.5248112840263</v>
      </c>
      <c r="BD123" s="35">
        <f t="shared" si="22"/>
        <v>7.4999999999999997E-2</v>
      </c>
      <c r="BE123" s="5">
        <f t="shared" si="50"/>
        <v>87682.164041430544</v>
      </c>
      <c r="BF123" s="5">
        <f t="shared" si="51"/>
        <v>473367.55762131797</v>
      </c>
      <c r="BG123" s="5">
        <f t="shared" si="23"/>
        <v>592317.83595856943</v>
      </c>
      <c r="BH123" s="5">
        <f t="shared" si="24"/>
        <v>561049.72166274849</v>
      </c>
      <c r="BI123" s="150"/>
      <c r="BJ123" s="2">
        <v>118</v>
      </c>
      <c r="BK123" s="118">
        <v>48427</v>
      </c>
      <c r="BL123" s="5">
        <f t="shared" si="52"/>
        <v>590149.80482371082</v>
      </c>
      <c r="BM123" s="5">
        <f t="shared" si="53"/>
        <v>4638.7987043821031</v>
      </c>
      <c r="BN123" s="5">
        <f t="shared" si="25"/>
        <v>1073.3103002388502</v>
      </c>
      <c r="BO123" s="35">
        <f t="shared" si="26"/>
        <v>2.182449862321589E-2</v>
      </c>
      <c r="BP123" s="5">
        <f t="shared" si="27"/>
        <v>3565.4884041432529</v>
      </c>
      <c r="BQ123" s="35">
        <f t="shared" si="28"/>
        <v>7.2499999999999995E-2</v>
      </c>
      <c r="BR123" s="5">
        <f t="shared" si="54"/>
        <v>90923.505476528822</v>
      </c>
      <c r="BS123" s="5">
        <f t="shared" si="55"/>
        <v>456454.74164055934</v>
      </c>
      <c r="BT123" s="5">
        <f t="shared" si="29"/>
        <v>589076.49452347192</v>
      </c>
      <c r="BU123" s="5">
        <f t="shared" si="30"/>
        <v>547378.24711708818</v>
      </c>
      <c r="BV123" s="150"/>
      <c r="BW123" s="2">
        <v>118</v>
      </c>
      <c r="BX123" s="118">
        <v>48427</v>
      </c>
      <c r="BY123" s="5">
        <f t="shared" si="56"/>
        <v>586845.87649773492</v>
      </c>
      <c r="BZ123" s="5">
        <f t="shared" si="57"/>
        <v>4524.056967218442</v>
      </c>
      <c r="CA123" s="5">
        <f t="shared" si="31"/>
        <v>1100.789354314988</v>
      </c>
      <c r="CB123" s="35">
        <f t="shared" si="32"/>
        <v>2.2509269947696125E-2</v>
      </c>
      <c r="CC123" s="5">
        <f t="shared" si="33"/>
        <v>3423.2676129034539</v>
      </c>
      <c r="CD123" s="35">
        <f t="shared" si="34"/>
        <v>7.0000000000000007E-2</v>
      </c>
      <c r="CE123" s="5">
        <f t="shared" si="58"/>
        <v>94254.912856579191</v>
      </c>
      <c r="CF123" s="5">
        <f t="shared" si="59"/>
        <v>439583.80927519704</v>
      </c>
      <c r="CG123" s="5">
        <f t="shared" si="35"/>
        <v>585745.08714341989</v>
      </c>
      <c r="CH123" s="5">
        <f t="shared" si="36"/>
        <v>533838.72213177627</v>
      </c>
    </row>
    <row r="124" spans="9:86" ht="14.25" customHeight="1">
      <c r="I124" s="150"/>
      <c r="J124" s="2">
        <v>119</v>
      </c>
      <c r="K124" s="118">
        <v>48458</v>
      </c>
      <c r="L124" s="5">
        <f t="shared" si="37"/>
        <v>601509.41644343385</v>
      </c>
      <c r="M124" s="5">
        <f t="shared" si="0"/>
        <v>5108.6129075462923</v>
      </c>
      <c r="N124" s="5">
        <f t="shared" si="1"/>
        <v>973.23566949768428</v>
      </c>
      <c r="O124" s="35">
        <f t="shared" si="2"/>
        <v>1.9415869003391557E-2</v>
      </c>
      <c r="P124" s="5">
        <f t="shared" si="3"/>
        <v>4135.377238048608</v>
      </c>
      <c r="Q124" s="35">
        <f t="shared" si="4"/>
        <v>8.2500000000000018E-2</v>
      </c>
      <c r="R124" s="5">
        <f t="shared" si="38"/>
        <v>79463.819226064224</v>
      </c>
      <c r="S124" s="5">
        <f t="shared" si="39"/>
        <v>528461.11677194445</v>
      </c>
      <c r="T124" s="5">
        <f t="shared" si="5"/>
        <v>600536.18077393621</v>
      </c>
      <c r="U124" s="5">
        <f t="shared" si="6"/>
        <v>607924.9359980087</v>
      </c>
      <c r="V124" s="150"/>
      <c r="W124" s="2">
        <v>119</v>
      </c>
      <c r="X124" s="118">
        <v>48458</v>
      </c>
      <c r="Y124" s="5">
        <f t="shared" si="40"/>
        <v>598533.40191914467</v>
      </c>
      <c r="Z124" s="5">
        <f t="shared" si="41"/>
        <v>4989.5991023797669</v>
      </c>
      <c r="AA124" s="5">
        <f t="shared" si="7"/>
        <v>999.37642291880229</v>
      </c>
      <c r="AB124" s="35">
        <f t="shared" si="8"/>
        <v>2.0036504289606356E-2</v>
      </c>
      <c r="AC124" s="5">
        <f t="shared" si="9"/>
        <v>3990.2226794609646</v>
      </c>
      <c r="AD124" s="35">
        <f t="shared" si="10"/>
        <v>0.08</v>
      </c>
      <c r="AE124" s="5">
        <f t="shared" si="42"/>
        <v>82465.974503773934</v>
      </c>
      <c r="AF124" s="5">
        <f t="shared" si="43"/>
        <v>511296.31867941824</v>
      </c>
      <c r="AG124" s="5">
        <f t="shared" si="11"/>
        <v>597534.02549622592</v>
      </c>
      <c r="AH124" s="5">
        <f t="shared" si="12"/>
        <v>593762.29318319215</v>
      </c>
      <c r="AI124" s="150"/>
      <c r="AJ124" s="2">
        <v>119</v>
      </c>
      <c r="AK124" s="118">
        <v>48458</v>
      </c>
      <c r="AL124" s="5">
        <f t="shared" si="44"/>
        <v>595469.85609063925</v>
      </c>
      <c r="AM124" s="5">
        <f t="shared" si="45"/>
        <v>4871.6032698015033</v>
      </c>
      <c r="AN124" s="5">
        <f t="shared" si="13"/>
        <v>1025.8604492161248</v>
      </c>
      <c r="AO124" s="35">
        <f t="shared" si="14"/>
        <v>2.06732973376904E-2</v>
      </c>
      <c r="AP124" s="5">
        <f t="shared" si="15"/>
        <v>3845.7428205853785</v>
      </c>
      <c r="AQ124" s="35">
        <f t="shared" si="16"/>
        <v>7.7499999999999999E-2</v>
      </c>
      <c r="AR124" s="5">
        <f t="shared" si="46"/>
        <v>85556.0043585768</v>
      </c>
      <c r="AS124" s="5">
        <f t="shared" si="47"/>
        <v>494164.78474780213</v>
      </c>
      <c r="AT124" s="5">
        <f t="shared" si="17"/>
        <v>594443.99564142316</v>
      </c>
      <c r="AU124" s="5">
        <f t="shared" si="18"/>
        <v>579720.78910637891</v>
      </c>
      <c r="AV124" s="150"/>
      <c r="AW124" s="2">
        <v>119</v>
      </c>
      <c r="AX124" s="118">
        <v>48458</v>
      </c>
      <c r="AY124" s="5">
        <f t="shared" si="48"/>
        <v>592317.83595856943</v>
      </c>
      <c r="AZ124" s="5">
        <f t="shared" si="49"/>
        <v>4754.6586581588872</v>
      </c>
      <c r="BA124" s="5">
        <f t="shared" si="19"/>
        <v>1052.6721834178284</v>
      </c>
      <c r="BB124" s="35">
        <f t="shared" si="20"/>
        <v>2.1326499784648574E-2</v>
      </c>
      <c r="BC124" s="5">
        <f t="shared" si="21"/>
        <v>3701.9864747410588</v>
      </c>
      <c r="BD124" s="35">
        <f t="shared" si="22"/>
        <v>7.4999999999999997E-2</v>
      </c>
      <c r="BE124" s="5">
        <f t="shared" si="50"/>
        <v>88734.836224848375</v>
      </c>
      <c r="BF124" s="5">
        <f t="shared" si="51"/>
        <v>477069.54409605905</v>
      </c>
      <c r="BG124" s="5">
        <f t="shared" si="23"/>
        <v>591265.1637751516</v>
      </c>
      <c r="BH124" s="5">
        <f t="shared" si="24"/>
        <v>565804.38032090745</v>
      </c>
      <c r="BI124" s="150"/>
      <c r="BJ124" s="2">
        <v>119</v>
      </c>
      <c r="BK124" s="118">
        <v>48458</v>
      </c>
      <c r="BL124" s="5">
        <f t="shared" si="52"/>
        <v>589076.49452347192</v>
      </c>
      <c r="BM124" s="5">
        <f t="shared" si="53"/>
        <v>4638.7987043821031</v>
      </c>
      <c r="BN124" s="5">
        <f t="shared" si="25"/>
        <v>1079.7948833027936</v>
      </c>
      <c r="BO124" s="35">
        <f t="shared" si="26"/>
        <v>2.1996359929647859E-2</v>
      </c>
      <c r="BP124" s="5">
        <f t="shared" si="27"/>
        <v>3559.0038210793095</v>
      </c>
      <c r="BQ124" s="35">
        <f t="shared" si="28"/>
        <v>7.2499999999999995E-2</v>
      </c>
      <c r="BR124" s="5">
        <f t="shared" si="54"/>
        <v>92003.300359831614</v>
      </c>
      <c r="BS124" s="5">
        <f t="shared" si="55"/>
        <v>460013.74546163867</v>
      </c>
      <c r="BT124" s="5">
        <f t="shared" si="29"/>
        <v>587996.69964016916</v>
      </c>
      <c r="BU124" s="5">
        <f t="shared" si="30"/>
        <v>552017.04582147032</v>
      </c>
      <c r="BV124" s="150"/>
      <c r="BW124" s="2">
        <v>119</v>
      </c>
      <c r="BX124" s="118">
        <v>48458</v>
      </c>
      <c r="BY124" s="5">
        <f t="shared" si="56"/>
        <v>585745.08714341989</v>
      </c>
      <c r="BZ124" s="5">
        <f t="shared" si="57"/>
        <v>4524.056967218442</v>
      </c>
      <c r="CA124" s="5">
        <f t="shared" si="31"/>
        <v>1107.2106255484923</v>
      </c>
      <c r="CB124" s="35">
        <f t="shared" si="32"/>
        <v>2.2683122399503278E-2</v>
      </c>
      <c r="CC124" s="5">
        <f t="shared" si="33"/>
        <v>3416.8463416699497</v>
      </c>
      <c r="CD124" s="35">
        <f t="shared" si="34"/>
        <v>7.0000000000000007E-2</v>
      </c>
      <c r="CE124" s="5">
        <f t="shared" si="58"/>
        <v>95362.123482127688</v>
      </c>
      <c r="CF124" s="5">
        <f t="shared" si="59"/>
        <v>443000.65561686701</v>
      </c>
      <c r="CG124" s="5">
        <f t="shared" si="35"/>
        <v>584637.87651787139</v>
      </c>
      <c r="CH124" s="5">
        <f t="shared" si="36"/>
        <v>538362.77909899468</v>
      </c>
    </row>
    <row r="125" spans="9:86" ht="14.25" customHeight="1">
      <c r="I125" s="150"/>
      <c r="J125" s="2">
        <v>120</v>
      </c>
      <c r="K125" s="118">
        <v>48488</v>
      </c>
      <c r="L125" s="5">
        <f t="shared" si="37"/>
        <v>600536.18077393621</v>
      </c>
      <c r="M125" s="5">
        <f t="shared" si="0"/>
        <v>5108.6129075462923</v>
      </c>
      <c r="N125" s="5">
        <f t="shared" si="1"/>
        <v>979.9266647254808</v>
      </c>
      <c r="O125" s="35">
        <f t="shared" si="2"/>
        <v>1.9581035003671716E-2</v>
      </c>
      <c r="P125" s="5">
        <f t="shared" si="3"/>
        <v>4128.6862428208115</v>
      </c>
      <c r="Q125" s="35">
        <f t="shared" si="4"/>
        <v>8.2500000000000004E-2</v>
      </c>
      <c r="R125" s="5">
        <f t="shared" si="38"/>
        <v>80443.745890789709</v>
      </c>
      <c r="S125" s="5">
        <f t="shared" si="39"/>
        <v>532589.80301476526</v>
      </c>
      <c r="T125" s="5">
        <f t="shared" si="5"/>
        <v>599556.25410921068</v>
      </c>
      <c r="U125" s="5">
        <f t="shared" si="6"/>
        <v>613033.54890555493</v>
      </c>
      <c r="V125" s="150"/>
      <c r="W125" s="2">
        <v>120</v>
      </c>
      <c r="X125" s="118">
        <v>48488</v>
      </c>
      <c r="Y125" s="5">
        <f t="shared" si="40"/>
        <v>597534.02549622592</v>
      </c>
      <c r="Z125" s="5">
        <f t="shared" si="41"/>
        <v>4989.5991023797669</v>
      </c>
      <c r="AA125" s="5">
        <f t="shared" si="7"/>
        <v>1006.038932404927</v>
      </c>
      <c r="AB125" s="35">
        <f t="shared" si="8"/>
        <v>2.0203815471149893E-2</v>
      </c>
      <c r="AC125" s="5">
        <f t="shared" si="9"/>
        <v>3983.5601699748399</v>
      </c>
      <c r="AD125" s="35">
        <f t="shared" si="10"/>
        <v>0.08</v>
      </c>
      <c r="AE125" s="5">
        <f t="shared" si="42"/>
        <v>83472.013436178866</v>
      </c>
      <c r="AF125" s="5">
        <f t="shared" si="43"/>
        <v>515279.87884939311</v>
      </c>
      <c r="AG125" s="5">
        <f t="shared" si="11"/>
        <v>596527.98656382097</v>
      </c>
      <c r="AH125" s="5">
        <f t="shared" si="12"/>
        <v>598751.89228557202</v>
      </c>
      <c r="AI125" s="150"/>
      <c r="AJ125" s="2">
        <v>120</v>
      </c>
      <c r="AK125" s="118">
        <v>48488</v>
      </c>
      <c r="AL125" s="5">
        <f t="shared" si="44"/>
        <v>594443.99564142316</v>
      </c>
      <c r="AM125" s="5">
        <f t="shared" si="45"/>
        <v>4871.6032698015033</v>
      </c>
      <c r="AN125" s="5">
        <f t="shared" si="13"/>
        <v>1032.4857979506455</v>
      </c>
      <c r="AO125" s="35">
        <f t="shared" si="14"/>
        <v>2.0842719694794367E-2</v>
      </c>
      <c r="AP125" s="5">
        <f t="shared" si="15"/>
        <v>3839.1174718508578</v>
      </c>
      <c r="AQ125" s="35">
        <f t="shared" si="16"/>
        <v>7.7499999999999999E-2</v>
      </c>
      <c r="AR125" s="5">
        <f t="shared" si="46"/>
        <v>86588.490156527449</v>
      </c>
      <c r="AS125" s="5">
        <f t="shared" si="47"/>
        <v>498003.90221965301</v>
      </c>
      <c r="AT125" s="5">
        <f t="shared" si="17"/>
        <v>593411.50984347251</v>
      </c>
      <c r="AU125" s="5">
        <f t="shared" si="18"/>
        <v>584592.39237618051</v>
      </c>
      <c r="AV125" s="150"/>
      <c r="AW125" s="2">
        <v>120</v>
      </c>
      <c r="AX125" s="118">
        <v>48488</v>
      </c>
      <c r="AY125" s="5">
        <f t="shared" si="48"/>
        <v>591265.1637751516</v>
      </c>
      <c r="AZ125" s="5">
        <f t="shared" si="49"/>
        <v>4754.6586581588872</v>
      </c>
      <c r="BA125" s="5">
        <f t="shared" si="19"/>
        <v>1059.2513845641902</v>
      </c>
      <c r="BB125" s="35">
        <f t="shared" si="20"/>
        <v>2.1497996827027802E-2</v>
      </c>
      <c r="BC125" s="5">
        <f t="shared" si="21"/>
        <v>3695.407273594697</v>
      </c>
      <c r="BD125" s="35">
        <f t="shared" si="22"/>
        <v>7.4999999999999997E-2</v>
      </c>
      <c r="BE125" s="5">
        <f t="shared" si="50"/>
        <v>89794.087609412571</v>
      </c>
      <c r="BF125" s="5">
        <f t="shared" si="51"/>
        <v>480764.95136965375</v>
      </c>
      <c r="BG125" s="5">
        <f t="shared" si="23"/>
        <v>590205.91239058739</v>
      </c>
      <c r="BH125" s="5">
        <f t="shared" si="24"/>
        <v>570559.0389790663</v>
      </c>
      <c r="BI125" s="150"/>
      <c r="BJ125" s="2">
        <v>120</v>
      </c>
      <c r="BK125" s="118">
        <v>48488</v>
      </c>
      <c r="BL125" s="5">
        <f t="shared" si="52"/>
        <v>587996.69964016916</v>
      </c>
      <c r="BM125" s="5">
        <f t="shared" si="53"/>
        <v>4638.7987043821031</v>
      </c>
      <c r="BN125" s="5">
        <f t="shared" si="25"/>
        <v>1086.3186440560812</v>
      </c>
      <c r="BO125" s="35">
        <f t="shared" si="26"/>
        <v>2.2169892682476596E-2</v>
      </c>
      <c r="BP125" s="5">
        <f t="shared" si="27"/>
        <v>3552.4800603260219</v>
      </c>
      <c r="BQ125" s="35">
        <f t="shared" si="28"/>
        <v>7.2499999999999995E-2</v>
      </c>
      <c r="BR125" s="5">
        <f t="shared" si="54"/>
        <v>93089.619003887696</v>
      </c>
      <c r="BS125" s="5">
        <f t="shared" si="55"/>
        <v>463566.22552196466</v>
      </c>
      <c r="BT125" s="5">
        <f t="shared" si="29"/>
        <v>586910.38099611306</v>
      </c>
      <c r="BU125" s="5">
        <f t="shared" si="30"/>
        <v>556655.84452585236</v>
      </c>
      <c r="BV125" s="150"/>
      <c r="BW125" s="2">
        <v>120</v>
      </c>
      <c r="BX125" s="118">
        <v>48488</v>
      </c>
      <c r="BY125" s="5">
        <f t="shared" si="56"/>
        <v>584637.87651787139</v>
      </c>
      <c r="BZ125" s="5">
        <f t="shared" si="57"/>
        <v>4524.056967218442</v>
      </c>
      <c r="CA125" s="5">
        <f t="shared" si="31"/>
        <v>1113.6693541975255</v>
      </c>
      <c r="CB125" s="35">
        <f t="shared" si="32"/>
        <v>2.2858649408702466E-2</v>
      </c>
      <c r="CC125" s="5">
        <f t="shared" si="33"/>
        <v>3410.3876130209164</v>
      </c>
      <c r="CD125" s="35">
        <f t="shared" si="34"/>
        <v>7.0000000000000007E-2</v>
      </c>
      <c r="CE125" s="5">
        <f t="shared" si="58"/>
        <v>96475.792836325214</v>
      </c>
      <c r="CF125" s="5">
        <f t="shared" si="59"/>
        <v>446411.0432298879</v>
      </c>
      <c r="CG125" s="5">
        <f t="shared" si="35"/>
        <v>583524.20716367383</v>
      </c>
      <c r="CH125" s="5">
        <f t="shared" si="36"/>
        <v>542886.83606621309</v>
      </c>
    </row>
    <row r="126" spans="9:86" ht="14.25" customHeight="1">
      <c r="I126" s="150"/>
      <c r="J126" s="2">
        <v>121</v>
      </c>
      <c r="K126" s="118">
        <v>48519</v>
      </c>
      <c r="L126" s="5">
        <f t="shared" si="37"/>
        <v>599556.25410921068</v>
      </c>
      <c r="M126" s="5">
        <f t="shared" si="0"/>
        <v>5108.6129075462923</v>
      </c>
      <c r="N126" s="5">
        <f t="shared" si="1"/>
        <v>986.6636605454687</v>
      </c>
      <c r="O126" s="35">
        <f t="shared" si="2"/>
        <v>1.9747878277304978E-2</v>
      </c>
      <c r="P126" s="5">
        <f t="shared" si="3"/>
        <v>4121.9492470008236</v>
      </c>
      <c r="Q126" s="35">
        <f t="shared" si="4"/>
        <v>8.2500000000000004E-2</v>
      </c>
      <c r="R126" s="5">
        <f t="shared" si="38"/>
        <v>81430.409551335179</v>
      </c>
      <c r="S126" s="5">
        <f t="shared" si="39"/>
        <v>536711.75226176612</v>
      </c>
      <c r="T126" s="5">
        <f t="shared" si="5"/>
        <v>598569.5904486652</v>
      </c>
      <c r="U126" s="5">
        <f t="shared" si="6"/>
        <v>618142.16181310127</v>
      </c>
      <c r="V126" s="150"/>
      <c r="W126" s="2">
        <v>121</v>
      </c>
      <c r="X126" s="118">
        <v>48519</v>
      </c>
      <c r="Y126" s="5">
        <f t="shared" si="40"/>
        <v>596527.98656382097</v>
      </c>
      <c r="Z126" s="5">
        <f t="shared" si="41"/>
        <v>4989.5991023797669</v>
      </c>
      <c r="AA126" s="5">
        <f t="shared" si="7"/>
        <v>1012.74585862096</v>
      </c>
      <c r="AB126" s="35">
        <f t="shared" si="8"/>
        <v>2.0372808279216094E-2</v>
      </c>
      <c r="AC126" s="5">
        <f t="shared" si="9"/>
        <v>3976.8532437588069</v>
      </c>
      <c r="AD126" s="35">
        <f t="shared" si="10"/>
        <v>0.08</v>
      </c>
      <c r="AE126" s="5">
        <f t="shared" si="42"/>
        <v>84484.75929479982</v>
      </c>
      <c r="AF126" s="5">
        <f t="shared" si="43"/>
        <v>519256.73209315189</v>
      </c>
      <c r="AG126" s="5">
        <f t="shared" si="11"/>
        <v>595515.24070520001</v>
      </c>
      <c r="AH126" s="5">
        <f t="shared" si="12"/>
        <v>603741.49138795165</v>
      </c>
      <c r="AI126" s="150"/>
      <c r="AJ126" s="2">
        <v>121</v>
      </c>
      <c r="AK126" s="118">
        <v>48519</v>
      </c>
      <c r="AL126" s="5">
        <f t="shared" si="44"/>
        <v>593411.50984347251</v>
      </c>
      <c r="AM126" s="5">
        <f t="shared" si="45"/>
        <v>4871.6032698015033</v>
      </c>
      <c r="AN126" s="5">
        <f t="shared" si="13"/>
        <v>1039.1539353957432</v>
      </c>
      <c r="AO126" s="35">
        <f t="shared" si="14"/>
        <v>2.1013827702867038E-2</v>
      </c>
      <c r="AP126" s="5">
        <f t="shared" si="15"/>
        <v>3832.4493344057601</v>
      </c>
      <c r="AQ126" s="35">
        <f t="shared" si="16"/>
        <v>7.7499999999999999E-2</v>
      </c>
      <c r="AR126" s="5">
        <f t="shared" si="46"/>
        <v>87627.644091923197</v>
      </c>
      <c r="AS126" s="5">
        <f t="shared" si="47"/>
        <v>501836.35155405878</v>
      </c>
      <c r="AT126" s="5">
        <f t="shared" si="17"/>
        <v>592372.35590807674</v>
      </c>
      <c r="AU126" s="5">
        <f t="shared" si="18"/>
        <v>589463.99564598198</v>
      </c>
      <c r="AV126" s="150"/>
      <c r="AW126" s="2">
        <v>121</v>
      </c>
      <c r="AX126" s="118">
        <v>48519</v>
      </c>
      <c r="AY126" s="5">
        <f t="shared" si="48"/>
        <v>590205.91239058739</v>
      </c>
      <c r="AZ126" s="5">
        <f t="shared" si="49"/>
        <v>4754.6586581588872</v>
      </c>
      <c r="BA126" s="5">
        <f t="shared" si="19"/>
        <v>1065.8717057177164</v>
      </c>
      <c r="BB126" s="35">
        <f t="shared" si="20"/>
        <v>2.167118322621632E-2</v>
      </c>
      <c r="BC126" s="5">
        <f t="shared" si="21"/>
        <v>3688.7869524411708</v>
      </c>
      <c r="BD126" s="35">
        <f t="shared" si="22"/>
        <v>7.4999999999999997E-2</v>
      </c>
      <c r="BE126" s="5">
        <f t="shared" si="50"/>
        <v>90859.959315130283</v>
      </c>
      <c r="BF126" s="5">
        <f t="shared" si="51"/>
        <v>484453.7383220949</v>
      </c>
      <c r="BG126" s="5">
        <f t="shared" si="23"/>
        <v>589140.04068486963</v>
      </c>
      <c r="BH126" s="5">
        <f t="shared" si="24"/>
        <v>575313.69763722515</v>
      </c>
      <c r="BI126" s="150"/>
      <c r="BJ126" s="2">
        <v>121</v>
      </c>
      <c r="BK126" s="118">
        <v>48519</v>
      </c>
      <c r="BL126" s="5">
        <f t="shared" si="52"/>
        <v>586910.38099611306</v>
      </c>
      <c r="BM126" s="5">
        <f t="shared" si="53"/>
        <v>4638.7987043821031</v>
      </c>
      <c r="BN126" s="5">
        <f t="shared" si="25"/>
        <v>1092.8818191972532</v>
      </c>
      <c r="BO126" s="35">
        <f t="shared" si="26"/>
        <v>2.2345118190120909E-2</v>
      </c>
      <c r="BP126" s="5">
        <f t="shared" si="27"/>
        <v>3545.9168851848499</v>
      </c>
      <c r="BQ126" s="35">
        <f t="shared" si="28"/>
        <v>7.2499999999999995E-2</v>
      </c>
      <c r="BR126" s="5">
        <f t="shared" si="54"/>
        <v>94182.500823084949</v>
      </c>
      <c r="BS126" s="5">
        <f t="shared" si="55"/>
        <v>467112.14240714948</v>
      </c>
      <c r="BT126" s="5">
        <f t="shared" si="29"/>
        <v>585817.49917691585</v>
      </c>
      <c r="BU126" s="5">
        <f t="shared" si="30"/>
        <v>561294.64323023439</v>
      </c>
      <c r="BV126" s="150"/>
      <c r="BW126" s="2">
        <v>121</v>
      </c>
      <c r="BX126" s="118">
        <v>48519</v>
      </c>
      <c r="BY126" s="5">
        <f t="shared" si="56"/>
        <v>583524.20716367383</v>
      </c>
      <c r="BZ126" s="5">
        <f t="shared" si="57"/>
        <v>4524.056967218442</v>
      </c>
      <c r="CA126" s="5">
        <f t="shared" si="31"/>
        <v>1120.1657587636778</v>
      </c>
      <c r="CB126" s="35">
        <f t="shared" si="32"/>
        <v>2.3035872274264988E-2</v>
      </c>
      <c r="CC126" s="5">
        <f t="shared" si="33"/>
        <v>3403.8912084547642</v>
      </c>
      <c r="CD126" s="35">
        <f t="shared" si="34"/>
        <v>7.0000000000000007E-2</v>
      </c>
      <c r="CE126" s="5">
        <f t="shared" si="58"/>
        <v>97595.958595088887</v>
      </c>
      <c r="CF126" s="5">
        <f t="shared" si="59"/>
        <v>449814.93443834269</v>
      </c>
      <c r="CG126" s="5">
        <f t="shared" si="35"/>
        <v>582404.04140491015</v>
      </c>
      <c r="CH126" s="5">
        <f t="shared" si="36"/>
        <v>547410.89303343161</v>
      </c>
    </row>
    <row r="127" spans="9:86" ht="14.25" customHeight="1">
      <c r="I127" s="150"/>
      <c r="J127" s="2">
        <v>122</v>
      </c>
      <c r="K127" s="118">
        <v>48549</v>
      </c>
      <c r="L127" s="5">
        <f t="shared" si="37"/>
        <v>598569.5904486652</v>
      </c>
      <c r="M127" s="5">
        <f t="shared" si="0"/>
        <v>5108.6129075462923</v>
      </c>
      <c r="N127" s="5">
        <f t="shared" si="1"/>
        <v>993.44697321171861</v>
      </c>
      <c r="O127" s="35">
        <f t="shared" si="2"/>
        <v>1.9916420527820031E-2</v>
      </c>
      <c r="P127" s="5">
        <f t="shared" si="3"/>
        <v>4115.1659343345736</v>
      </c>
      <c r="Q127" s="35">
        <f t="shared" si="4"/>
        <v>8.2500000000000018E-2</v>
      </c>
      <c r="R127" s="5">
        <f t="shared" si="38"/>
        <v>82423.856524546893</v>
      </c>
      <c r="S127" s="5">
        <f t="shared" si="39"/>
        <v>540826.91819610074</v>
      </c>
      <c r="T127" s="5">
        <f t="shared" si="5"/>
        <v>597576.14347545349</v>
      </c>
      <c r="U127" s="5">
        <f t="shared" si="6"/>
        <v>623250.77472064761</v>
      </c>
      <c r="V127" s="150"/>
      <c r="W127" s="2">
        <v>122</v>
      </c>
      <c r="X127" s="118">
        <v>48549</v>
      </c>
      <c r="Y127" s="5">
        <f t="shared" si="40"/>
        <v>595515.24070520001</v>
      </c>
      <c r="Z127" s="5">
        <f t="shared" si="41"/>
        <v>4989.5991023797669</v>
      </c>
      <c r="AA127" s="5">
        <f t="shared" si="7"/>
        <v>1019.4974976784333</v>
      </c>
      <c r="AB127" s="35">
        <f t="shared" si="8"/>
        <v>2.0543504407467255E-2</v>
      </c>
      <c r="AC127" s="5">
        <f t="shared" si="9"/>
        <v>3970.1016047013336</v>
      </c>
      <c r="AD127" s="35">
        <f t="shared" si="10"/>
        <v>0.08</v>
      </c>
      <c r="AE127" s="5">
        <f t="shared" si="42"/>
        <v>85504.256792478249</v>
      </c>
      <c r="AF127" s="5">
        <f t="shared" si="43"/>
        <v>523226.8336978532</v>
      </c>
      <c r="AG127" s="5">
        <f t="shared" si="11"/>
        <v>594495.74320752162</v>
      </c>
      <c r="AH127" s="5">
        <f t="shared" si="12"/>
        <v>608731.09049033141</v>
      </c>
      <c r="AI127" s="150"/>
      <c r="AJ127" s="2">
        <v>122</v>
      </c>
      <c r="AK127" s="118">
        <v>48549</v>
      </c>
      <c r="AL127" s="5">
        <f t="shared" si="44"/>
        <v>592372.35590807674</v>
      </c>
      <c r="AM127" s="5">
        <f t="shared" si="45"/>
        <v>4871.6032698015033</v>
      </c>
      <c r="AN127" s="5">
        <f t="shared" si="13"/>
        <v>1045.8651378951745</v>
      </c>
      <c r="AO127" s="35">
        <f t="shared" si="14"/>
        <v>2.1186643045661702E-2</v>
      </c>
      <c r="AP127" s="5">
        <f t="shared" si="15"/>
        <v>3825.7381319063288</v>
      </c>
      <c r="AQ127" s="35">
        <f t="shared" si="16"/>
        <v>7.7499999999999999E-2</v>
      </c>
      <c r="AR127" s="5">
        <f t="shared" si="46"/>
        <v>88673.509229818374</v>
      </c>
      <c r="AS127" s="5">
        <f t="shared" si="47"/>
        <v>505662.0896859651</v>
      </c>
      <c r="AT127" s="5">
        <f t="shared" si="17"/>
        <v>591326.49077018152</v>
      </c>
      <c r="AU127" s="5">
        <f t="shared" si="18"/>
        <v>594335.59891578346</v>
      </c>
      <c r="AV127" s="150"/>
      <c r="AW127" s="2">
        <v>122</v>
      </c>
      <c r="AX127" s="118">
        <v>48549</v>
      </c>
      <c r="AY127" s="5">
        <f t="shared" si="48"/>
        <v>589140.04068486963</v>
      </c>
      <c r="AZ127" s="5">
        <f t="shared" si="49"/>
        <v>4754.6586581588872</v>
      </c>
      <c r="BA127" s="5">
        <f t="shared" si="19"/>
        <v>1072.5334038784522</v>
      </c>
      <c r="BB127" s="35">
        <f t="shared" si="20"/>
        <v>2.1846080656102936E-2</v>
      </c>
      <c r="BC127" s="5">
        <f t="shared" si="21"/>
        <v>3682.125254280435</v>
      </c>
      <c r="BD127" s="35">
        <f t="shared" si="22"/>
        <v>7.4999999999999997E-2</v>
      </c>
      <c r="BE127" s="5">
        <f t="shared" si="50"/>
        <v>91932.492719008733</v>
      </c>
      <c r="BF127" s="5">
        <f t="shared" si="51"/>
        <v>488135.86357637536</v>
      </c>
      <c r="BG127" s="5">
        <f t="shared" si="23"/>
        <v>588067.50728099118</v>
      </c>
      <c r="BH127" s="5">
        <f t="shared" si="24"/>
        <v>580068.35629538412</v>
      </c>
      <c r="BI127" s="150"/>
      <c r="BJ127" s="2">
        <v>122</v>
      </c>
      <c r="BK127" s="118">
        <v>48549</v>
      </c>
      <c r="BL127" s="5">
        <f t="shared" si="52"/>
        <v>585817.49917691585</v>
      </c>
      <c r="BM127" s="5">
        <f t="shared" si="53"/>
        <v>4638.7987043821031</v>
      </c>
      <c r="BN127" s="5">
        <f t="shared" si="25"/>
        <v>1099.4846468549031</v>
      </c>
      <c r="BO127" s="35">
        <f t="shared" si="26"/>
        <v>2.2522058116728139E-2</v>
      </c>
      <c r="BP127" s="5">
        <f t="shared" si="27"/>
        <v>3539.3140575272</v>
      </c>
      <c r="BQ127" s="35">
        <f t="shared" si="28"/>
        <v>7.2499999999999995E-2</v>
      </c>
      <c r="BR127" s="5">
        <f t="shared" si="54"/>
        <v>95281.985469939857</v>
      </c>
      <c r="BS127" s="5">
        <f t="shared" si="55"/>
        <v>470651.45646467671</v>
      </c>
      <c r="BT127" s="5">
        <f t="shared" si="29"/>
        <v>584718.01453006093</v>
      </c>
      <c r="BU127" s="5">
        <f t="shared" si="30"/>
        <v>565933.44193461654</v>
      </c>
      <c r="BV127" s="150"/>
      <c r="BW127" s="2">
        <v>122</v>
      </c>
      <c r="BX127" s="118">
        <v>48549</v>
      </c>
      <c r="BY127" s="5">
        <f t="shared" si="56"/>
        <v>582404.04140491015</v>
      </c>
      <c r="BZ127" s="5">
        <f t="shared" si="57"/>
        <v>4524.056967218442</v>
      </c>
      <c r="CA127" s="5">
        <f t="shared" si="31"/>
        <v>1126.7000590231328</v>
      </c>
      <c r="CB127" s="35">
        <f t="shared" si="32"/>
        <v>2.321481265078942E-2</v>
      </c>
      <c r="CC127" s="5">
        <f t="shared" si="33"/>
        <v>3397.3569081953092</v>
      </c>
      <c r="CD127" s="35">
        <f t="shared" si="34"/>
        <v>7.0000000000000007E-2</v>
      </c>
      <c r="CE127" s="5">
        <f t="shared" si="58"/>
        <v>98722.65865411202</v>
      </c>
      <c r="CF127" s="5">
        <f t="shared" si="59"/>
        <v>453212.291346538</v>
      </c>
      <c r="CG127" s="5">
        <f t="shared" si="35"/>
        <v>581277.34134588705</v>
      </c>
      <c r="CH127" s="5">
        <f t="shared" si="36"/>
        <v>551934.95000065002</v>
      </c>
    </row>
    <row r="128" spans="9:86" ht="14.25" customHeight="1">
      <c r="I128" s="150"/>
      <c r="J128" s="2">
        <v>123</v>
      </c>
      <c r="K128" s="118">
        <v>48580</v>
      </c>
      <c r="L128" s="5">
        <f t="shared" si="37"/>
        <v>597576.14347545349</v>
      </c>
      <c r="M128" s="5">
        <f t="shared" si="0"/>
        <v>5108.6129075462923</v>
      </c>
      <c r="N128" s="5">
        <f t="shared" si="1"/>
        <v>1000.2769211525492</v>
      </c>
      <c r="O128" s="35">
        <f t="shared" si="2"/>
        <v>2.0086683822450234E-2</v>
      </c>
      <c r="P128" s="5">
        <f t="shared" si="3"/>
        <v>4108.335986393743</v>
      </c>
      <c r="Q128" s="35">
        <f t="shared" si="4"/>
        <v>8.2500000000000018E-2</v>
      </c>
      <c r="R128" s="5">
        <f t="shared" si="38"/>
        <v>83424.133445699437</v>
      </c>
      <c r="S128" s="5">
        <f t="shared" si="39"/>
        <v>544935.25418249448</v>
      </c>
      <c r="T128" s="5">
        <f t="shared" si="5"/>
        <v>596575.86655430088</v>
      </c>
      <c r="U128" s="5">
        <f t="shared" si="6"/>
        <v>628359.38762819394</v>
      </c>
      <c r="V128" s="150"/>
      <c r="W128" s="2">
        <v>123</v>
      </c>
      <c r="X128" s="118">
        <v>48580</v>
      </c>
      <c r="Y128" s="5">
        <f t="shared" si="40"/>
        <v>594495.74320752162</v>
      </c>
      <c r="Z128" s="5">
        <f t="shared" si="41"/>
        <v>4989.5991023797669</v>
      </c>
      <c r="AA128" s="5">
        <f t="shared" si="7"/>
        <v>1026.2941476629558</v>
      </c>
      <c r="AB128" s="35">
        <f t="shared" si="8"/>
        <v>2.071592591312545E-2</v>
      </c>
      <c r="AC128" s="5">
        <f t="shared" si="9"/>
        <v>3963.3049547168112</v>
      </c>
      <c r="AD128" s="35">
        <f t="shared" si="10"/>
        <v>0.08</v>
      </c>
      <c r="AE128" s="5">
        <f t="shared" si="42"/>
        <v>86530.550940141198</v>
      </c>
      <c r="AF128" s="5">
        <f t="shared" si="43"/>
        <v>527190.13865256996</v>
      </c>
      <c r="AG128" s="5">
        <f t="shared" si="11"/>
        <v>593469.44905985869</v>
      </c>
      <c r="AH128" s="5">
        <f t="shared" si="12"/>
        <v>613720.68959271116</v>
      </c>
      <c r="AI128" s="150"/>
      <c r="AJ128" s="2">
        <v>123</v>
      </c>
      <c r="AK128" s="118">
        <v>48580</v>
      </c>
      <c r="AL128" s="5">
        <f t="shared" si="44"/>
        <v>591326.49077018152</v>
      </c>
      <c r="AM128" s="5">
        <f t="shared" si="45"/>
        <v>4871.6032698015033</v>
      </c>
      <c r="AN128" s="5">
        <f t="shared" si="13"/>
        <v>1052.6196835774144</v>
      </c>
      <c r="AO128" s="35">
        <f t="shared" si="14"/>
        <v>2.1361187770358437E-2</v>
      </c>
      <c r="AP128" s="5">
        <f t="shared" si="15"/>
        <v>3818.9835862240889</v>
      </c>
      <c r="AQ128" s="35">
        <f t="shared" si="16"/>
        <v>7.7499999999999999E-2</v>
      </c>
      <c r="AR128" s="5">
        <f t="shared" si="46"/>
        <v>89726.128913395791</v>
      </c>
      <c r="AS128" s="5">
        <f t="shared" si="47"/>
        <v>509481.07327218918</v>
      </c>
      <c r="AT128" s="5">
        <f t="shared" si="17"/>
        <v>590273.87108660408</v>
      </c>
      <c r="AU128" s="5">
        <f t="shared" si="18"/>
        <v>599207.20218558493</v>
      </c>
      <c r="AV128" s="150"/>
      <c r="AW128" s="2">
        <v>123</v>
      </c>
      <c r="AX128" s="118">
        <v>48580</v>
      </c>
      <c r="AY128" s="5">
        <f t="shared" si="48"/>
        <v>588067.50728099118</v>
      </c>
      <c r="AZ128" s="5">
        <f t="shared" si="49"/>
        <v>4754.6586581588872</v>
      </c>
      <c r="BA128" s="5">
        <f t="shared" si="19"/>
        <v>1079.2367376526927</v>
      </c>
      <c r="BB128" s="35">
        <f t="shared" si="20"/>
        <v>2.2022711153881394E-2</v>
      </c>
      <c r="BC128" s="5">
        <f t="shared" si="21"/>
        <v>3675.4219205061945</v>
      </c>
      <c r="BD128" s="35">
        <f t="shared" si="22"/>
        <v>7.4999999999999997E-2</v>
      </c>
      <c r="BE128" s="5">
        <f t="shared" si="50"/>
        <v>93011.729456661429</v>
      </c>
      <c r="BF128" s="5">
        <f t="shared" si="51"/>
        <v>491811.28549688152</v>
      </c>
      <c r="BG128" s="5">
        <f t="shared" si="23"/>
        <v>586988.2705433385</v>
      </c>
      <c r="BH128" s="5">
        <f t="shared" si="24"/>
        <v>584823.01495354297</v>
      </c>
      <c r="BI128" s="150"/>
      <c r="BJ128" s="2">
        <v>123</v>
      </c>
      <c r="BK128" s="118">
        <v>48580</v>
      </c>
      <c r="BL128" s="5">
        <f t="shared" si="52"/>
        <v>584718.01453006093</v>
      </c>
      <c r="BM128" s="5">
        <f t="shared" si="53"/>
        <v>4638.7987043821031</v>
      </c>
      <c r="BN128" s="5">
        <f t="shared" si="25"/>
        <v>1106.1273665963186</v>
      </c>
      <c r="BO128" s="35">
        <f t="shared" si="26"/>
        <v>2.2700734489639052E-2</v>
      </c>
      <c r="BP128" s="5">
        <f t="shared" si="27"/>
        <v>3532.6713377857845</v>
      </c>
      <c r="BQ128" s="35">
        <f t="shared" si="28"/>
        <v>7.2499999999999995E-2</v>
      </c>
      <c r="BR128" s="5">
        <f t="shared" si="54"/>
        <v>96388.11283653618</v>
      </c>
      <c r="BS128" s="5">
        <f t="shared" si="55"/>
        <v>474184.12780246249</v>
      </c>
      <c r="BT128" s="5">
        <f t="shared" si="29"/>
        <v>583611.88716346456</v>
      </c>
      <c r="BU128" s="5">
        <f t="shared" si="30"/>
        <v>570572.24063899869</v>
      </c>
      <c r="BV128" s="150"/>
      <c r="BW128" s="2">
        <v>123</v>
      </c>
      <c r="BX128" s="118">
        <v>48580</v>
      </c>
      <c r="BY128" s="5">
        <f t="shared" si="56"/>
        <v>581277.34134588705</v>
      </c>
      <c r="BZ128" s="5">
        <f t="shared" si="57"/>
        <v>4524.056967218442</v>
      </c>
      <c r="CA128" s="5">
        <f t="shared" si="31"/>
        <v>1133.2724760341007</v>
      </c>
      <c r="CB128" s="35">
        <f t="shared" si="32"/>
        <v>2.3395492555965659E-2</v>
      </c>
      <c r="CC128" s="5">
        <f t="shared" si="33"/>
        <v>3390.7844911843413</v>
      </c>
      <c r="CD128" s="35">
        <f t="shared" si="34"/>
        <v>7.0000000000000007E-2</v>
      </c>
      <c r="CE128" s="5">
        <f t="shared" si="58"/>
        <v>99855.931130146113</v>
      </c>
      <c r="CF128" s="5">
        <f t="shared" si="59"/>
        <v>456603.07583772234</v>
      </c>
      <c r="CG128" s="5">
        <f t="shared" si="35"/>
        <v>580144.06886985293</v>
      </c>
      <c r="CH128" s="5">
        <f t="shared" si="36"/>
        <v>556459.00696786842</v>
      </c>
    </row>
    <row r="129" spans="9:86" ht="14.25" customHeight="1">
      <c r="I129" s="150"/>
      <c r="J129" s="2">
        <v>124</v>
      </c>
      <c r="K129" s="118">
        <v>48611</v>
      </c>
      <c r="L129" s="5">
        <f t="shared" si="37"/>
        <v>596575.86655430088</v>
      </c>
      <c r="M129" s="5">
        <f t="shared" si="0"/>
        <v>5108.6129075462923</v>
      </c>
      <c r="N129" s="5">
        <f t="shared" si="1"/>
        <v>1007.1538249854739</v>
      </c>
      <c r="O129" s="35">
        <f t="shared" si="2"/>
        <v>2.0258690599790834E-2</v>
      </c>
      <c r="P129" s="5">
        <f t="shared" si="3"/>
        <v>4101.4590825608184</v>
      </c>
      <c r="Q129" s="35">
        <f t="shared" si="4"/>
        <v>8.2500000000000004E-2</v>
      </c>
      <c r="R129" s="5">
        <f t="shared" si="38"/>
        <v>84431.287270684916</v>
      </c>
      <c r="S129" s="5">
        <f t="shared" si="39"/>
        <v>549036.71326505532</v>
      </c>
      <c r="T129" s="5">
        <f t="shared" si="5"/>
        <v>595568.71272931539</v>
      </c>
      <c r="U129" s="5">
        <f t="shared" si="6"/>
        <v>633468.00053574028</v>
      </c>
      <c r="V129" s="150"/>
      <c r="W129" s="2">
        <v>124</v>
      </c>
      <c r="X129" s="118">
        <v>48611</v>
      </c>
      <c r="Y129" s="5">
        <f t="shared" si="40"/>
        <v>593469.44905985869</v>
      </c>
      <c r="Z129" s="5">
        <f t="shared" si="41"/>
        <v>4989.5991023797669</v>
      </c>
      <c r="AA129" s="5">
        <f t="shared" si="7"/>
        <v>1033.1361086473753</v>
      </c>
      <c r="AB129" s="35">
        <f t="shared" si="8"/>
        <v>2.089009522462891E-2</v>
      </c>
      <c r="AC129" s="5">
        <f t="shared" si="9"/>
        <v>3956.4629937323916</v>
      </c>
      <c r="AD129" s="35">
        <f t="shared" si="10"/>
        <v>0.08</v>
      </c>
      <c r="AE129" s="5">
        <f t="shared" si="42"/>
        <v>87563.687048788575</v>
      </c>
      <c r="AF129" s="5">
        <f t="shared" si="43"/>
        <v>531146.60164630238</v>
      </c>
      <c r="AG129" s="5">
        <f t="shared" si="11"/>
        <v>592436.31295121135</v>
      </c>
      <c r="AH129" s="5">
        <f t="shared" si="12"/>
        <v>618710.28869509092</v>
      </c>
      <c r="AI129" s="150"/>
      <c r="AJ129" s="2">
        <v>124</v>
      </c>
      <c r="AK129" s="118">
        <v>48611</v>
      </c>
      <c r="AL129" s="5">
        <f t="shared" si="44"/>
        <v>590273.87108660408</v>
      </c>
      <c r="AM129" s="5">
        <f t="shared" si="45"/>
        <v>4871.6032698015033</v>
      </c>
      <c r="AN129" s="5">
        <f t="shared" si="13"/>
        <v>1059.4178523671853</v>
      </c>
      <c r="AO129" s="35">
        <f t="shared" si="14"/>
        <v>2.1537484295219615E-2</v>
      </c>
      <c r="AP129" s="5">
        <f t="shared" si="15"/>
        <v>3812.185417434318</v>
      </c>
      <c r="AQ129" s="35">
        <f t="shared" si="16"/>
        <v>7.7499999999999999E-2</v>
      </c>
      <c r="AR129" s="5">
        <f t="shared" si="46"/>
        <v>90785.546765762978</v>
      </c>
      <c r="AS129" s="5">
        <f t="shared" si="47"/>
        <v>513293.2586896235</v>
      </c>
      <c r="AT129" s="5">
        <f t="shared" si="17"/>
        <v>589214.45323423692</v>
      </c>
      <c r="AU129" s="5">
        <f t="shared" si="18"/>
        <v>604078.80545538652</v>
      </c>
      <c r="AV129" s="150"/>
      <c r="AW129" s="2">
        <v>124</v>
      </c>
      <c r="AX129" s="118">
        <v>48611</v>
      </c>
      <c r="AY129" s="5">
        <f t="shared" si="48"/>
        <v>586988.2705433385</v>
      </c>
      <c r="AZ129" s="5">
        <f t="shared" si="49"/>
        <v>4754.6586581588872</v>
      </c>
      <c r="BA129" s="5">
        <f t="shared" si="19"/>
        <v>1085.9819672630219</v>
      </c>
      <c r="BB129" s="35">
        <f t="shared" si="20"/>
        <v>2.2201097127705044E-2</v>
      </c>
      <c r="BC129" s="5">
        <f t="shared" si="21"/>
        <v>3668.6766908958652</v>
      </c>
      <c r="BD129" s="35">
        <f t="shared" si="22"/>
        <v>7.4999999999999997E-2</v>
      </c>
      <c r="BE129" s="5">
        <f t="shared" si="50"/>
        <v>94097.711423924455</v>
      </c>
      <c r="BF129" s="5">
        <f t="shared" si="51"/>
        <v>495479.96218777739</v>
      </c>
      <c r="BG129" s="5">
        <f t="shared" si="23"/>
        <v>585902.28857607546</v>
      </c>
      <c r="BH129" s="5">
        <f t="shared" si="24"/>
        <v>589577.67361170182</v>
      </c>
      <c r="BI129" s="150"/>
      <c r="BJ129" s="2">
        <v>124</v>
      </c>
      <c r="BK129" s="118">
        <v>48611</v>
      </c>
      <c r="BL129" s="5">
        <f t="shared" si="52"/>
        <v>583611.88716346456</v>
      </c>
      <c r="BM129" s="5">
        <f t="shared" si="53"/>
        <v>4638.7987043821031</v>
      </c>
      <c r="BN129" s="5">
        <f t="shared" si="25"/>
        <v>1112.8102194361713</v>
      </c>
      <c r="BO129" s="35">
        <f t="shared" si="26"/>
        <v>2.288116970704162E-2</v>
      </c>
      <c r="BP129" s="5">
        <f t="shared" si="27"/>
        <v>3525.9884849459318</v>
      </c>
      <c r="BQ129" s="35">
        <f t="shared" si="28"/>
        <v>7.2499999999999995E-2</v>
      </c>
      <c r="BR129" s="5">
        <f t="shared" si="54"/>
        <v>97500.923055972351</v>
      </c>
      <c r="BS129" s="5">
        <f t="shared" si="55"/>
        <v>477710.1162874084</v>
      </c>
      <c r="BT129" s="5">
        <f t="shared" si="29"/>
        <v>582499.07694402838</v>
      </c>
      <c r="BU129" s="5">
        <f t="shared" si="30"/>
        <v>575211.03934338072</v>
      </c>
      <c r="BV129" s="150"/>
      <c r="BW129" s="2">
        <v>124</v>
      </c>
      <c r="BX129" s="118">
        <v>48611</v>
      </c>
      <c r="BY129" s="5">
        <f t="shared" si="56"/>
        <v>580144.06886985293</v>
      </c>
      <c r="BZ129" s="5">
        <f t="shared" si="57"/>
        <v>4524.056967218442</v>
      </c>
      <c r="CA129" s="5">
        <f t="shared" si="31"/>
        <v>1139.8832321442997</v>
      </c>
      <c r="CB129" s="35">
        <f t="shared" si="32"/>
        <v>2.3577934378228027E-2</v>
      </c>
      <c r="CC129" s="5">
        <f t="shared" si="33"/>
        <v>3384.1737350741423</v>
      </c>
      <c r="CD129" s="35">
        <f t="shared" si="34"/>
        <v>7.0000000000000007E-2</v>
      </c>
      <c r="CE129" s="5">
        <f t="shared" si="58"/>
        <v>100995.81436229042</v>
      </c>
      <c r="CF129" s="5">
        <f t="shared" si="59"/>
        <v>459987.24957279646</v>
      </c>
      <c r="CG129" s="5">
        <f t="shared" si="35"/>
        <v>579004.18563770864</v>
      </c>
      <c r="CH129" s="5">
        <f t="shared" si="36"/>
        <v>560983.06393508683</v>
      </c>
    </row>
    <row r="130" spans="9:86" ht="14.25" customHeight="1">
      <c r="I130" s="150"/>
      <c r="J130" s="2">
        <v>125</v>
      </c>
      <c r="K130" s="118">
        <v>48639</v>
      </c>
      <c r="L130" s="5">
        <f t="shared" si="37"/>
        <v>595568.71272931539</v>
      </c>
      <c r="M130" s="5">
        <f t="shared" si="0"/>
        <v>5108.6129075462923</v>
      </c>
      <c r="N130" s="5">
        <f t="shared" si="1"/>
        <v>1014.0780075322491</v>
      </c>
      <c r="O130" s="35">
        <f t="shared" si="2"/>
        <v>2.0432463677650815E-2</v>
      </c>
      <c r="P130" s="5">
        <f t="shared" si="3"/>
        <v>4094.5349000140432</v>
      </c>
      <c r="Q130" s="35">
        <f t="shared" si="4"/>
        <v>8.2500000000000004E-2</v>
      </c>
      <c r="R130" s="5">
        <f t="shared" si="38"/>
        <v>85445.36527821717</v>
      </c>
      <c r="S130" s="5">
        <f t="shared" si="39"/>
        <v>553131.24816506938</v>
      </c>
      <c r="T130" s="5">
        <f t="shared" si="5"/>
        <v>594554.63472178311</v>
      </c>
      <c r="U130" s="5">
        <f t="shared" si="6"/>
        <v>638576.61344328651</v>
      </c>
      <c r="V130" s="150"/>
      <c r="W130" s="2">
        <v>125</v>
      </c>
      <c r="X130" s="118">
        <v>48639</v>
      </c>
      <c r="Y130" s="5">
        <f t="shared" si="40"/>
        <v>592436.31295121135</v>
      </c>
      <c r="Z130" s="5">
        <f t="shared" si="41"/>
        <v>4989.5991023797669</v>
      </c>
      <c r="AA130" s="5">
        <f t="shared" si="7"/>
        <v>1040.0236827050244</v>
      </c>
      <c r="AB130" s="35">
        <f t="shared" si="8"/>
        <v>2.1066035149482937E-2</v>
      </c>
      <c r="AC130" s="5">
        <f t="shared" si="9"/>
        <v>3949.5754196747425</v>
      </c>
      <c r="AD130" s="35">
        <f t="shared" si="10"/>
        <v>0.08</v>
      </c>
      <c r="AE130" s="5">
        <f t="shared" si="42"/>
        <v>88603.7107314936</v>
      </c>
      <c r="AF130" s="5">
        <f t="shared" si="43"/>
        <v>535096.17706597713</v>
      </c>
      <c r="AG130" s="5">
        <f t="shared" si="11"/>
        <v>591396.28926850634</v>
      </c>
      <c r="AH130" s="5">
        <f t="shared" si="12"/>
        <v>623699.88779747067</v>
      </c>
      <c r="AI130" s="150"/>
      <c r="AJ130" s="2">
        <v>125</v>
      </c>
      <c r="AK130" s="118">
        <v>48639</v>
      </c>
      <c r="AL130" s="5">
        <f t="shared" si="44"/>
        <v>589214.45323423692</v>
      </c>
      <c r="AM130" s="5">
        <f t="shared" si="45"/>
        <v>4871.6032698015033</v>
      </c>
      <c r="AN130" s="5">
        <f t="shared" si="13"/>
        <v>1066.2599259970566</v>
      </c>
      <c r="AO130" s="35">
        <f t="shared" si="14"/>
        <v>2.1715555417439997E-2</v>
      </c>
      <c r="AP130" s="5">
        <f t="shared" si="15"/>
        <v>3805.3433438044467</v>
      </c>
      <c r="AQ130" s="35">
        <f t="shared" si="16"/>
        <v>7.7499999999999999E-2</v>
      </c>
      <c r="AR130" s="5">
        <f t="shared" si="46"/>
        <v>91851.806691760037</v>
      </c>
      <c r="AS130" s="5">
        <f t="shared" si="47"/>
        <v>517098.60203342797</v>
      </c>
      <c r="AT130" s="5">
        <f t="shared" si="17"/>
        <v>588148.19330823992</v>
      </c>
      <c r="AU130" s="5">
        <f t="shared" si="18"/>
        <v>608950.408725188</v>
      </c>
      <c r="AV130" s="150"/>
      <c r="AW130" s="2">
        <v>125</v>
      </c>
      <c r="AX130" s="118">
        <v>48639</v>
      </c>
      <c r="AY130" s="5">
        <f t="shared" si="48"/>
        <v>585902.28857607546</v>
      </c>
      <c r="AZ130" s="5">
        <f t="shared" si="49"/>
        <v>4754.6586581588872</v>
      </c>
      <c r="BA130" s="5">
        <f t="shared" si="19"/>
        <v>1092.7693545584157</v>
      </c>
      <c r="BB130" s="35">
        <f t="shared" si="20"/>
        <v>2.2381261364536081E-2</v>
      </c>
      <c r="BC130" s="5">
        <f t="shared" si="21"/>
        <v>3661.8893036004715</v>
      </c>
      <c r="BD130" s="35">
        <f t="shared" si="22"/>
        <v>7.4999999999999997E-2</v>
      </c>
      <c r="BE130" s="5">
        <f t="shared" si="50"/>
        <v>95190.480778482874</v>
      </c>
      <c r="BF130" s="5">
        <f t="shared" si="51"/>
        <v>499141.85149137786</v>
      </c>
      <c r="BG130" s="5">
        <f t="shared" si="23"/>
        <v>584809.51922151702</v>
      </c>
      <c r="BH130" s="5">
        <f t="shared" si="24"/>
        <v>594332.33226986078</v>
      </c>
      <c r="BI130" s="150"/>
      <c r="BJ130" s="2">
        <v>125</v>
      </c>
      <c r="BK130" s="118">
        <v>48639</v>
      </c>
      <c r="BL130" s="5">
        <f t="shared" si="52"/>
        <v>582499.07694402838</v>
      </c>
      <c r="BM130" s="5">
        <f t="shared" si="53"/>
        <v>4638.7987043821031</v>
      </c>
      <c r="BN130" s="5">
        <f t="shared" si="25"/>
        <v>1119.5334478452651</v>
      </c>
      <c r="BO130" s="35">
        <f t="shared" si="26"/>
        <v>2.3063386545819499E-2</v>
      </c>
      <c r="BP130" s="5">
        <f t="shared" si="27"/>
        <v>3519.265256536838</v>
      </c>
      <c r="BQ130" s="35">
        <f t="shared" si="28"/>
        <v>7.2499999999999995E-2</v>
      </c>
      <c r="BR130" s="5">
        <f t="shared" si="54"/>
        <v>98620.456503817622</v>
      </c>
      <c r="BS130" s="5">
        <f t="shared" si="55"/>
        <v>481229.38154394523</v>
      </c>
      <c r="BT130" s="5">
        <f t="shared" si="29"/>
        <v>581379.54349618312</v>
      </c>
      <c r="BU130" s="5">
        <f t="shared" si="30"/>
        <v>579849.83804776287</v>
      </c>
      <c r="BV130" s="150"/>
      <c r="BW130" s="2">
        <v>125</v>
      </c>
      <c r="BX130" s="118">
        <v>48639</v>
      </c>
      <c r="BY130" s="5">
        <f t="shared" si="56"/>
        <v>579004.18563770864</v>
      </c>
      <c r="BZ130" s="5">
        <f t="shared" si="57"/>
        <v>4524.056967218442</v>
      </c>
      <c r="CA130" s="5">
        <f t="shared" si="31"/>
        <v>1146.5325509984746</v>
      </c>
      <c r="CB130" s="35">
        <f t="shared" si="32"/>
        <v>2.3762160884602861E-2</v>
      </c>
      <c r="CC130" s="5">
        <f t="shared" si="33"/>
        <v>3377.5244162199674</v>
      </c>
      <c r="CD130" s="35">
        <f t="shared" si="34"/>
        <v>7.0000000000000007E-2</v>
      </c>
      <c r="CE130" s="5">
        <f t="shared" si="58"/>
        <v>102142.34691328889</v>
      </c>
      <c r="CF130" s="5">
        <f t="shared" si="59"/>
        <v>463364.77398901642</v>
      </c>
      <c r="CG130" s="5">
        <f t="shared" si="35"/>
        <v>577857.65308671014</v>
      </c>
      <c r="CH130" s="5">
        <f t="shared" si="36"/>
        <v>565507.12090230535</v>
      </c>
    </row>
    <row r="131" spans="9:86" ht="14.25" customHeight="1">
      <c r="I131" s="150"/>
      <c r="J131" s="2">
        <v>126</v>
      </c>
      <c r="K131" s="118">
        <v>48670</v>
      </c>
      <c r="L131" s="5">
        <f t="shared" si="37"/>
        <v>594554.63472178311</v>
      </c>
      <c r="M131" s="5">
        <f t="shared" si="0"/>
        <v>5108.6129075462923</v>
      </c>
      <c r="N131" s="5">
        <f t="shared" si="1"/>
        <v>1021.0497938340336</v>
      </c>
      <c r="O131" s="35">
        <f t="shared" si="2"/>
        <v>2.0608026261105347E-2</v>
      </c>
      <c r="P131" s="5">
        <f t="shared" si="3"/>
        <v>4087.5631137122587</v>
      </c>
      <c r="Q131" s="35">
        <f t="shared" si="4"/>
        <v>8.2500000000000004E-2</v>
      </c>
      <c r="R131" s="5">
        <f t="shared" si="38"/>
        <v>86466.415072051197</v>
      </c>
      <c r="S131" s="5">
        <f t="shared" si="39"/>
        <v>557218.81127878162</v>
      </c>
      <c r="T131" s="5">
        <f t="shared" si="5"/>
        <v>593533.58492794912</v>
      </c>
      <c r="U131" s="5">
        <f t="shared" si="6"/>
        <v>643685.22635083285</v>
      </c>
      <c r="V131" s="150"/>
      <c r="W131" s="2">
        <v>126</v>
      </c>
      <c r="X131" s="118">
        <v>48670</v>
      </c>
      <c r="Y131" s="5">
        <f t="shared" si="40"/>
        <v>591396.28926850634</v>
      </c>
      <c r="Z131" s="5">
        <f t="shared" si="41"/>
        <v>4989.5991023797669</v>
      </c>
      <c r="AA131" s="5">
        <f t="shared" si="7"/>
        <v>1046.9571739230578</v>
      </c>
      <c r="AB131" s="35">
        <f t="shared" si="8"/>
        <v>2.1243768882311345E-2</v>
      </c>
      <c r="AC131" s="5">
        <f t="shared" si="9"/>
        <v>3942.6419284567091</v>
      </c>
      <c r="AD131" s="35">
        <f t="shared" si="10"/>
        <v>0.08</v>
      </c>
      <c r="AE131" s="5">
        <f t="shared" si="42"/>
        <v>89650.66790541666</v>
      </c>
      <c r="AF131" s="5">
        <f t="shared" si="43"/>
        <v>539038.81899443385</v>
      </c>
      <c r="AG131" s="5">
        <f t="shared" si="11"/>
        <v>590349.33209458331</v>
      </c>
      <c r="AH131" s="5">
        <f t="shared" si="12"/>
        <v>628689.48689985054</v>
      </c>
      <c r="AI131" s="150"/>
      <c r="AJ131" s="2">
        <v>126</v>
      </c>
      <c r="AK131" s="118">
        <v>48670</v>
      </c>
      <c r="AL131" s="5">
        <f t="shared" si="44"/>
        <v>588148.19330823992</v>
      </c>
      <c r="AM131" s="5">
        <f t="shared" si="45"/>
        <v>4871.6032698015033</v>
      </c>
      <c r="AN131" s="5">
        <f t="shared" si="13"/>
        <v>1073.1461880191205</v>
      </c>
      <c r="AO131" s="35">
        <f t="shared" si="14"/>
        <v>2.1895424321197229E-2</v>
      </c>
      <c r="AP131" s="5">
        <f t="shared" si="15"/>
        <v>3798.4570817823828</v>
      </c>
      <c r="AQ131" s="35">
        <f t="shared" si="16"/>
        <v>7.7499999999999999E-2</v>
      </c>
      <c r="AR131" s="5">
        <f t="shared" si="46"/>
        <v>92924.952879779157</v>
      </c>
      <c r="AS131" s="5">
        <f t="shared" si="47"/>
        <v>520897.05911521037</v>
      </c>
      <c r="AT131" s="5">
        <f t="shared" si="17"/>
        <v>587075.04712022084</v>
      </c>
      <c r="AU131" s="5">
        <f t="shared" si="18"/>
        <v>613822.01199498959</v>
      </c>
      <c r="AV131" s="150"/>
      <c r="AW131" s="2">
        <v>126</v>
      </c>
      <c r="AX131" s="118">
        <v>48670</v>
      </c>
      <c r="AY131" s="5">
        <f t="shared" si="48"/>
        <v>584809.51922151702</v>
      </c>
      <c r="AZ131" s="5">
        <f t="shared" si="49"/>
        <v>4754.6586581588872</v>
      </c>
      <c r="BA131" s="5">
        <f t="shared" si="19"/>
        <v>1099.5991630244062</v>
      </c>
      <c r="BB131" s="35">
        <f t="shared" si="20"/>
        <v>2.2563227038195209E-2</v>
      </c>
      <c r="BC131" s="5">
        <f t="shared" si="21"/>
        <v>3655.059495134481</v>
      </c>
      <c r="BD131" s="35">
        <f t="shared" si="22"/>
        <v>7.4999999999999997E-2</v>
      </c>
      <c r="BE131" s="5">
        <f t="shared" si="50"/>
        <v>96290.079941507283</v>
      </c>
      <c r="BF131" s="5">
        <f t="shared" si="51"/>
        <v>502796.91098651232</v>
      </c>
      <c r="BG131" s="5">
        <f t="shared" si="23"/>
        <v>583709.92005849257</v>
      </c>
      <c r="BH131" s="5">
        <f t="shared" si="24"/>
        <v>599086.99092801963</v>
      </c>
      <c r="BI131" s="150"/>
      <c r="BJ131" s="2">
        <v>126</v>
      </c>
      <c r="BK131" s="118">
        <v>48670</v>
      </c>
      <c r="BL131" s="5">
        <f t="shared" si="52"/>
        <v>581379.54349618312</v>
      </c>
      <c r="BM131" s="5">
        <f t="shared" si="53"/>
        <v>4638.7987043821031</v>
      </c>
      <c r="BN131" s="5">
        <f t="shared" si="25"/>
        <v>1126.2972957593302</v>
      </c>
      <c r="BO131" s="35">
        <f t="shared" si="26"/>
        <v>2.3247408169600817E-2</v>
      </c>
      <c r="BP131" s="5">
        <f t="shared" si="27"/>
        <v>3512.5014086227729</v>
      </c>
      <c r="BQ131" s="35">
        <f t="shared" si="28"/>
        <v>7.2499999999999995E-2</v>
      </c>
      <c r="BR131" s="5">
        <f t="shared" si="54"/>
        <v>99746.753799576953</v>
      </c>
      <c r="BS131" s="5">
        <f t="shared" si="55"/>
        <v>484741.882952568</v>
      </c>
      <c r="BT131" s="5">
        <f t="shared" si="29"/>
        <v>580253.2462004238</v>
      </c>
      <c r="BU131" s="5">
        <f t="shared" si="30"/>
        <v>584488.6367521449</v>
      </c>
      <c r="BV131" s="150"/>
      <c r="BW131" s="2">
        <v>126</v>
      </c>
      <c r="BX131" s="118">
        <v>48670</v>
      </c>
      <c r="BY131" s="5">
        <f t="shared" si="56"/>
        <v>577857.65308671014</v>
      </c>
      <c r="BZ131" s="5">
        <f t="shared" si="57"/>
        <v>4524.056967218442</v>
      </c>
      <c r="CA131" s="5">
        <f t="shared" si="31"/>
        <v>1153.2206575459659</v>
      </c>
      <c r="CB131" s="35">
        <f t="shared" si="32"/>
        <v>2.3948195228756519E-2</v>
      </c>
      <c r="CC131" s="5">
        <f t="shared" si="33"/>
        <v>3370.8363096724761</v>
      </c>
      <c r="CD131" s="35">
        <f t="shared" si="34"/>
        <v>7.0000000000000007E-2</v>
      </c>
      <c r="CE131" s="5">
        <f t="shared" si="58"/>
        <v>103295.56757083486</v>
      </c>
      <c r="CF131" s="5">
        <f t="shared" si="59"/>
        <v>466735.61029868887</v>
      </c>
      <c r="CG131" s="5">
        <f t="shared" si="35"/>
        <v>576704.43242916418</v>
      </c>
      <c r="CH131" s="5">
        <f t="shared" si="36"/>
        <v>570031.17786952376</v>
      </c>
    </row>
    <row r="132" spans="9:86" ht="14.25" customHeight="1">
      <c r="I132" s="150"/>
      <c r="J132" s="2">
        <v>127</v>
      </c>
      <c r="K132" s="118">
        <v>48700</v>
      </c>
      <c r="L132" s="5">
        <f t="shared" si="37"/>
        <v>593533.58492794912</v>
      </c>
      <c r="M132" s="5">
        <f t="shared" si="0"/>
        <v>5108.6129075462923</v>
      </c>
      <c r="N132" s="5">
        <f t="shared" si="1"/>
        <v>1028.0695111666419</v>
      </c>
      <c r="O132" s="35">
        <f t="shared" si="2"/>
        <v>2.0785401950754494E-2</v>
      </c>
      <c r="P132" s="5">
        <f t="shared" si="3"/>
        <v>4080.5433963796504</v>
      </c>
      <c r="Q132" s="35">
        <f t="shared" si="4"/>
        <v>8.2500000000000004E-2</v>
      </c>
      <c r="R132" s="5">
        <f t="shared" si="38"/>
        <v>87494.48458321784</v>
      </c>
      <c r="S132" s="5">
        <f t="shared" si="39"/>
        <v>561299.3546751613</v>
      </c>
      <c r="T132" s="5">
        <f t="shared" si="5"/>
        <v>592505.51541678247</v>
      </c>
      <c r="U132" s="5">
        <f t="shared" si="6"/>
        <v>648793.83925837919</v>
      </c>
      <c r="V132" s="150"/>
      <c r="W132" s="2">
        <v>127</v>
      </c>
      <c r="X132" s="118">
        <v>48700</v>
      </c>
      <c r="Y132" s="5">
        <f t="shared" si="40"/>
        <v>590349.33209458331</v>
      </c>
      <c r="Z132" s="5">
        <f t="shared" si="41"/>
        <v>4989.5991023797669</v>
      </c>
      <c r="AA132" s="5">
        <f t="shared" si="7"/>
        <v>1053.936888415878</v>
      </c>
      <c r="AB132" s="35">
        <f t="shared" si="8"/>
        <v>2.142332001311428E-2</v>
      </c>
      <c r="AC132" s="5">
        <f t="shared" si="9"/>
        <v>3935.6622139638889</v>
      </c>
      <c r="AD132" s="35">
        <f t="shared" si="10"/>
        <v>0.08</v>
      </c>
      <c r="AE132" s="5">
        <f t="shared" si="42"/>
        <v>90704.604793832536</v>
      </c>
      <c r="AF132" s="5">
        <f t="shared" si="43"/>
        <v>542974.48120839777</v>
      </c>
      <c r="AG132" s="5">
        <f t="shared" si="11"/>
        <v>589295.39520616748</v>
      </c>
      <c r="AH132" s="5">
        <f t="shared" si="12"/>
        <v>633679.08600223029</v>
      </c>
      <c r="AI132" s="150"/>
      <c r="AJ132" s="2">
        <v>127</v>
      </c>
      <c r="AK132" s="118">
        <v>48700</v>
      </c>
      <c r="AL132" s="5">
        <f t="shared" si="44"/>
        <v>587075.04712022084</v>
      </c>
      <c r="AM132" s="5">
        <f t="shared" si="45"/>
        <v>4871.6032698015033</v>
      </c>
      <c r="AN132" s="5">
        <f t="shared" si="13"/>
        <v>1080.0769238167436</v>
      </c>
      <c r="AO132" s="35">
        <f t="shared" si="14"/>
        <v>2.2077114585908799E-2</v>
      </c>
      <c r="AP132" s="5">
        <f t="shared" si="15"/>
        <v>3791.5263459847597</v>
      </c>
      <c r="AQ132" s="35">
        <f t="shared" si="16"/>
        <v>7.7499999999999999E-2</v>
      </c>
      <c r="AR132" s="5">
        <f t="shared" si="46"/>
        <v>94005.029803595899</v>
      </c>
      <c r="AS132" s="5">
        <f t="shared" si="47"/>
        <v>524688.58546119509</v>
      </c>
      <c r="AT132" s="5">
        <f t="shared" si="17"/>
        <v>585994.97019640415</v>
      </c>
      <c r="AU132" s="5">
        <f t="shared" si="18"/>
        <v>618693.61526479095</v>
      </c>
      <c r="AV132" s="150"/>
      <c r="AW132" s="2">
        <v>127</v>
      </c>
      <c r="AX132" s="118">
        <v>48700</v>
      </c>
      <c r="AY132" s="5">
        <f t="shared" si="48"/>
        <v>583709.92005849257</v>
      </c>
      <c r="AZ132" s="5">
        <f t="shared" si="49"/>
        <v>4754.6586581588872</v>
      </c>
      <c r="BA132" s="5">
        <f t="shared" si="19"/>
        <v>1106.4716577933091</v>
      </c>
      <c r="BB132" s="35">
        <f t="shared" si="20"/>
        <v>2.2747017717617644E-2</v>
      </c>
      <c r="BC132" s="5">
        <f t="shared" si="21"/>
        <v>3648.1870003655781</v>
      </c>
      <c r="BD132" s="35">
        <f t="shared" si="22"/>
        <v>7.4999999999999997E-2</v>
      </c>
      <c r="BE132" s="5">
        <f t="shared" si="50"/>
        <v>97396.551599300597</v>
      </c>
      <c r="BF132" s="5">
        <f t="shared" si="51"/>
        <v>506445.0979868779</v>
      </c>
      <c r="BG132" s="5">
        <f t="shared" si="23"/>
        <v>582603.4484006993</v>
      </c>
      <c r="BH132" s="5">
        <f t="shared" si="24"/>
        <v>603841.64958617848</v>
      </c>
      <c r="BI132" s="150"/>
      <c r="BJ132" s="2">
        <v>127</v>
      </c>
      <c r="BK132" s="118">
        <v>48700</v>
      </c>
      <c r="BL132" s="5">
        <f t="shared" si="52"/>
        <v>580253.2462004238</v>
      </c>
      <c r="BM132" s="5">
        <f t="shared" si="53"/>
        <v>4638.7987043821031</v>
      </c>
      <c r="BN132" s="5">
        <f t="shared" si="25"/>
        <v>1133.1020085878758</v>
      </c>
      <c r="BO132" s="35">
        <f t="shared" si="26"/>
        <v>2.3433258137013382E-2</v>
      </c>
      <c r="BP132" s="5">
        <f t="shared" si="27"/>
        <v>3505.6966957942273</v>
      </c>
      <c r="BQ132" s="35">
        <f t="shared" si="28"/>
        <v>7.2499999999999995E-2</v>
      </c>
      <c r="BR132" s="5">
        <f t="shared" si="54"/>
        <v>100879.85580816482</v>
      </c>
      <c r="BS132" s="5">
        <f t="shared" si="55"/>
        <v>488247.57964836224</v>
      </c>
      <c r="BT132" s="5">
        <f t="shared" si="29"/>
        <v>579120.14419183589</v>
      </c>
      <c r="BU132" s="5">
        <f t="shared" si="30"/>
        <v>589127.43545652705</v>
      </c>
      <c r="BV132" s="150"/>
      <c r="BW132" s="2">
        <v>127</v>
      </c>
      <c r="BX132" s="118">
        <v>48700</v>
      </c>
      <c r="BY132" s="5">
        <f t="shared" si="56"/>
        <v>576704.43242916418</v>
      </c>
      <c r="BZ132" s="5">
        <f t="shared" si="57"/>
        <v>4524.056967218442</v>
      </c>
      <c r="CA132" s="5">
        <f t="shared" si="31"/>
        <v>1159.9477780483176</v>
      </c>
      <c r="CB132" s="35">
        <f t="shared" si="32"/>
        <v>2.4136060959249708E-2</v>
      </c>
      <c r="CC132" s="5">
        <f t="shared" si="33"/>
        <v>3364.1091891701244</v>
      </c>
      <c r="CD132" s="35">
        <f t="shared" si="34"/>
        <v>7.0000000000000007E-2</v>
      </c>
      <c r="CE132" s="5">
        <f t="shared" si="58"/>
        <v>104455.51534888317</v>
      </c>
      <c r="CF132" s="5">
        <f t="shared" si="59"/>
        <v>470099.71948785899</v>
      </c>
      <c r="CG132" s="5">
        <f t="shared" si="35"/>
        <v>575544.48465111584</v>
      </c>
      <c r="CH132" s="5">
        <f t="shared" si="36"/>
        <v>574555.23483674217</v>
      </c>
    </row>
    <row r="133" spans="9:86" ht="14.25" customHeight="1">
      <c r="I133" s="150"/>
      <c r="J133" s="2">
        <v>128</v>
      </c>
      <c r="K133" s="118">
        <v>48731</v>
      </c>
      <c r="L133" s="5">
        <f t="shared" si="37"/>
        <v>592505.51541678247</v>
      </c>
      <c r="M133" s="5">
        <f t="shared" si="0"/>
        <v>5108.6129075462923</v>
      </c>
      <c r="N133" s="5">
        <f t="shared" si="1"/>
        <v>1035.1374890559127</v>
      </c>
      <c r="O133" s="35">
        <f t="shared" si="2"/>
        <v>2.0964614751194793E-2</v>
      </c>
      <c r="P133" s="5">
        <f t="shared" si="3"/>
        <v>4073.4754184903795</v>
      </c>
      <c r="Q133" s="35">
        <f t="shared" si="4"/>
        <v>8.2500000000000004E-2</v>
      </c>
      <c r="R133" s="5">
        <f t="shared" si="38"/>
        <v>88529.622072273749</v>
      </c>
      <c r="S133" s="5">
        <f t="shared" si="39"/>
        <v>565372.83009365166</v>
      </c>
      <c r="T133" s="5">
        <f t="shared" si="5"/>
        <v>591470.3779277266</v>
      </c>
      <c r="U133" s="5">
        <f t="shared" si="6"/>
        <v>653902.45216592541</v>
      </c>
      <c r="V133" s="150"/>
      <c r="W133" s="2">
        <v>128</v>
      </c>
      <c r="X133" s="118">
        <v>48731</v>
      </c>
      <c r="Y133" s="5">
        <f t="shared" si="40"/>
        <v>589295.39520616748</v>
      </c>
      <c r="Z133" s="5">
        <f t="shared" si="41"/>
        <v>4989.5991023797669</v>
      </c>
      <c r="AA133" s="5">
        <f t="shared" si="7"/>
        <v>1060.96313433865</v>
      </c>
      <c r="AB133" s="35">
        <f t="shared" si="8"/>
        <v>2.1604712535738736E-2</v>
      </c>
      <c r="AC133" s="5">
        <f t="shared" si="9"/>
        <v>3928.6359680411169</v>
      </c>
      <c r="AD133" s="35">
        <f t="shared" si="10"/>
        <v>0.08</v>
      </c>
      <c r="AE133" s="5">
        <f t="shared" si="42"/>
        <v>91765.567928171193</v>
      </c>
      <c r="AF133" s="5">
        <f t="shared" si="43"/>
        <v>546903.11717643891</v>
      </c>
      <c r="AG133" s="5">
        <f t="shared" si="11"/>
        <v>588234.43207182887</v>
      </c>
      <c r="AH133" s="5">
        <f t="shared" si="12"/>
        <v>638668.68510461017</v>
      </c>
      <c r="AI133" s="150"/>
      <c r="AJ133" s="2">
        <v>128</v>
      </c>
      <c r="AK133" s="118">
        <v>48731</v>
      </c>
      <c r="AL133" s="5">
        <f t="shared" si="44"/>
        <v>585994.97019640415</v>
      </c>
      <c r="AM133" s="5">
        <f t="shared" si="45"/>
        <v>4871.6032698015033</v>
      </c>
      <c r="AN133" s="5">
        <f t="shared" si="13"/>
        <v>1087.0524206163932</v>
      </c>
      <c r="AO133" s="35">
        <f t="shared" si="14"/>
        <v>2.226065019470156E-2</v>
      </c>
      <c r="AP133" s="5">
        <f t="shared" si="15"/>
        <v>3784.5508491851101</v>
      </c>
      <c r="AQ133" s="35">
        <f t="shared" si="16"/>
        <v>7.7499999999999999E-2</v>
      </c>
      <c r="AR133" s="5">
        <f t="shared" si="46"/>
        <v>95092.082224212296</v>
      </c>
      <c r="AS133" s="5">
        <f t="shared" si="47"/>
        <v>528473.13631038019</v>
      </c>
      <c r="AT133" s="5">
        <f t="shared" si="17"/>
        <v>584907.91777578776</v>
      </c>
      <c r="AU133" s="5">
        <f t="shared" si="18"/>
        <v>623565.21853459254</v>
      </c>
      <c r="AV133" s="150"/>
      <c r="AW133" s="2">
        <v>128</v>
      </c>
      <c r="AX133" s="118">
        <v>48731</v>
      </c>
      <c r="AY133" s="5">
        <f t="shared" si="48"/>
        <v>582603.4484006993</v>
      </c>
      <c r="AZ133" s="5">
        <f t="shared" si="49"/>
        <v>4754.6586581588872</v>
      </c>
      <c r="BA133" s="5">
        <f t="shared" si="19"/>
        <v>1113.3871056545167</v>
      </c>
      <c r="BB133" s="35">
        <f t="shared" si="20"/>
        <v>2.2932657375321783E-2</v>
      </c>
      <c r="BC133" s="5">
        <f t="shared" si="21"/>
        <v>3641.2715525043704</v>
      </c>
      <c r="BD133" s="35">
        <f t="shared" si="22"/>
        <v>7.4999999999999997E-2</v>
      </c>
      <c r="BE133" s="5">
        <f t="shared" si="50"/>
        <v>98509.938704955115</v>
      </c>
      <c r="BF133" s="5">
        <f t="shared" si="51"/>
        <v>510086.36953938229</v>
      </c>
      <c r="BG133" s="5">
        <f t="shared" si="23"/>
        <v>581490.06129504484</v>
      </c>
      <c r="BH133" s="5">
        <f t="shared" si="24"/>
        <v>608596.30824433744</v>
      </c>
      <c r="BI133" s="150"/>
      <c r="BJ133" s="2">
        <v>128</v>
      </c>
      <c r="BK133" s="118">
        <v>48731</v>
      </c>
      <c r="BL133" s="5">
        <f t="shared" si="52"/>
        <v>579120.14419183589</v>
      </c>
      <c r="BM133" s="5">
        <f t="shared" si="53"/>
        <v>4638.7987043821031</v>
      </c>
      <c r="BN133" s="5">
        <f t="shared" si="25"/>
        <v>1139.9478332230947</v>
      </c>
      <c r="BO133" s="35">
        <f t="shared" si="26"/>
        <v>2.362096041015245E-2</v>
      </c>
      <c r="BP133" s="5">
        <f t="shared" si="27"/>
        <v>3498.8508711590084</v>
      </c>
      <c r="BQ133" s="35">
        <f t="shared" si="28"/>
        <v>7.2499999999999995E-2</v>
      </c>
      <c r="BR133" s="5">
        <f t="shared" si="54"/>
        <v>102019.80364138792</v>
      </c>
      <c r="BS133" s="5">
        <f t="shared" si="55"/>
        <v>491746.43051952124</v>
      </c>
      <c r="BT133" s="5">
        <f t="shared" si="29"/>
        <v>577980.19635861274</v>
      </c>
      <c r="BU133" s="5">
        <f t="shared" si="30"/>
        <v>593766.2341609092</v>
      </c>
      <c r="BV133" s="150"/>
      <c r="BW133" s="2">
        <v>128</v>
      </c>
      <c r="BX133" s="118">
        <v>48731</v>
      </c>
      <c r="BY133" s="5">
        <f t="shared" si="56"/>
        <v>575544.48465111584</v>
      </c>
      <c r="BZ133" s="5">
        <f t="shared" si="57"/>
        <v>4524.056967218442</v>
      </c>
      <c r="CA133" s="5">
        <f t="shared" si="31"/>
        <v>1166.7141400869327</v>
      </c>
      <c r="CB133" s="35">
        <f t="shared" si="32"/>
        <v>2.4325782028004443E-2</v>
      </c>
      <c r="CC133" s="5">
        <f t="shared" si="33"/>
        <v>3357.3428271315092</v>
      </c>
      <c r="CD133" s="35">
        <f t="shared" si="34"/>
        <v>7.0000000000000007E-2</v>
      </c>
      <c r="CE133" s="5">
        <f t="shared" si="58"/>
        <v>105622.2294889701</v>
      </c>
      <c r="CF133" s="5">
        <f t="shared" si="59"/>
        <v>473457.0623149905</v>
      </c>
      <c r="CG133" s="5">
        <f t="shared" si="35"/>
        <v>574377.77051102894</v>
      </c>
      <c r="CH133" s="5">
        <f t="shared" si="36"/>
        <v>579079.29180396057</v>
      </c>
    </row>
    <row r="134" spans="9:86" ht="14.25" customHeight="1">
      <c r="I134" s="150"/>
      <c r="J134" s="2">
        <v>129</v>
      </c>
      <c r="K134" s="118">
        <v>48761</v>
      </c>
      <c r="L134" s="5">
        <f t="shared" si="37"/>
        <v>591470.3779277266</v>
      </c>
      <c r="M134" s="5">
        <f t="shared" si="0"/>
        <v>5108.6129075462923</v>
      </c>
      <c r="N134" s="5">
        <f t="shared" si="1"/>
        <v>1042.2540592931718</v>
      </c>
      <c r="O134" s="35">
        <f t="shared" si="2"/>
        <v>2.114568907970964E-2</v>
      </c>
      <c r="P134" s="5">
        <f t="shared" si="3"/>
        <v>4066.3588482531204</v>
      </c>
      <c r="Q134" s="35">
        <f t="shared" si="4"/>
        <v>8.2500000000000004E-2</v>
      </c>
      <c r="R134" s="5">
        <f t="shared" si="38"/>
        <v>89571.876131566925</v>
      </c>
      <c r="S134" s="5">
        <f t="shared" si="39"/>
        <v>569439.18894190481</v>
      </c>
      <c r="T134" s="5">
        <f t="shared" si="5"/>
        <v>590428.12386843341</v>
      </c>
      <c r="U134" s="5">
        <f t="shared" si="6"/>
        <v>659011.06507347175</v>
      </c>
      <c r="V134" s="150"/>
      <c r="W134" s="2">
        <v>129</v>
      </c>
      <c r="X134" s="118">
        <v>48761</v>
      </c>
      <c r="Y134" s="5">
        <f t="shared" si="40"/>
        <v>588234.43207182887</v>
      </c>
      <c r="Z134" s="5">
        <f t="shared" si="41"/>
        <v>4989.5991023797669</v>
      </c>
      <c r="AA134" s="5">
        <f t="shared" si="7"/>
        <v>1068.0362219009075</v>
      </c>
      <c r="AB134" s="35">
        <f t="shared" si="8"/>
        <v>2.1787970856568091E-2</v>
      </c>
      <c r="AC134" s="5">
        <f t="shared" si="9"/>
        <v>3921.5628804788594</v>
      </c>
      <c r="AD134" s="35">
        <f t="shared" si="10"/>
        <v>0.08</v>
      </c>
      <c r="AE134" s="5">
        <f t="shared" si="42"/>
        <v>92833.604150072104</v>
      </c>
      <c r="AF134" s="5">
        <f t="shared" si="43"/>
        <v>550824.68005691783</v>
      </c>
      <c r="AG134" s="5">
        <f t="shared" si="11"/>
        <v>587166.39584992791</v>
      </c>
      <c r="AH134" s="5">
        <f t="shared" si="12"/>
        <v>643658.28420698992</v>
      </c>
      <c r="AI134" s="150"/>
      <c r="AJ134" s="2">
        <v>129</v>
      </c>
      <c r="AK134" s="118">
        <v>48761</v>
      </c>
      <c r="AL134" s="5">
        <f t="shared" si="44"/>
        <v>584907.91777578776</v>
      </c>
      <c r="AM134" s="5">
        <f t="shared" si="45"/>
        <v>4871.6032698015033</v>
      </c>
      <c r="AN134" s="5">
        <f t="shared" si="13"/>
        <v>1094.0729674995405</v>
      </c>
      <c r="AO134" s="35">
        <f t="shared" si="14"/>
        <v>2.2446055543100318E-2</v>
      </c>
      <c r="AP134" s="5">
        <f t="shared" si="15"/>
        <v>3777.5303023019628</v>
      </c>
      <c r="AQ134" s="35">
        <f t="shared" si="16"/>
        <v>7.7499999999999999E-2</v>
      </c>
      <c r="AR134" s="5">
        <f t="shared" si="46"/>
        <v>96186.155191711834</v>
      </c>
      <c r="AS134" s="5">
        <f t="shared" si="47"/>
        <v>532250.66661268217</v>
      </c>
      <c r="AT134" s="5">
        <f t="shared" si="17"/>
        <v>583813.84480828827</v>
      </c>
      <c r="AU134" s="5">
        <f t="shared" si="18"/>
        <v>628436.82180439401</v>
      </c>
      <c r="AV134" s="150"/>
      <c r="AW134" s="2">
        <v>129</v>
      </c>
      <c r="AX134" s="118">
        <v>48761</v>
      </c>
      <c r="AY134" s="5">
        <f t="shared" si="48"/>
        <v>581490.06129504484</v>
      </c>
      <c r="AZ134" s="5">
        <f t="shared" si="49"/>
        <v>4754.6586581588872</v>
      </c>
      <c r="BA134" s="5">
        <f t="shared" si="19"/>
        <v>1120.3457750648572</v>
      </c>
      <c r="BB134" s="35">
        <f t="shared" si="20"/>
        <v>2.3120170396096932E-2</v>
      </c>
      <c r="BC134" s="5">
        <f t="shared" si="21"/>
        <v>3634.31288309403</v>
      </c>
      <c r="BD134" s="35">
        <f t="shared" si="22"/>
        <v>7.4999999999999997E-2</v>
      </c>
      <c r="BE134" s="5">
        <f t="shared" si="50"/>
        <v>99630.284480019967</v>
      </c>
      <c r="BF134" s="5">
        <f t="shared" si="51"/>
        <v>513720.6824224763</v>
      </c>
      <c r="BG134" s="5">
        <f t="shared" si="23"/>
        <v>580369.71551997995</v>
      </c>
      <c r="BH134" s="5">
        <f t="shared" si="24"/>
        <v>613350.96690249629</v>
      </c>
      <c r="BI134" s="150"/>
      <c r="BJ134" s="2">
        <v>129</v>
      </c>
      <c r="BK134" s="118">
        <v>48761</v>
      </c>
      <c r="BL134" s="5">
        <f t="shared" si="52"/>
        <v>577980.19635861274</v>
      </c>
      <c r="BM134" s="5">
        <f t="shared" si="53"/>
        <v>4638.7987043821031</v>
      </c>
      <c r="BN134" s="5">
        <f t="shared" si="25"/>
        <v>1146.8350180488178</v>
      </c>
      <c r="BO134" s="35">
        <f t="shared" si="26"/>
        <v>2.3810539363267477E-2</v>
      </c>
      <c r="BP134" s="5">
        <f t="shared" si="27"/>
        <v>3491.9636863332853</v>
      </c>
      <c r="BQ134" s="35">
        <f t="shared" si="28"/>
        <v>7.2499999999999995E-2</v>
      </c>
      <c r="BR134" s="5">
        <f t="shared" si="54"/>
        <v>103166.63865943674</v>
      </c>
      <c r="BS134" s="5">
        <f t="shared" si="55"/>
        <v>495238.39420585451</v>
      </c>
      <c r="BT134" s="5">
        <f t="shared" si="29"/>
        <v>576833.36134056398</v>
      </c>
      <c r="BU134" s="5">
        <f t="shared" si="30"/>
        <v>598405.03286529123</v>
      </c>
      <c r="BV134" s="150"/>
      <c r="BW134" s="2">
        <v>129</v>
      </c>
      <c r="BX134" s="118">
        <v>48761</v>
      </c>
      <c r="BY134" s="5">
        <f t="shared" si="56"/>
        <v>574377.77051102894</v>
      </c>
      <c r="BZ134" s="5">
        <f t="shared" si="57"/>
        <v>4524.056967218442</v>
      </c>
      <c r="CA134" s="5">
        <f t="shared" si="31"/>
        <v>1173.519972570773</v>
      </c>
      <c r="CB134" s="35">
        <f t="shared" si="32"/>
        <v>2.4517382798989913E-2</v>
      </c>
      <c r="CC134" s="5">
        <f t="shared" si="33"/>
        <v>3350.536994647669</v>
      </c>
      <c r="CD134" s="35">
        <f t="shared" si="34"/>
        <v>7.0000000000000007E-2</v>
      </c>
      <c r="CE134" s="5">
        <f t="shared" si="58"/>
        <v>106795.74946154088</v>
      </c>
      <c r="CF134" s="5">
        <f t="shared" si="59"/>
        <v>476807.59930963814</v>
      </c>
      <c r="CG134" s="5">
        <f t="shared" si="35"/>
        <v>573204.25053845812</v>
      </c>
      <c r="CH134" s="5">
        <f t="shared" si="36"/>
        <v>583603.34877117898</v>
      </c>
    </row>
    <row r="135" spans="9:86" ht="14.25" customHeight="1">
      <c r="I135" s="150"/>
      <c r="J135" s="2">
        <v>130</v>
      </c>
      <c r="K135" s="118">
        <v>48792</v>
      </c>
      <c r="L135" s="5">
        <f t="shared" si="37"/>
        <v>590428.12386843341</v>
      </c>
      <c r="M135" s="5">
        <f t="shared" si="0"/>
        <v>5108.6129075462923</v>
      </c>
      <c r="N135" s="5">
        <f t="shared" si="1"/>
        <v>1049.4195559508125</v>
      </c>
      <c r="O135" s="35">
        <f t="shared" si="2"/>
        <v>2.1328649775185657E-2</v>
      </c>
      <c r="P135" s="5">
        <f t="shared" si="3"/>
        <v>4059.1933515954797</v>
      </c>
      <c r="Q135" s="35">
        <f t="shared" si="4"/>
        <v>8.2500000000000004E-2</v>
      </c>
      <c r="R135" s="5">
        <f t="shared" si="38"/>
        <v>90621.295687517733</v>
      </c>
      <c r="S135" s="5">
        <f t="shared" si="39"/>
        <v>573498.38229350024</v>
      </c>
      <c r="T135" s="5">
        <f t="shared" si="5"/>
        <v>589378.70431248262</v>
      </c>
      <c r="U135" s="5">
        <f t="shared" si="6"/>
        <v>664119.67798101797</v>
      </c>
      <c r="V135" s="150"/>
      <c r="W135" s="2">
        <v>130</v>
      </c>
      <c r="X135" s="118">
        <v>48792</v>
      </c>
      <c r="Y135" s="5">
        <f t="shared" si="40"/>
        <v>587166.39584992791</v>
      </c>
      <c r="Z135" s="5">
        <f t="shared" si="41"/>
        <v>4989.5991023797669</v>
      </c>
      <c r="AA135" s="5">
        <f t="shared" si="7"/>
        <v>1075.1564633802473</v>
      </c>
      <c r="AB135" s="35">
        <f t="shared" si="8"/>
        <v>2.1973119803437319E-2</v>
      </c>
      <c r="AC135" s="5">
        <f t="shared" si="9"/>
        <v>3914.4426389995197</v>
      </c>
      <c r="AD135" s="35">
        <f t="shared" si="10"/>
        <v>0.08</v>
      </c>
      <c r="AE135" s="5">
        <f t="shared" si="42"/>
        <v>93908.760613452352</v>
      </c>
      <c r="AF135" s="5">
        <f t="shared" si="43"/>
        <v>554739.12269591738</v>
      </c>
      <c r="AG135" s="5">
        <f t="shared" si="11"/>
        <v>586091.23938654771</v>
      </c>
      <c r="AH135" s="5">
        <f t="shared" si="12"/>
        <v>648647.88330936967</v>
      </c>
      <c r="AI135" s="150"/>
      <c r="AJ135" s="2">
        <v>130</v>
      </c>
      <c r="AK135" s="118">
        <v>48792</v>
      </c>
      <c r="AL135" s="5">
        <f t="shared" si="44"/>
        <v>583813.84480828827</v>
      </c>
      <c r="AM135" s="5">
        <f t="shared" si="45"/>
        <v>4871.6032698015033</v>
      </c>
      <c r="AN135" s="5">
        <f t="shared" si="13"/>
        <v>1101.1388554146415</v>
      </c>
      <c r="AO135" s="35">
        <f t="shared" si="14"/>
        <v>2.2633355447942108E-2</v>
      </c>
      <c r="AP135" s="5">
        <f t="shared" si="15"/>
        <v>3770.4644143868618</v>
      </c>
      <c r="AQ135" s="35">
        <f t="shared" si="16"/>
        <v>7.7499999999999999E-2</v>
      </c>
      <c r="AR135" s="5">
        <f t="shared" si="46"/>
        <v>97287.294047126474</v>
      </c>
      <c r="AS135" s="5">
        <f t="shared" si="47"/>
        <v>536021.13102706906</v>
      </c>
      <c r="AT135" s="5">
        <f t="shared" si="17"/>
        <v>582712.70595287357</v>
      </c>
      <c r="AU135" s="5">
        <f t="shared" si="18"/>
        <v>633308.42507419549</v>
      </c>
      <c r="AV135" s="150"/>
      <c r="AW135" s="2">
        <v>130</v>
      </c>
      <c r="AX135" s="118">
        <v>48792</v>
      </c>
      <c r="AY135" s="5">
        <f t="shared" si="48"/>
        <v>580369.71551997995</v>
      </c>
      <c r="AZ135" s="5">
        <f t="shared" si="49"/>
        <v>4754.6586581588872</v>
      </c>
      <c r="BA135" s="5">
        <f t="shared" si="19"/>
        <v>1127.347936159013</v>
      </c>
      <c r="BB135" s="35">
        <f t="shared" si="20"/>
        <v>2.3309581585916561E-2</v>
      </c>
      <c r="BC135" s="5">
        <f t="shared" si="21"/>
        <v>3627.3107219998742</v>
      </c>
      <c r="BD135" s="35">
        <f t="shared" si="22"/>
        <v>7.4999999999999997E-2</v>
      </c>
      <c r="BE135" s="5">
        <f t="shared" si="50"/>
        <v>100757.63241617898</v>
      </c>
      <c r="BF135" s="5">
        <f t="shared" si="51"/>
        <v>517347.99314447615</v>
      </c>
      <c r="BG135" s="5">
        <f t="shared" si="23"/>
        <v>579242.36758382095</v>
      </c>
      <c r="BH135" s="5">
        <f t="shared" si="24"/>
        <v>618105.62556065514</v>
      </c>
      <c r="BI135" s="150"/>
      <c r="BJ135" s="2">
        <v>130</v>
      </c>
      <c r="BK135" s="118">
        <v>48792</v>
      </c>
      <c r="BL135" s="5">
        <f t="shared" si="52"/>
        <v>576833.36134056398</v>
      </c>
      <c r="BM135" s="5">
        <f t="shared" si="53"/>
        <v>4638.7987043821031</v>
      </c>
      <c r="BN135" s="5">
        <f t="shared" si="25"/>
        <v>1153.763812949529</v>
      </c>
      <c r="BO135" s="35">
        <f t="shared" si="26"/>
        <v>2.4002019791674507E-2</v>
      </c>
      <c r="BP135" s="5">
        <f t="shared" si="27"/>
        <v>3485.0348914325741</v>
      </c>
      <c r="BQ135" s="35">
        <f t="shared" si="28"/>
        <v>7.2499999999999995E-2</v>
      </c>
      <c r="BR135" s="5">
        <f t="shared" si="54"/>
        <v>104320.40247238627</v>
      </c>
      <c r="BS135" s="5">
        <f t="shared" si="55"/>
        <v>498723.42909728707</v>
      </c>
      <c r="BT135" s="5">
        <f t="shared" si="29"/>
        <v>575679.59752761445</v>
      </c>
      <c r="BU135" s="5">
        <f t="shared" si="30"/>
        <v>603043.83156967338</v>
      </c>
      <c r="BV135" s="150"/>
      <c r="BW135" s="2">
        <v>130</v>
      </c>
      <c r="BX135" s="118">
        <v>48792</v>
      </c>
      <c r="BY135" s="5">
        <f t="shared" si="56"/>
        <v>573204.25053845812</v>
      </c>
      <c r="BZ135" s="5">
        <f t="shared" si="57"/>
        <v>4524.056967218442</v>
      </c>
      <c r="CA135" s="5">
        <f t="shared" si="31"/>
        <v>1180.3655057441028</v>
      </c>
      <c r="CB135" s="35">
        <f t="shared" si="32"/>
        <v>2.4710888057134006E-2</v>
      </c>
      <c r="CC135" s="5">
        <f t="shared" si="33"/>
        <v>3343.6914614743391</v>
      </c>
      <c r="CD135" s="35">
        <f t="shared" si="34"/>
        <v>7.0000000000000007E-2</v>
      </c>
      <c r="CE135" s="5">
        <f t="shared" si="58"/>
        <v>107976.11496728499</v>
      </c>
      <c r="CF135" s="5">
        <f t="shared" si="59"/>
        <v>480151.29077111249</v>
      </c>
      <c r="CG135" s="5">
        <f t="shared" si="35"/>
        <v>572023.885032714</v>
      </c>
      <c r="CH135" s="5">
        <f t="shared" si="36"/>
        <v>588127.4057383975</v>
      </c>
    </row>
    <row r="136" spans="9:86" ht="14.25" customHeight="1">
      <c r="I136" s="150"/>
      <c r="J136" s="2">
        <v>131</v>
      </c>
      <c r="K136" s="118">
        <v>48823</v>
      </c>
      <c r="L136" s="5">
        <f t="shared" si="37"/>
        <v>589378.70431248262</v>
      </c>
      <c r="M136" s="5">
        <f t="shared" si="0"/>
        <v>5108.6129075462923</v>
      </c>
      <c r="N136" s="5">
        <f t="shared" si="1"/>
        <v>1056.6343153979742</v>
      </c>
      <c r="O136" s="35">
        <f t="shared" si="2"/>
        <v>2.1513522107261429E-2</v>
      </c>
      <c r="P136" s="5">
        <f t="shared" si="3"/>
        <v>4051.9785921483181</v>
      </c>
      <c r="Q136" s="35">
        <f t="shared" si="4"/>
        <v>8.2500000000000004E-2</v>
      </c>
      <c r="R136" s="5">
        <f t="shared" si="38"/>
        <v>91677.930002915702</v>
      </c>
      <c r="S136" s="5">
        <f t="shared" si="39"/>
        <v>577550.36088564852</v>
      </c>
      <c r="T136" s="5">
        <f t="shared" si="5"/>
        <v>588322.06999708468</v>
      </c>
      <c r="U136" s="5">
        <f t="shared" si="6"/>
        <v>669228.2908885642</v>
      </c>
      <c r="V136" s="150"/>
      <c r="W136" s="2">
        <v>131</v>
      </c>
      <c r="X136" s="118">
        <v>48823</v>
      </c>
      <c r="Y136" s="5">
        <f t="shared" si="40"/>
        <v>586091.23938654771</v>
      </c>
      <c r="Z136" s="5">
        <f t="shared" si="41"/>
        <v>4989.5991023797669</v>
      </c>
      <c r="AA136" s="5">
        <f t="shared" si="7"/>
        <v>1082.3241731361154</v>
      </c>
      <c r="AB136" s="35">
        <f t="shared" si="8"/>
        <v>2.2160184634780759E-2</v>
      </c>
      <c r="AC136" s="5">
        <f t="shared" si="9"/>
        <v>3907.2749292436515</v>
      </c>
      <c r="AD136" s="35">
        <f t="shared" si="10"/>
        <v>0.08</v>
      </c>
      <c r="AE136" s="5">
        <f t="shared" si="42"/>
        <v>94991.084786588472</v>
      </c>
      <c r="AF136" s="5">
        <f t="shared" si="43"/>
        <v>558646.39762516099</v>
      </c>
      <c r="AG136" s="5">
        <f t="shared" si="11"/>
        <v>585008.91521341156</v>
      </c>
      <c r="AH136" s="5">
        <f t="shared" si="12"/>
        <v>653637.48241174943</v>
      </c>
      <c r="AI136" s="150"/>
      <c r="AJ136" s="2">
        <v>131</v>
      </c>
      <c r="AK136" s="118">
        <v>48823</v>
      </c>
      <c r="AL136" s="5">
        <f t="shared" si="44"/>
        <v>582712.70595287357</v>
      </c>
      <c r="AM136" s="5">
        <f t="shared" si="45"/>
        <v>4871.6032698015033</v>
      </c>
      <c r="AN136" s="5">
        <f t="shared" si="13"/>
        <v>1108.2503771891948</v>
      </c>
      <c r="AO136" s="35">
        <f t="shared" si="14"/>
        <v>2.2822575156522987E-2</v>
      </c>
      <c r="AP136" s="5">
        <f t="shared" si="15"/>
        <v>3763.3528926123086</v>
      </c>
      <c r="AQ136" s="35">
        <f t="shared" si="16"/>
        <v>7.7499999999999999E-2</v>
      </c>
      <c r="AR136" s="5">
        <f t="shared" si="46"/>
        <v>98395.544424315667</v>
      </c>
      <c r="AS136" s="5">
        <f t="shared" si="47"/>
        <v>539784.4839196814</v>
      </c>
      <c r="AT136" s="5">
        <f t="shared" si="17"/>
        <v>581604.45557568432</v>
      </c>
      <c r="AU136" s="5">
        <f t="shared" si="18"/>
        <v>638180.02834399708</v>
      </c>
      <c r="AV136" s="150"/>
      <c r="AW136" s="2">
        <v>131</v>
      </c>
      <c r="AX136" s="118">
        <v>48823</v>
      </c>
      <c r="AY136" s="5">
        <f t="shared" si="48"/>
        <v>579242.36758382095</v>
      </c>
      <c r="AZ136" s="5">
        <f t="shared" si="49"/>
        <v>4754.6586581588872</v>
      </c>
      <c r="BA136" s="5">
        <f t="shared" si="19"/>
        <v>1134.3938607600066</v>
      </c>
      <c r="BB136" s="35">
        <f t="shared" si="20"/>
        <v>2.3500916181084096E-2</v>
      </c>
      <c r="BC136" s="5">
        <f t="shared" si="21"/>
        <v>3620.2647973988805</v>
      </c>
      <c r="BD136" s="35">
        <f t="shared" si="22"/>
        <v>7.4999999999999997E-2</v>
      </c>
      <c r="BE136" s="5">
        <f t="shared" si="50"/>
        <v>101892.026276939</v>
      </c>
      <c r="BF136" s="5">
        <f t="shared" si="51"/>
        <v>520968.25794187502</v>
      </c>
      <c r="BG136" s="5">
        <f t="shared" si="23"/>
        <v>578107.97372306092</v>
      </c>
      <c r="BH136" s="5">
        <f t="shared" si="24"/>
        <v>622860.28421881399</v>
      </c>
      <c r="BI136" s="150"/>
      <c r="BJ136" s="2">
        <v>131</v>
      </c>
      <c r="BK136" s="118">
        <v>48823</v>
      </c>
      <c r="BL136" s="5">
        <f t="shared" si="52"/>
        <v>575679.59752761445</v>
      </c>
      <c r="BM136" s="5">
        <f t="shared" si="53"/>
        <v>4638.7987043821031</v>
      </c>
      <c r="BN136" s="5">
        <f t="shared" si="25"/>
        <v>1160.7344693194327</v>
      </c>
      <c r="BO136" s="35">
        <f t="shared" si="26"/>
        <v>2.419542692090117E-2</v>
      </c>
      <c r="BP136" s="5">
        <f t="shared" si="27"/>
        <v>3478.0642350626704</v>
      </c>
      <c r="BQ136" s="35">
        <f t="shared" si="28"/>
        <v>7.2499999999999995E-2</v>
      </c>
      <c r="BR136" s="5">
        <f t="shared" si="54"/>
        <v>105481.1369417057</v>
      </c>
      <c r="BS136" s="5">
        <f t="shared" si="55"/>
        <v>502201.49333234975</v>
      </c>
      <c r="BT136" s="5">
        <f t="shared" si="29"/>
        <v>574518.86305829498</v>
      </c>
      <c r="BU136" s="5">
        <f t="shared" si="30"/>
        <v>607682.63027405541</v>
      </c>
      <c r="BV136" s="150"/>
      <c r="BW136" s="2">
        <v>131</v>
      </c>
      <c r="BX136" s="118">
        <v>48823</v>
      </c>
      <c r="BY136" s="5">
        <f t="shared" si="56"/>
        <v>572023.885032714</v>
      </c>
      <c r="BZ136" s="5">
        <f t="shared" si="57"/>
        <v>4524.056967218442</v>
      </c>
      <c r="CA136" s="5">
        <f t="shared" si="31"/>
        <v>1187.2509711942766</v>
      </c>
      <c r="CB136" s="35">
        <f t="shared" si="32"/>
        <v>2.4906323017467244E-2</v>
      </c>
      <c r="CC136" s="5">
        <f t="shared" si="33"/>
        <v>3336.8059960241653</v>
      </c>
      <c r="CD136" s="35">
        <f t="shared" si="34"/>
        <v>7.0000000000000007E-2</v>
      </c>
      <c r="CE136" s="5">
        <f t="shared" si="58"/>
        <v>109163.36593847926</v>
      </c>
      <c r="CF136" s="5">
        <f t="shared" si="59"/>
        <v>483488.09676713665</v>
      </c>
      <c r="CG136" s="5">
        <f t="shared" si="35"/>
        <v>570836.63406151976</v>
      </c>
      <c r="CH136" s="5">
        <f t="shared" si="36"/>
        <v>592651.46270561591</v>
      </c>
    </row>
    <row r="137" spans="9:86" ht="14.25" customHeight="1">
      <c r="I137" s="150"/>
      <c r="J137" s="2">
        <v>132</v>
      </c>
      <c r="K137" s="118">
        <v>48853</v>
      </c>
      <c r="L137" s="5">
        <f t="shared" si="37"/>
        <v>588322.06999708468</v>
      </c>
      <c r="M137" s="5">
        <f t="shared" si="0"/>
        <v>5108.6129075462923</v>
      </c>
      <c r="N137" s="5">
        <f t="shared" si="1"/>
        <v>1063.8986763163352</v>
      </c>
      <c r="O137" s="35">
        <f t="shared" si="2"/>
        <v>2.1700331785716089E-2</v>
      </c>
      <c r="P137" s="5">
        <f t="shared" si="3"/>
        <v>4044.714231229957</v>
      </c>
      <c r="Q137" s="35">
        <f t="shared" si="4"/>
        <v>8.2500000000000004E-2</v>
      </c>
      <c r="R137" s="5">
        <f t="shared" si="38"/>
        <v>92741.828679232043</v>
      </c>
      <c r="S137" s="5">
        <f t="shared" si="39"/>
        <v>581595.07511687849</v>
      </c>
      <c r="T137" s="5">
        <f t="shared" si="5"/>
        <v>587258.17132076831</v>
      </c>
      <c r="U137" s="5">
        <f t="shared" si="6"/>
        <v>674336.90379611054</v>
      </c>
      <c r="V137" s="150"/>
      <c r="W137" s="2">
        <v>132</v>
      </c>
      <c r="X137" s="118">
        <v>48853</v>
      </c>
      <c r="Y137" s="5">
        <f t="shared" si="40"/>
        <v>585008.91521341156</v>
      </c>
      <c r="Z137" s="5">
        <f t="shared" si="41"/>
        <v>4989.5991023797669</v>
      </c>
      <c r="AA137" s="5">
        <f t="shared" si="7"/>
        <v>1089.5396676236896</v>
      </c>
      <c r="AB137" s="35">
        <f t="shared" si="8"/>
        <v>2.2349191049019654E-2</v>
      </c>
      <c r="AC137" s="5">
        <f t="shared" si="9"/>
        <v>3900.0594347560773</v>
      </c>
      <c r="AD137" s="35">
        <f t="shared" si="10"/>
        <v>0.08</v>
      </c>
      <c r="AE137" s="5">
        <f t="shared" si="42"/>
        <v>96080.624454212157</v>
      </c>
      <c r="AF137" s="5">
        <f t="shared" si="43"/>
        <v>562546.45705991704</v>
      </c>
      <c r="AG137" s="5">
        <f t="shared" si="11"/>
        <v>583919.37554578786</v>
      </c>
      <c r="AH137" s="5">
        <f t="shared" si="12"/>
        <v>658627.08151412918</v>
      </c>
      <c r="AI137" s="150"/>
      <c r="AJ137" s="2">
        <v>132</v>
      </c>
      <c r="AK137" s="118">
        <v>48853</v>
      </c>
      <c r="AL137" s="5">
        <f t="shared" si="44"/>
        <v>581604.45557568432</v>
      </c>
      <c r="AM137" s="5">
        <f t="shared" si="45"/>
        <v>4871.6032698015033</v>
      </c>
      <c r="AN137" s="5">
        <f t="shared" si="13"/>
        <v>1115.4078275418756</v>
      </c>
      <c r="AO137" s="35">
        <f t="shared" si="14"/>
        <v>2.3013740355984476E-2</v>
      </c>
      <c r="AP137" s="5">
        <f t="shared" si="15"/>
        <v>3756.1954422596277</v>
      </c>
      <c r="AQ137" s="35">
        <f t="shared" si="16"/>
        <v>7.7499999999999999E-2</v>
      </c>
      <c r="AR137" s="5">
        <f t="shared" si="46"/>
        <v>99510.95225185754</v>
      </c>
      <c r="AS137" s="5">
        <f t="shared" si="47"/>
        <v>543540.67936194106</v>
      </c>
      <c r="AT137" s="5">
        <f t="shared" si="17"/>
        <v>580489.04774814239</v>
      </c>
      <c r="AU137" s="5">
        <f t="shared" si="18"/>
        <v>643051.63161379856</v>
      </c>
      <c r="AV137" s="150"/>
      <c r="AW137" s="2">
        <v>132</v>
      </c>
      <c r="AX137" s="118">
        <v>48853</v>
      </c>
      <c r="AY137" s="5">
        <f t="shared" si="48"/>
        <v>578107.97372306092</v>
      </c>
      <c r="AZ137" s="5">
        <f t="shared" si="49"/>
        <v>4754.6586581588872</v>
      </c>
      <c r="BA137" s="5">
        <f t="shared" si="19"/>
        <v>1141.4838223897568</v>
      </c>
      <c r="BB137" s="35">
        <f t="shared" si="20"/>
        <v>2.3694199857618524E-2</v>
      </c>
      <c r="BC137" s="5">
        <f t="shared" si="21"/>
        <v>3613.1748357691304</v>
      </c>
      <c r="BD137" s="35">
        <f t="shared" si="22"/>
        <v>7.4999999999999997E-2</v>
      </c>
      <c r="BE137" s="5">
        <f t="shared" si="50"/>
        <v>103033.51009932875</v>
      </c>
      <c r="BF137" s="5">
        <f t="shared" si="51"/>
        <v>524581.43277764414</v>
      </c>
      <c r="BG137" s="5">
        <f t="shared" si="23"/>
        <v>576966.48990067118</v>
      </c>
      <c r="BH137" s="5">
        <f t="shared" si="24"/>
        <v>627614.94287697284</v>
      </c>
      <c r="BI137" s="150"/>
      <c r="BJ137" s="2">
        <v>132</v>
      </c>
      <c r="BK137" s="118">
        <v>48853</v>
      </c>
      <c r="BL137" s="5">
        <f t="shared" si="52"/>
        <v>574518.86305829498</v>
      </c>
      <c r="BM137" s="5">
        <f t="shared" si="53"/>
        <v>4638.7987043821031</v>
      </c>
      <c r="BN137" s="5">
        <f t="shared" si="25"/>
        <v>1167.747240071571</v>
      </c>
      <c r="BO137" s="35">
        <f t="shared" si="26"/>
        <v>2.4390786416071061E-2</v>
      </c>
      <c r="BP137" s="5">
        <f t="shared" si="27"/>
        <v>3471.0514643105321</v>
      </c>
      <c r="BQ137" s="35">
        <f t="shared" si="28"/>
        <v>7.2499999999999995E-2</v>
      </c>
      <c r="BR137" s="5">
        <f t="shared" si="54"/>
        <v>106648.88418177728</v>
      </c>
      <c r="BS137" s="5">
        <f t="shared" si="55"/>
        <v>505672.54479666031</v>
      </c>
      <c r="BT137" s="5">
        <f t="shared" si="29"/>
        <v>573351.11581822345</v>
      </c>
      <c r="BU137" s="5">
        <f t="shared" si="30"/>
        <v>612321.42897843756</v>
      </c>
      <c r="BV137" s="150"/>
      <c r="BW137" s="2">
        <v>132</v>
      </c>
      <c r="BX137" s="118">
        <v>48853</v>
      </c>
      <c r="BY137" s="5">
        <f t="shared" si="56"/>
        <v>570836.63406151976</v>
      </c>
      <c r="BZ137" s="5">
        <f t="shared" si="57"/>
        <v>4524.056967218442</v>
      </c>
      <c r="CA137" s="5">
        <f t="shared" si="31"/>
        <v>1194.1766018595767</v>
      </c>
      <c r="CB137" s="35">
        <f t="shared" si="32"/>
        <v>2.5103713334506395E-2</v>
      </c>
      <c r="CC137" s="5">
        <f t="shared" si="33"/>
        <v>3329.8803653588652</v>
      </c>
      <c r="CD137" s="35">
        <f t="shared" si="34"/>
        <v>7.0000000000000007E-2</v>
      </c>
      <c r="CE137" s="5">
        <f t="shared" si="58"/>
        <v>110357.54254033884</v>
      </c>
      <c r="CF137" s="5">
        <f t="shared" si="59"/>
        <v>486817.97713249549</v>
      </c>
      <c r="CG137" s="5">
        <f t="shared" si="35"/>
        <v>569642.45745966013</v>
      </c>
      <c r="CH137" s="5">
        <f t="shared" si="36"/>
        <v>597175.51967283431</v>
      </c>
    </row>
    <row r="138" spans="9:86" ht="14.25" customHeight="1">
      <c r="I138" s="150"/>
      <c r="J138" s="2">
        <v>133</v>
      </c>
      <c r="K138" s="118">
        <v>48884</v>
      </c>
      <c r="L138" s="5">
        <f t="shared" si="37"/>
        <v>587258.17132076831</v>
      </c>
      <c r="M138" s="5">
        <f t="shared" si="0"/>
        <v>5108.6129075462923</v>
      </c>
      <c r="N138" s="5">
        <f t="shared" si="1"/>
        <v>1071.2129797160101</v>
      </c>
      <c r="O138" s="35">
        <f t="shared" si="2"/>
        <v>2.1889104970104857E-2</v>
      </c>
      <c r="P138" s="5">
        <f t="shared" si="3"/>
        <v>4037.3999278302822</v>
      </c>
      <c r="Q138" s="35">
        <f t="shared" si="4"/>
        <v>8.2500000000000004E-2</v>
      </c>
      <c r="R138" s="5">
        <f t="shared" si="38"/>
        <v>93813.041658948059</v>
      </c>
      <c r="S138" s="5">
        <f t="shared" si="39"/>
        <v>585632.47504470882</v>
      </c>
      <c r="T138" s="5">
        <f t="shared" si="5"/>
        <v>586186.95834105229</v>
      </c>
      <c r="U138" s="5">
        <f t="shared" si="6"/>
        <v>679445.51670365687</v>
      </c>
      <c r="V138" s="150"/>
      <c r="W138" s="2">
        <v>133</v>
      </c>
      <c r="X138" s="118">
        <v>48884</v>
      </c>
      <c r="Y138" s="5">
        <f t="shared" si="40"/>
        <v>583919.37554578786</v>
      </c>
      <c r="Z138" s="5">
        <f t="shared" si="41"/>
        <v>4989.5991023797669</v>
      </c>
      <c r="AA138" s="5">
        <f t="shared" si="7"/>
        <v>1096.8032654078474</v>
      </c>
      <c r="AB138" s="35">
        <f t="shared" si="8"/>
        <v>2.254016519419658E-2</v>
      </c>
      <c r="AC138" s="5">
        <f t="shared" si="9"/>
        <v>3892.7958369719195</v>
      </c>
      <c r="AD138" s="35">
        <f t="shared" si="10"/>
        <v>0.08</v>
      </c>
      <c r="AE138" s="5">
        <f t="shared" si="42"/>
        <v>97177.427719619998</v>
      </c>
      <c r="AF138" s="5">
        <f t="shared" si="43"/>
        <v>566439.252896889</v>
      </c>
      <c r="AG138" s="5">
        <f t="shared" si="11"/>
        <v>582822.57228038006</v>
      </c>
      <c r="AH138" s="5">
        <f t="shared" si="12"/>
        <v>663616.68061650894</v>
      </c>
      <c r="AI138" s="150"/>
      <c r="AJ138" s="2">
        <v>133</v>
      </c>
      <c r="AK138" s="118">
        <v>48884</v>
      </c>
      <c r="AL138" s="5">
        <f t="shared" si="44"/>
        <v>580489.04774814239</v>
      </c>
      <c r="AM138" s="5">
        <f t="shared" si="45"/>
        <v>4871.6032698015033</v>
      </c>
      <c r="AN138" s="5">
        <f t="shared" si="13"/>
        <v>1122.6115030947503</v>
      </c>
      <c r="AO138" s="35">
        <f t="shared" si="14"/>
        <v>2.3206877182947012E-2</v>
      </c>
      <c r="AP138" s="5">
        <f t="shared" si="15"/>
        <v>3748.991766706753</v>
      </c>
      <c r="AQ138" s="35">
        <f t="shared" si="16"/>
        <v>7.7499999999999999E-2</v>
      </c>
      <c r="AR138" s="5">
        <f t="shared" si="46"/>
        <v>100633.56375495229</v>
      </c>
      <c r="AS138" s="5">
        <f t="shared" si="47"/>
        <v>547289.67112864787</v>
      </c>
      <c r="AT138" s="5">
        <f t="shared" si="17"/>
        <v>579366.4362450476</v>
      </c>
      <c r="AU138" s="5">
        <f t="shared" si="18"/>
        <v>647923.23488360015</v>
      </c>
      <c r="AV138" s="150"/>
      <c r="AW138" s="2">
        <v>133</v>
      </c>
      <c r="AX138" s="118">
        <v>48884</v>
      </c>
      <c r="AY138" s="5">
        <f t="shared" si="48"/>
        <v>576966.48990067118</v>
      </c>
      <c r="AZ138" s="5">
        <f t="shared" si="49"/>
        <v>4754.6586581588872</v>
      </c>
      <c r="BA138" s="5">
        <f t="shared" si="19"/>
        <v>1148.6180962796925</v>
      </c>
      <c r="BB138" s="35">
        <f t="shared" si="20"/>
        <v>2.3889458740886702E-2</v>
      </c>
      <c r="BC138" s="5">
        <f t="shared" si="21"/>
        <v>3606.0405618791947</v>
      </c>
      <c r="BD138" s="35">
        <f t="shared" si="22"/>
        <v>7.4999999999999997E-2</v>
      </c>
      <c r="BE138" s="5">
        <f t="shared" si="50"/>
        <v>104182.12819560844</v>
      </c>
      <c r="BF138" s="5">
        <f t="shared" si="51"/>
        <v>528187.47333952331</v>
      </c>
      <c r="BG138" s="5">
        <f t="shared" si="23"/>
        <v>575817.8718043915</v>
      </c>
      <c r="BH138" s="5">
        <f t="shared" si="24"/>
        <v>632369.60153513169</v>
      </c>
      <c r="BI138" s="150"/>
      <c r="BJ138" s="2">
        <v>133</v>
      </c>
      <c r="BK138" s="118">
        <v>48884</v>
      </c>
      <c r="BL138" s="5">
        <f t="shared" si="52"/>
        <v>573351.11581822345</v>
      </c>
      <c r="BM138" s="5">
        <f t="shared" si="53"/>
        <v>4638.7987043821031</v>
      </c>
      <c r="BN138" s="5">
        <f t="shared" si="25"/>
        <v>1174.8023796470034</v>
      </c>
      <c r="BO138" s="35">
        <f t="shared" si="26"/>
        <v>2.4588124391535297E-2</v>
      </c>
      <c r="BP138" s="5">
        <f t="shared" si="27"/>
        <v>3463.9963247350997</v>
      </c>
      <c r="BQ138" s="35">
        <f t="shared" si="28"/>
        <v>7.2499999999999995E-2</v>
      </c>
      <c r="BR138" s="5">
        <f t="shared" si="54"/>
        <v>107823.68656142429</v>
      </c>
      <c r="BS138" s="5">
        <f t="shared" si="55"/>
        <v>509136.54112139542</v>
      </c>
      <c r="BT138" s="5">
        <f t="shared" si="29"/>
        <v>572176.31343857641</v>
      </c>
      <c r="BU138" s="5">
        <f t="shared" si="30"/>
        <v>616960.22768281971</v>
      </c>
      <c r="BV138" s="150"/>
      <c r="BW138" s="2">
        <v>133</v>
      </c>
      <c r="BX138" s="118">
        <v>48884</v>
      </c>
      <c r="BY138" s="5">
        <f t="shared" si="56"/>
        <v>569642.45745966013</v>
      </c>
      <c r="BZ138" s="5">
        <f t="shared" si="57"/>
        <v>4524.056967218442</v>
      </c>
      <c r="CA138" s="5">
        <f t="shared" si="31"/>
        <v>1201.1426320370911</v>
      </c>
      <c r="CB138" s="35">
        <f t="shared" si="32"/>
        <v>2.530308511188497E-2</v>
      </c>
      <c r="CC138" s="5">
        <f t="shared" si="33"/>
        <v>3322.9143351813509</v>
      </c>
      <c r="CD138" s="35">
        <f t="shared" si="34"/>
        <v>7.0000000000000007E-2</v>
      </c>
      <c r="CE138" s="5">
        <f t="shared" si="58"/>
        <v>111558.68517237593</v>
      </c>
      <c r="CF138" s="5">
        <f t="shared" si="59"/>
        <v>490140.89146767685</v>
      </c>
      <c r="CG138" s="5">
        <f t="shared" si="35"/>
        <v>568441.31482762308</v>
      </c>
      <c r="CH138" s="5">
        <f t="shared" si="36"/>
        <v>601699.57664005272</v>
      </c>
    </row>
    <row r="139" spans="9:86" ht="14.25" customHeight="1">
      <c r="I139" s="150"/>
      <c r="J139" s="2">
        <v>134</v>
      </c>
      <c r="K139" s="118">
        <v>48914</v>
      </c>
      <c r="L139" s="5">
        <f t="shared" si="37"/>
        <v>586186.95834105229</v>
      </c>
      <c r="M139" s="5">
        <f t="shared" si="0"/>
        <v>5108.6129075462923</v>
      </c>
      <c r="N139" s="5">
        <f t="shared" si="1"/>
        <v>1078.5775689515576</v>
      </c>
      <c r="O139" s="35">
        <f t="shared" si="2"/>
        <v>2.2079868279649275E-2</v>
      </c>
      <c r="P139" s="5">
        <f t="shared" si="3"/>
        <v>4030.0353385947346</v>
      </c>
      <c r="Q139" s="35">
        <f t="shared" si="4"/>
        <v>8.2500000000000004E-2</v>
      </c>
      <c r="R139" s="5">
        <f t="shared" si="38"/>
        <v>94891.619227899617</v>
      </c>
      <c r="S139" s="5">
        <f t="shared" si="39"/>
        <v>589662.51038330351</v>
      </c>
      <c r="T139" s="5">
        <f t="shared" si="5"/>
        <v>585108.38077210076</v>
      </c>
      <c r="U139" s="5">
        <f t="shared" si="6"/>
        <v>684554.1296112031</v>
      </c>
      <c r="V139" s="150"/>
      <c r="W139" s="2">
        <v>134</v>
      </c>
      <c r="X139" s="118">
        <v>48914</v>
      </c>
      <c r="Y139" s="5">
        <f t="shared" si="40"/>
        <v>582822.57228038006</v>
      </c>
      <c r="Z139" s="5">
        <f t="shared" si="41"/>
        <v>4989.5991023797669</v>
      </c>
      <c r="AA139" s="5">
        <f t="shared" si="7"/>
        <v>1104.1152871772329</v>
      </c>
      <c r="AB139" s="35">
        <f t="shared" si="8"/>
        <v>2.2733133677864618E-2</v>
      </c>
      <c r="AC139" s="5">
        <f t="shared" si="9"/>
        <v>3885.4838152025341</v>
      </c>
      <c r="AD139" s="35">
        <f t="shared" si="10"/>
        <v>0.08</v>
      </c>
      <c r="AE139" s="5">
        <f t="shared" si="42"/>
        <v>98281.543006797234</v>
      </c>
      <c r="AF139" s="5">
        <f t="shared" si="43"/>
        <v>570324.73671209149</v>
      </c>
      <c r="AG139" s="5">
        <f t="shared" si="11"/>
        <v>581718.4569932028</v>
      </c>
      <c r="AH139" s="5">
        <f t="shared" si="12"/>
        <v>668606.27971888869</v>
      </c>
      <c r="AI139" s="150"/>
      <c r="AJ139" s="2">
        <v>134</v>
      </c>
      <c r="AK139" s="118">
        <v>48914</v>
      </c>
      <c r="AL139" s="5">
        <f t="shared" si="44"/>
        <v>579366.4362450476</v>
      </c>
      <c r="AM139" s="5">
        <f t="shared" si="45"/>
        <v>4871.6032698015033</v>
      </c>
      <c r="AN139" s="5">
        <f t="shared" si="13"/>
        <v>1129.8617023855709</v>
      </c>
      <c r="AO139" s="35">
        <f t="shared" si="14"/>
        <v>2.3402012233398075E-2</v>
      </c>
      <c r="AP139" s="5">
        <f t="shared" si="15"/>
        <v>3741.7415674159324</v>
      </c>
      <c r="AQ139" s="35">
        <f t="shared" si="16"/>
        <v>7.7499999999999999E-2</v>
      </c>
      <c r="AR139" s="5">
        <f t="shared" si="46"/>
        <v>101763.42545733787</v>
      </c>
      <c r="AS139" s="5">
        <f t="shared" si="47"/>
        <v>551031.41269606375</v>
      </c>
      <c r="AT139" s="5">
        <f t="shared" si="17"/>
        <v>578236.57454266201</v>
      </c>
      <c r="AU139" s="5">
        <f t="shared" si="18"/>
        <v>652794.83815340162</v>
      </c>
      <c r="AV139" s="150"/>
      <c r="AW139" s="2">
        <v>134</v>
      </c>
      <c r="AX139" s="118">
        <v>48914</v>
      </c>
      <c r="AY139" s="5">
        <f t="shared" si="48"/>
        <v>575817.8718043915</v>
      </c>
      <c r="AZ139" s="5">
        <f t="shared" si="49"/>
        <v>4754.6586581588872</v>
      </c>
      <c r="BA139" s="5">
        <f t="shared" si="19"/>
        <v>1155.7969593814405</v>
      </c>
      <c r="BB139" s="35">
        <f t="shared" si="20"/>
        <v>2.4086719415490551E-2</v>
      </c>
      <c r="BC139" s="5">
        <f t="shared" si="21"/>
        <v>3598.8616987774467</v>
      </c>
      <c r="BD139" s="35">
        <f t="shared" si="22"/>
        <v>7.4999999999999997E-2</v>
      </c>
      <c r="BE139" s="5">
        <f t="shared" si="50"/>
        <v>105337.92515498988</v>
      </c>
      <c r="BF139" s="5">
        <f t="shared" si="51"/>
        <v>531786.33503830072</v>
      </c>
      <c r="BG139" s="5">
        <f t="shared" si="23"/>
        <v>574662.07484501007</v>
      </c>
      <c r="BH139" s="5">
        <f t="shared" si="24"/>
        <v>637124.26019329065</v>
      </c>
      <c r="BI139" s="150"/>
      <c r="BJ139" s="2">
        <v>134</v>
      </c>
      <c r="BK139" s="118">
        <v>48914</v>
      </c>
      <c r="BL139" s="5">
        <f t="shared" si="52"/>
        <v>572176.31343857641</v>
      </c>
      <c r="BM139" s="5">
        <f t="shared" si="53"/>
        <v>4638.7987043821031</v>
      </c>
      <c r="BN139" s="5">
        <f t="shared" si="25"/>
        <v>1181.9001440240372</v>
      </c>
      <c r="BO139" s="35">
        <f t="shared" si="26"/>
        <v>2.4787467420758554E-2</v>
      </c>
      <c r="BP139" s="5">
        <f t="shared" si="27"/>
        <v>3456.8985603580659</v>
      </c>
      <c r="BQ139" s="35">
        <f t="shared" si="28"/>
        <v>7.2499999999999995E-2</v>
      </c>
      <c r="BR139" s="5">
        <f t="shared" si="54"/>
        <v>109005.58670544832</v>
      </c>
      <c r="BS139" s="5">
        <f t="shared" si="55"/>
        <v>512593.43968175352</v>
      </c>
      <c r="BT139" s="5">
        <f t="shared" si="29"/>
        <v>570994.41329455236</v>
      </c>
      <c r="BU139" s="5">
        <f t="shared" si="30"/>
        <v>621599.02638720185</v>
      </c>
      <c r="BV139" s="150"/>
      <c r="BW139" s="2">
        <v>134</v>
      </c>
      <c r="BX139" s="118">
        <v>48914</v>
      </c>
      <c r="BY139" s="5">
        <f t="shared" si="56"/>
        <v>568441.31482762308</v>
      </c>
      <c r="BZ139" s="5">
        <f t="shared" si="57"/>
        <v>4524.056967218442</v>
      </c>
      <c r="CA139" s="5">
        <f t="shared" si="31"/>
        <v>1208.1492973906406</v>
      </c>
      <c r="CB139" s="35">
        <f t="shared" si="32"/>
        <v>2.5504464912238248E-2</v>
      </c>
      <c r="CC139" s="5">
        <f t="shared" si="33"/>
        <v>3315.9076698278013</v>
      </c>
      <c r="CD139" s="35">
        <f t="shared" si="34"/>
        <v>7.0000000000000007E-2</v>
      </c>
      <c r="CE139" s="5">
        <f t="shared" si="58"/>
        <v>112766.83446976657</v>
      </c>
      <c r="CF139" s="5">
        <f t="shared" si="59"/>
        <v>493456.79913750465</v>
      </c>
      <c r="CG139" s="5">
        <f t="shared" si="35"/>
        <v>567233.16553023248</v>
      </c>
      <c r="CH139" s="5">
        <f t="shared" si="36"/>
        <v>606223.63360727124</v>
      </c>
    </row>
    <row r="140" spans="9:86" ht="14.25" customHeight="1">
      <c r="I140" s="150"/>
      <c r="J140" s="2">
        <v>135</v>
      </c>
      <c r="K140" s="118">
        <v>48945</v>
      </c>
      <c r="L140" s="5">
        <f t="shared" si="37"/>
        <v>585108.38077210076</v>
      </c>
      <c r="M140" s="5">
        <f t="shared" si="0"/>
        <v>5108.6129075462923</v>
      </c>
      <c r="N140" s="5">
        <f t="shared" si="1"/>
        <v>1085.9927897380994</v>
      </c>
      <c r="O140" s="35">
        <f t="shared" si="2"/>
        <v>2.2272648803390006E-2</v>
      </c>
      <c r="P140" s="5">
        <f t="shared" si="3"/>
        <v>4022.6201178081928</v>
      </c>
      <c r="Q140" s="35">
        <f t="shared" si="4"/>
        <v>8.2500000000000004E-2</v>
      </c>
      <c r="R140" s="5">
        <f t="shared" si="38"/>
        <v>95977.612017637715</v>
      </c>
      <c r="S140" s="5">
        <f t="shared" si="39"/>
        <v>593685.13050111174</v>
      </c>
      <c r="T140" s="5">
        <f t="shared" si="5"/>
        <v>584022.38798236265</v>
      </c>
      <c r="U140" s="5">
        <f t="shared" si="6"/>
        <v>689662.74251874944</v>
      </c>
      <c r="V140" s="150"/>
      <c r="W140" s="2">
        <v>135</v>
      </c>
      <c r="X140" s="118">
        <v>48945</v>
      </c>
      <c r="Y140" s="5">
        <f t="shared" si="40"/>
        <v>581718.4569932028</v>
      </c>
      <c r="Z140" s="5">
        <f t="shared" si="41"/>
        <v>4989.5991023797669</v>
      </c>
      <c r="AA140" s="5">
        <f t="shared" si="7"/>
        <v>1111.4760557584145</v>
      </c>
      <c r="AB140" s="35">
        <f t="shared" si="8"/>
        <v>2.292812357723905E-2</v>
      </c>
      <c r="AC140" s="5">
        <f t="shared" si="9"/>
        <v>3878.1230466213524</v>
      </c>
      <c r="AD140" s="35">
        <f t="shared" si="10"/>
        <v>0.08</v>
      </c>
      <c r="AE140" s="5">
        <f t="shared" si="42"/>
        <v>99393.019062555642</v>
      </c>
      <c r="AF140" s="5">
        <f t="shared" si="43"/>
        <v>574202.85975871282</v>
      </c>
      <c r="AG140" s="5">
        <f t="shared" si="11"/>
        <v>580606.98093744437</v>
      </c>
      <c r="AH140" s="5">
        <f t="shared" si="12"/>
        <v>673595.87882126844</v>
      </c>
      <c r="AI140" s="150"/>
      <c r="AJ140" s="2">
        <v>135</v>
      </c>
      <c r="AK140" s="118">
        <v>48945</v>
      </c>
      <c r="AL140" s="5">
        <f t="shared" si="44"/>
        <v>578236.57454266201</v>
      </c>
      <c r="AM140" s="5">
        <f t="shared" si="45"/>
        <v>4871.6032698015033</v>
      </c>
      <c r="AN140" s="5">
        <f t="shared" si="13"/>
        <v>1137.1587258801446</v>
      </c>
      <c r="AO140" s="35">
        <f t="shared" si="14"/>
        <v>2.3599172572842761E-2</v>
      </c>
      <c r="AP140" s="5">
        <f t="shared" si="15"/>
        <v>3734.4445439213587</v>
      </c>
      <c r="AQ140" s="35">
        <f t="shared" si="16"/>
        <v>7.7499999999999999E-2</v>
      </c>
      <c r="AR140" s="5">
        <f t="shared" si="46"/>
        <v>102900.58418321802</v>
      </c>
      <c r="AS140" s="5">
        <f t="shared" si="47"/>
        <v>554765.85723998514</v>
      </c>
      <c r="AT140" s="5">
        <f t="shared" si="17"/>
        <v>577099.41581678181</v>
      </c>
      <c r="AU140" s="5">
        <f t="shared" si="18"/>
        <v>657666.4414232031</v>
      </c>
      <c r="AV140" s="150"/>
      <c r="AW140" s="2">
        <v>135</v>
      </c>
      <c r="AX140" s="118">
        <v>48945</v>
      </c>
      <c r="AY140" s="5">
        <f t="shared" si="48"/>
        <v>574662.07484501007</v>
      </c>
      <c r="AZ140" s="5">
        <f t="shared" si="49"/>
        <v>4754.6586581588872</v>
      </c>
      <c r="BA140" s="5">
        <f t="shared" si="19"/>
        <v>1163.0206903775747</v>
      </c>
      <c r="BB140" s="35">
        <f t="shared" si="20"/>
        <v>2.4286008935416492E-2</v>
      </c>
      <c r="BC140" s="5">
        <f t="shared" si="21"/>
        <v>3591.6379677813125</v>
      </c>
      <c r="BD140" s="35">
        <f t="shared" si="22"/>
        <v>7.4999999999999997E-2</v>
      </c>
      <c r="BE140" s="5">
        <f t="shared" si="50"/>
        <v>106500.94584536745</v>
      </c>
      <c r="BF140" s="5">
        <f t="shared" si="51"/>
        <v>535377.973006082</v>
      </c>
      <c r="BG140" s="5">
        <f t="shared" si="23"/>
        <v>573499.0541546325</v>
      </c>
      <c r="BH140" s="5">
        <f t="shared" si="24"/>
        <v>641878.91885144939</v>
      </c>
      <c r="BI140" s="150"/>
      <c r="BJ140" s="2">
        <v>135</v>
      </c>
      <c r="BK140" s="118">
        <v>48945</v>
      </c>
      <c r="BL140" s="5">
        <f t="shared" si="52"/>
        <v>570994.41329455236</v>
      </c>
      <c r="BM140" s="5">
        <f t="shared" si="53"/>
        <v>4638.7987043821031</v>
      </c>
      <c r="BN140" s="5">
        <f t="shared" si="25"/>
        <v>1189.0407907275162</v>
      </c>
      <c r="BO140" s="35">
        <f t="shared" si="26"/>
        <v>2.4988842546467566E-2</v>
      </c>
      <c r="BP140" s="5">
        <f t="shared" si="27"/>
        <v>3449.7579136545869</v>
      </c>
      <c r="BQ140" s="35">
        <f t="shared" si="28"/>
        <v>7.2499999999999995E-2</v>
      </c>
      <c r="BR140" s="5">
        <f t="shared" si="54"/>
        <v>110194.62749617585</v>
      </c>
      <c r="BS140" s="5">
        <f t="shared" si="55"/>
        <v>516043.19759540813</v>
      </c>
      <c r="BT140" s="5">
        <f t="shared" si="29"/>
        <v>569805.37250382488</v>
      </c>
      <c r="BU140" s="5">
        <f t="shared" si="30"/>
        <v>626237.825091584</v>
      </c>
      <c r="BV140" s="150"/>
      <c r="BW140" s="2">
        <v>135</v>
      </c>
      <c r="BX140" s="118">
        <v>48945</v>
      </c>
      <c r="BY140" s="5">
        <f t="shared" si="56"/>
        <v>567233.16553023248</v>
      </c>
      <c r="BZ140" s="5">
        <f t="shared" si="57"/>
        <v>4524.056967218442</v>
      </c>
      <c r="CA140" s="5">
        <f t="shared" si="31"/>
        <v>1215.1968349587523</v>
      </c>
      <c r="CB140" s="35">
        <f t="shared" si="32"/>
        <v>2.5707879767350832E-2</v>
      </c>
      <c r="CC140" s="5">
        <f t="shared" si="33"/>
        <v>3308.8601322596896</v>
      </c>
      <c r="CD140" s="35">
        <f t="shared" si="34"/>
        <v>7.0000000000000007E-2</v>
      </c>
      <c r="CE140" s="5">
        <f t="shared" si="58"/>
        <v>113982.03130472533</v>
      </c>
      <c r="CF140" s="5">
        <f t="shared" si="59"/>
        <v>496765.65926976432</v>
      </c>
      <c r="CG140" s="5">
        <f t="shared" si="35"/>
        <v>566017.96869527374</v>
      </c>
      <c r="CH140" s="5">
        <f t="shared" si="36"/>
        <v>610747.69057448965</v>
      </c>
    </row>
    <row r="141" spans="9:86" ht="14.25" customHeight="1">
      <c r="I141" s="150"/>
      <c r="J141" s="2">
        <v>136</v>
      </c>
      <c r="K141" s="118">
        <v>48976</v>
      </c>
      <c r="L141" s="5">
        <f t="shared" si="37"/>
        <v>584022.38798236265</v>
      </c>
      <c r="M141" s="5">
        <f t="shared" si="0"/>
        <v>5108.6129075462923</v>
      </c>
      <c r="N141" s="5">
        <f t="shared" si="1"/>
        <v>1093.458990167549</v>
      </c>
      <c r="O141" s="35">
        <f t="shared" si="2"/>
        <v>2.246747411061039E-2</v>
      </c>
      <c r="P141" s="5">
        <f t="shared" si="3"/>
        <v>4015.1539173787432</v>
      </c>
      <c r="Q141" s="35">
        <f t="shared" si="4"/>
        <v>8.2500000000000004E-2</v>
      </c>
      <c r="R141" s="5">
        <f t="shared" si="38"/>
        <v>97071.071007805265</v>
      </c>
      <c r="S141" s="5">
        <f t="shared" si="39"/>
        <v>597700.28441849048</v>
      </c>
      <c r="T141" s="5">
        <f t="shared" si="5"/>
        <v>582928.92899219505</v>
      </c>
      <c r="U141" s="5">
        <f t="shared" si="6"/>
        <v>694771.35542629578</v>
      </c>
      <c r="V141" s="150"/>
      <c r="W141" s="2">
        <v>136</v>
      </c>
      <c r="X141" s="118">
        <v>48976</v>
      </c>
      <c r="Y141" s="5">
        <f t="shared" si="40"/>
        <v>580606.98093744437</v>
      </c>
      <c r="Z141" s="5">
        <f t="shared" si="41"/>
        <v>4989.5991023797669</v>
      </c>
      <c r="AA141" s="5">
        <f t="shared" si="7"/>
        <v>1118.8858961301376</v>
      </c>
      <c r="AB141" s="35">
        <f t="shared" si="8"/>
        <v>2.31251624496197E-2</v>
      </c>
      <c r="AC141" s="5">
        <f t="shared" si="9"/>
        <v>3870.7132062496294</v>
      </c>
      <c r="AD141" s="35">
        <f t="shared" si="10"/>
        <v>0.08</v>
      </c>
      <c r="AE141" s="5">
        <f t="shared" si="42"/>
        <v>100511.90495868577</v>
      </c>
      <c r="AF141" s="5">
        <f t="shared" si="43"/>
        <v>578073.57296496246</v>
      </c>
      <c r="AG141" s="5">
        <f t="shared" si="11"/>
        <v>579488.09504131426</v>
      </c>
      <c r="AH141" s="5">
        <f t="shared" si="12"/>
        <v>678585.4779236482</v>
      </c>
      <c r="AI141" s="150"/>
      <c r="AJ141" s="2">
        <v>136</v>
      </c>
      <c r="AK141" s="118">
        <v>48976</v>
      </c>
      <c r="AL141" s="5">
        <f t="shared" si="44"/>
        <v>577099.41581678181</v>
      </c>
      <c r="AM141" s="5">
        <f t="shared" si="45"/>
        <v>4871.6032698015033</v>
      </c>
      <c r="AN141" s="5">
        <f t="shared" si="13"/>
        <v>1144.5028759847874</v>
      </c>
      <c r="AO141" s="35">
        <f t="shared" si="14"/>
        <v>2.3798385746725041E-2</v>
      </c>
      <c r="AP141" s="5">
        <f t="shared" si="15"/>
        <v>3727.100393816716</v>
      </c>
      <c r="AQ141" s="35">
        <f t="shared" si="16"/>
        <v>7.7499999999999999E-2</v>
      </c>
      <c r="AR141" s="5">
        <f t="shared" si="46"/>
        <v>104045.08705920281</v>
      </c>
      <c r="AS141" s="5">
        <f t="shared" si="47"/>
        <v>558492.95763380185</v>
      </c>
      <c r="AT141" s="5">
        <f t="shared" si="17"/>
        <v>575954.91294079705</v>
      </c>
      <c r="AU141" s="5">
        <f t="shared" si="18"/>
        <v>662538.04469300469</v>
      </c>
      <c r="AV141" s="150"/>
      <c r="AW141" s="2">
        <v>136</v>
      </c>
      <c r="AX141" s="118">
        <v>48976</v>
      </c>
      <c r="AY141" s="5">
        <f t="shared" si="48"/>
        <v>573499.0541546325</v>
      </c>
      <c r="AZ141" s="5">
        <f t="shared" si="49"/>
        <v>4754.6586581588872</v>
      </c>
      <c r="BA141" s="5">
        <f t="shared" si="19"/>
        <v>1170.2895696924343</v>
      </c>
      <c r="BB141" s="35">
        <f t="shared" si="20"/>
        <v>2.4487354834455702E-2</v>
      </c>
      <c r="BC141" s="5">
        <f t="shared" si="21"/>
        <v>3584.3690884664529</v>
      </c>
      <c r="BD141" s="35">
        <f t="shared" si="22"/>
        <v>7.4999999999999997E-2</v>
      </c>
      <c r="BE141" s="5">
        <f t="shared" si="50"/>
        <v>107671.23541505988</v>
      </c>
      <c r="BF141" s="5">
        <f t="shared" si="51"/>
        <v>538962.3420945484</v>
      </c>
      <c r="BG141" s="5">
        <f t="shared" si="23"/>
        <v>572328.76458494004</v>
      </c>
      <c r="BH141" s="5">
        <f t="shared" si="24"/>
        <v>646633.57750960824</v>
      </c>
      <c r="BI141" s="150"/>
      <c r="BJ141" s="2">
        <v>136</v>
      </c>
      <c r="BK141" s="118">
        <v>48976</v>
      </c>
      <c r="BL141" s="5">
        <f t="shared" si="52"/>
        <v>569805.37250382488</v>
      </c>
      <c r="BM141" s="5">
        <f t="shared" si="53"/>
        <v>4638.7987043821031</v>
      </c>
      <c r="BN141" s="5">
        <f t="shared" si="25"/>
        <v>1196.2245788381611</v>
      </c>
      <c r="BO141" s="35">
        <f t="shared" si="26"/>
        <v>2.519227729107025E-2</v>
      </c>
      <c r="BP141" s="5">
        <f t="shared" si="27"/>
        <v>3442.574125543942</v>
      </c>
      <c r="BQ141" s="35">
        <f t="shared" si="28"/>
        <v>7.2499999999999995E-2</v>
      </c>
      <c r="BR141" s="5">
        <f t="shared" si="54"/>
        <v>111390.852075014</v>
      </c>
      <c r="BS141" s="5">
        <f t="shared" si="55"/>
        <v>519485.77172095206</v>
      </c>
      <c r="BT141" s="5">
        <f t="shared" si="29"/>
        <v>568609.14792498667</v>
      </c>
      <c r="BU141" s="5">
        <f t="shared" si="30"/>
        <v>630876.62379596604</v>
      </c>
      <c r="BV141" s="150"/>
      <c r="BW141" s="2">
        <v>136</v>
      </c>
      <c r="BX141" s="118">
        <v>48976</v>
      </c>
      <c r="BY141" s="5">
        <f t="shared" si="56"/>
        <v>566017.96869527374</v>
      </c>
      <c r="BZ141" s="5">
        <f t="shared" si="57"/>
        <v>4524.056967218442</v>
      </c>
      <c r="CA141" s="5">
        <f t="shared" si="31"/>
        <v>1222.2854831626782</v>
      </c>
      <c r="CB141" s="35">
        <f t="shared" si="32"/>
        <v>2.5913357188574734E-2</v>
      </c>
      <c r="CC141" s="5">
        <f t="shared" si="33"/>
        <v>3301.7714840557637</v>
      </c>
      <c r="CD141" s="35">
        <f t="shared" si="34"/>
        <v>7.0000000000000007E-2</v>
      </c>
      <c r="CE141" s="5">
        <f t="shared" si="58"/>
        <v>115204.316787888</v>
      </c>
      <c r="CF141" s="5">
        <f t="shared" si="59"/>
        <v>500067.43075382011</v>
      </c>
      <c r="CG141" s="5">
        <f t="shared" si="35"/>
        <v>564795.68321211101</v>
      </c>
      <c r="CH141" s="5">
        <f t="shared" si="36"/>
        <v>615271.74754170817</v>
      </c>
    </row>
    <row r="142" spans="9:86" ht="14.25" customHeight="1">
      <c r="I142" s="150"/>
      <c r="J142" s="2">
        <v>137</v>
      </c>
      <c r="K142" s="118">
        <v>49004</v>
      </c>
      <c r="L142" s="5">
        <f t="shared" si="37"/>
        <v>582928.92899219505</v>
      </c>
      <c r="M142" s="5">
        <f t="shared" si="0"/>
        <v>5108.6129075462923</v>
      </c>
      <c r="N142" s="5">
        <f t="shared" si="1"/>
        <v>1100.9765207249511</v>
      </c>
      <c r="O142" s="35">
        <f t="shared" si="2"/>
        <v>2.2664372261539122E-2</v>
      </c>
      <c r="P142" s="5">
        <f t="shared" si="3"/>
        <v>4007.6363868213411</v>
      </c>
      <c r="Q142" s="35">
        <f t="shared" si="4"/>
        <v>8.2500000000000004E-2</v>
      </c>
      <c r="R142" s="5">
        <f t="shared" si="38"/>
        <v>98172.047528530209</v>
      </c>
      <c r="S142" s="5">
        <f t="shared" si="39"/>
        <v>601707.92080531188</v>
      </c>
      <c r="T142" s="5">
        <f t="shared" si="5"/>
        <v>581827.95247147011</v>
      </c>
      <c r="U142" s="5">
        <f t="shared" si="6"/>
        <v>699879.96833384212</v>
      </c>
      <c r="V142" s="150"/>
      <c r="W142" s="2">
        <v>137</v>
      </c>
      <c r="X142" s="118">
        <v>49004</v>
      </c>
      <c r="Y142" s="5">
        <f t="shared" si="40"/>
        <v>579488.09504131426</v>
      </c>
      <c r="Z142" s="5">
        <f t="shared" si="41"/>
        <v>4989.5991023797669</v>
      </c>
      <c r="AA142" s="5">
        <f t="shared" si="7"/>
        <v>1126.3451354376716</v>
      </c>
      <c r="AB142" s="35">
        <f t="shared" si="8"/>
        <v>2.332427834309251E-2</v>
      </c>
      <c r="AC142" s="5">
        <f t="shared" si="9"/>
        <v>3863.2539669420953</v>
      </c>
      <c r="AD142" s="35">
        <f t="shared" si="10"/>
        <v>0.08</v>
      </c>
      <c r="AE142" s="5">
        <f t="shared" si="42"/>
        <v>101638.25009412345</v>
      </c>
      <c r="AF142" s="5">
        <f t="shared" si="43"/>
        <v>581936.82693190454</v>
      </c>
      <c r="AG142" s="5">
        <f t="shared" si="11"/>
        <v>578361.74990587658</v>
      </c>
      <c r="AH142" s="5">
        <f t="shared" si="12"/>
        <v>683575.07702602795</v>
      </c>
      <c r="AI142" s="150"/>
      <c r="AJ142" s="2">
        <v>137</v>
      </c>
      <c r="AK142" s="118">
        <v>49004</v>
      </c>
      <c r="AL142" s="5">
        <f t="shared" si="44"/>
        <v>575954.91294079705</v>
      </c>
      <c r="AM142" s="5">
        <f t="shared" si="45"/>
        <v>4871.6032698015033</v>
      </c>
      <c r="AN142" s="5">
        <f t="shared" si="13"/>
        <v>1151.8944570588556</v>
      </c>
      <c r="AO142" s="35">
        <f t="shared" si="14"/>
        <v>2.3999679791128235E-2</v>
      </c>
      <c r="AP142" s="5">
        <f t="shared" si="15"/>
        <v>3719.7088127426478</v>
      </c>
      <c r="AQ142" s="35">
        <f t="shared" si="16"/>
        <v>7.7499999999999999E-2</v>
      </c>
      <c r="AR142" s="5">
        <f t="shared" si="46"/>
        <v>105196.98151626166</v>
      </c>
      <c r="AS142" s="5">
        <f t="shared" si="47"/>
        <v>562212.66644654446</v>
      </c>
      <c r="AT142" s="5">
        <f t="shared" si="17"/>
        <v>574803.01848373818</v>
      </c>
      <c r="AU142" s="5">
        <f t="shared" si="18"/>
        <v>667409.64796280616</v>
      </c>
      <c r="AV142" s="150"/>
      <c r="AW142" s="2">
        <v>137</v>
      </c>
      <c r="AX142" s="118">
        <v>49004</v>
      </c>
      <c r="AY142" s="5">
        <f t="shared" si="48"/>
        <v>572328.76458494004</v>
      </c>
      <c r="AZ142" s="5">
        <f t="shared" si="49"/>
        <v>4754.6586581588872</v>
      </c>
      <c r="BA142" s="5">
        <f t="shared" si="19"/>
        <v>1177.6038795030122</v>
      </c>
      <c r="BB142" s="35">
        <f t="shared" si="20"/>
        <v>2.4690785136903443E-2</v>
      </c>
      <c r="BC142" s="5">
        <f t="shared" si="21"/>
        <v>3577.054778655875</v>
      </c>
      <c r="BD142" s="35">
        <f t="shared" si="22"/>
        <v>7.4999999999999997E-2</v>
      </c>
      <c r="BE142" s="5">
        <f t="shared" si="50"/>
        <v>108848.8392945629</v>
      </c>
      <c r="BF142" s="5">
        <f t="shared" si="51"/>
        <v>542539.39687320427</v>
      </c>
      <c r="BG142" s="5">
        <f t="shared" si="23"/>
        <v>571151.16070543707</v>
      </c>
      <c r="BH142" s="5">
        <f t="shared" si="24"/>
        <v>651388.2361677672</v>
      </c>
      <c r="BI142" s="150"/>
      <c r="BJ142" s="2">
        <v>137</v>
      </c>
      <c r="BK142" s="118">
        <v>49004</v>
      </c>
      <c r="BL142" s="5">
        <f t="shared" si="52"/>
        <v>568609.14792498667</v>
      </c>
      <c r="BM142" s="5">
        <f t="shared" si="53"/>
        <v>4638.7987043821031</v>
      </c>
      <c r="BN142" s="5">
        <f t="shared" si="25"/>
        <v>1203.4517690019752</v>
      </c>
      <c r="BO142" s="35">
        <f t="shared" si="26"/>
        <v>2.5397799667354063E-2</v>
      </c>
      <c r="BP142" s="5">
        <f t="shared" si="27"/>
        <v>3435.3469353801279</v>
      </c>
      <c r="BQ142" s="35">
        <f t="shared" si="28"/>
        <v>7.2499999999999995E-2</v>
      </c>
      <c r="BR142" s="5">
        <f t="shared" si="54"/>
        <v>112594.30384401597</v>
      </c>
      <c r="BS142" s="5">
        <f t="shared" si="55"/>
        <v>522921.1186563322</v>
      </c>
      <c r="BT142" s="5">
        <f t="shared" si="29"/>
        <v>567405.69615598465</v>
      </c>
      <c r="BU142" s="5">
        <f t="shared" si="30"/>
        <v>635515.42250034818</v>
      </c>
      <c r="BV142" s="150"/>
      <c r="BW142" s="2">
        <v>137</v>
      </c>
      <c r="BX142" s="118">
        <v>49004</v>
      </c>
      <c r="BY142" s="5">
        <f t="shared" si="56"/>
        <v>564795.68321211101</v>
      </c>
      <c r="BZ142" s="5">
        <f t="shared" si="57"/>
        <v>4524.056967218442</v>
      </c>
      <c r="CA142" s="5">
        <f t="shared" si="31"/>
        <v>1229.4154818144611</v>
      </c>
      <c r="CB142" s="35">
        <f t="shared" si="32"/>
        <v>2.6120925177526542E-2</v>
      </c>
      <c r="CC142" s="5">
        <f t="shared" si="33"/>
        <v>3294.6414854039808</v>
      </c>
      <c r="CD142" s="35">
        <f t="shared" si="34"/>
        <v>7.0000000000000007E-2</v>
      </c>
      <c r="CE142" s="5">
        <f t="shared" si="58"/>
        <v>116433.73226970246</v>
      </c>
      <c r="CF142" s="5">
        <f t="shared" si="59"/>
        <v>503362.0722392241</v>
      </c>
      <c r="CG142" s="5">
        <f t="shared" si="35"/>
        <v>563566.26773029659</v>
      </c>
      <c r="CH142" s="5">
        <f t="shared" si="36"/>
        <v>619795.80450892658</v>
      </c>
    </row>
    <row r="143" spans="9:86" ht="14.25" customHeight="1">
      <c r="I143" s="150"/>
      <c r="J143" s="2">
        <v>138</v>
      </c>
      <c r="K143" s="118">
        <v>49035</v>
      </c>
      <c r="L143" s="5">
        <f t="shared" si="37"/>
        <v>581827.95247147011</v>
      </c>
      <c r="M143" s="5">
        <f t="shared" si="0"/>
        <v>5108.6129075462923</v>
      </c>
      <c r="N143" s="5">
        <f t="shared" si="1"/>
        <v>1108.5457343049352</v>
      </c>
      <c r="O143" s="35">
        <f t="shared" si="2"/>
        <v>2.2863371818340944E-2</v>
      </c>
      <c r="P143" s="5">
        <f t="shared" si="3"/>
        <v>4000.0671732413571</v>
      </c>
      <c r="Q143" s="35">
        <f t="shared" si="4"/>
        <v>8.2500000000000004E-2</v>
      </c>
      <c r="R143" s="5">
        <f t="shared" si="38"/>
        <v>99280.593262835144</v>
      </c>
      <c r="S143" s="5">
        <f t="shared" si="39"/>
        <v>605707.98797855328</v>
      </c>
      <c r="T143" s="5">
        <f t="shared" si="5"/>
        <v>580719.40673716518</v>
      </c>
      <c r="U143" s="5">
        <f t="shared" si="6"/>
        <v>704988.58124138846</v>
      </c>
      <c r="V143" s="150"/>
      <c r="W143" s="2">
        <v>138</v>
      </c>
      <c r="X143" s="118">
        <v>49035</v>
      </c>
      <c r="Y143" s="5">
        <f t="shared" si="40"/>
        <v>578361.74990587658</v>
      </c>
      <c r="Z143" s="5">
        <f t="shared" si="41"/>
        <v>4989.5991023797669</v>
      </c>
      <c r="AA143" s="5">
        <f t="shared" si="7"/>
        <v>1133.8541030072561</v>
      </c>
      <c r="AB143" s="35">
        <f t="shared" si="8"/>
        <v>2.3525499807519036E-2</v>
      </c>
      <c r="AC143" s="5">
        <f t="shared" si="9"/>
        <v>3855.7449993725108</v>
      </c>
      <c r="AD143" s="35">
        <f t="shared" si="10"/>
        <v>0.08</v>
      </c>
      <c r="AE143" s="5">
        <f t="shared" si="42"/>
        <v>102772.1041971307</v>
      </c>
      <c r="AF143" s="5">
        <f t="shared" si="43"/>
        <v>585792.57193127705</v>
      </c>
      <c r="AG143" s="5">
        <f t="shared" si="11"/>
        <v>577227.89580286935</v>
      </c>
      <c r="AH143" s="5">
        <f t="shared" si="12"/>
        <v>688564.67612840771</v>
      </c>
      <c r="AI143" s="150"/>
      <c r="AJ143" s="2">
        <v>138</v>
      </c>
      <c r="AK143" s="118">
        <v>49035</v>
      </c>
      <c r="AL143" s="5">
        <f t="shared" si="44"/>
        <v>574803.01848373818</v>
      </c>
      <c r="AM143" s="5">
        <f t="shared" si="45"/>
        <v>4871.6032698015033</v>
      </c>
      <c r="AN143" s="5">
        <f t="shared" si="13"/>
        <v>1159.3337754273607</v>
      </c>
      <c r="AO143" s="35">
        <f t="shared" si="14"/>
        <v>2.4203083243763295E-2</v>
      </c>
      <c r="AP143" s="5">
        <f t="shared" si="15"/>
        <v>3712.2694943741426</v>
      </c>
      <c r="AQ143" s="35">
        <f t="shared" si="16"/>
        <v>7.7499999999999999E-2</v>
      </c>
      <c r="AR143" s="5">
        <f t="shared" si="46"/>
        <v>106356.31529168902</v>
      </c>
      <c r="AS143" s="5">
        <f t="shared" si="47"/>
        <v>565924.93594091863</v>
      </c>
      <c r="AT143" s="5">
        <f t="shared" si="17"/>
        <v>573643.68470831087</v>
      </c>
      <c r="AU143" s="5">
        <f t="shared" si="18"/>
        <v>672281.25123260764</v>
      </c>
      <c r="AV143" s="150"/>
      <c r="AW143" s="2">
        <v>138</v>
      </c>
      <c r="AX143" s="118">
        <v>49035</v>
      </c>
      <c r="AY143" s="5">
        <f t="shared" si="48"/>
        <v>571151.16070543707</v>
      </c>
      <c r="AZ143" s="5">
        <f t="shared" si="49"/>
        <v>4754.6586581588872</v>
      </c>
      <c r="BA143" s="5">
        <f t="shared" si="19"/>
        <v>1184.963903749906</v>
      </c>
      <c r="BB143" s="35">
        <f t="shared" si="20"/>
        <v>2.4896328368546217E-2</v>
      </c>
      <c r="BC143" s="5">
        <f t="shared" si="21"/>
        <v>3569.6947544089812</v>
      </c>
      <c r="BD143" s="35">
        <f t="shared" si="22"/>
        <v>7.4999999999999997E-2</v>
      </c>
      <c r="BE143" s="5">
        <f t="shared" si="50"/>
        <v>110033.8031983128</v>
      </c>
      <c r="BF143" s="5">
        <f t="shared" si="51"/>
        <v>546109.09162761329</v>
      </c>
      <c r="BG143" s="5">
        <f t="shared" si="23"/>
        <v>569966.19680168713</v>
      </c>
      <c r="BH143" s="5">
        <f t="shared" si="24"/>
        <v>656142.89482592605</v>
      </c>
      <c r="BI143" s="150"/>
      <c r="BJ143" s="2">
        <v>138</v>
      </c>
      <c r="BK143" s="118">
        <v>49035</v>
      </c>
      <c r="BL143" s="5">
        <f t="shared" si="52"/>
        <v>567405.69615598465</v>
      </c>
      <c r="BM143" s="5">
        <f t="shared" si="53"/>
        <v>4638.7987043821031</v>
      </c>
      <c r="BN143" s="5">
        <f t="shared" si="25"/>
        <v>1210.7226234396958</v>
      </c>
      <c r="BO143" s="35">
        <f t="shared" si="26"/>
        <v>2.5605438189471919E-2</v>
      </c>
      <c r="BP143" s="5">
        <f t="shared" si="27"/>
        <v>3428.0760809424073</v>
      </c>
      <c r="BQ143" s="35">
        <f t="shared" si="28"/>
        <v>7.2499999999999995E-2</v>
      </c>
      <c r="BR143" s="5">
        <f t="shared" si="54"/>
        <v>113805.02646745567</v>
      </c>
      <c r="BS143" s="5">
        <f t="shared" si="55"/>
        <v>526349.19473727455</v>
      </c>
      <c r="BT143" s="5">
        <f t="shared" si="29"/>
        <v>566194.97353254491</v>
      </c>
      <c r="BU143" s="5">
        <f t="shared" si="30"/>
        <v>640154.22120473022</v>
      </c>
      <c r="BV143" s="150"/>
      <c r="BW143" s="2">
        <v>138</v>
      </c>
      <c r="BX143" s="118">
        <v>49035</v>
      </c>
      <c r="BY143" s="5">
        <f t="shared" si="56"/>
        <v>563566.26773029659</v>
      </c>
      <c r="BZ143" s="5">
        <f t="shared" si="57"/>
        <v>4524.056967218442</v>
      </c>
      <c r="CA143" s="5">
        <f t="shared" si="31"/>
        <v>1236.5870721250449</v>
      </c>
      <c r="CB143" s="35">
        <f t="shared" si="32"/>
        <v>2.6330612237072348E-2</v>
      </c>
      <c r="CC143" s="5">
        <f t="shared" si="33"/>
        <v>3287.4698950933971</v>
      </c>
      <c r="CD143" s="35">
        <f t="shared" si="34"/>
        <v>7.0000000000000007E-2</v>
      </c>
      <c r="CE143" s="5">
        <f t="shared" si="58"/>
        <v>117670.3193418275</v>
      </c>
      <c r="CF143" s="5">
        <f t="shared" si="59"/>
        <v>506649.54213431751</v>
      </c>
      <c r="CG143" s="5">
        <f t="shared" si="35"/>
        <v>562329.68065817154</v>
      </c>
      <c r="CH143" s="5">
        <f t="shared" si="36"/>
        <v>624319.86147614499</v>
      </c>
    </row>
    <row r="144" spans="9:86" ht="14.25" customHeight="1">
      <c r="I144" s="150"/>
      <c r="J144" s="2">
        <v>139</v>
      </c>
      <c r="K144" s="118">
        <v>49065</v>
      </c>
      <c r="L144" s="5">
        <f t="shared" si="37"/>
        <v>580719.40673716518</v>
      </c>
      <c r="M144" s="5">
        <f t="shared" si="0"/>
        <v>5108.6129075462923</v>
      </c>
      <c r="N144" s="5">
        <f t="shared" si="1"/>
        <v>1116.1669862282815</v>
      </c>
      <c r="O144" s="35">
        <f t="shared" si="2"/>
        <v>2.3064501856404348E-2</v>
      </c>
      <c r="P144" s="5">
        <f t="shared" si="3"/>
        <v>3992.4459213180107</v>
      </c>
      <c r="Q144" s="35">
        <f t="shared" si="4"/>
        <v>8.2500000000000004E-2</v>
      </c>
      <c r="R144" s="5">
        <f t="shared" si="38"/>
        <v>100396.76024906343</v>
      </c>
      <c r="S144" s="5">
        <f t="shared" si="39"/>
        <v>609700.43389987131</v>
      </c>
      <c r="T144" s="5">
        <f t="shared" si="5"/>
        <v>579603.23975093686</v>
      </c>
      <c r="U144" s="5">
        <f t="shared" si="6"/>
        <v>710097.19414893468</v>
      </c>
      <c r="V144" s="150"/>
      <c r="W144" s="2">
        <v>139</v>
      </c>
      <c r="X144" s="118">
        <v>49065</v>
      </c>
      <c r="Y144" s="5">
        <f t="shared" si="40"/>
        <v>577227.89580286935</v>
      </c>
      <c r="Z144" s="5">
        <f t="shared" si="41"/>
        <v>4989.5991023797669</v>
      </c>
      <c r="AA144" s="5">
        <f t="shared" si="7"/>
        <v>1141.4131303606378</v>
      </c>
      <c r="AB144" s="35">
        <f t="shared" si="8"/>
        <v>2.3728855905822924E-2</v>
      </c>
      <c r="AC144" s="5">
        <f t="shared" si="9"/>
        <v>3848.1859720191292</v>
      </c>
      <c r="AD144" s="35">
        <f t="shared" si="10"/>
        <v>0.08</v>
      </c>
      <c r="AE144" s="5">
        <f t="shared" si="42"/>
        <v>103913.51732749134</v>
      </c>
      <c r="AF144" s="5">
        <f t="shared" si="43"/>
        <v>589640.75790329615</v>
      </c>
      <c r="AG144" s="5">
        <f t="shared" si="11"/>
        <v>576086.48267250869</v>
      </c>
      <c r="AH144" s="5">
        <f t="shared" si="12"/>
        <v>693554.27523078746</v>
      </c>
      <c r="AI144" s="150"/>
      <c r="AJ144" s="2">
        <v>139</v>
      </c>
      <c r="AK144" s="118">
        <v>49065</v>
      </c>
      <c r="AL144" s="5">
        <f t="shared" si="44"/>
        <v>573643.68470831087</v>
      </c>
      <c r="AM144" s="5">
        <f t="shared" si="45"/>
        <v>4871.6032698015033</v>
      </c>
      <c r="AN144" s="5">
        <f t="shared" si="13"/>
        <v>1166.8211393936622</v>
      </c>
      <c r="AO144" s="35">
        <f t="shared" si="14"/>
        <v>2.4408625155254129E-2</v>
      </c>
      <c r="AP144" s="5">
        <f t="shared" si="15"/>
        <v>3704.7821304078411</v>
      </c>
      <c r="AQ144" s="35">
        <f t="shared" si="16"/>
        <v>7.7499999999999999E-2</v>
      </c>
      <c r="AR144" s="5">
        <f t="shared" si="46"/>
        <v>107523.13643108269</v>
      </c>
      <c r="AS144" s="5">
        <f t="shared" si="47"/>
        <v>569629.7180713265</v>
      </c>
      <c r="AT144" s="5">
        <f t="shared" si="17"/>
        <v>572476.86356891727</v>
      </c>
      <c r="AU144" s="5">
        <f t="shared" si="18"/>
        <v>677152.85450240923</v>
      </c>
      <c r="AV144" s="150"/>
      <c r="AW144" s="2">
        <v>139</v>
      </c>
      <c r="AX144" s="118">
        <v>49065</v>
      </c>
      <c r="AY144" s="5">
        <f t="shared" si="48"/>
        <v>569966.19680168713</v>
      </c>
      <c r="AZ144" s="5">
        <f t="shared" si="49"/>
        <v>4754.6586581588872</v>
      </c>
      <c r="BA144" s="5">
        <f t="shared" si="19"/>
        <v>1192.3699281483428</v>
      </c>
      <c r="BB144" s="35">
        <f t="shared" si="20"/>
        <v>2.5104013567945966E-2</v>
      </c>
      <c r="BC144" s="5">
        <f t="shared" si="21"/>
        <v>3562.2887300105444</v>
      </c>
      <c r="BD144" s="35">
        <f t="shared" si="22"/>
        <v>7.4999999999999997E-2</v>
      </c>
      <c r="BE144" s="5">
        <f t="shared" si="50"/>
        <v>111226.17312646114</v>
      </c>
      <c r="BF144" s="5">
        <f t="shared" si="51"/>
        <v>549671.3803576238</v>
      </c>
      <c r="BG144" s="5">
        <f t="shared" si="23"/>
        <v>568773.82687353878</v>
      </c>
      <c r="BH144" s="5">
        <f t="shared" si="24"/>
        <v>660897.5534840849</v>
      </c>
      <c r="BI144" s="150"/>
      <c r="BJ144" s="2">
        <v>139</v>
      </c>
      <c r="BK144" s="118">
        <v>49065</v>
      </c>
      <c r="BL144" s="5">
        <f t="shared" si="52"/>
        <v>566194.97353254491</v>
      </c>
      <c r="BM144" s="5">
        <f t="shared" si="53"/>
        <v>4638.7987043821031</v>
      </c>
      <c r="BN144" s="5">
        <f t="shared" si="25"/>
        <v>1218.037405956311</v>
      </c>
      <c r="BO144" s="35">
        <f t="shared" si="26"/>
        <v>2.5815221884225324E-2</v>
      </c>
      <c r="BP144" s="5">
        <f t="shared" si="27"/>
        <v>3420.7612984257921</v>
      </c>
      <c r="BQ144" s="35">
        <f t="shared" si="28"/>
        <v>7.2499999999999995E-2</v>
      </c>
      <c r="BR144" s="5">
        <f t="shared" si="54"/>
        <v>115023.06387341197</v>
      </c>
      <c r="BS144" s="5">
        <f t="shared" si="55"/>
        <v>529769.95603570039</v>
      </c>
      <c r="BT144" s="5">
        <f t="shared" si="29"/>
        <v>564976.93612658861</v>
      </c>
      <c r="BU144" s="5">
        <f t="shared" si="30"/>
        <v>644793.01990911236</v>
      </c>
      <c r="BV144" s="150"/>
      <c r="BW144" s="2">
        <v>139</v>
      </c>
      <c r="BX144" s="118">
        <v>49065</v>
      </c>
      <c r="BY144" s="5">
        <f t="shared" si="56"/>
        <v>562329.68065817154</v>
      </c>
      <c r="BZ144" s="5">
        <f t="shared" si="57"/>
        <v>4524.056967218442</v>
      </c>
      <c r="CA144" s="5">
        <f t="shared" si="31"/>
        <v>1243.8004967124411</v>
      </c>
      <c r="CB144" s="35">
        <f t="shared" si="32"/>
        <v>2.6542447382609809E-2</v>
      </c>
      <c r="CC144" s="5">
        <f t="shared" si="33"/>
        <v>3280.2564705060008</v>
      </c>
      <c r="CD144" s="35">
        <f t="shared" si="34"/>
        <v>7.0000000000000007E-2</v>
      </c>
      <c r="CE144" s="5">
        <f t="shared" si="58"/>
        <v>118914.11983853995</v>
      </c>
      <c r="CF144" s="5">
        <f t="shared" si="59"/>
        <v>509929.79860482353</v>
      </c>
      <c r="CG144" s="5">
        <f t="shared" si="35"/>
        <v>561085.88016145909</v>
      </c>
      <c r="CH144" s="5">
        <f t="shared" si="36"/>
        <v>628843.91844336351</v>
      </c>
    </row>
    <row r="145" spans="9:86" ht="14.25" customHeight="1">
      <c r="I145" s="150"/>
      <c r="J145" s="2">
        <v>140</v>
      </c>
      <c r="K145" s="118">
        <v>49096</v>
      </c>
      <c r="L145" s="5">
        <f t="shared" si="37"/>
        <v>579603.23975093686</v>
      </c>
      <c r="M145" s="5">
        <f t="shared" si="0"/>
        <v>5108.6129075462923</v>
      </c>
      <c r="N145" s="5">
        <f t="shared" si="1"/>
        <v>1123.8406342586013</v>
      </c>
      <c r="O145" s="35">
        <f t="shared" si="2"/>
        <v>2.3267791975935755E-2</v>
      </c>
      <c r="P145" s="5">
        <f t="shared" si="3"/>
        <v>3984.772273287691</v>
      </c>
      <c r="Q145" s="35">
        <f t="shared" si="4"/>
        <v>8.2500000000000004E-2</v>
      </c>
      <c r="R145" s="5">
        <f t="shared" si="38"/>
        <v>101520.60088332203</v>
      </c>
      <c r="S145" s="5">
        <f t="shared" si="39"/>
        <v>613685.20617315895</v>
      </c>
      <c r="T145" s="5">
        <f t="shared" si="5"/>
        <v>578479.39911667828</v>
      </c>
      <c r="U145" s="5">
        <f t="shared" si="6"/>
        <v>715205.80705648102</v>
      </c>
      <c r="V145" s="150"/>
      <c r="W145" s="2">
        <v>140</v>
      </c>
      <c r="X145" s="118">
        <v>49096</v>
      </c>
      <c r="Y145" s="5">
        <f t="shared" si="40"/>
        <v>576086.48267250869</v>
      </c>
      <c r="Z145" s="5">
        <f t="shared" si="41"/>
        <v>4989.5991023797669</v>
      </c>
      <c r="AA145" s="5">
        <f t="shared" si="7"/>
        <v>1149.0225512297088</v>
      </c>
      <c r="AB145" s="35">
        <f t="shared" si="8"/>
        <v>2.3934376225582796E-2</v>
      </c>
      <c r="AC145" s="5">
        <f t="shared" si="9"/>
        <v>3840.5765511500581</v>
      </c>
      <c r="AD145" s="35">
        <f t="shared" si="10"/>
        <v>0.08</v>
      </c>
      <c r="AE145" s="5">
        <f t="shared" si="42"/>
        <v>105062.53987872104</v>
      </c>
      <c r="AF145" s="5">
        <f t="shared" si="43"/>
        <v>593481.33445444622</v>
      </c>
      <c r="AG145" s="5">
        <f t="shared" si="11"/>
        <v>574937.460121279</v>
      </c>
      <c r="AH145" s="5">
        <f t="shared" si="12"/>
        <v>698543.87433316722</v>
      </c>
      <c r="AI145" s="150"/>
      <c r="AJ145" s="2">
        <v>140</v>
      </c>
      <c r="AK145" s="118">
        <v>49096</v>
      </c>
      <c r="AL145" s="5">
        <f t="shared" si="44"/>
        <v>572476.86356891727</v>
      </c>
      <c r="AM145" s="5">
        <f t="shared" si="45"/>
        <v>4871.6032698015033</v>
      </c>
      <c r="AN145" s="5">
        <f t="shared" si="13"/>
        <v>1174.3568592522461</v>
      </c>
      <c r="AO145" s="35">
        <f t="shared" si="14"/>
        <v>2.4616335100729289E-2</v>
      </c>
      <c r="AP145" s="5">
        <f t="shared" si="15"/>
        <v>3697.2464105492572</v>
      </c>
      <c r="AQ145" s="35">
        <f t="shared" si="16"/>
        <v>7.7499999999999999E-2</v>
      </c>
      <c r="AR145" s="5">
        <f t="shared" si="46"/>
        <v>108697.49329033494</v>
      </c>
      <c r="AS145" s="5">
        <f t="shared" si="47"/>
        <v>573326.96448187577</v>
      </c>
      <c r="AT145" s="5">
        <f t="shared" si="17"/>
        <v>571302.50670966506</v>
      </c>
      <c r="AU145" s="5">
        <f t="shared" si="18"/>
        <v>682024.45777221071</v>
      </c>
      <c r="AV145" s="150"/>
      <c r="AW145" s="2">
        <v>140</v>
      </c>
      <c r="AX145" s="118">
        <v>49096</v>
      </c>
      <c r="AY145" s="5">
        <f t="shared" si="48"/>
        <v>568773.82687353878</v>
      </c>
      <c r="AZ145" s="5">
        <f t="shared" si="49"/>
        <v>4754.6586581588872</v>
      </c>
      <c r="BA145" s="5">
        <f t="shared" si="19"/>
        <v>1199.8222401992703</v>
      </c>
      <c r="BB145" s="35">
        <f t="shared" si="20"/>
        <v>2.5313870298030547E-2</v>
      </c>
      <c r="BC145" s="5">
        <f t="shared" si="21"/>
        <v>3554.8364179596169</v>
      </c>
      <c r="BD145" s="35">
        <f t="shared" si="22"/>
        <v>7.4999999999999997E-2</v>
      </c>
      <c r="BE145" s="5">
        <f t="shared" si="50"/>
        <v>112425.99536666041</v>
      </c>
      <c r="BF145" s="5">
        <f t="shared" si="51"/>
        <v>553226.21677558345</v>
      </c>
      <c r="BG145" s="5">
        <f t="shared" si="23"/>
        <v>567574.00463333947</v>
      </c>
      <c r="BH145" s="5">
        <f t="shared" si="24"/>
        <v>665652.21214224386</v>
      </c>
      <c r="BI145" s="150"/>
      <c r="BJ145" s="2">
        <v>140</v>
      </c>
      <c r="BK145" s="118">
        <v>49096</v>
      </c>
      <c r="BL145" s="5">
        <f t="shared" si="52"/>
        <v>564976.93612658861</v>
      </c>
      <c r="BM145" s="5">
        <f t="shared" si="53"/>
        <v>4638.7987043821031</v>
      </c>
      <c r="BN145" s="5">
        <f t="shared" si="25"/>
        <v>1225.3963819506303</v>
      </c>
      <c r="BO145" s="35">
        <f t="shared" si="26"/>
        <v>2.6027180302653663E-2</v>
      </c>
      <c r="BP145" s="5">
        <f t="shared" si="27"/>
        <v>3413.4023224314728</v>
      </c>
      <c r="BQ145" s="35">
        <f t="shared" si="28"/>
        <v>7.2499999999999995E-2</v>
      </c>
      <c r="BR145" s="5">
        <f t="shared" si="54"/>
        <v>116248.4602553626</v>
      </c>
      <c r="BS145" s="5">
        <f t="shared" si="55"/>
        <v>533183.35835813184</v>
      </c>
      <c r="BT145" s="5">
        <f t="shared" si="29"/>
        <v>563751.53974463802</v>
      </c>
      <c r="BU145" s="5">
        <f t="shared" si="30"/>
        <v>649431.8186134944</v>
      </c>
      <c r="BV145" s="150"/>
      <c r="BW145" s="2">
        <v>140</v>
      </c>
      <c r="BX145" s="118">
        <v>49096</v>
      </c>
      <c r="BY145" s="5">
        <f t="shared" si="56"/>
        <v>561085.88016145909</v>
      </c>
      <c r="BZ145" s="5">
        <f t="shared" si="57"/>
        <v>4524.056967218442</v>
      </c>
      <c r="CA145" s="5">
        <f t="shared" si="31"/>
        <v>1251.0559996099305</v>
      </c>
      <c r="CB145" s="35">
        <f t="shared" si="32"/>
        <v>2.6756460153656143E-2</v>
      </c>
      <c r="CC145" s="5">
        <f t="shared" si="33"/>
        <v>3273.0009676085115</v>
      </c>
      <c r="CD145" s="35">
        <f t="shared" si="34"/>
        <v>7.0000000000000007E-2</v>
      </c>
      <c r="CE145" s="5">
        <f t="shared" si="58"/>
        <v>120165.17583814988</v>
      </c>
      <c r="CF145" s="5">
        <f t="shared" si="59"/>
        <v>513202.79957243206</v>
      </c>
      <c r="CG145" s="5">
        <f t="shared" si="35"/>
        <v>559834.82416184922</v>
      </c>
      <c r="CH145" s="5">
        <f t="shared" si="36"/>
        <v>633367.97541058192</v>
      </c>
    </row>
    <row r="146" spans="9:86" ht="14.25" customHeight="1">
      <c r="I146" s="150"/>
      <c r="J146" s="2">
        <v>141</v>
      </c>
      <c r="K146" s="118">
        <v>49126</v>
      </c>
      <c r="L146" s="5">
        <f t="shared" si="37"/>
        <v>578479.39911667828</v>
      </c>
      <c r="M146" s="5">
        <f t="shared" si="0"/>
        <v>5108.6129075462923</v>
      </c>
      <c r="N146" s="5">
        <f t="shared" si="1"/>
        <v>1131.5670386191291</v>
      </c>
      <c r="O146" s="35">
        <f t="shared" si="2"/>
        <v>2.3473272313869781E-2</v>
      </c>
      <c r="P146" s="5">
        <f t="shared" si="3"/>
        <v>3977.0458689271632</v>
      </c>
      <c r="Q146" s="35">
        <f t="shared" si="4"/>
        <v>8.2500000000000004E-2</v>
      </c>
      <c r="R146" s="5">
        <f t="shared" si="38"/>
        <v>102652.16792194116</v>
      </c>
      <c r="S146" s="5">
        <f t="shared" si="39"/>
        <v>617662.2520420861</v>
      </c>
      <c r="T146" s="5">
        <f t="shared" si="5"/>
        <v>577347.8320780592</v>
      </c>
      <c r="U146" s="5">
        <f t="shared" si="6"/>
        <v>720314.41996402724</v>
      </c>
      <c r="V146" s="150"/>
      <c r="W146" s="2">
        <v>141</v>
      </c>
      <c r="X146" s="118">
        <v>49126</v>
      </c>
      <c r="Y146" s="5">
        <f t="shared" si="40"/>
        <v>574937.460121279</v>
      </c>
      <c r="Z146" s="5">
        <f t="shared" si="41"/>
        <v>4989.5991023797669</v>
      </c>
      <c r="AA146" s="5">
        <f t="shared" si="7"/>
        <v>1156.6827015712402</v>
      </c>
      <c r="AB146" s="35">
        <f t="shared" si="8"/>
        <v>2.4142090890941346E-2</v>
      </c>
      <c r="AC146" s="5">
        <f t="shared" si="9"/>
        <v>3832.9164008085268</v>
      </c>
      <c r="AD146" s="35">
        <f t="shared" si="10"/>
        <v>0.08</v>
      </c>
      <c r="AE146" s="5">
        <f t="shared" si="42"/>
        <v>106219.22258029228</v>
      </c>
      <c r="AF146" s="5">
        <f t="shared" si="43"/>
        <v>597314.25085525471</v>
      </c>
      <c r="AG146" s="5">
        <f t="shared" si="11"/>
        <v>573780.77741970774</v>
      </c>
      <c r="AH146" s="5">
        <f t="shared" si="12"/>
        <v>703533.47343554697</v>
      </c>
      <c r="AI146" s="150"/>
      <c r="AJ146" s="2">
        <v>141</v>
      </c>
      <c r="AK146" s="118">
        <v>49126</v>
      </c>
      <c r="AL146" s="5">
        <f t="shared" si="44"/>
        <v>571302.50670966506</v>
      </c>
      <c r="AM146" s="5">
        <f t="shared" si="45"/>
        <v>4871.6032698015033</v>
      </c>
      <c r="AN146" s="5">
        <f t="shared" si="13"/>
        <v>1181.9412473015832</v>
      </c>
      <c r="AO146" s="35">
        <f t="shared" si="14"/>
        <v>2.4826243191729814E-2</v>
      </c>
      <c r="AP146" s="5">
        <f t="shared" si="15"/>
        <v>3689.6620224999201</v>
      </c>
      <c r="AQ146" s="35">
        <f t="shared" si="16"/>
        <v>7.7499999999999999E-2</v>
      </c>
      <c r="AR146" s="5">
        <f t="shared" si="46"/>
        <v>109879.43453763652</v>
      </c>
      <c r="AS146" s="5">
        <f t="shared" si="47"/>
        <v>577016.62650437572</v>
      </c>
      <c r="AT146" s="5">
        <f t="shared" si="17"/>
        <v>570120.56546236353</v>
      </c>
      <c r="AU146" s="5">
        <f t="shared" si="18"/>
        <v>686896.06104201218</v>
      </c>
      <c r="AV146" s="150"/>
      <c r="AW146" s="2">
        <v>141</v>
      </c>
      <c r="AX146" s="118">
        <v>49126</v>
      </c>
      <c r="AY146" s="5">
        <f t="shared" si="48"/>
        <v>567574.00463333947</v>
      </c>
      <c r="AZ146" s="5">
        <f t="shared" si="49"/>
        <v>4754.6586581588872</v>
      </c>
      <c r="BA146" s="5">
        <f t="shared" si="19"/>
        <v>1207.3211292005158</v>
      </c>
      <c r="BB146" s="35">
        <f t="shared" si="20"/>
        <v>2.5525928658000362E-2</v>
      </c>
      <c r="BC146" s="5">
        <f t="shared" si="21"/>
        <v>3547.3375289583714</v>
      </c>
      <c r="BD146" s="35">
        <f t="shared" si="22"/>
        <v>7.4999999999999997E-2</v>
      </c>
      <c r="BE146" s="5">
        <f t="shared" si="50"/>
        <v>113633.31649586093</v>
      </c>
      <c r="BF146" s="5">
        <f t="shared" si="51"/>
        <v>556773.55430454179</v>
      </c>
      <c r="BG146" s="5">
        <f t="shared" si="23"/>
        <v>566366.68350413896</v>
      </c>
      <c r="BH146" s="5">
        <f t="shared" si="24"/>
        <v>670406.87080040271</v>
      </c>
      <c r="BI146" s="150"/>
      <c r="BJ146" s="2">
        <v>141</v>
      </c>
      <c r="BK146" s="118">
        <v>49126</v>
      </c>
      <c r="BL146" s="5">
        <f t="shared" si="52"/>
        <v>563751.53974463802</v>
      </c>
      <c r="BM146" s="5">
        <f t="shared" si="53"/>
        <v>4638.7987043821031</v>
      </c>
      <c r="BN146" s="5">
        <f t="shared" si="25"/>
        <v>1232.799818424915</v>
      </c>
      <c r="BO146" s="35">
        <f t="shared" si="26"/>
        <v>2.6241343531939659E-2</v>
      </c>
      <c r="BP146" s="5">
        <f t="shared" si="27"/>
        <v>3405.9988859571881</v>
      </c>
      <c r="BQ146" s="35">
        <f t="shared" si="28"/>
        <v>7.2499999999999995E-2</v>
      </c>
      <c r="BR146" s="5">
        <f t="shared" si="54"/>
        <v>117481.26007378752</v>
      </c>
      <c r="BS146" s="5">
        <f t="shared" si="55"/>
        <v>536589.35724408901</v>
      </c>
      <c r="BT146" s="5">
        <f t="shared" si="29"/>
        <v>562518.73992621317</v>
      </c>
      <c r="BU146" s="5">
        <f t="shared" si="30"/>
        <v>654070.61731787655</v>
      </c>
      <c r="BV146" s="150"/>
      <c r="BW146" s="2">
        <v>141</v>
      </c>
      <c r="BX146" s="118">
        <v>49126</v>
      </c>
      <c r="BY146" s="5">
        <f t="shared" si="56"/>
        <v>559834.82416184922</v>
      </c>
      <c r="BZ146" s="5">
        <f t="shared" si="57"/>
        <v>4524.056967218442</v>
      </c>
      <c r="CA146" s="5">
        <f t="shared" si="31"/>
        <v>1258.3538262743214</v>
      </c>
      <c r="CB146" s="35">
        <f t="shared" si="32"/>
        <v>2.697268062575248E-2</v>
      </c>
      <c r="CC146" s="5">
        <f t="shared" si="33"/>
        <v>3265.7031409441206</v>
      </c>
      <c r="CD146" s="35">
        <f t="shared" si="34"/>
        <v>7.0000000000000007E-2</v>
      </c>
      <c r="CE146" s="5">
        <f t="shared" si="58"/>
        <v>121423.5296644242</v>
      </c>
      <c r="CF146" s="5">
        <f t="shared" si="59"/>
        <v>516468.50271337619</v>
      </c>
      <c r="CG146" s="5">
        <f t="shared" si="35"/>
        <v>558576.47033557494</v>
      </c>
      <c r="CH146" s="5">
        <f t="shared" si="36"/>
        <v>637892.03237780044</v>
      </c>
    </row>
    <row r="147" spans="9:86" ht="14.25" customHeight="1">
      <c r="I147" s="150"/>
      <c r="J147" s="2">
        <v>142</v>
      </c>
      <c r="K147" s="118">
        <v>49157</v>
      </c>
      <c r="L147" s="5">
        <f t="shared" si="37"/>
        <v>577347.8320780592</v>
      </c>
      <c r="M147" s="5">
        <f t="shared" si="0"/>
        <v>5108.6129075462923</v>
      </c>
      <c r="N147" s="5">
        <f t="shared" si="1"/>
        <v>1139.3465620096354</v>
      </c>
      <c r="O147" s="35">
        <f t="shared" si="2"/>
        <v>2.3680973556105961E-2</v>
      </c>
      <c r="P147" s="5">
        <f t="shared" si="3"/>
        <v>3969.2663455366569</v>
      </c>
      <c r="Q147" s="35">
        <f t="shared" si="4"/>
        <v>8.2500000000000004E-2</v>
      </c>
      <c r="R147" s="5">
        <f t="shared" si="38"/>
        <v>103791.5144839508</v>
      </c>
      <c r="S147" s="5">
        <f t="shared" si="39"/>
        <v>621631.51838762278</v>
      </c>
      <c r="T147" s="5">
        <f t="shared" si="5"/>
        <v>576208.48551604955</v>
      </c>
      <c r="U147" s="5">
        <f t="shared" si="6"/>
        <v>725423.03287157358</v>
      </c>
      <c r="V147" s="150"/>
      <c r="W147" s="2">
        <v>142</v>
      </c>
      <c r="X147" s="118">
        <v>49157</v>
      </c>
      <c r="Y147" s="5">
        <f t="shared" si="40"/>
        <v>573780.77741970774</v>
      </c>
      <c r="Z147" s="5">
        <f t="shared" si="41"/>
        <v>4989.5991023797669</v>
      </c>
      <c r="AA147" s="5">
        <f t="shared" si="7"/>
        <v>1164.3939195817152</v>
      </c>
      <c r="AB147" s="35">
        <f t="shared" si="8"/>
        <v>2.4352030574840686E-2</v>
      </c>
      <c r="AC147" s="5">
        <f t="shared" si="9"/>
        <v>3825.2051827980517</v>
      </c>
      <c r="AD147" s="35">
        <f t="shared" si="10"/>
        <v>0.08</v>
      </c>
      <c r="AE147" s="5">
        <f t="shared" si="42"/>
        <v>107383.616499874</v>
      </c>
      <c r="AF147" s="5">
        <f t="shared" si="43"/>
        <v>601139.4560380528</v>
      </c>
      <c r="AG147" s="5">
        <f t="shared" si="11"/>
        <v>572616.38350012607</v>
      </c>
      <c r="AH147" s="5">
        <f t="shared" si="12"/>
        <v>708523.07253792684</v>
      </c>
      <c r="AI147" s="150"/>
      <c r="AJ147" s="2">
        <v>142</v>
      </c>
      <c r="AK147" s="118">
        <v>49157</v>
      </c>
      <c r="AL147" s="5">
        <f t="shared" si="44"/>
        <v>570120.56546236353</v>
      </c>
      <c r="AM147" s="5">
        <f t="shared" si="45"/>
        <v>4871.6032698015033</v>
      </c>
      <c r="AN147" s="5">
        <f t="shared" si="13"/>
        <v>1189.5746178570721</v>
      </c>
      <c r="AO147" s="35">
        <f t="shared" si="14"/>
        <v>2.5038380088443279E-2</v>
      </c>
      <c r="AP147" s="5">
        <f t="shared" si="15"/>
        <v>3682.0286519444312</v>
      </c>
      <c r="AQ147" s="35">
        <f t="shared" si="16"/>
        <v>7.7499999999999999E-2</v>
      </c>
      <c r="AR147" s="5">
        <f t="shared" si="46"/>
        <v>111069.00915549359</v>
      </c>
      <c r="AS147" s="5">
        <f t="shared" si="47"/>
        <v>580698.65515632019</v>
      </c>
      <c r="AT147" s="5">
        <f t="shared" si="17"/>
        <v>568930.99084450642</v>
      </c>
      <c r="AU147" s="5">
        <f t="shared" si="18"/>
        <v>691767.66431181377</v>
      </c>
      <c r="AV147" s="150"/>
      <c r="AW147" s="2">
        <v>142</v>
      </c>
      <c r="AX147" s="118">
        <v>49157</v>
      </c>
      <c r="AY147" s="5">
        <f t="shared" si="48"/>
        <v>566366.68350413896</v>
      </c>
      <c r="AZ147" s="5">
        <f t="shared" si="49"/>
        <v>4754.6586581588872</v>
      </c>
      <c r="BA147" s="5">
        <f t="shared" si="19"/>
        <v>1214.8668862580189</v>
      </c>
      <c r="BB147" s="35">
        <f t="shared" si="20"/>
        <v>2.5740219295561174E-2</v>
      </c>
      <c r="BC147" s="5">
        <f t="shared" si="21"/>
        <v>3539.7917719008683</v>
      </c>
      <c r="BD147" s="35">
        <f t="shared" si="22"/>
        <v>7.4999999999999997E-2</v>
      </c>
      <c r="BE147" s="5">
        <f t="shared" si="50"/>
        <v>114848.18338211895</v>
      </c>
      <c r="BF147" s="5">
        <f t="shared" si="51"/>
        <v>560313.34607644263</v>
      </c>
      <c r="BG147" s="5">
        <f t="shared" si="23"/>
        <v>565151.81661788095</v>
      </c>
      <c r="BH147" s="5">
        <f t="shared" si="24"/>
        <v>675161.52945856156</v>
      </c>
      <c r="BI147" s="150"/>
      <c r="BJ147" s="2">
        <v>142</v>
      </c>
      <c r="BK147" s="118">
        <v>49157</v>
      </c>
      <c r="BL147" s="5">
        <f t="shared" si="52"/>
        <v>562518.73992621317</v>
      </c>
      <c r="BM147" s="5">
        <f t="shared" si="53"/>
        <v>4638.7987043821031</v>
      </c>
      <c r="BN147" s="5">
        <f t="shared" si="25"/>
        <v>1240.2479839945654</v>
      </c>
      <c r="BO147" s="35">
        <f t="shared" si="26"/>
        <v>2.6457742207640973E-2</v>
      </c>
      <c r="BP147" s="5">
        <f t="shared" si="27"/>
        <v>3398.5507203875377</v>
      </c>
      <c r="BQ147" s="35">
        <f t="shared" si="28"/>
        <v>7.2499999999999995E-2</v>
      </c>
      <c r="BR147" s="5">
        <f t="shared" si="54"/>
        <v>118721.50805778208</v>
      </c>
      <c r="BS147" s="5">
        <f t="shared" si="55"/>
        <v>539987.9079644765</v>
      </c>
      <c r="BT147" s="5">
        <f t="shared" si="29"/>
        <v>561278.49194221862</v>
      </c>
      <c r="BU147" s="5">
        <f t="shared" si="30"/>
        <v>658709.41602225858</v>
      </c>
      <c r="BV147" s="150"/>
      <c r="BW147" s="2">
        <v>142</v>
      </c>
      <c r="BX147" s="118">
        <v>49157</v>
      </c>
      <c r="BY147" s="5">
        <f t="shared" si="56"/>
        <v>558576.47033557494</v>
      </c>
      <c r="BZ147" s="5">
        <f t="shared" si="57"/>
        <v>4524.056967218442</v>
      </c>
      <c r="CA147" s="5">
        <f t="shared" si="31"/>
        <v>1265.6942235942547</v>
      </c>
      <c r="CB147" s="35">
        <f t="shared" si="32"/>
        <v>2.7191139422694247E-2</v>
      </c>
      <c r="CC147" s="5">
        <f t="shared" si="33"/>
        <v>3258.3627436241873</v>
      </c>
      <c r="CD147" s="35">
        <f t="shared" si="34"/>
        <v>7.0000000000000007E-2</v>
      </c>
      <c r="CE147" s="5">
        <f t="shared" si="58"/>
        <v>122689.22388801846</v>
      </c>
      <c r="CF147" s="5">
        <f t="shared" si="59"/>
        <v>519726.86545700039</v>
      </c>
      <c r="CG147" s="5">
        <f t="shared" si="35"/>
        <v>557310.77611198067</v>
      </c>
      <c r="CH147" s="5">
        <f t="shared" si="36"/>
        <v>642416.08934501885</v>
      </c>
    </row>
    <row r="148" spans="9:86" ht="14.25" customHeight="1">
      <c r="I148" s="150"/>
      <c r="J148" s="2">
        <v>143</v>
      </c>
      <c r="K148" s="118">
        <v>49188</v>
      </c>
      <c r="L148" s="5">
        <f t="shared" si="37"/>
        <v>576208.48551604955</v>
      </c>
      <c r="M148" s="5">
        <f t="shared" si="0"/>
        <v>5108.6129075462923</v>
      </c>
      <c r="N148" s="5">
        <f t="shared" si="1"/>
        <v>1147.1795696234517</v>
      </c>
      <c r="O148" s="35">
        <f t="shared" si="2"/>
        <v>2.3890926950082169E-2</v>
      </c>
      <c r="P148" s="5">
        <f t="shared" si="3"/>
        <v>3961.4333379228406</v>
      </c>
      <c r="Q148" s="35">
        <f t="shared" si="4"/>
        <v>8.2500000000000004E-2</v>
      </c>
      <c r="R148" s="5">
        <f t="shared" si="38"/>
        <v>104938.69405357425</v>
      </c>
      <c r="S148" s="5">
        <f t="shared" si="39"/>
        <v>625592.95172554557</v>
      </c>
      <c r="T148" s="5">
        <f t="shared" si="5"/>
        <v>575061.30594642612</v>
      </c>
      <c r="U148" s="5">
        <f t="shared" si="6"/>
        <v>730531.6457791198</v>
      </c>
      <c r="V148" s="150"/>
      <c r="W148" s="2">
        <v>143</v>
      </c>
      <c r="X148" s="118">
        <v>49188</v>
      </c>
      <c r="Y148" s="5">
        <f t="shared" si="40"/>
        <v>572616.38350012607</v>
      </c>
      <c r="Z148" s="5">
        <f t="shared" si="41"/>
        <v>4989.5991023797669</v>
      </c>
      <c r="AA148" s="5">
        <f t="shared" si="7"/>
        <v>1172.1565457122597</v>
      </c>
      <c r="AB148" s="35">
        <f t="shared" si="8"/>
        <v>2.4564226511594421E-2</v>
      </c>
      <c r="AC148" s="5">
        <f t="shared" si="9"/>
        <v>3817.4425566675072</v>
      </c>
      <c r="AD148" s="35">
        <f t="shared" si="10"/>
        <v>0.08</v>
      </c>
      <c r="AE148" s="5">
        <f t="shared" si="42"/>
        <v>108555.77304558626</v>
      </c>
      <c r="AF148" s="5">
        <f t="shared" si="43"/>
        <v>604956.89859472029</v>
      </c>
      <c r="AG148" s="5">
        <f t="shared" si="11"/>
        <v>571444.22695441381</v>
      </c>
      <c r="AH148" s="5">
        <f t="shared" si="12"/>
        <v>713512.67164030659</v>
      </c>
      <c r="AI148" s="150"/>
      <c r="AJ148" s="2">
        <v>143</v>
      </c>
      <c r="AK148" s="118">
        <v>49188</v>
      </c>
      <c r="AL148" s="5">
        <f t="shared" si="44"/>
        <v>568930.99084450642</v>
      </c>
      <c r="AM148" s="5">
        <f t="shared" si="45"/>
        <v>4871.6032698015033</v>
      </c>
      <c r="AN148" s="5">
        <f t="shared" si="13"/>
        <v>1197.2572872640662</v>
      </c>
      <c r="AO148" s="35">
        <f t="shared" si="14"/>
        <v>2.5252777012274654E-2</v>
      </c>
      <c r="AP148" s="5">
        <f t="shared" si="15"/>
        <v>3674.3459825374371</v>
      </c>
      <c r="AQ148" s="35">
        <f t="shared" si="16"/>
        <v>7.7499999999999999E-2</v>
      </c>
      <c r="AR148" s="5">
        <f t="shared" si="46"/>
        <v>112266.26644275765</v>
      </c>
      <c r="AS148" s="5">
        <f t="shared" si="47"/>
        <v>584373.00113885768</v>
      </c>
      <c r="AT148" s="5">
        <f t="shared" si="17"/>
        <v>567733.73355724232</v>
      </c>
      <c r="AU148" s="5">
        <f t="shared" si="18"/>
        <v>696639.26758161536</v>
      </c>
      <c r="AV148" s="150"/>
      <c r="AW148" s="2">
        <v>143</v>
      </c>
      <c r="AX148" s="118">
        <v>49188</v>
      </c>
      <c r="AY148" s="5">
        <f t="shared" si="48"/>
        <v>565151.81661788095</v>
      </c>
      <c r="AZ148" s="5">
        <f t="shared" si="49"/>
        <v>4754.6586581588872</v>
      </c>
      <c r="BA148" s="5">
        <f t="shared" si="19"/>
        <v>1222.4598042971315</v>
      </c>
      <c r="BB148" s="35">
        <f t="shared" si="20"/>
        <v>2.5956773419493678E-2</v>
      </c>
      <c r="BC148" s="5">
        <f t="shared" si="21"/>
        <v>3532.1988538617557</v>
      </c>
      <c r="BD148" s="35">
        <f t="shared" si="22"/>
        <v>7.4999999999999997E-2</v>
      </c>
      <c r="BE148" s="5">
        <f t="shared" si="50"/>
        <v>116070.64318641608</v>
      </c>
      <c r="BF148" s="5">
        <f t="shared" si="51"/>
        <v>563845.5449303044</v>
      </c>
      <c r="BG148" s="5">
        <f t="shared" si="23"/>
        <v>563929.35681358387</v>
      </c>
      <c r="BH148" s="5">
        <f t="shared" si="24"/>
        <v>679916.18811672053</v>
      </c>
      <c r="BI148" s="150"/>
      <c r="BJ148" s="2">
        <v>143</v>
      </c>
      <c r="BK148" s="118">
        <v>49188</v>
      </c>
      <c r="BL148" s="5">
        <f t="shared" si="52"/>
        <v>561278.49194221862</v>
      </c>
      <c r="BM148" s="5">
        <f t="shared" si="53"/>
        <v>4638.7987043821031</v>
      </c>
      <c r="BN148" s="5">
        <f t="shared" si="25"/>
        <v>1247.7411488978655</v>
      </c>
      <c r="BO148" s="35">
        <f t="shared" si="26"/>
        <v>2.6676407526258439E-2</v>
      </c>
      <c r="BP148" s="5">
        <f t="shared" si="27"/>
        <v>3391.0575554842376</v>
      </c>
      <c r="BQ148" s="35">
        <f t="shared" si="28"/>
        <v>7.2499999999999995E-2</v>
      </c>
      <c r="BR148" s="5">
        <f t="shared" si="54"/>
        <v>119969.24920667995</v>
      </c>
      <c r="BS148" s="5">
        <f t="shared" si="55"/>
        <v>543378.96551996074</v>
      </c>
      <c r="BT148" s="5">
        <f t="shared" si="29"/>
        <v>560030.75079332071</v>
      </c>
      <c r="BU148" s="5">
        <f t="shared" si="30"/>
        <v>663348.21472664073</v>
      </c>
      <c r="BV148" s="150"/>
      <c r="BW148" s="2">
        <v>143</v>
      </c>
      <c r="BX148" s="118">
        <v>49188</v>
      </c>
      <c r="BY148" s="5">
        <f t="shared" si="56"/>
        <v>557310.77611198067</v>
      </c>
      <c r="BZ148" s="5">
        <f t="shared" si="57"/>
        <v>4524.056967218442</v>
      </c>
      <c r="CA148" s="5">
        <f t="shared" si="31"/>
        <v>1273.0774398985545</v>
      </c>
      <c r="CB148" s="35">
        <f t="shared" si="32"/>
        <v>2.7411867729098163E-2</v>
      </c>
      <c r="CC148" s="5">
        <f t="shared" si="33"/>
        <v>3250.9795273198874</v>
      </c>
      <c r="CD148" s="35">
        <f t="shared" si="34"/>
        <v>7.0000000000000007E-2</v>
      </c>
      <c r="CE148" s="5">
        <f t="shared" si="58"/>
        <v>123962.30132791701</v>
      </c>
      <c r="CF148" s="5">
        <f t="shared" si="59"/>
        <v>522977.84498432028</v>
      </c>
      <c r="CG148" s="5">
        <f t="shared" si="35"/>
        <v>556037.69867208216</v>
      </c>
      <c r="CH148" s="5">
        <f t="shared" si="36"/>
        <v>646940.14631223725</v>
      </c>
    </row>
    <row r="149" spans="9:86" ht="14.25" customHeight="1">
      <c r="I149" s="150"/>
      <c r="J149" s="2">
        <v>144</v>
      </c>
      <c r="K149" s="118">
        <v>49218</v>
      </c>
      <c r="L149" s="5">
        <f t="shared" si="37"/>
        <v>575061.30594642612</v>
      </c>
      <c r="M149" s="5">
        <f t="shared" si="0"/>
        <v>5108.6129075462923</v>
      </c>
      <c r="N149" s="5">
        <f t="shared" si="1"/>
        <v>1155.0664291646126</v>
      </c>
      <c r="O149" s="35">
        <f t="shared" si="2"/>
        <v>2.4103164317695637E-2</v>
      </c>
      <c r="P149" s="5">
        <f t="shared" si="3"/>
        <v>3953.5464783816797</v>
      </c>
      <c r="Q149" s="35">
        <f t="shared" si="4"/>
        <v>8.2500000000000004E-2</v>
      </c>
      <c r="R149" s="5">
        <f t="shared" si="38"/>
        <v>106093.76048273886</v>
      </c>
      <c r="S149" s="5">
        <f t="shared" si="39"/>
        <v>629546.4982039273</v>
      </c>
      <c r="T149" s="5">
        <f t="shared" si="5"/>
        <v>573906.23951726151</v>
      </c>
      <c r="U149" s="5">
        <f t="shared" si="6"/>
        <v>735640.25868666614</v>
      </c>
      <c r="V149" s="150"/>
      <c r="W149" s="2">
        <v>144</v>
      </c>
      <c r="X149" s="118">
        <v>49218</v>
      </c>
      <c r="Y149" s="5">
        <f t="shared" si="40"/>
        <v>571444.22695441381</v>
      </c>
      <c r="Z149" s="5">
        <f t="shared" si="41"/>
        <v>4989.5991023797669</v>
      </c>
      <c r="AA149" s="5">
        <f t="shared" si="7"/>
        <v>1179.9709226836744</v>
      </c>
      <c r="AB149" s="35">
        <f t="shared" si="8"/>
        <v>2.4778710509807393E-2</v>
      </c>
      <c r="AC149" s="5">
        <f t="shared" si="9"/>
        <v>3809.6281796960925</v>
      </c>
      <c r="AD149" s="35">
        <f t="shared" si="10"/>
        <v>0.08</v>
      </c>
      <c r="AE149" s="5">
        <f t="shared" si="42"/>
        <v>109735.74396826993</v>
      </c>
      <c r="AF149" s="5">
        <f t="shared" si="43"/>
        <v>608766.52677441633</v>
      </c>
      <c r="AG149" s="5">
        <f t="shared" si="11"/>
        <v>570264.2560317301</v>
      </c>
      <c r="AH149" s="5">
        <f t="shared" si="12"/>
        <v>718502.27074268623</v>
      </c>
      <c r="AI149" s="150"/>
      <c r="AJ149" s="2">
        <v>144</v>
      </c>
      <c r="AK149" s="118">
        <v>49218</v>
      </c>
      <c r="AL149" s="5">
        <f t="shared" si="44"/>
        <v>567733.73355724232</v>
      </c>
      <c r="AM149" s="5">
        <f t="shared" si="45"/>
        <v>4871.6032698015033</v>
      </c>
      <c r="AN149" s="5">
        <f t="shared" si="13"/>
        <v>1204.9895739109802</v>
      </c>
      <c r="AO149" s="35">
        <f t="shared" si="14"/>
        <v>2.546946575876459E-2</v>
      </c>
      <c r="AP149" s="5">
        <f t="shared" si="15"/>
        <v>3666.6136958905231</v>
      </c>
      <c r="AQ149" s="35">
        <f t="shared" si="16"/>
        <v>7.7499999999999999E-2</v>
      </c>
      <c r="AR149" s="5">
        <f t="shared" si="46"/>
        <v>113471.25601666863</v>
      </c>
      <c r="AS149" s="5">
        <f t="shared" si="47"/>
        <v>588039.61483474821</v>
      </c>
      <c r="AT149" s="5">
        <f t="shared" si="17"/>
        <v>566528.74398333137</v>
      </c>
      <c r="AU149" s="5">
        <f t="shared" si="18"/>
        <v>701510.87085141684</v>
      </c>
      <c r="AV149" s="150"/>
      <c r="AW149" s="2">
        <v>144</v>
      </c>
      <c r="AX149" s="118">
        <v>49218</v>
      </c>
      <c r="AY149" s="5">
        <f t="shared" si="48"/>
        <v>563929.35681358387</v>
      </c>
      <c r="AZ149" s="5">
        <f t="shared" si="49"/>
        <v>4754.6586581588872</v>
      </c>
      <c r="BA149" s="5">
        <f t="shared" si="19"/>
        <v>1230.1001780739884</v>
      </c>
      <c r="BB149" s="35">
        <f t="shared" si="20"/>
        <v>2.6175622812570513E-2</v>
      </c>
      <c r="BC149" s="5">
        <f t="shared" si="21"/>
        <v>3524.5584800848987</v>
      </c>
      <c r="BD149" s="35">
        <f t="shared" si="22"/>
        <v>7.4999999999999997E-2</v>
      </c>
      <c r="BE149" s="5">
        <f t="shared" si="50"/>
        <v>117300.74336449007</v>
      </c>
      <c r="BF149" s="5">
        <f t="shared" si="51"/>
        <v>567370.10341038927</v>
      </c>
      <c r="BG149" s="5">
        <f t="shared" si="23"/>
        <v>562699.2566355099</v>
      </c>
      <c r="BH149" s="5">
        <f t="shared" si="24"/>
        <v>684670.84677487938</v>
      </c>
      <c r="BI149" s="150"/>
      <c r="BJ149" s="2">
        <v>144</v>
      </c>
      <c r="BK149" s="118">
        <v>49218</v>
      </c>
      <c r="BL149" s="5">
        <f t="shared" si="52"/>
        <v>560030.75079332071</v>
      </c>
      <c r="BM149" s="5">
        <f t="shared" si="53"/>
        <v>4638.7987043821031</v>
      </c>
      <c r="BN149" s="5">
        <f t="shared" si="25"/>
        <v>1255.2795850057905</v>
      </c>
      <c r="BO149" s="35">
        <f t="shared" si="26"/>
        <v>2.6897371258151889E-2</v>
      </c>
      <c r="BP149" s="5">
        <f t="shared" si="27"/>
        <v>3383.5191193763126</v>
      </c>
      <c r="BQ149" s="35">
        <f t="shared" si="28"/>
        <v>7.2499999999999995E-2</v>
      </c>
      <c r="BR149" s="5">
        <f t="shared" si="54"/>
        <v>121224.52879168573</v>
      </c>
      <c r="BS149" s="5">
        <f t="shared" si="55"/>
        <v>546762.48463933705</v>
      </c>
      <c r="BT149" s="5">
        <f t="shared" si="29"/>
        <v>558775.47120831488</v>
      </c>
      <c r="BU149" s="5">
        <f t="shared" si="30"/>
        <v>667987.01343102276</v>
      </c>
      <c r="BV149" s="150"/>
      <c r="BW149" s="2">
        <v>144</v>
      </c>
      <c r="BX149" s="118">
        <v>49218</v>
      </c>
      <c r="BY149" s="5">
        <f t="shared" si="56"/>
        <v>556037.69867208216</v>
      </c>
      <c r="BZ149" s="5">
        <f t="shared" si="57"/>
        <v>4524.056967218442</v>
      </c>
      <c r="CA149" s="5">
        <f t="shared" si="31"/>
        <v>1280.5037249646293</v>
      </c>
      <c r="CB149" s="35">
        <f t="shared" si="32"/>
        <v>2.7634897303316707E-2</v>
      </c>
      <c r="CC149" s="5">
        <f t="shared" si="33"/>
        <v>3243.5532422538126</v>
      </c>
      <c r="CD149" s="35">
        <f t="shared" si="34"/>
        <v>7.0000000000000007E-2</v>
      </c>
      <c r="CE149" s="5">
        <f t="shared" si="58"/>
        <v>125242.80505288164</v>
      </c>
      <c r="CF149" s="5">
        <f t="shared" si="59"/>
        <v>526221.39822657406</v>
      </c>
      <c r="CG149" s="5">
        <f t="shared" si="35"/>
        <v>554757.19494711747</v>
      </c>
      <c r="CH149" s="5">
        <f t="shared" si="36"/>
        <v>651464.20327945566</v>
      </c>
    </row>
    <row r="150" spans="9:86" ht="14.25" customHeight="1">
      <c r="I150" s="150"/>
      <c r="J150" s="2">
        <v>145</v>
      </c>
      <c r="K150" s="118">
        <v>49249</v>
      </c>
      <c r="L150" s="5">
        <f t="shared" si="37"/>
        <v>573906.23951726151</v>
      </c>
      <c r="M150" s="5">
        <f t="shared" si="0"/>
        <v>5108.6129075462923</v>
      </c>
      <c r="N150" s="5">
        <f t="shared" si="1"/>
        <v>1163.0075108651195</v>
      </c>
      <c r="O150" s="35">
        <f t="shared" si="2"/>
        <v>2.4317718068583002E-2</v>
      </c>
      <c r="P150" s="5">
        <f t="shared" si="3"/>
        <v>3945.6053966811728</v>
      </c>
      <c r="Q150" s="35">
        <f t="shared" si="4"/>
        <v>8.2500000000000004E-2</v>
      </c>
      <c r="R150" s="5">
        <f t="shared" si="38"/>
        <v>107256.76799360398</v>
      </c>
      <c r="S150" s="5">
        <f t="shared" si="39"/>
        <v>633492.10360060842</v>
      </c>
      <c r="T150" s="5">
        <f t="shared" si="5"/>
        <v>572743.2320063964</v>
      </c>
      <c r="U150" s="5">
        <f t="shared" si="6"/>
        <v>740748.87159421237</v>
      </c>
      <c r="V150" s="150"/>
      <c r="W150" s="2">
        <v>145</v>
      </c>
      <c r="X150" s="118">
        <v>49249</v>
      </c>
      <c r="Y150" s="5">
        <f t="shared" si="40"/>
        <v>570264.2560317301</v>
      </c>
      <c r="Z150" s="5">
        <f t="shared" si="41"/>
        <v>4989.5991023797669</v>
      </c>
      <c r="AA150" s="5">
        <f t="shared" si="7"/>
        <v>1187.8373955015659</v>
      </c>
      <c r="AB150" s="35">
        <f t="shared" si="8"/>
        <v>2.4995514965654237E-2</v>
      </c>
      <c r="AC150" s="5">
        <f t="shared" si="9"/>
        <v>3801.761706878201</v>
      </c>
      <c r="AD150" s="35">
        <f t="shared" si="10"/>
        <v>0.08</v>
      </c>
      <c r="AE150" s="5">
        <f t="shared" si="42"/>
        <v>110923.5813637715</v>
      </c>
      <c r="AF150" s="5">
        <f t="shared" si="43"/>
        <v>612568.28848129453</v>
      </c>
      <c r="AG150" s="5">
        <f t="shared" si="11"/>
        <v>569076.41863622854</v>
      </c>
      <c r="AH150" s="5">
        <f t="shared" si="12"/>
        <v>723491.86984506599</v>
      </c>
      <c r="AI150" s="150"/>
      <c r="AJ150" s="2">
        <v>145</v>
      </c>
      <c r="AK150" s="118">
        <v>49249</v>
      </c>
      <c r="AL150" s="5">
        <f t="shared" si="44"/>
        <v>566528.74398333137</v>
      </c>
      <c r="AM150" s="5">
        <f t="shared" si="45"/>
        <v>4871.6032698015033</v>
      </c>
      <c r="AN150" s="5">
        <f t="shared" si="13"/>
        <v>1212.7717982424883</v>
      </c>
      <c r="AO150" s="35">
        <f t="shared" si="14"/>
        <v>2.56884787108667E-2</v>
      </c>
      <c r="AP150" s="5">
        <f t="shared" si="15"/>
        <v>3658.831471559015</v>
      </c>
      <c r="AQ150" s="35">
        <f t="shared" si="16"/>
        <v>7.7499999999999999E-2</v>
      </c>
      <c r="AR150" s="5">
        <f t="shared" si="46"/>
        <v>114684.02781491113</v>
      </c>
      <c r="AS150" s="5">
        <f t="shared" si="47"/>
        <v>591698.44630630722</v>
      </c>
      <c r="AT150" s="5">
        <f t="shared" si="17"/>
        <v>565315.9721850889</v>
      </c>
      <c r="AU150" s="5">
        <f t="shared" si="18"/>
        <v>706382.47412121831</v>
      </c>
      <c r="AV150" s="150"/>
      <c r="AW150" s="2">
        <v>145</v>
      </c>
      <c r="AX150" s="118">
        <v>49249</v>
      </c>
      <c r="AY150" s="5">
        <f t="shared" si="48"/>
        <v>562699.2566355099</v>
      </c>
      <c r="AZ150" s="5">
        <f t="shared" si="49"/>
        <v>4754.6586581588872</v>
      </c>
      <c r="BA150" s="5">
        <f t="shared" si="19"/>
        <v>1237.7883041869504</v>
      </c>
      <c r="BB150" s="35">
        <f t="shared" si="20"/>
        <v>2.6396799844832168E-2</v>
      </c>
      <c r="BC150" s="5">
        <f t="shared" si="21"/>
        <v>3516.8703539719368</v>
      </c>
      <c r="BD150" s="35">
        <f t="shared" si="22"/>
        <v>7.4999999999999997E-2</v>
      </c>
      <c r="BE150" s="5">
        <f t="shared" si="50"/>
        <v>118538.53166867702</v>
      </c>
      <c r="BF150" s="5">
        <f t="shared" si="51"/>
        <v>570886.97376436123</v>
      </c>
      <c r="BG150" s="5">
        <f t="shared" si="23"/>
        <v>561461.46833132289</v>
      </c>
      <c r="BH150" s="5">
        <f t="shared" si="24"/>
        <v>689425.50543303823</v>
      </c>
      <c r="BI150" s="150"/>
      <c r="BJ150" s="2">
        <v>145</v>
      </c>
      <c r="BK150" s="118">
        <v>49249</v>
      </c>
      <c r="BL150" s="5">
        <f t="shared" si="52"/>
        <v>558775.47120831488</v>
      </c>
      <c r="BM150" s="5">
        <f t="shared" si="53"/>
        <v>4638.7987043821031</v>
      </c>
      <c r="BN150" s="5">
        <f t="shared" si="25"/>
        <v>1262.8635658318676</v>
      </c>
      <c r="BO150" s="35">
        <f t="shared" si="26"/>
        <v>2.7120665760814636E-2</v>
      </c>
      <c r="BP150" s="5">
        <f t="shared" si="27"/>
        <v>3375.9351385502355</v>
      </c>
      <c r="BQ150" s="35">
        <f t="shared" si="28"/>
        <v>7.2499999999999995E-2</v>
      </c>
      <c r="BR150" s="5">
        <f t="shared" si="54"/>
        <v>122487.3923575176</v>
      </c>
      <c r="BS150" s="5">
        <f t="shared" si="55"/>
        <v>550138.41977788729</v>
      </c>
      <c r="BT150" s="5">
        <f t="shared" si="29"/>
        <v>557512.60764248297</v>
      </c>
      <c r="BU150" s="5">
        <f t="shared" si="30"/>
        <v>672625.81213540491</v>
      </c>
      <c r="BV150" s="150"/>
      <c r="BW150" s="2">
        <v>145</v>
      </c>
      <c r="BX150" s="118">
        <v>49249</v>
      </c>
      <c r="BY150" s="5">
        <f t="shared" si="56"/>
        <v>554757.19494711747</v>
      </c>
      <c r="BZ150" s="5">
        <f t="shared" si="57"/>
        <v>4524.056967218442</v>
      </c>
      <c r="CA150" s="5">
        <f t="shared" si="31"/>
        <v>1287.9733300269231</v>
      </c>
      <c r="CB150" s="35">
        <f t="shared" si="32"/>
        <v>2.7860260490711435E-2</v>
      </c>
      <c r="CC150" s="5">
        <f t="shared" si="33"/>
        <v>3236.0836371915188</v>
      </c>
      <c r="CD150" s="35">
        <f t="shared" si="34"/>
        <v>7.0000000000000007E-2</v>
      </c>
      <c r="CE150" s="5">
        <f t="shared" si="58"/>
        <v>126530.77838290857</v>
      </c>
      <c r="CF150" s="5">
        <f t="shared" si="59"/>
        <v>529457.48186376563</v>
      </c>
      <c r="CG150" s="5">
        <f t="shared" si="35"/>
        <v>553469.22161709052</v>
      </c>
      <c r="CH150" s="5">
        <f t="shared" si="36"/>
        <v>655988.26024667418</v>
      </c>
    </row>
    <row r="151" spans="9:86" ht="14.25" customHeight="1">
      <c r="I151" s="150"/>
      <c r="J151" s="2">
        <v>146</v>
      </c>
      <c r="K151" s="118">
        <v>49279</v>
      </c>
      <c r="L151" s="5">
        <f t="shared" si="37"/>
        <v>572743.2320063964</v>
      </c>
      <c r="M151" s="5">
        <f t="shared" si="0"/>
        <v>5108.6129075462923</v>
      </c>
      <c r="N151" s="5">
        <f t="shared" si="1"/>
        <v>1171.0031875023169</v>
      </c>
      <c r="O151" s="35">
        <f t="shared" si="2"/>
        <v>2.4534621213770834E-2</v>
      </c>
      <c r="P151" s="5">
        <f t="shared" si="3"/>
        <v>3937.6097200439754</v>
      </c>
      <c r="Q151" s="35">
        <f t="shared" si="4"/>
        <v>8.2500000000000004E-2</v>
      </c>
      <c r="R151" s="5">
        <f t="shared" si="38"/>
        <v>108427.77118110629</v>
      </c>
      <c r="S151" s="5">
        <f t="shared" si="39"/>
        <v>637429.71332065237</v>
      </c>
      <c r="T151" s="5">
        <f t="shared" si="5"/>
        <v>571572.22881889413</v>
      </c>
      <c r="U151" s="5">
        <f t="shared" si="6"/>
        <v>745857.48450175871</v>
      </c>
      <c r="V151" s="150"/>
      <c r="W151" s="2">
        <v>146</v>
      </c>
      <c r="X151" s="118">
        <v>49279</v>
      </c>
      <c r="Y151" s="5">
        <f t="shared" si="40"/>
        <v>569076.41863622854</v>
      </c>
      <c r="Z151" s="5">
        <f t="shared" si="41"/>
        <v>4989.5991023797669</v>
      </c>
      <c r="AA151" s="5">
        <f t="shared" si="7"/>
        <v>1195.7563114715763</v>
      </c>
      <c r="AB151" s="35">
        <f t="shared" si="8"/>
        <v>2.5214672876528545E-2</v>
      </c>
      <c r="AC151" s="5">
        <f t="shared" si="9"/>
        <v>3793.8427909081906</v>
      </c>
      <c r="AD151" s="35">
        <f t="shared" si="10"/>
        <v>0.08</v>
      </c>
      <c r="AE151" s="5">
        <f t="shared" si="42"/>
        <v>112119.33767524308</v>
      </c>
      <c r="AF151" s="5">
        <f t="shared" si="43"/>
        <v>616362.13127220271</v>
      </c>
      <c r="AG151" s="5">
        <f t="shared" si="11"/>
        <v>567880.66232475697</v>
      </c>
      <c r="AH151" s="5">
        <f t="shared" si="12"/>
        <v>728481.46894744574</v>
      </c>
      <c r="AI151" s="150"/>
      <c r="AJ151" s="2">
        <v>146</v>
      </c>
      <c r="AK151" s="118">
        <v>49279</v>
      </c>
      <c r="AL151" s="5">
        <f t="shared" si="44"/>
        <v>565315.9721850889</v>
      </c>
      <c r="AM151" s="5">
        <f t="shared" si="45"/>
        <v>4871.6032698015033</v>
      </c>
      <c r="AN151" s="5">
        <f t="shared" si="13"/>
        <v>1220.6042827728043</v>
      </c>
      <c r="AO151" s="35">
        <f t="shared" si="14"/>
        <v>2.5909848852595355E-2</v>
      </c>
      <c r="AP151" s="5">
        <f t="shared" si="15"/>
        <v>3650.998987028699</v>
      </c>
      <c r="AQ151" s="35">
        <f t="shared" si="16"/>
        <v>7.7499999999999999E-2</v>
      </c>
      <c r="AR151" s="5">
        <f t="shared" si="46"/>
        <v>115904.63209768393</v>
      </c>
      <c r="AS151" s="5">
        <f t="shared" si="47"/>
        <v>595349.44529333594</v>
      </c>
      <c r="AT151" s="5">
        <f t="shared" si="17"/>
        <v>564095.36790231615</v>
      </c>
      <c r="AU151" s="5">
        <f t="shared" si="18"/>
        <v>711254.07739101991</v>
      </c>
      <c r="AV151" s="150"/>
      <c r="AW151" s="2">
        <v>146</v>
      </c>
      <c r="AX151" s="118">
        <v>49279</v>
      </c>
      <c r="AY151" s="5">
        <f t="shared" si="48"/>
        <v>561461.46833132289</v>
      </c>
      <c r="AZ151" s="5">
        <f t="shared" si="49"/>
        <v>4754.6586581588872</v>
      </c>
      <c r="BA151" s="5">
        <f t="shared" si="19"/>
        <v>1245.5244810881195</v>
      </c>
      <c r="BB151" s="35">
        <f t="shared" si="20"/>
        <v>2.6620337487233421E-2</v>
      </c>
      <c r="BC151" s="5">
        <f t="shared" si="21"/>
        <v>3509.1341770707677</v>
      </c>
      <c r="BD151" s="35">
        <f t="shared" si="22"/>
        <v>7.4999999999999997E-2</v>
      </c>
      <c r="BE151" s="5">
        <f t="shared" si="50"/>
        <v>119784.05614976515</v>
      </c>
      <c r="BF151" s="5">
        <f t="shared" si="51"/>
        <v>574396.10794143204</v>
      </c>
      <c r="BG151" s="5">
        <f t="shared" si="23"/>
        <v>560215.94385023473</v>
      </c>
      <c r="BH151" s="5">
        <f t="shared" si="24"/>
        <v>694180.16409119719</v>
      </c>
      <c r="BI151" s="150"/>
      <c r="BJ151" s="2">
        <v>146</v>
      </c>
      <c r="BK151" s="118">
        <v>49279</v>
      </c>
      <c r="BL151" s="5">
        <f t="shared" si="52"/>
        <v>557512.60764248297</v>
      </c>
      <c r="BM151" s="5">
        <f t="shared" si="53"/>
        <v>4638.7987043821031</v>
      </c>
      <c r="BN151" s="5">
        <f t="shared" si="25"/>
        <v>1270.4933665421017</v>
      </c>
      <c r="BO151" s="35">
        <f t="shared" si="26"/>
        <v>2.7346323992518563E-2</v>
      </c>
      <c r="BP151" s="5">
        <f t="shared" si="27"/>
        <v>3368.3053378400014</v>
      </c>
      <c r="BQ151" s="35">
        <f t="shared" si="28"/>
        <v>7.2499999999999995E-2</v>
      </c>
      <c r="BR151" s="5">
        <f t="shared" si="54"/>
        <v>123757.8857240597</v>
      </c>
      <c r="BS151" s="5">
        <f t="shared" si="55"/>
        <v>553506.72511572728</v>
      </c>
      <c r="BT151" s="5">
        <f t="shared" si="29"/>
        <v>556242.11427594081</v>
      </c>
      <c r="BU151" s="5">
        <f t="shared" si="30"/>
        <v>677264.61083978694</v>
      </c>
      <c r="BV151" s="150"/>
      <c r="BW151" s="2">
        <v>146</v>
      </c>
      <c r="BX151" s="118">
        <v>49279</v>
      </c>
      <c r="BY151" s="5">
        <f t="shared" si="56"/>
        <v>553469.22161709052</v>
      </c>
      <c r="BZ151" s="5">
        <f t="shared" si="57"/>
        <v>4524.056967218442</v>
      </c>
      <c r="CA151" s="5">
        <f t="shared" si="31"/>
        <v>1295.4865077854138</v>
      </c>
      <c r="CB151" s="35">
        <f t="shared" si="32"/>
        <v>2.8087990237296565E-2</v>
      </c>
      <c r="CC151" s="5">
        <f t="shared" si="33"/>
        <v>3228.5704594330282</v>
      </c>
      <c r="CD151" s="35">
        <f t="shared" si="34"/>
        <v>7.0000000000000007E-2</v>
      </c>
      <c r="CE151" s="5">
        <f t="shared" si="58"/>
        <v>127826.26489069399</v>
      </c>
      <c r="CF151" s="5">
        <f t="shared" si="59"/>
        <v>532686.05232319864</v>
      </c>
      <c r="CG151" s="5">
        <f t="shared" si="35"/>
        <v>552173.73510930513</v>
      </c>
      <c r="CH151" s="5">
        <f t="shared" si="36"/>
        <v>660512.31721389259</v>
      </c>
    </row>
    <row r="152" spans="9:86" ht="14.25" customHeight="1">
      <c r="I152" s="150"/>
      <c r="J152" s="2">
        <v>147</v>
      </c>
      <c r="K152" s="118">
        <v>49310</v>
      </c>
      <c r="L152" s="5">
        <f t="shared" si="37"/>
        <v>571572.22881889413</v>
      </c>
      <c r="M152" s="5">
        <f t="shared" si="0"/>
        <v>5108.6129075462923</v>
      </c>
      <c r="N152" s="5">
        <f t="shared" si="1"/>
        <v>1179.0538344163951</v>
      </c>
      <c r="O152" s="35">
        <f t="shared" si="2"/>
        <v>2.4753907379708992E-2</v>
      </c>
      <c r="P152" s="5">
        <f t="shared" si="3"/>
        <v>3929.5590731298971</v>
      </c>
      <c r="Q152" s="35">
        <f t="shared" si="4"/>
        <v>8.2500000000000004E-2</v>
      </c>
      <c r="R152" s="5">
        <f t="shared" si="38"/>
        <v>109606.82501552269</v>
      </c>
      <c r="S152" s="5">
        <f t="shared" si="39"/>
        <v>641359.27239378227</v>
      </c>
      <c r="T152" s="5">
        <f t="shared" si="5"/>
        <v>570393.17498447769</v>
      </c>
      <c r="U152" s="5">
        <f t="shared" si="6"/>
        <v>750966.09740930493</v>
      </c>
      <c r="V152" s="150"/>
      <c r="W152" s="2">
        <v>147</v>
      </c>
      <c r="X152" s="118">
        <v>49310</v>
      </c>
      <c r="Y152" s="5">
        <f t="shared" si="40"/>
        <v>567880.66232475697</v>
      </c>
      <c r="Z152" s="5">
        <f t="shared" si="41"/>
        <v>4989.5991023797669</v>
      </c>
      <c r="AA152" s="5">
        <f t="shared" si="7"/>
        <v>1203.7280202147203</v>
      </c>
      <c r="AB152" s="35">
        <f t="shared" si="8"/>
        <v>2.5436217855074727E-2</v>
      </c>
      <c r="AC152" s="5">
        <f t="shared" si="9"/>
        <v>3785.8710821650466</v>
      </c>
      <c r="AD152" s="35">
        <f t="shared" si="10"/>
        <v>0.08</v>
      </c>
      <c r="AE152" s="5">
        <f t="shared" si="42"/>
        <v>113323.0656954578</v>
      </c>
      <c r="AF152" s="5">
        <f t="shared" si="43"/>
        <v>620148.00235436775</v>
      </c>
      <c r="AG152" s="5">
        <f t="shared" si="11"/>
        <v>566676.93430454226</v>
      </c>
      <c r="AH152" s="5">
        <f t="shared" si="12"/>
        <v>733471.0680498255</v>
      </c>
      <c r="AI152" s="150"/>
      <c r="AJ152" s="2">
        <v>147</v>
      </c>
      <c r="AK152" s="118">
        <v>49310</v>
      </c>
      <c r="AL152" s="5">
        <f t="shared" si="44"/>
        <v>564095.36790231615</v>
      </c>
      <c r="AM152" s="5">
        <f t="shared" si="45"/>
        <v>4871.6032698015033</v>
      </c>
      <c r="AN152" s="5">
        <f t="shared" si="13"/>
        <v>1228.487352099045</v>
      </c>
      <c r="AO152" s="35">
        <f t="shared" si="14"/>
        <v>2.613360978305599E-2</v>
      </c>
      <c r="AP152" s="5">
        <f t="shared" si="15"/>
        <v>3643.1159177024583</v>
      </c>
      <c r="AQ152" s="35">
        <f t="shared" si="16"/>
        <v>7.7499999999999999E-2</v>
      </c>
      <c r="AR152" s="5">
        <f t="shared" si="46"/>
        <v>117133.11944978299</v>
      </c>
      <c r="AS152" s="5">
        <f t="shared" si="47"/>
        <v>598992.56121103838</v>
      </c>
      <c r="AT152" s="5">
        <f t="shared" si="17"/>
        <v>562866.88055021712</v>
      </c>
      <c r="AU152" s="5">
        <f t="shared" si="18"/>
        <v>716125.68066082138</v>
      </c>
      <c r="AV152" s="150"/>
      <c r="AW152" s="2">
        <v>147</v>
      </c>
      <c r="AX152" s="118">
        <v>49310</v>
      </c>
      <c r="AY152" s="5">
        <f t="shared" si="48"/>
        <v>560215.94385023473</v>
      </c>
      <c r="AZ152" s="5">
        <f t="shared" si="49"/>
        <v>4754.6586581588872</v>
      </c>
      <c r="BA152" s="5">
        <f t="shared" si="19"/>
        <v>1253.3090090949204</v>
      </c>
      <c r="BB152" s="35">
        <f t="shared" si="20"/>
        <v>2.6846269325672176E-2</v>
      </c>
      <c r="BC152" s="5">
        <f t="shared" si="21"/>
        <v>3501.3496490639668</v>
      </c>
      <c r="BD152" s="35">
        <f t="shared" si="22"/>
        <v>7.4999999999999997E-2</v>
      </c>
      <c r="BE152" s="5">
        <f t="shared" si="50"/>
        <v>121037.36515886008</v>
      </c>
      <c r="BF152" s="5">
        <f t="shared" si="51"/>
        <v>577897.45759049605</v>
      </c>
      <c r="BG152" s="5">
        <f t="shared" si="23"/>
        <v>558962.63484113978</v>
      </c>
      <c r="BH152" s="5">
        <f t="shared" si="24"/>
        <v>698934.82274935616</v>
      </c>
      <c r="BI152" s="150"/>
      <c r="BJ152" s="2">
        <v>147</v>
      </c>
      <c r="BK152" s="118">
        <v>49310</v>
      </c>
      <c r="BL152" s="5">
        <f t="shared" si="52"/>
        <v>556242.11427594081</v>
      </c>
      <c r="BM152" s="5">
        <f t="shared" si="53"/>
        <v>4638.7987043821031</v>
      </c>
      <c r="BN152" s="5">
        <f t="shared" si="25"/>
        <v>1278.1692639649609</v>
      </c>
      <c r="BO152" s="35">
        <f t="shared" si="26"/>
        <v>2.7574379526341716E-2</v>
      </c>
      <c r="BP152" s="5">
        <f t="shared" si="27"/>
        <v>3360.6294404171422</v>
      </c>
      <c r="BQ152" s="35">
        <f t="shared" si="28"/>
        <v>7.2499999999999995E-2</v>
      </c>
      <c r="BR152" s="5">
        <f t="shared" si="54"/>
        <v>125036.05498802465</v>
      </c>
      <c r="BS152" s="5">
        <f t="shared" si="55"/>
        <v>556867.35455614445</v>
      </c>
      <c r="BT152" s="5">
        <f t="shared" si="29"/>
        <v>554963.94501197583</v>
      </c>
      <c r="BU152" s="5">
        <f t="shared" si="30"/>
        <v>681903.40954416909</v>
      </c>
      <c r="BV152" s="150"/>
      <c r="BW152" s="2">
        <v>147</v>
      </c>
      <c r="BX152" s="118">
        <v>49310</v>
      </c>
      <c r="BY152" s="5">
        <f t="shared" si="56"/>
        <v>552173.73510930513</v>
      </c>
      <c r="BZ152" s="5">
        <f t="shared" si="57"/>
        <v>4524.056967218442</v>
      </c>
      <c r="CA152" s="5">
        <f t="shared" si="31"/>
        <v>1303.0435124141618</v>
      </c>
      <c r="CB152" s="35">
        <f t="shared" si="32"/>
        <v>2.8318120103765214E-2</v>
      </c>
      <c r="CC152" s="5">
        <f t="shared" si="33"/>
        <v>3221.0134548042802</v>
      </c>
      <c r="CD152" s="35">
        <f t="shared" si="34"/>
        <v>7.0000000000000007E-2</v>
      </c>
      <c r="CE152" s="5">
        <f t="shared" si="58"/>
        <v>129129.30840310815</v>
      </c>
      <c r="CF152" s="5">
        <f t="shared" si="59"/>
        <v>535907.06577800296</v>
      </c>
      <c r="CG152" s="5">
        <f t="shared" si="35"/>
        <v>550870.69159689092</v>
      </c>
      <c r="CH152" s="5">
        <f t="shared" si="36"/>
        <v>665036.37418111111</v>
      </c>
    </row>
    <row r="153" spans="9:86" ht="14.25" customHeight="1">
      <c r="I153" s="150"/>
      <c r="J153" s="2">
        <v>148</v>
      </c>
      <c r="K153" s="118">
        <v>49341</v>
      </c>
      <c r="L153" s="5">
        <f t="shared" si="37"/>
        <v>570393.17498447769</v>
      </c>
      <c r="M153" s="5">
        <f t="shared" si="0"/>
        <v>5108.6129075462923</v>
      </c>
      <c r="N153" s="5">
        <f t="shared" si="1"/>
        <v>1187.1598295280082</v>
      </c>
      <c r="O153" s="35">
        <f t="shared" si="2"/>
        <v>2.4975610822699237E-2</v>
      </c>
      <c r="P153" s="5">
        <f t="shared" si="3"/>
        <v>3921.453078018284</v>
      </c>
      <c r="Q153" s="35">
        <f t="shared" si="4"/>
        <v>8.2500000000000004E-2</v>
      </c>
      <c r="R153" s="5">
        <f t="shared" si="38"/>
        <v>110793.9848450507</v>
      </c>
      <c r="S153" s="5">
        <f t="shared" si="39"/>
        <v>645280.72547180054</v>
      </c>
      <c r="T153" s="5">
        <f t="shared" si="5"/>
        <v>569206.01515494974</v>
      </c>
      <c r="U153" s="5">
        <f t="shared" si="6"/>
        <v>756074.71031685127</v>
      </c>
      <c r="V153" s="150"/>
      <c r="W153" s="2">
        <v>148</v>
      </c>
      <c r="X153" s="118">
        <v>49341</v>
      </c>
      <c r="Y153" s="5">
        <f t="shared" si="40"/>
        <v>566676.93430454226</v>
      </c>
      <c r="Z153" s="5">
        <f t="shared" si="41"/>
        <v>4989.5991023797669</v>
      </c>
      <c r="AA153" s="5">
        <f t="shared" si="7"/>
        <v>1211.7528736828185</v>
      </c>
      <c r="AB153" s="35">
        <f t="shared" si="8"/>
        <v>2.5660184143615084E-2</v>
      </c>
      <c r="AC153" s="5">
        <f t="shared" si="9"/>
        <v>3777.8462286969484</v>
      </c>
      <c r="AD153" s="35">
        <f t="shared" si="10"/>
        <v>0.08</v>
      </c>
      <c r="AE153" s="5">
        <f t="shared" si="42"/>
        <v>114534.81856914063</v>
      </c>
      <c r="AF153" s="5">
        <f t="shared" si="43"/>
        <v>623925.84858306474</v>
      </c>
      <c r="AG153" s="5">
        <f t="shared" si="11"/>
        <v>565465.18143085949</v>
      </c>
      <c r="AH153" s="5">
        <f t="shared" si="12"/>
        <v>738460.66715220537</v>
      </c>
      <c r="AI153" s="150"/>
      <c r="AJ153" s="2">
        <v>148</v>
      </c>
      <c r="AK153" s="118">
        <v>49341</v>
      </c>
      <c r="AL153" s="5">
        <f t="shared" si="44"/>
        <v>562866.88055021712</v>
      </c>
      <c r="AM153" s="5">
        <f t="shared" si="45"/>
        <v>4871.6032698015033</v>
      </c>
      <c r="AN153" s="5">
        <f t="shared" si="13"/>
        <v>1236.4213329146846</v>
      </c>
      <c r="AO153" s="35">
        <f t="shared" si="14"/>
        <v>2.6359795730870869E-2</v>
      </c>
      <c r="AP153" s="5">
        <f t="shared" si="15"/>
        <v>3635.1819368868187</v>
      </c>
      <c r="AQ153" s="35">
        <f t="shared" si="16"/>
        <v>7.7499999999999999E-2</v>
      </c>
      <c r="AR153" s="5">
        <f t="shared" si="46"/>
        <v>118369.54078269767</v>
      </c>
      <c r="AS153" s="5">
        <f t="shared" si="47"/>
        <v>602627.74314792524</v>
      </c>
      <c r="AT153" s="5">
        <f t="shared" si="17"/>
        <v>561630.45921730238</v>
      </c>
      <c r="AU153" s="5">
        <f t="shared" si="18"/>
        <v>720997.28393062297</v>
      </c>
      <c r="AV153" s="150"/>
      <c r="AW153" s="2">
        <v>148</v>
      </c>
      <c r="AX153" s="118">
        <v>49341</v>
      </c>
      <c r="AY153" s="5">
        <f t="shared" si="48"/>
        <v>558962.63484113978</v>
      </c>
      <c r="AZ153" s="5">
        <f t="shared" si="49"/>
        <v>4754.6586581588872</v>
      </c>
      <c r="BA153" s="5">
        <f t="shared" si="19"/>
        <v>1261.1421904017639</v>
      </c>
      <c r="BB153" s="35">
        <f t="shared" si="20"/>
        <v>2.7074629575413834E-2</v>
      </c>
      <c r="BC153" s="5">
        <f t="shared" si="21"/>
        <v>3493.5164677571233</v>
      </c>
      <c r="BD153" s="35">
        <f t="shared" si="22"/>
        <v>7.4999999999999997E-2</v>
      </c>
      <c r="BE153" s="5">
        <f t="shared" si="50"/>
        <v>122298.50734926184</v>
      </c>
      <c r="BF153" s="5">
        <f t="shared" si="51"/>
        <v>581390.97405825322</v>
      </c>
      <c r="BG153" s="5">
        <f t="shared" si="23"/>
        <v>557701.49265073799</v>
      </c>
      <c r="BH153" s="5">
        <f t="shared" si="24"/>
        <v>703689.48140751501</v>
      </c>
      <c r="BI153" s="150"/>
      <c r="BJ153" s="2">
        <v>148</v>
      </c>
      <c r="BK153" s="118">
        <v>49341</v>
      </c>
      <c r="BL153" s="5">
        <f t="shared" si="52"/>
        <v>554963.94501197583</v>
      </c>
      <c r="BM153" s="5">
        <f t="shared" si="53"/>
        <v>4638.7987043821031</v>
      </c>
      <c r="BN153" s="5">
        <f t="shared" si="25"/>
        <v>1285.8915366014157</v>
      </c>
      <c r="BO153" s="35">
        <f t="shared" si="26"/>
        <v>2.7804866564590969E-2</v>
      </c>
      <c r="BP153" s="5">
        <f t="shared" si="27"/>
        <v>3352.9071677806874</v>
      </c>
      <c r="BQ153" s="35">
        <f t="shared" si="28"/>
        <v>7.2499999999999995E-2</v>
      </c>
      <c r="BR153" s="5">
        <f t="shared" si="54"/>
        <v>126321.94652462607</v>
      </c>
      <c r="BS153" s="5">
        <f t="shared" si="55"/>
        <v>560220.26172392513</v>
      </c>
      <c r="BT153" s="5">
        <f t="shared" si="29"/>
        <v>553678.05347537436</v>
      </c>
      <c r="BU153" s="5">
        <f t="shared" si="30"/>
        <v>686542.20824855124</v>
      </c>
      <c r="BV153" s="150"/>
      <c r="BW153" s="2">
        <v>148</v>
      </c>
      <c r="BX153" s="118">
        <v>49341</v>
      </c>
      <c r="BY153" s="5">
        <f t="shared" si="56"/>
        <v>550870.69159689092</v>
      </c>
      <c r="BZ153" s="5">
        <f t="shared" si="57"/>
        <v>4524.056967218442</v>
      </c>
      <c r="CA153" s="5">
        <f t="shared" si="31"/>
        <v>1310.6445995699114</v>
      </c>
      <c r="CB153" s="35">
        <f t="shared" si="32"/>
        <v>2.8550684279910785E-2</v>
      </c>
      <c r="CC153" s="5">
        <f t="shared" si="33"/>
        <v>3213.4123676485306</v>
      </c>
      <c r="CD153" s="35">
        <f t="shared" si="34"/>
        <v>7.0000000000000007E-2</v>
      </c>
      <c r="CE153" s="5">
        <f t="shared" si="58"/>
        <v>130439.95300267807</v>
      </c>
      <c r="CF153" s="5">
        <f t="shared" si="59"/>
        <v>539120.47814565152</v>
      </c>
      <c r="CG153" s="5">
        <f t="shared" si="35"/>
        <v>549560.04699732095</v>
      </c>
      <c r="CH153" s="5">
        <f t="shared" si="36"/>
        <v>669560.43114832963</v>
      </c>
    </row>
    <row r="154" spans="9:86" ht="14.25" customHeight="1">
      <c r="I154" s="150"/>
      <c r="J154" s="2">
        <v>149</v>
      </c>
      <c r="K154" s="118">
        <v>49369</v>
      </c>
      <c r="L154" s="5">
        <f t="shared" si="37"/>
        <v>569206.01515494974</v>
      </c>
      <c r="M154" s="5">
        <f t="shared" si="0"/>
        <v>5108.6129075462923</v>
      </c>
      <c r="N154" s="5">
        <f t="shared" si="1"/>
        <v>1195.3215533560128</v>
      </c>
      <c r="O154" s="35">
        <f t="shared" si="2"/>
        <v>2.5199766443732074E-2</v>
      </c>
      <c r="P154" s="5">
        <f t="shared" si="3"/>
        <v>3913.2913541902794</v>
      </c>
      <c r="Q154" s="35">
        <f t="shared" si="4"/>
        <v>8.2500000000000004E-2</v>
      </c>
      <c r="R154" s="5">
        <f t="shared" si="38"/>
        <v>111989.30639840671</v>
      </c>
      <c r="S154" s="5">
        <f t="shared" si="39"/>
        <v>649194.01682599087</v>
      </c>
      <c r="T154" s="5">
        <f t="shared" si="5"/>
        <v>568010.69360159372</v>
      </c>
      <c r="U154" s="5">
        <f t="shared" si="6"/>
        <v>761183.32322439761</v>
      </c>
      <c r="V154" s="150"/>
      <c r="W154" s="2">
        <v>149</v>
      </c>
      <c r="X154" s="118">
        <v>49369</v>
      </c>
      <c r="Y154" s="5">
        <f t="shared" si="40"/>
        <v>565465.18143085949</v>
      </c>
      <c r="Z154" s="5">
        <f t="shared" si="41"/>
        <v>4989.5991023797669</v>
      </c>
      <c r="AA154" s="5">
        <f t="shared" si="7"/>
        <v>1219.8312261740366</v>
      </c>
      <c r="AB154" s="35">
        <f t="shared" si="8"/>
        <v>2.5886606628985259E-2</v>
      </c>
      <c r="AC154" s="5">
        <f t="shared" si="9"/>
        <v>3769.7678762057303</v>
      </c>
      <c r="AD154" s="35">
        <f t="shared" si="10"/>
        <v>0.08</v>
      </c>
      <c r="AE154" s="5">
        <f t="shared" si="42"/>
        <v>115754.64979531466</v>
      </c>
      <c r="AF154" s="5">
        <f t="shared" si="43"/>
        <v>627695.61645927047</v>
      </c>
      <c r="AG154" s="5">
        <f t="shared" si="11"/>
        <v>564245.35020468547</v>
      </c>
      <c r="AH154" s="5">
        <f t="shared" si="12"/>
        <v>743450.26625458512</v>
      </c>
      <c r="AI154" s="150"/>
      <c r="AJ154" s="2">
        <v>149</v>
      </c>
      <c r="AK154" s="118">
        <v>49369</v>
      </c>
      <c r="AL154" s="5">
        <f t="shared" si="44"/>
        <v>561630.45921730238</v>
      </c>
      <c r="AM154" s="5">
        <f t="shared" si="45"/>
        <v>4871.6032698015033</v>
      </c>
      <c r="AN154" s="5">
        <f t="shared" si="13"/>
        <v>1244.4065540230922</v>
      </c>
      <c r="AO154" s="35">
        <f t="shared" si="14"/>
        <v>2.6588441569012862E-2</v>
      </c>
      <c r="AP154" s="5">
        <f t="shared" si="15"/>
        <v>3627.1967157784111</v>
      </c>
      <c r="AQ154" s="35">
        <f t="shared" si="16"/>
        <v>7.7499999999999999E-2</v>
      </c>
      <c r="AR154" s="5">
        <f t="shared" si="46"/>
        <v>119613.94733672077</v>
      </c>
      <c r="AS154" s="5">
        <f t="shared" si="47"/>
        <v>606254.93986370368</v>
      </c>
      <c r="AT154" s="5">
        <f t="shared" si="17"/>
        <v>560386.05266327935</v>
      </c>
      <c r="AU154" s="5">
        <f t="shared" si="18"/>
        <v>725868.88720042445</v>
      </c>
      <c r="AV154" s="150"/>
      <c r="AW154" s="2">
        <v>149</v>
      </c>
      <c r="AX154" s="118">
        <v>49369</v>
      </c>
      <c r="AY154" s="5">
        <f t="shared" si="48"/>
        <v>557701.49265073799</v>
      </c>
      <c r="AZ154" s="5">
        <f t="shared" si="49"/>
        <v>4754.6586581588872</v>
      </c>
      <c r="BA154" s="5">
        <f t="shared" si="19"/>
        <v>1269.0243290917751</v>
      </c>
      <c r="BB154" s="35">
        <f t="shared" si="20"/>
        <v>2.7305453095923589E-2</v>
      </c>
      <c r="BC154" s="5">
        <f t="shared" si="21"/>
        <v>3485.634329067112</v>
      </c>
      <c r="BD154" s="35">
        <f t="shared" si="22"/>
        <v>7.4999999999999997E-2</v>
      </c>
      <c r="BE154" s="5">
        <f t="shared" si="50"/>
        <v>123567.53167835361</v>
      </c>
      <c r="BF154" s="5">
        <f t="shared" si="51"/>
        <v>584876.6083873203</v>
      </c>
      <c r="BG154" s="5">
        <f t="shared" si="23"/>
        <v>556432.46832164621</v>
      </c>
      <c r="BH154" s="5">
        <f t="shared" si="24"/>
        <v>708444.14006567397</v>
      </c>
      <c r="BI154" s="150"/>
      <c r="BJ154" s="2">
        <v>149</v>
      </c>
      <c r="BK154" s="118">
        <v>49369</v>
      </c>
      <c r="BL154" s="5">
        <f t="shared" si="52"/>
        <v>553678.05347537436</v>
      </c>
      <c r="BM154" s="5">
        <f t="shared" si="53"/>
        <v>4638.7987043821031</v>
      </c>
      <c r="BN154" s="5">
        <f t="shared" si="25"/>
        <v>1293.6604646350497</v>
      </c>
      <c r="BO154" s="35">
        <f t="shared" si="26"/>
        <v>2.8037819953633115E-2</v>
      </c>
      <c r="BP154" s="5">
        <f t="shared" si="27"/>
        <v>3345.1382397470534</v>
      </c>
      <c r="BQ154" s="35">
        <f t="shared" si="28"/>
        <v>7.2499999999999995E-2</v>
      </c>
      <c r="BR154" s="5">
        <f t="shared" si="54"/>
        <v>127615.60698926111</v>
      </c>
      <c r="BS154" s="5">
        <f t="shared" si="55"/>
        <v>563565.39996367216</v>
      </c>
      <c r="BT154" s="5">
        <f t="shared" si="29"/>
        <v>552384.39301073935</v>
      </c>
      <c r="BU154" s="5">
        <f t="shared" si="30"/>
        <v>691181.00695293327</v>
      </c>
      <c r="BV154" s="150"/>
      <c r="BW154" s="2">
        <v>149</v>
      </c>
      <c r="BX154" s="118">
        <v>49369</v>
      </c>
      <c r="BY154" s="5">
        <f t="shared" si="56"/>
        <v>549560.04699732095</v>
      </c>
      <c r="BZ154" s="5">
        <f t="shared" si="57"/>
        <v>4524.056967218442</v>
      </c>
      <c r="CA154" s="5">
        <f t="shared" si="31"/>
        <v>1318.2900264007362</v>
      </c>
      <c r="CB154" s="35">
        <f t="shared" si="32"/>
        <v>2.8785717599456341E-2</v>
      </c>
      <c r="CC154" s="5">
        <f t="shared" si="33"/>
        <v>3205.7669408177057</v>
      </c>
      <c r="CD154" s="35">
        <f t="shared" si="34"/>
        <v>7.0000000000000007E-2</v>
      </c>
      <c r="CE154" s="5">
        <f t="shared" si="58"/>
        <v>131758.24302907882</v>
      </c>
      <c r="CF154" s="5">
        <f t="shared" si="59"/>
        <v>542326.24508646922</v>
      </c>
      <c r="CG154" s="5">
        <f t="shared" si="35"/>
        <v>548241.75697092025</v>
      </c>
      <c r="CH154" s="5">
        <f t="shared" si="36"/>
        <v>674084.48811554804</v>
      </c>
    </row>
    <row r="155" spans="9:86" ht="14.25" customHeight="1">
      <c r="I155" s="150"/>
      <c r="J155" s="2">
        <v>150</v>
      </c>
      <c r="K155" s="118">
        <v>49400</v>
      </c>
      <c r="L155" s="5">
        <f t="shared" si="37"/>
        <v>568010.69360159372</v>
      </c>
      <c r="M155" s="5">
        <f t="shared" si="0"/>
        <v>5108.6129075462923</v>
      </c>
      <c r="N155" s="5">
        <f t="shared" si="1"/>
        <v>1203.5393890353353</v>
      </c>
      <c r="O155" s="35">
        <f t="shared" si="2"/>
        <v>2.5426409803745817E-2</v>
      </c>
      <c r="P155" s="5">
        <f t="shared" si="3"/>
        <v>3905.073518510957</v>
      </c>
      <c r="Q155" s="35">
        <f t="shared" si="4"/>
        <v>8.2500000000000004E-2</v>
      </c>
      <c r="R155" s="5">
        <f t="shared" si="38"/>
        <v>113192.84578744204</v>
      </c>
      <c r="S155" s="5">
        <f t="shared" si="39"/>
        <v>653099.09034450178</v>
      </c>
      <c r="T155" s="5">
        <f t="shared" si="5"/>
        <v>566807.15421255841</v>
      </c>
      <c r="U155" s="5">
        <f t="shared" si="6"/>
        <v>766291.93613194383</v>
      </c>
      <c r="V155" s="150"/>
      <c r="W155" s="2">
        <v>150</v>
      </c>
      <c r="X155" s="118">
        <v>49400</v>
      </c>
      <c r="Y155" s="5">
        <f t="shared" si="40"/>
        <v>564245.35020468547</v>
      </c>
      <c r="Z155" s="5">
        <f t="shared" si="41"/>
        <v>4989.5991023797669</v>
      </c>
      <c r="AA155" s="5">
        <f t="shared" si="7"/>
        <v>1227.9634343485304</v>
      </c>
      <c r="AB155" s="35">
        <f t="shared" si="8"/>
        <v>2.6115520857791556E-2</v>
      </c>
      <c r="AC155" s="5">
        <f t="shared" si="9"/>
        <v>3761.6356680312365</v>
      </c>
      <c r="AD155" s="35">
        <f t="shared" si="10"/>
        <v>0.08</v>
      </c>
      <c r="AE155" s="5">
        <f t="shared" si="42"/>
        <v>116982.6132296632</v>
      </c>
      <c r="AF155" s="5">
        <f t="shared" si="43"/>
        <v>631457.25212730176</v>
      </c>
      <c r="AG155" s="5">
        <f t="shared" si="11"/>
        <v>563017.38677033689</v>
      </c>
      <c r="AH155" s="5">
        <f t="shared" si="12"/>
        <v>748439.86535696499</v>
      </c>
      <c r="AI155" s="150"/>
      <c r="AJ155" s="2">
        <v>150</v>
      </c>
      <c r="AK155" s="118">
        <v>49400</v>
      </c>
      <c r="AL155" s="5">
        <f t="shared" si="44"/>
        <v>560386.05266327935</v>
      </c>
      <c r="AM155" s="5">
        <f t="shared" si="45"/>
        <v>4871.6032698015033</v>
      </c>
      <c r="AN155" s="5">
        <f t="shared" si="13"/>
        <v>1252.4433463511577</v>
      </c>
      <c r="AO155" s="35">
        <f t="shared" si="14"/>
        <v>2.6819582830061261E-2</v>
      </c>
      <c r="AP155" s="5">
        <f t="shared" si="15"/>
        <v>3619.1599234503456</v>
      </c>
      <c r="AQ155" s="35">
        <f t="shared" si="16"/>
        <v>7.7499999999999999E-2</v>
      </c>
      <c r="AR155" s="5">
        <f t="shared" si="46"/>
        <v>120866.39068307192</v>
      </c>
      <c r="AS155" s="5">
        <f t="shared" si="47"/>
        <v>609874.099787154</v>
      </c>
      <c r="AT155" s="5">
        <f t="shared" si="17"/>
        <v>559133.6093169282</v>
      </c>
      <c r="AU155" s="5">
        <f t="shared" si="18"/>
        <v>730740.49047022592</v>
      </c>
      <c r="AV155" s="150"/>
      <c r="AW155" s="2">
        <v>150</v>
      </c>
      <c r="AX155" s="118">
        <v>49400</v>
      </c>
      <c r="AY155" s="5">
        <f t="shared" si="48"/>
        <v>556432.46832164621</v>
      </c>
      <c r="AZ155" s="5">
        <f t="shared" si="49"/>
        <v>4754.6586581588872</v>
      </c>
      <c r="BA155" s="5">
        <f t="shared" si="19"/>
        <v>1276.9557311485987</v>
      </c>
      <c r="BB155" s="35">
        <f t="shared" si="20"/>
        <v>2.7538775406120694E-2</v>
      </c>
      <c r="BC155" s="5">
        <f t="shared" si="21"/>
        <v>3477.7029270102885</v>
      </c>
      <c r="BD155" s="35">
        <f t="shared" si="22"/>
        <v>7.4999999999999997E-2</v>
      </c>
      <c r="BE155" s="5">
        <f t="shared" si="50"/>
        <v>124844.48740950221</v>
      </c>
      <c r="BF155" s="5">
        <f t="shared" si="51"/>
        <v>588354.31131433055</v>
      </c>
      <c r="BG155" s="5">
        <f t="shared" si="23"/>
        <v>555155.51259049762</v>
      </c>
      <c r="BH155" s="5">
        <f t="shared" si="24"/>
        <v>713198.7987238327</v>
      </c>
      <c r="BI155" s="150"/>
      <c r="BJ155" s="2">
        <v>150</v>
      </c>
      <c r="BK155" s="118">
        <v>49400</v>
      </c>
      <c r="BL155" s="5">
        <f t="shared" si="52"/>
        <v>552384.39301073935</v>
      </c>
      <c r="BM155" s="5">
        <f t="shared" si="53"/>
        <v>4638.7987043821031</v>
      </c>
      <c r="BN155" s="5">
        <f t="shared" si="25"/>
        <v>1301.4763299422198</v>
      </c>
      <c r="BO155" s="35">
        <f t="shared" si="26"/>
        <v>2.8273275199147418E-2</v>
      </c>
      <c r="BP155" s="5">
        <f t="shared" si="27"/>
        <v>3337.3223744398833</v>
      </c>
      <c r="BQ155" s="35">
        <f t="shared" si="28"/>
        <v>7.2499999999999995E-2</v>
      </c>
      <c r="BR155" s="5">
        <f t="shared" si="54"/>
        <v>128917.08331920333</v>
      </c>
      <c r="BS155" s="5">
        <f t="shared" si="55"/>
        <v>566902.72233811207</v>
      </c>
      <c r="BT155" s="5">
        <f t="shared" si="29"/>
        <v>551082.91668079712</v>
      </c>
      <c r="BU155" s="5">
        <f t="shared" si="30"/>
        <v>695819.80565731542</v>
      </c>
      <c r="BV155" s="150"/>
      <c r="BW155" s="2">
        <v>150</v>
      </c>
      <c r="BX155" s="118">
        <v>49400</v>
      </c>
      <c r="BY155" s="5">
        <f t="shared" si="56"/>
        <v>548241.75697092025</v>
      </c>
      <c r="BZ155" s="5">
        <f t="shared" si="57"/>
        <v>4524.056967218442</v>
      </c>
      <c r="CA155" s="5">
        <f t="shared" si="31"/>
        <v>1325.9800515547404</v>
      </c>
      <c r="CB155" s="35">
        <f t="shared" si="32"/>
        <v>2.902325555530582E-2</v>
      </c>
      <c r="CC155" s="5">
        <f t="shared" si="33"/>
        <v>3198.0769156637016</v>
      </c>
      <c r="CD155" s="35">
        <f t="shared" si="34"/>
        <v>7.0000000000000007E-2</v>
      </c>
      <c r="CE155" s="5">
        <f t="shared" si="58"/>
        <v>133084.22308063356</v>
      </c>
      <c r="CF155" s="5">
        <f t="shared" si="59"/>
        <v>545524.32200213289</v>
      </c>
      <c r="CG155" s="5">
        <f t="shared" si="35"/>
        <v>546915.77691936551</v>
      </c>
      <c r="CH155" s="5">
        <f t="shared" si="36"/>
        <v>678608.54508276645</v>
      </c>
    </row>
    <row r="156" spans="9:86" ht="14.25" customHeight="1">
      <c r="I156" s="150"/>
      <c r="J156" s="2">
        <v>151</v>
      </c>
      <c r="K156" s="118">
        <v>49430</v>
      </c>
      <c r="L156" s="5">
        <f t="shared" si="37"/>
        <v>566807.15421255841</v>
      </c>
      <c r="M156" s="5">
        <f t="shared" si="0"/>
        <v>5108.6129075462923</v>
      </c>
      <c r="N156" s="5">
        <f t="shared" si="1"/>
        <v>1211.8137223349531</v>
      </c>
      <c r="O156" s="35">
        <f t="shared" si="2"/>
        <v>2.5655577139321234E-2</v>
      </c>
      <c r="P156" s="5">
        <f t="shared" si="3"/>
        <v>3896.7991852113391</v>
      </c>
      <c r="Q156" s="35">
        <f t="shared" si="4"/>
        <v>8.2500000000000004E-2</v>
      </c>
      <c r="R156" s="5">
        <f t="shared" si="38"/>
        <v>114404.65950977699</v>
      </c>
      <c r="S156" s="5">
        <f t="shared" si="39"/>
        <v>656995.88952971308</v>
      </c>
      <c r="T156" s="5">
        <f t="shared" si="5"/>
        <v>565595.34049022349</v>
      </c>
      <c r="U156" s="5">
        <f t="shared" si="6"/>
        <v>771400.54903949006</v>
      </c>
      <c r="V156" s="150"/>
      <c r="W156" s="2">
        <v>151</v>
      </c>
      <c r="X156" s="118">
        <v>49430</v>
      </c>
      <c r="Y156" s="5">
        <f t="shared" si="40"/>
        <v>563017.38677033689</v>
      </c>
      <c r="Z156" s="5">
        <f t="shared" si="41"/>
        <v>4989.5991023797669</v>
      </c>
      <c r="AA156" s="5">
        <f t="shared" si="7"/>
        <v>1236.1498572441874</v>
      </c>
      <c r="AB156" s="35">
        <f t="shared" si="8"/>
        <v>2.6346963052104065E-2</v>
      </c>
      <c r="AC156" s="5">
        <f t="shared" si="9"/>
        <v>3753.4492451355795</v>
      </c>
      <c r="AD156" s="35">
        <f t="shared" si="10"/>
        <v>0.08</v>
      </c>
      <c r="AE156" s="5">
        <f t="shared" si="42"/>
        <v>118218.76308690739</v>
      </c>
      <c r="AF156" s="5">
        <f t="shared" si="43"/>
        <v>635210.7013724373</v>
      </c>
      <c r="AG156" s="5">
        <f t="shared" si="11"/>
        <v>561781.23691309267</v>
      </c>
      <c r="AH156" s="5">
        <f t="shared" si="12"/>
        <v>753429.46445934474</v>
      </c>
      <c r="AI156" s="150"/>
      <c r="AJ156" s="2">
        <v>151</v>
      </c>
      <c r="AK156" s="118">
        <v>49430</v>
      </c>
      <c r="AL156" s="5">
        <f t="shared" si="44"/>
        <v>559133.6093169282</v>
      </c>
      <c r="AM156" s="5">
        <f t="shared" si="45"/>
        <v>4871.6032698015033</v>
      </c>
      <c r="AN156" s="5">
        <f t="shared" si="13"/>
        <v>1260.5320429630087</v>
      </c>
      <c r="AO156" s="35">
        <f t="shared" si="14"/>
        <v>2.7053255721893418E-2</v>
      </c>
      <c r="AP156" s="5">
        <f t="shared" si="15"/>
        <v>3611.0712268384946</v>
      </c>
      <c r="AQ156" s="35">
        <f t="shared" si="16"/>
        <v>7.7499999999999999E-2</v>
      </c>
      <c r="AR156" s="5">
        <f t="shared" si="46"/>
        <v>122126.92272603493</v>
      </c>
      <c r="AS156" s="5">
        <f t="shared" si="47"/>
        <v>613485.17101399251</v>
      </c>
      <c r="AT156" s="5">
        <f t="shared" si="17"/>
        <v>557873.07727396523</v>
      </c>
      <c r="AU156" s="5">
        <f t="shared" si="18"/>
        <v>735612.0937400274</v>
      </c>
      <c r="AV156" s="150"/>
      <c r="AW156" s="2">
        <v>151</v>
      </c>
      <c r="AX156" s="118">
        <v>49430</v>
      </c>
      <c r="AY156" s="5">
        <f t="shared" si="48"/>
        <v>555155.51259049762</v>
      </c>
      <c r="AZ156" s="5">
        <f t="shared" si="49"/>
        <v>4754.6586581588872</v>
      </c>
      <c r="BA156" s="5">
        <f t="shared" si="19"/>
        <v>1284.9367044682772</v>
      </c>
      <c r="BB156" s="35">
        <f t="shared" si="20"/>
        <v>2.77746327000685E-2</v>
      </c>
      <c r="BC156" s="5">
        <f t="shared" si="21"/>
        <v>3469.72195369061</v>
      </c>
      <c r="BD156" s="35">
        <f t="shared" si="22"/>
        <v>7.4999999999999997E-2</v>
      </c>
      <c r="BE156" s="5">
        <f t="shared" si="50"/>
        <v>126129.42411397048</v>
      </c>
      <c r="BF156" s="5">
        <f t="shared" si="51"/>
        <v>591824.03326802119</v>
      </c>
      <c r="BG156" s="5">
        <f t="shared" si="23"/>
        <v>553870.57588602928</v>
      </c>
      <c r="BH156" s="5">
        <f t="shared" si="24"/>
        <v>717953.45738199167</v>
      </c>
      <c r="BI156" s="150"/>
      <c r="BJ156" s="2">
        <v>151</v>
      </c>
      <c r="BK156" s="118">
        <v>49430</v>
      </c>
      <c r="BL156" s="5">
        <f t="shared" si="52"/>
        <v>551082.91668079712</v>
      </c>
      <c r="BM156" s="5">
        <f t="shared" si="53"/>
        <v>4638.7987043821031</v>
      </c>
      <c r="BN156" s="5">
        <f t="shared" si="25"/>
        <v>1309.339416102287</v>
      </c>
      <c r="BO156" s="35">
        <f t="shared" si="26"/>
        <v>2.8511268481814189E-2</v>
      </c>
      <c r="BP156" s="5">
        <f t="shared" si="27"/>
        <v>3329.4592882798161</v>
      </c>
      <c r="BQ156" s="35">
        <f t="shared" si="28"/>
        <v>7.2499999999999995E-2</v>
      </c>
      <c r="BR156" s="5">
        <f t="shared" si="54"/>
        <v>130226.42273530562</v>
      </c>
      <c r="BS156" s="5">
        <f t="shared" si="55"/>
        <v>570232.18162639183</v>
      </c>
      <c r="BT156" s="5">
        <f t="shared" si="29"/>
        <v>549773.57726469485</v>
      </c>
      <c r="BU156" s="5">
        <f t="shared" si="30"/>
        <v>700458.60436169745</v>
      </c>
      <c r="BV156" s="150"/>
      <c r="BW156" s="2">
        <v>151</v>
      </c>
      <c r="BX156" s="118">
        <v>49430</v>
      </c>
      <c r="BY156" s="5">
        <f t="shared" si="56"/>
        <v>546915.77691936551</v>
      </c>
      <c r="BZ156" s="5">
        <f t="shared" si="57"/>
        <v>4524.056967218442</v>
      </c>
      <c r="CA156" s="5">
        <f t="shared" si="31"/>
        <v>1333.7149351888097</v>
      </c>
      <c r="CB156" s="35">
        <f t="shared" si="32"/>
        <v>2.9263334315231045E-2</v>
      </c>
      <c r="CC156" s="5">
        <f t="shared" si="33"/>
        <v>3190.3420320296323</v>
      </c>
      <c r="CD156" s="35">
        <f t="shared" si="34"/>
        <v>7.0000000000000007E-2</v>
      </c>
      <c r="CE156" s="5">
        <f t="shared" si="58"/>
        <v>134417.93801582238</v>
      </c>
      <c r="CF156" s="5">
        <f t="shared" si="59"/>
        <v>548714.66403416253</v>
      </c>
      <c r="CG156" s="5">
        <f t="shared" si="35"/>
        <v>545582.06198417675</v>
      </c>
      <c r="CH156" s="5">
        <f t="shared" si="36"/>
        <v>683132.60204998497</v>
      </c>
    </row>
    <row r="157" spans="9:86" ht="14.25" customHeight="1">
      <c r="I157" s="150"/>
      <c r="J157" s="2">
        <v>152</v>
      </c>
      <c r="K157" s="118">
        <v>49461</v>
      </c>
      <c r="L157" s="5">
        <f t="shared" si="37"/>
        <v>565595.34049022349</v>
      </c>
      <c r="M157" s="5">
        <f t="shared" si="0"/>
        <v>5108.6129075462923</v>
      </c>
      <c r="N157" s="5">
        <f t="shared" si="1"/>
        <v>1220.1449416760056</v>
      </c>
      <c r="O157" s="35">
        <f t="shared" si="2"/>
        <v>2.5887305378827025E-2</v>
      </c>
      <c r="P157" s="5">
        <f t="shared" si="3"/>
        <v>3888.4679658702867</v>
      </c>
      <c r="Q157" s="35">
        <f t="shared" si="4"/>
        <v>8.2500000000000004E-2</v>
      </c>
      <c r="R157" s="5">
        <f t="shared" si="38"/>
        <v>115624.80445145299</v>
      </c>
      <c r="S157" s="5">
        <f t="shared" si="39"/>
        <v>660884.35749558336</v>
      </c>
      <c r="T157" s="5">
        <f t="shared" si="5"/>
        <v>564375.19554854743</v>
      </c>
      <c r="U157" s="5">
        <f t="shared" si="6"/>
        <v>776509.16194703639</v>
      </c>
      <c r="V157" s="150"/>
      <c r="W157" s="2">
        <v>152</v>
      </c>
      <c r="X157" s="118">
        <v>49461</v>
      </c>
      <c r="Y157" s="5">
        <f t="shared" si="40"/>
        <v>561781.23691309267</v>
      </c>
      <c r="Z157" s="5">
        <f t="shared" si="41"/>
        <v>4989.5991023797669</v>
      </c>
      <c r="AA157" s="5">
        <f t="shared" si="7"/>
        <v>1244.3908562924821</v>
      </c>
      <c r="AB157" s="35">
        <f t="shared" si="8"/>
        <v>2.6580970125600449E-2</v>
      </c>
      <c r="AC157" s="5">
        <f t="shared" si="9"/>
        <v>3745.2082460872848</v>
      </c>
      <c r="AD157" s="35">
        <f t="shared" si="10"/>
        <v>0.08</v>
      </c>
      <c r="AE157" s="5">
        <f t="shared" si="42"/>
        <v>119463.15394319987</v>
      </c>
      <c r="AF157" s="5">
        <f t="shared" si="43"/>
        <v>638955.9096185246</v>
      </c>
      <c r="AG157" s="5">
        <f t="shared" si="11"/>
        <v>560536.84605680022</v>
      </c>
      <c r="AH157" s="5">
        <f t="shared" si="12"/>
        <v>758419.0635617245</v>
      </c>
      <c r="AI157" s="150"/>
      <c r="AJ157" s="2">
        <v>152</v>
      </c>
      <c r="AK157" s="118">
        <v>49461</v>
      </c>
      <c r="AL157" s="5">
        <f t="shared" si="44"/>
        <v>557873.07727396523</v>
      </c>
      <c r="AM157" s="5">
        <f t="shared" si="45"/>
        <v>4871.6032698015033</v>
      </c>
      <c r="AN157" s="5">
        <f t="shared" si="13"/>
        <v>1268.6729790738113</v>
      </c>
      <c r="AO157" s="35">
        <f t="shared" si="14"/>
        <v>2.7289497143826794E-2</v>
      </c>
      <c r="AP157" s="5">
        <f t="shared" si="15"/>
        <v>3602.930290727692</v>
      </c>
      <c r="AQ157" s="35">
        <f t="shared" si="16"/>
        <v>7.7499999999999999E-2</v>
      </c>
      <c r="AR157" s="5">
        <f t="shared" si="46"/>
        <v>123395.59570510875</v>
      </c>
      <c r="AS157" s="5">
        <f t="shared" si="47"/>
        <v>617088.10130472016</v>
      </c>
      <c r="AT157" s="5">
        <f t="shared" si="17"/>
        <v>556604.4042948914</v>
      </c>
      <c r="AU157" s="5">
        <f t="shared" si="18"/>
        <v>740483.69700982887</v>
      </c>
      <c r="AV157" s="150"/>
      <c r="AW157" s="2">
        <v>152</v>
      </c>
      <c r="AX157" s="118">
        <v>49461</v>
      </c>
      <c r="AY157" s="5">
        <f t="shared" si="48"/>
        <v>553870.57588602928</v>
      </c>
      <c r="AZ157" s="5">
        <f t="shared" si="49"/>
        <v>4754.6586581588872</v>
      </c>
      <c r="BA157" s="5">
        <f t="shared" si="19"/>
        <v>1292.9675588712043</v>
      </c>
      <c r="BB157" s="35">
        <f t="shared" si="20"/>
        <v>2.8013061863114967E-2</v>
      </c>
      <c r="BC157" s="5">
        <f t="shared" si="21"/>
        <v>3461.6910992876828</v>
      </c>
      <c r="BD157" s="35">
        <f t="shared" si="22"/>
        <v>7.4999999999999997E-2</v>
      </c>
      <c r="BE157" s="5">
        <f t="shared" si="50"/>
        <v>127422.39167284168</v>
      </c>
      <c r="BF157" s="5">
        <f t="shared" si="51"/>
        <v>595285.7243673089</v>
      </c>
      <c r="BG157" s="5">
        <f t="shared" si="23"/>
        <v>552577.60832715803</v>
      </c>
      <c r="BH157" s="5">
        <f t="shared" si="24"/>
        <v>722708.11604015063</v>
      </c>
      <c r="BI157" s="150"/>
      <c r="BJ157" s="2">
        <v>152</v>
      </c>
      <c r="BK157" s="118">
        <v>49461</v>
      </c>
      <c r="BL157" s="5">
        <f t="shared" si="52"/>
        <v>549773.57726469485</v>
      </c>
      <c r="BM157" s="5">
        <f t="shared" si="53"/>
        <v>4638.7987043821031</v>
      </c>
      <c r="BN157" s="5">
        <f t="shared" si="25"/>
        <v>1317.2500084079052</v>
      </c>
      <c r="BO157" s="35">
        <f t="shared" si="26"/>
        <v>2.8751836673453657E-2</v>
      </c>
      <c r="BP157" s="5">
        <f t="shared" si="27"/>
        <v>3321.5486959741979</v>
      </c>
      <c r="BQ157" s="35">
        <f t="shared" si="28"/>
        <v>7.2499999999999995E-2</v>
      </c>
      <c r="BR157" s="5">
        <f t="shared" si="54"/>
        <v>131543.67274371351</v>
      </c>
      <c r="BS157" s="5">
        <f t="shared" si="55"/>
        <v>573553.730322366</v>
      </c>
      <c r="BT157" s="5">
        <f t="shared" si="29"/>
        <v>548456.32725628698</v>
      </c>
      <c r="BU157" s="5">
        <f t="shared" si="30"/>
        <v>705097.40306607948</v>
      </c>
      <c r="BV157" s="150"/>
      <c r="BW157" s="2">
        <v>152</v>
      </c>
      <c r="BX157" s="118">
        <v>49461</v>
      </c>
      <c r="BY157" s="5">
        <f t="shared" si="56"/>
        <v>545582.06198417675</v>
      </c>
      <c r="BZ157" s="5">
        <f t="shared" si="57"/>
        <v>4524.056967218442</v>
      </c>
      <c r="CA157" s="5">
        <f t="shared" si="31"/>
        <v>1341.4949389774106</v>
      </c>
      <c r="CB157" s="35">
        <f t="shared" si="32"/>
        <v>2.9505990738008921E-2</v>
      </c>
      <c r="CC157" s="5">
        <f t="shared" si="33"/>
        <v>3182.5620282410314</v>
      </c>
      <c r="CD157" s="35">
        <f t="shared" si="34"/>
        <v>7.0000000000000007E-2</v>
      </c>
      <c r="CE157" s="5">
        <f t="shared" si="58"/>
        <v>135759.43295479979</v>
      </c>
      <c r="CF157" s="5">
        <f t="shared" si="59"/>
        <v>551897.22606240353</v>
      </c>
      <c r="CG157" s="5">
        <f t="shared" si="35"/>
        <v>544240.56704519934</v>
      </c>
      <c r="CH157" s="5">
        <f t="shared" si="36"/>
        <v>687656.65901720338</v>
      </c>
    </row>
    <row r="158" spans="9:86" ht="14.25" customHeight="1">
      <c r="I158" s="150"/>
      <c r="J158" s="2">
        <v>153</v>
      </c>
      <c r="K158" s="118">
        <v>49491</v>
      </c>
      <c r="L158" s="5">
        <f t="shared" si="37"/>
        <v>564375.19554854743</v>
      </c>
      <c r="M158" s="5">
        <f t="shared" si="0"/>
        <v>5108.6129075462923</v>
      </c>
      <c r="N158" s="5">
        <f t="shared" si="1"/>
        <v>1228.5334381500288</v>
      </c>
      <c r="O158" s="35">
        <f t="shared" si="2"/>
        <v>2.6121632159031002E-2</v>
      </c>
      <c r="P158" s="5">
        <f t="shared" si="3"/>
        <v>3880.0794693962634</v>
      </c>
      <c r="Q158" s="35">
        <f t="shared" si="4"/>
        <v>8.2500000000000004E-2</v>
      </c>
      <c r="R158" s="5">
        <f t="shared" si="38"/>
        <v>116853.33788960302</v>
      </c>
      <c r="S158" s="5">
        <f t="shared" si="39"/>
        <v>664764.43696497963</v>
      </c>
      <c r="T158" s="5">
        <f t="shared" si="5"/>
        <v>563146.66211039736</v>
      </c>
      <c r="U158" s="5">
        <f t="shared" si="6"/>
        <v>781617.77485458262</v>
      </c>
      <c r="V158" s="150"/>
      <c r="W158" s="2">
        <v>153</v>
      </c>
      <c r="X158" s="118">
        <v>49491</v>
      </c>
      <c r="Y158" s="5">
        <f t="shared" si="40"/>
        <v>560536.84605680022</v>
      </c>
      <c r="Z158" s="5">
        <f t="shared" si="41"/>
        <v>4989.5991023797669</v>
      </c>
      <c r="AA158" s="5">
        <f t="shared" si="7"/>
        <v>1252.6867953344317</v>
      </c>
      <c r="AB158" s="35">
        <f t="shared" si="8"/>
        <v>2.6817579700175384E-2</v>
      </c>
      <c r="AC158" s="5">
        <f t="shared" si="9"/>
        <v>3736.9123070453352</v>
      </c>
      <c r="AD158" s="35">
        <f t="shared" si="10"/>
        <v>0.08</v>
      </c>
      <c r="AE158" s="5">
        <f t="shared" si="42"/>
        <v>120715.8407385343</v>
      </c>
      <c r="AF158" s="5">
        <f t="shared" si="43"/>
        <v>642692.82192556991</v>
      </c>
      <c r="AG158" s="5">
        <f t="shared" si="11"/>
        <v>559284.15926146577</v>
      </c>
      <c r="AH158" s="5">
        <f t="shared" si="12"/>
        <v>763408.66266410425</v>
      </c>
      <c r="AI158" s="150"/>
      <c r="AJ158" s="2">
        <v>153</v>
      </c>
      <c r="AK158" s="118">
        <v>49491</v>
      </c>
      <c r="AL158" s="5">
        <f t="shared" si="44"/>
        <v>556604.4042948914</v>
      </c>
      <c r="AM158" s="5">
        <f t="shared" si="45"/>
        <v>4871.6032698015033</v>
      </c>
      <c r="AN158" s="5">
        <f t="shared" si="13"/>
        <v>1276.8664920636629</v>
      </c>
      <c r="AO158" s="35">
        <f t="shared" si="14"/>
        <v>2.7528344703226751E-2</v>
      </c>
      <c r="AP158" s="5">
        <f t="shared" si="15"/>
        <v>3594.7367777378404</v>
      </c>
      <c r="AQ158" s="35">
        <f t="shared" si="16"/>
        <v>7.7499999999999999E-2</v>
      </c>
      <c r="AR158" s="5">
        <f t="shared" si="46"/>
        <v>124672.46219717241</v>
      </c>
      <c r="AS158" s="5">
        <f t="shared" si="47"/>
        <v>620682.83808245801</v>
      </c>
      <c r="AT158" s="5">
        <f t="shared" si="17"/>
        <v>555327.53780282778</v>
      </c>
      <c r="AU158" s="5">
        <f t="shared" si="18"/>
        <v>745355.30027963046</v>
      </c>
      <c r="AV158" s="150"/>
      <c r="AW158" s="2">
        <v>153</v>
      </c>
      <c r="AX158" s="118">
        <v>49491</v>
      </c>
      <c r="AY158" s="5">
        <f t="shared" si="48"/>
        <v>552577.60832715803</v>
      </c>
      <c r="AZ158" s="5">
        <f t="shared" si="49"/>
        <v>4754.6586581588872</v>
      </c>
      <c r="BA158" s="5">
        <f t="shared" si="19"/>
        <v>1301.0486061141496</v>
      </c>
      <c r="BB158" s="35">
        <f t="shared" si="20"/>
        <v>2.825410048849869E-2</v>
      </c>
      <c r="BC158" s="5">
        <f t="shared" si="21"/>
        <v>3453.6100520447376</v>
      </c>
      <c r="BD158" s="35">
        <f t="shared" si="22"/>
        <v>7.4999999999999997E-2</v>
      </c>
      <c r="BE158" s="5">
        <f t="shared" si="50"/>
        <v>128723.44027895584</v>
      </c>
      <c r="BF158" s="5">
        <f t="shared" si="51"/>
        <v>598739.33441935363</v>
      </c>
      <c r="BG158" s="5">
        <f t="shared" si="23"/>
        <v>551276.55972104392</v>
      </c>
      <c r="BH158" s="5">
        <f t="shared" si="24"/>
        <v>727462.77469830948</v>
      </c>
      <c r="BI158" s="150"/>
      <c r="BJ158" s="2">
        <v>153</v>
      </c>
      <c r="BK158" s="118">
        <v>49491</v>
      </c>
      <c r="BL158" s="5">
        <f t="shared" si="52"/>
        <v>548456.32725628698</v>
      </c>
      <c r="BM158" s="5">
        <f t="shared" si="53"/>
        <v>4638.7987043821031</v>
      </c>
      <c r="BN158" s="5">
        <f t="shared" si="25"/>
        <v>1325.2083938753694</v>
      </c>
      <c r="BO158" s="35">
        <f t="shared" si="26"/>
        <v>2.8995017353630397E-2</v>
      </c>
      <c r="BP158" s="5">
        <f t="shared" si="27"/>
        <v>3313.5903105067337</v>
      </c>
      <c r="BQ158" s="35">
        <f t="shared" si="28"/>
        <v>7.2499999999999995E-2</v>
      </c>
      <c r="BR158" s="5">
        <f t="shared" si="54"/>
        <v>132868.88113758888</v>
      </c>
      <c r="BS158" s="5">
        <f t="shared" si="55"/>
        <v>576867.32063287275</v>
      </c>
      <c r="BT158" s="5">
        <f t="shared" si="29"/>
        <v>547131.11886241159</v>
      </c>
      <c r="BU158" s="5">
        <f t="shared" si="30"/>
        <v>709736.20177046163</v>
      </c>
      <c r="BV158" s="150"/>
      <c r="BW158" s="2">
        <v>153</v>
      </c>
      <c r="BX158" s="118">
        <v>49491</v>
      </c>
      <c r="BY158" s="5">
        <f t="shared" si="56"/>
        <v>544240.56704519934</v>
      </c>
      <c r="BZ158" s="5">
        <f t="shared" si="57"/>
        <v>4524.056967218442</v>
      </c>
      <c r="CA158" s="5">
        <f t="shared" si="31"/>
        <v>1349.3203261214458</v>
      </c>
      <c r="CB158" s="35">
        <f t="shared" si="32"/>
        <v>2.9751262390024319E-2</v>
      </c>
      <c r="CC158" s="5">
        <f t="shared" si="33"/>
        <v>3174.7366410969962</v>
      </c>
      <c r="CD158" s="35">
        <f t="shared" si="34"/>
        <v>7.0000000000000007E-2</v>
      </c>
      <c r="CE158" s="5">
        <f t="shared" si="58"/>
        <v>137108.75328092123</v>
      </c>
      <c r="CF158" s="5">
        <f t="shared" si="59"/>
        <v>555071.96270350053</v>
      </c>
      <c r="CG158" s="5">
        <f t="shared" si="35"/>
        <v>542891.24671907793</v>
      </c>
      <c r="CH158" s="5">
        <f t="shared" si="36"/>
        <v>692180.71598442178</v>
      </c>
    </row>
    <row r="159" spans="9:86" ht="14.25" customHeight="1">
      <c r="I159" s="150"/>
      <c r="J159" s="2">
        <v>154</v>
      </c>
      <c r="K159" s="118">
        <v>49522</v>
      </c>
      <c r="L159" s="5">
        <f t="shared" si="37"/>
        <v>563146.66211039736</v>
      </c>
      <c r="M159" s="5">
        <f t="shared" si="0"/>
        <v>5108.6129075462923</v>
      </c>
      <c r="N159" s="5">
        <f t="shared" si="1"/>
        <v>1236.9796055373104</v>
      </c>
      <c r="O159" s="35">
        <f t="shared" si="2"/>
        <v>2.6358595842192536E-2</v>
      </c>
      <c r="P159" s="5">
        <f t="shared" si="3"/>
        <v>3871.6333020089819</v>
      </c>
      <c r="Q159" s="35">
        <f t="shared" si="4"/>
        <v>8.2500000000000004E-2</v>
      </c>
      <c r="R159" s="5">
        <f t="shared" si="38"/>
        <v>118090.31749514033</v>
      </c>
      <c r="S159" s="5">
        <f t="shared" si="39"/>
        <v>668636.07026698859</v>
      </c>
      <c r="T159" s="5">
        <f t="shared" si="5"/>
        <v>561909.6825048601</v>
      </c>
      <c r="U159" s="5">
        <f t="shared" si="6"/>
        <v>786726.38776212896</v>
      </c>
      <c r="V159" s="150"/>
      <c r="W159" s="2">
        <v>154</v>
      </c>
      <c r="X159" s="118">
        <v>49522</v>
      </c>
      <c r="Y159" s="5">
        <f t="shared" si="40"/>
        <v>559284.15926146577</v>
      </c>
      <c r="Z159" s="5">
        <f t="shared" si="41"/>
        <v>4989.5991023797669</v>
      </c>
      <c r="AA159" s="5">
        <f t="shared" si="7"/>
        <v>1261.0380406366617</v>
      </c>
      <c r="AB159" s="35">
        <f t="shared" si="8"/>
        <v>2.7056830123031436E-2</v>
      </c>
      <c r="AC159" s="5">
        <f t="shared" si="9"/>
        <v>3728.5610617431053</v>
      </c>
      <c r="AD159" s="35">
        <f t="shared" si="10"/>
        <v>0.08</v>
      </c>
      <c r="AE159" s="5">
        <f t="shared" si="42"/>
        <v>121976.87877917096</v>
      </c>
      <c r="AF159" s="5">
        <f t="shared" si="43"/>
        <v>646421.38298731297</v>
      </c>
      <c r="AG159" s="5">
        <f t="shared" si="11"/>
        <v>558023.12122082908</v>
      </c>
      <c r="AH159" s="5">
        <f t="shared" si="12"/>
        <v>768398.26176648389</v>
      </c>
      <c r="AI159" s="150"/>
      <c r="AJ159" s="2">
        <v>154</v>
      </c>
      <c r="AK159" s="118">
        <v>49522</v>
      </c>
      <c r="AL159" s="5">
        <f t="shared" si="44"/>
        <v>555327.53780282778</v>
      </c>
      <c r="AM159" s="5">
        <f t="shared" si="45"/>
        <v>4871.6032698015033</v>
      </c>
      <c r="AN159" s="5">
        <f t="shared" si="13"/>
        <v>1285.1129214915741</v>
      </c>
      <c r="AO159" s="35">
        <f t="shared" si="14"/>
        <v>2.7769836732595692E-2</v>
      </c>
      <c r="AP159" s="5">
        <f t="shared" si="15"/>
        <v>3586.4903483099292</v>
      </c>
      <c r="AQ159" s="35">
        <f t="shared" si="16"/>
        <v>7.7499999999999999E-2</v>
      </c>
      <c r="AR159" s="5">
        <f t="shared" si="46"/>
        <v>125957.57511866398</v>
      </c>
      <c r="AS159" s="5">
        <f t="shared" si="47"/>
        <v>624269.32843076799</v>
      </c>
      <c r="AT159" s="5">
        <f t="shared" si="17"/>
        <v>554042.42488133616</v>
      </c>
      <c r="AU159" s="5">
        <f t="shared" si="18"/>
        <v>750226.90354943194</v>
      </c>
      <c r="AV159" s="150"/>
      <c r="AW159" s="2">
        <v>154</v>
      </c>
      <c r="AX159" s="118">
        <v>49522</v>
      </c>
      <c r="AY159" s="5">
        <f t="shared" si="48"/>
        <v>551276.55972104392</v>
      </c>
      <c r="AZ159" s="5">
        <f t="shared" si="49"/>
        <v>4754.6586581588872</v>
      </c>
      <c r="BA159" s="5">
        <f t="shared" si="19"/>
        <v>1309.1801599023629</v>
      </c>
      <c r="BB159" s="35">
        <f t="shared" si="20"/>
        <v>2.8497786894436411E-2</v>
      </c>
      <c r="BC159" s="5">
        <f t="shared" si="21"/>
        <v>3445.4784982565243</v>
      </c>
      <c r="BD159" s="35">
        <f t="shared" si="22"/>
        <v>7.4999999999999997E-2</v>
      </c>
      <c r="BE159" s="5">
        <f t="shared" si="50"/>
        <v>130032.6204388582</v>
      </c>
      <c r="BF159" s="5">
        <f t="shared" si="51"/>
        <v>602184.81291761016</v>
      </c>
      <c r="BG159" s="5">
        <f t="shared" si="23"/>
        <v>549967.3795611416</v>
      </c>
      <c r="BH159" s="5">
        <f t="shared" si="24"/>
        <v>732217.43335646833</v>
      </c>
      <c r="BI159" s="150"/>
      <c r="BJ159" s="2">
        <v>154</v>
      </c>
      <c r="BK159" s="118">
        <v>49522</v>
      </c>
      <c r="BL159" s="5">
        <f t="shared" si="52"/>
        <v>547131.11886241159</v>
      </c>
      <c r="BM159" s="5">
        <f t="shared" si="53"/>
        <v>4638.7987043821031</v>
      </c>
      <c r="BN159" s="5">
        <f t="shared" si="25"/>
        <v>1333.2148612550332</v>
      </c>
      <c r="BO159" s="35">
        <f t="shared" si="26"/>
        <v>2.9240848826739097E-2</v>
      </c>
      <c r="BP159" s="5">
        <f t="shared" si="27"/>
        <v>3305.5838431270699</v>
      </c>
      <c r="BQ159" s="35">
        <f t="shared" si="28"/>
        <v>7.2499999999999995E-2</v>
      </c>
      <c r="BR159" s="5">
        <f t="shared" si="54"/>
        <v>134202.0959988439</v>
      </c>
      <c r="BS159" s="5">
        <f t="shared" si="55"/>
        <v>580172.90447599988</v>
      </c>
      <c r="BT159" s="5">
        <f t="shared" si="29"/>
        <v>545797.90400115657</v>
      </c>
      <c r="BU159" s="5">
        <f t="shared" si="30"/>
        <v>714375.00047484378</v>
      </c>
      <c r="BV159" s="150"/>
      <c r="BW159" s="2">
        <v>154</v>
      </c>
      <c r="BX159" s="118">
        <v>49522</v>
      </c>
      <c r="BY159" s="5">
        <f t="shared" si="56"/>
        <v>542891.24671907793</v>
      </c>
      <c r="BZ159" s="5">
        <f t="shared" si="57"/>
        <v>4524.056967218442</v>
      </c>
      <c r="CA159" s="5">
        <f t="shared" si="31"/>
        <v>1357.1913613571537</v>
      </c>
      <c r="CB159" s="35">
        <f t="shared" si="32"/>
        <v>2.9999187562354045E-2</v>
      </c>
      <c r="CC159" s="5">
        <f t="shared" si="33"/>
        <v>3166.8656058612883</v>
      </c>
      <c r="CD159" s="35">
        <f t="shared" si="34"/>
        <v>7.0000000000000007E-2</v>
      </c>
      <c r="CE159" s="5">
        <f t="shared" si="58"/>
        <v>138465.94464227839</v>
      </c>
      <c r="CF159" s="5">
        <f t="shared" si="59"/>
        <v>558238.82830936182</v>
      </c>
      <c r="CG159" s="5">
        <f t="shared" si="35"/>
        <v>541534.05535772082</v>
      </c>
      <c r="CH159" s="5">
        <f t="shared" si="36"/>
        <v>696704.77295164019</v>
      </c>
    </row>
    <row r="160" spans="9:86" ht="14.25" customHeight="1">
      <c r="I160" s="150"/>
      <c r="J160" s="2">
        <v>155</v>
      </c>
      <c r="K160" s="118">
        <v>49553</v>
      </c>
      <c r="L160" s="5">
        <f t="shared" si="37"/>
        <v>561909.6825048601</v>
      </c>
      <c r="M160" s="5">
        <f t="shared" si="0"/>
        <v>5108.6129075462923</v>
      </c>
      <c r="N160" s="5">
        <f t="shared" si="1"/>
        <v>1245.4838403253789</v>
      </c>
      <c r="O160" s="35">
        <f t="shared" si="2"/>
        <v>2.6598235533653182E-2</v>
      </c>
      <c r="P160" s="5">
        <f t="shared" si="3"/>
        <v>3863.1290672209134</v>
      </c>
      <c r="Q160" s="35">
        <f t="shared" si="4"/>
        <v>8.2500000000000004E-2</v>
      </c>
      <c r="R160" s="5">
        <f t="shared" si="38"/>
        <v>119335.80133546572</v>
      </c>
      <c r="S160" s="5">
        <f t="shared" si="39"/>
        <v>672499.19933420955</v>
      </c>
      <c r="T160" s="5">
        <f t="shared" si="5"/>
        <v>560664.19866453472</v>
      </c>
      <c r="U160" s="5">
        <f t="shared" si="6"/>
        <v>791835.0006696753</v>
      </c>
      <c r="V160" s="150"/>
      <c r="W160" s="2">
        <v>155</v>
      </c>
      <c r="X160" s="118">
        <v>49553</v>
      </c>
      <c r="Y160" s="5">
        <f t="shared" si="40"/>
        <v>558023.12122082908</v>
      </c>
      <c r="Z160" s="5">
        <f t="shared" si="41"/>
        <v>4989.5991023797669</v>
      </c>
      <c r="AA160" s="5">
        <f t="shared" si="7"/>
        <v>1269.4449609075727</v>
      </c>
      <c r="AB160" s="35">
        <f t="shared" si="8"/>
        <v>2.7298760484267659E-2</v>
      </c>
      <c r="AC160" s="5">
        <f t="shared" si="9"/>
        <v>3720.1541414721942</v>
      </c>
      <c r="AD160" s="35">
        <f t="shared" si="10"/>
        <v>0.08</v>
      </c>
      <c r="AE160" s="5">
        <f t="shared" si="42"/>
        <v>123246.32374007853</v>
      </c>
      <c r="AF160" s="5">
        <f t="shared" si="43"/>
        <v>650141.53712878516</v>
      </c>
      <c r="AG160" s="5">
        <f t="shared" si="11"/>
        <v>556753.67625992151</v>
      </c>
      <c r="AH160" s="5">
        <f t="shared" si="12"/>
        <v>773387.86086886365</v>
      </c>
      <c r="AI160" s="150"/>
      <c r="AJ160" s="2">
        <v>155</v>
      </c>
      <c r="AK160" s="118">
        <v>49553</v>
      </c>
      <c r="AL160" s="5">
        <f t="shared" si="44"/>
        <v>554042.42488133616</v>
      </c>
      <c r="AM160" s="5">
        <f t="shared" si="45"/>
        <v>4871.6032698015033</v>
      </c>
      <c r="AN160" s="5">
        <f t="shared" si="13"/>
        <v>1293.4126091095404</v>
      </c>
      <c r="AO160" s="35">
        <f t="shared" si="14"/>
        <v>2.8014012307159934E-2</v>
      </c>
      <c r="AP160" s="5">
        <f t="shared" si="15"/>
        <v>3578.1906606919629</v>
      </c>
      <c r="AQ160" s="35">
        <f t="shared" si="16"/>
        <v>7.7499999999999999E-2</v>
      </c>
      <c r="AR160" s="5">
        <f t="shared" si="46"/>
        <v>127250.98772777352</v>
      </c>
      <c r="AS160" s="5">
        <f t="shared" si="47"/>
        <v>627847.51909145992</v>
      </c>
      <c r="AT160" s="5">
        <f t="shared" si="17"/>
        <v>552749.01227222662</v>
      </c>
      <c r="AU160" s="5">
        <f t="shared" si="18"/>
        <v>755098.50681923341</v>
      </c>
      <c r="AV160" s="150"/>
      <c r="AW160" s="2">
        <v>155</v>
      </c>
      <c r="AX160" s="118">
        <v>49553</v>
      </c>
      <c r="AY160" s="5">
        <f t="shared" si="48"/>
        <v>549967.3795611416</v>
      </c>
      <c r="AZ160" s="5">
        <f t="shared" si="49"/>
        <v>4754.6586581588872</v>
      </c>
      <c r="BA160" s="5">
        <f t="shared" si="19"/>
        <v>1317.3625359017524</v>
      </c>
      <c r="BB160" s="35">
        <f t="shared" si="20"/>
        <v>2.8744160141708122E-2</v>
      </c>
      <c r="BC160" s="5">
        <f t="shared" si="21"/>
        <v>3437.2961222571348</v>
      </c>
      <c r="BD160" s="35">
        <f t="shared" si="22"/>
        <v>7.4999999999999997E-2</v>
      </c>
      <c r="BE160" s="5">
        <f t="shared" si="50"/>
        <v>131349.98297475994</v>
      </c>
      <c r="BF160" s="5">
        <f t="shared" si="51"/>
        <v>605622.1090398673</v>
      </c>
      <c r="BG160" s="5">
        <f t="shared" si="23"/>
        <v>548650.01702523988</v>
      </c>
      <c r="BH160" s="5">
        <f t="shared" si="24"/>
        <v>736972.0920146273</v>
      </c>
      <c r="BI160" s="150"/>
      <c r="BJ160" s="2">
        <v>155</v>
      </c>
      <c r="BK160" s="118">
        <v>49553</v>
      </c>
      <c r="BL160" s="5">
        <f t="shared" si="52"/>
        <v>545797.90400115657</v>
      </c>
      <c r="BM160" s="5">
        <f t="shared" si="53"/>
        <v>4638.7987043821031</v>
      </c>
      <c r="BN160" s="5">
        <f t="shared" si="25"/>
        <v>1341.2697010417824</v>
      </c>
      <c r="BO160" s="35">
        <f t="shared" si="26"/>
        <v>2.9489370139587932E-2</v>
      </c>
      <c r="BP160" s="5">
        <f t="shared" si="27"/>
        <v>3297.5290033403207</v>
      </c>
      <c r="BQ160" s="35">
        <f t="shared" si="28"/>
        <v>7.2499999999999995E-2</v>
      </c>
      <c r="BR160" s="5">
        <f t="shared" si="54"/>
        <v>135543.36569988567</v>
      </c>
      <c r="BS160" s="5">
        <f t="shared" si="55"/>
        <v>583470.43347934016</v>
      </c>
      <c r="BT160" s="5">
        <f t="shared" si="29"/>
        <v>544456.63430011482</v>
      </c>
      <c r="BU160" s="5">
        <f t="shared" si="30"/>
        <v>719013.79917922581</v>
      </c>
      <c r="BV160" s="150"/>
      <c r="BW160" s="2">
        <v>155</v>
      </c>
      <c r="BX160" s="118">
        <v>49553</v>
      </c>
      <c r="BY160" s="5">
        <f t="shared" si="56"/>
        <v>541534.05535772082</v>
      </c>
      <c r="BZ160" s="5">
        <f t="shared" si="57"/>
        <v>4524.056967218442</v>
      </c>
      <c r="CA160" s="5">
        <f t="shared" si="31"/>
        <v>1365.1083109650704</v>
      </c>
      <c r="CB160" s="35">
        <f t="shared" si="32"/>
        <v>3.02498052883486E-2</v>
      </c>
      <c r="CC160" s="5">
        <f t="shared" si="33"/>
        <v>3158.9486562533716</v>
      </c>
      <c r="CD160" s="35">
        <f t="shared" si="34"/>
        <v>7.0000000000000007E-2</v>
      </c>
      <c r="CE160" s="5">
        <f t="shared" si="58"/>
        <v>139831.05295324346</v>
      </c>
      <c r="CF160" s="5">
        <f t="shared" si="59"/>
        <v>561397.77696561522</v>
      </c>
      <c r="CG160" s="5">
        <f t="shared" si="35"/>
        <v>540168.9470467557</v>
      </c>
      <c r="CH160" s="5">
        <f t="shared" si="36"/>
        <v>701228.82991885871</v>
      </c>
    </row>
    <row r="161" spans="9:86" ht="14.25" customHeight="1">
      <c r="I161" s="150"/>
      <c r="J161" s="2">
        <v>156</v>
      </c>
      <c r="K161" s="118">
        <v>49583</v>
      </c>
      <c r="L161" s="5">
        <f t="shared" si="37"/>
        <v>560664.19866453472</v>
      </c>
      <c r="M161" s="5">
        <f t="shared" si="0"/>
        <v>5108.6129075462923</v>
      </c>
      <c r="N161" s="5">
        <f t="shared" si="1"/>
        <v>1254.0465417276159</v>
      </c>
      <c r="O161" s="35">
        <f t="shared" si="2"/>
        <v>2.6840591099941941E-2</v>
      </c>
      <c r="P161" s="5">
        <f t="shared" si="3"/>
        <v>3854.5663658186763</v>
      </c>
      <c r="Q161" s="35">
        <f t="shared" si="4"/>
        <v>8.2500000000000004E-2</v>
      </c>
      <c r="R161" s="5">
        <f t="shared" si="38"/>
        <v>120589.84787719333</v>
      </c>
      <c r="S161" s="5">
        <f t="shared" si="39"/>
        <v>676353.76570002828</v>
      </c>
      <c r="T161" s="5">
        <f t="shared" si="5"/>
        <v>559410.15212280711</v>
      </c>
      <c r="U161" s="5">
        <f t="shared" si="6"/>
        <v>796943.61357722164</v>
      </c>
      <c r="V161" s="150"/>
      <c r="W161" s="2">
        <v>156</v>
      </c>
      <c r="X161" s="118">
        <v>49583</v>
      </c>
      <c r="Y161" s="5">
        <f t="shared" si="40"/>
        <v>556753.67625992151</v>
      </c>
      <c r="Z161" s="5">
        <f t="shared" si="41"/>
        <v>4989.5991023797669</v>
      </c>
      <c r="AA161" s="5">
        <f t="shared" si="7"/>
        <v>1277.9079273136231</v>
      </c>
      <c r="AB161" s="35">
        <f t="shared" si="8"/>
        <v>2.7543410634983133E-2</v>
      </c>
      <c r="AC161" s="5">
        <f t="shared" si="9"/>
        <v>3711.6911750661438</v>
      </c>
      <c r="AD161" s="35">
        <f t="shared" si="10"/>
        <v>0.08</v>
      </c>
      <c r="AE161" s="5">
        <f t="shared" si="42"/>
        <v>124524.23166739216</v>
      </c>
      <c r="AF161" s="5">
        <f t="shared" si="43"/>
        <v>653853.22830385133</v>
      </c>
      <c r="AG161" s="5">
        <f t="shared" si="11"/>
        <v>555475.76833260793</v>
      </c>
      <c r="AH161" s="5">
        <f t="shared" si="12"/>
        <v>778377.45997124352</v>
      </c>
      <c r="AI161" s="150"/>
      <c r="AJ161" s="2">
        <v>156</v>
      </c>
      <c r="AK161" s="118">
        <v>49583</v>
      </c>
      <c r="AL161" s="5">
        <f t="shared" si="44"/>
        <v>552749.01227222662</v>
      </c>
      <c r="AM161" s="5">
        <f t="shared" si="45"/>
        <v>4871.6032698015033</v>
      </c>
      <c r="AN161" s="5">
        <f t="shared" si="13"/>
        <v>1301.7658988767062</v>
      </c>
      <c r="AO161" s="35">
        <f t="shared" si="14"/>
        <v>2.8260911262971377E-2</v>
      </c>
      <c r="AP161" s="5">
        <f t="shared" si="15"/>
        <v>3569.8373709247971</v>
      </c>
      <c r="AQ161" s="35">
        <f t="shared" si="16"/>
        <v>7.7499999999999999E-2</v>
      </c>
      <c r="AR161" s="5">
        <f t="shared" si="46"/>
        <v>128552.75362665023</v>
      </c>
      <c r="AS161" s="5">
        <f t="shared" si="47"/>
        <v>631417.35646238469</v>
      </c>
      <c r="AT161" s="5">
        <f t="shared" si="17"/>
        <v>551447.24637334992</v>
      </c>
      <c r="AU161" s="5">
        <f t="shared" si="18"/>
        <v>759970.11008903489</v>
      </c>
      <c r="AV161" s="150"/>
      <c r="AW161" s="2">
        <v>156</v>
      </c>
      <c r="AX161" s="118">
        <v>49583</v>
      </c>
      <c r="AY161" s="5">
        <f t="shared" si="48"/>
        <v>548650.01702523988</v>
      </c>
      <c r="AZ161" s="5">
        <f t="shared" si="49"/>
        <v>4754.6586581588872</v>
      </c>
      <c r="BA161" s="5">
        <f t="shared" si="19"/>
        <v>1325.596051751138</v>
      </c>
      <c r="BB161" s="35">
        <f t="shared" si="20"/>
        <v>2.8993260051756946E-2</v>
      </c>
      <c r="BC161" s="5">
        <f t="shared" si="21"/>
        <v>3429.0626064077492</v>
      </c>
      <c r="BD161" s="35">
        <f t="shared" si="22"/>
        <v>7.4999999999999997E-2</v>
      </c>
      <c r="BE161" s="5">
        <f t="shared" si="50"/>
        <v>132675.57902651108</v>
      </c>
      <c r="BF161" s="5">
        <f t="shared" si="51"/>
        <v>609051.17164627509</v>
      </c>
      <c r="BG161" s="5">
        <f t="shared" si="23"/>
        <v>547324.42097348871</v>
      </c>
      <c r="BH161" s="5">
        <f t="shared" si="24"/>
        <v>741726.75067278615</v>
      </c>
      <c r="BI161" s="150"/>
      <c r="BJ161" s="2">
        <v>156</v>
      </c>
      <c r="BK161" s="118">
        <v>49583</v>
      </c>
      <c r="BL161" s="5">
        <f t="shared" si="52"/>
        <v>544456.63430011482</v>
      </c>
      <c r="BM161" s="5">
        <f t="shared" si="53"/>
        <v>4638.7987043821031</v>
      </c>
      <c r="BN161" s="5">
        <f t="shared" si="25"/>
        <v>1349.3732054855759</v>
      </c>
      <c r="BO161" s="35">
        <f t="shared" si="26"/>
        <v>2.9740621099496621E-2</v>
      </c>
      <c r="BP161" s="5">
        <f t="shared" si="27"/>
        <v>3289.4254988965272</v>
      </c>
      <c r="BQ161" s="35">
        <f t="shared" si="28"/>
        <v>7.2499999999999995E-2</v>
      </c>
      <c r="BR161" s="5">
        <f t="shared" si="54"/>
        <v>136892.73890537125</v>
      </c>
      <c r="BS161" s="5">
        <f t="shared" si="55"/>
        <v>586759.85897823668</v>
      </c>
      <c r="BT161" s="5">
        <f t="shared" si="29"/>
        <v>543107.2610946293</v>
      </c>
      <c r="BU161" s="5">
        <f t="shared" si="30"/>
        <v>723652.59788360796</v>
      </c>
      <c r="BV161" s="150"/>
      <c r="BW161" s="2">
        <v>156</v>
      </c>
      <c r="BX161" s="118">
        <v>49583</v>
      </c>
      <c r="BY161" s="5">
        <f t="shared" si="56"/>
        <v>540168.9470467557</v>
      </c>
      <c r="BZ161" s="5">
        <f t="shared" si="57"/>
        <v>4524.056967218442</v>
      </c>
      <c r="CA161" s="5">
        <f t="shared" si="31"/>
        <v>1373.0714427790335</v>
      </c>
      <c r="CB161" s="35">
        <f t="shared" si="32"/>
        <v>3.0503155361728346E-2</v>
      </c>
      <c r="CC161" s="5">
        <f t="shared" si="33"/>
        <v>3150.9855244394084</v>
      </c>
      <c r="CD161" s="35">
        <f t="shared" si="34"/>
        <v>7.0000000000000007E-2</v>
      </c>
      <c r="CE161" s="5">
        <f t="shared" si="58"/>
        <v>141204.1243960225</v>
      </c>
      <c r="CF161" s="5">
        <f t="shared" si="59"/>
        <v>564548.76249005459</v>
      </c>
      <c r="CG161" s="5">
        <f t="shared" si="35"/>
        <v>538795.87560397666</v>
      </c>
      <c r="CH161" s="5">
        <f t="shared" si="36"/>
        <v>705752.88688607712</v>
      </c>
    </row>
    <row r="162" spans="9:86" ht="14.25" customHeight="1">
      <c r="I162" s="150"/>
      <c r="J162" s="2">
        <v>157</v>
      </c>
      <c r="K162" s="118">
        <v>49614</v>
      </c>
      <c r="L162" s="5">
        <f t="shared" si="37"/>
        <v>559410.15212280711</v>
      </c>
      <c r="M162" s="5">
        <f t="shared" si="0"/>
        <v>5108.6129075462923</v>
      </c>
      <c r="N162" s="5">
        <f t="shared" si="1"/>
        <v>1262.6681117019934</v>
      </c>
      <c r="O162" s="35">
        <f t="shared" si="2"/>
        <v>2.7085703187413025E-2</v>
      </c>
      <c r="P162" s="5">
        <f t="shared" si="3"/>
        <v>3845.9447958442988</v>
      </c>
      <c r="Q162" s="35">
        <f t="shared" si="4"/>
        <v>8.2500000000000004E-2</v>
      </c>
      <c r="R162" s="5">
        <f t="shared" si="38"/>
        <v>121852.51598889532</v>
      </c>
      <c r="S162" s="5">
        <f t="shared" si="39"/>
        <v>680199.71049587254</v>
      </c>
      <c r="T162" s="5">
        <f t="shared" si="5"/>
        <v>558147.48401110515</v>
      </c>
      <c r="U162" s="5">
        <f t="shared" si="6"/>
        <v>802052.22648476786</v>
      </c>
      <c r="V162" s="150"/>
      <c r="W162" s="2">
        <v>157</v>
      </c>
      <c r="X162" s="118">
        <v>49614</v>
      </c>
      <c r="Y162" s="5">
        <f t="shared" si="40"/>
        <v>555475.76833260793</v>
      </c>
      <c r="Z162" s="5">
        <f t="shared" si="41"/>
        <v>4989.5991023797669</v>
      </c>
      <c r="AA162" s="5">
        <f t="shared" si="7"/>
        <v>1286.4273134957139</v>
      </c>
      <c r="AB162" s="35">
        <f t="shared" si="8"/>
        <v>2.7790821205912836E-2</v>
      </c>
      <c r="AC162" s="5">
        <f t="shared" si="9"/>
        <v>3703.1717888840531</v>
      </c>
      <c r="AD162" s="35">
        <f t="shared" si="10"/>
        <v>0.08</v>
      </c>
      <c r="AE162" s="5">
        <f t="shared" si="42"/>
        <v>125810.65898088788</v>
      </c>
      <c r="AF162" s="5">
        <f t="shared" si="43"/>
        <v>657556.40009273542</v>
      </c>
      <c r="AG162" s="5">
        <f t="shared" si="11"/>
        <v>554189.34101911227</v>
      </c>
      <c r="AH162" s="5">
        <f t="shared" si="12"/>
        <v>783367.05907362327</v>
      </c>
      <c r="AI162" s="150"/>
      <c r="AJ162" s="2">
        <v>157</v>
      </c>
      <c r="AK162" s="118">
        <v>49614</v>
      </c>
      <c r="AL162" s="5">
        <f t="shared" si="44"/>
        <v>551447.24637334992</v>
      </c>
      <c r="AM162" s="5">
        <f t="shared" si="45"/>
        <v>4871.6032698015033</v>
      </c>
      <c r="AN162" s="5">
        <f t="shared" si="13"/>
        <v>1310.1731369736185</v>
      </c>
      <c r="AO162" s="35">
        <f t="shared" si="14"/>
        <v>2.8510574215541554E-2</v>
      </c>
      <c r="AP162" s="5">
        <f t="shared" si="15"/>
        <v>3561.4301328278848</v>
      </c>
      <c r="AQ162" s="35">
        <f t="shared" si="16"/>
        <v>7.7499999999999999E-2</v>
      </c>
      <c r="AR162" s="5">
        <f t="shared" si="46"/>
        <v>129862.92676362385</v>
      </c>
      <c r="AS162" s="5">
        <f t="shared" si="47"/>
        <v>634978.78659521253</v>
      </c>
      <c r="AT162" s="5">
        <f t="shared" si="17"/>
        <v>550137.07323637628</v>
      </c>
      <c r="AU162" s="5">
        <f t="shared" si="18"/>
        <v>764841.71335883636</v>
      </c>
      <c r="AV162" s="150"/>
      <c r="AW162" s="2">
        <v>157</v>
      </c>
      <c r="AX162" s="118">
        <v>49614</v>
      </c>
      <c r="AY162" s="5">
        <f t="shared" si="48"/>
        <v>547324.42097348871</v>
      </c>
      <c r="AZ162" s="5">
        <f t="shared" si="49"/>
        <v>4754.6586581588872</v>
      </c>
      <c r="BA162" s="5">
        <f t="shared" si="19"/>
        <v>1333.881027074583</v>
      </c>
      <c r="BB162" s="35">
        <f t="shared" si="20"/>
        <v>2.9245127225321306E-2</v>
      </c>
      <c r="BC162" s="5">
        <f t="shared" si="21"/>
        <v>3420.7776310843042</v>
      </c>
      <c r="BD162" s="35">
        <f t="shared" si="22"/>
        <v>7.4999999999999997E-2</v>
      </c>
      <c r="BE162" s="5">
        <f t="shared" si="50"/>
        <v>134009.46005358567</v>
      </c>
      <c r="BF162" s="5">
        <f t="shared" si="51"/>
        <v>612471.94927735941</v>
      </c>
      <c r="BG162" s="5">
        <f t="shared" si="23"/>
        <v>545990.53994641418</v>
      </c>
      <c r="BH162" s="5">
        <f t="shared" si="24"/>
        <v>746481.40933094511</v>
      </c>
      <c r="BI162" s="150"/>
      <c r="BJ162" s="2">
        <v>157</v>
      </c>
      <c r="BK162" s="118">
        <v>49614</v>
      </c>
      <c r="BL162" s="5">
        <f t="shared" si="52"/>
        <v>543107.2610946293</v>
      </c>
      <c r="BM162" s="5">
        <f t="shared" si="53"/>
        <v>4638.7987043821031</v>
      </c>
      <c r="BN162" s="5">
        <f t="shared" si="25"/>
        <v>1357.5256686020512</v>
      </c>
      <c r="BO162" s="35">
        <f t="shared" si="26"/>
        <v>2.9994642292926813E-2</v>
      </c>
      <c r="BP162" s="5">
        <f t="shared" si="27"/>
        <v>3281.2730357800519</v>
      </c>
      <c r="BQ162" s="35">
        <f t="shared" si="28"/>
        <v>7.2499999999999995E-2</v>
      </c>
      <c r="BR162" s="5">
        <f t="shared" si="54"/>
        <v>138250.26457397331</v>
      </c>
      <c r="BS162" s="5">
        <f t="shared" si="55"/>
        <v>590041.13201401674</v>
      </c>
      <c r="BT162" s="5">
        <f t="shared" si="29"/>
        <v>541749.73542602721</v>
      </c>
      <c r="BU162" s="5">
        <f t="shared" si="30"/>
        <v>728291.39658798999</v>
      </c>
      <c r="BV162" s="150"/>
      <c r="BW162" s="2">
        <v>157</v>
      </c>
      <c r="BX162" s="118">
        <v>49614</v>
      </c>
      <c r="BY162" s="5">
        <f t="shared" si="56"/>
        <v>538795.87560397666</v>
      </c>
      <c r="BZ162" s="5">
        <f t="shared" si="57"/>
        <v>4524.056967218442</v>
      </c>
      <c r="CA162" s="5">
        <f t="shared" si="31"/>
        <v>1381.0810261952447</v>
      </c>
      <c r="CB162" s="35">
        <f t="shared" si="32"/>
        <v>3.0759278355212073E-2</v>
      </c>
      <c r="CC162" s="5">
        <f t="shared" si="33"/>
        <v>3142.9759410231973</v>
      </c>
      <c r="CD162" s="35">
        <f t="shared" si="34"/>
        <v>7.0000000000000007E-2</v>
      </c>
      <c r="CE162" s="5">
        <f t="shared" si="58"/>
        <v>142585.20542221775</v>
      </c>
      <c r="CF162" s="5">
        <f t="shared" si="59"/>
        <v>567691.7384310778</v>
      </c>
      <c r="CG162" s="5">
        <f t="shared" si="35"/>
        <v>537414.79457778146</v>
      </c>
      <c r="CH162" s="5">
        <f t="shared" si="36"/>
        <v>710276.94385329552</v>
      </c>
    </row>
    <row r="163" spans="9:86" ht="14.25" customHeight="1">
      <c r="I163" s="150"/>
      <c r="J163" s="2">
        <v>158</v>
      </c>
      <c r="K163" s="118">
        <v>49644</v>
      </c>
      <c r="L163" s="5">
        <f t="shared" si="37"/>
        <v>558147.48401110515</v>
      </c>
      <c r="M163" s="5">
        <f t="shared" si="0"/>
        <v>5108.6129075462923</v>
      </c>
      <c r="N163" s="5">
        <f t="shared" si="1"/>
        <v>1271.3489549699443</v>
      </c>
      <c r="O163" s="35">
        <f t="shared" si="2"/>
        <v>2.7333613241434566E-2</v>
      </c>
      <c r="P163" s="5">
        <f t="shared" si="3"/>
        <v>3837.2639525763479</v>
      </c>
      <c r="Q163" s="35">
        <f t="shared" si="4"/>
        <v>8.2500000000000004E-2</v>
      </c>
      <c r="R163" s="5">
        <f t="shared" si="38"/>
        <v>123123.86494386526</v>
      </c>
      <c r="S163" s="5">
        <f t="shared" si="39"/>
        <v>684036.97444844886</v>
      </c>
      <c r="T163" s="5">
        <f t="shared" si="5"/>
        <v>556876.13505613524</v>
      </c>
      <c r="U163" s="5">
        <f t="shared" si="6"/>
        <v>807160.83939231408</v>
      </c>
      <c r="V163" s="150"/>
      <c r="W163" s="2">
        <v>158</v>
      </c>
      <c r="X163" s="118">
        <v>49644</v>
      </c>
      <c r="Y163" s="5">
        <f t="shared" si="40"/>
        <v>554189.34101911227</v>
      </c>
      <c r="Z163" s="5">
        <f t="shared" si="41"/>
        <v>4989.5991023797669</v>
      </c>
      <c r="AA163" s="5">
        <f t="shared" si="7"/>
        <v>1295.003495585685</v>
      </c>
      <c r="AB163" s="35">
        <f t="shared" si="8"/>
        <v>2.8041033626614434E-2</v>
      </c>
      <c r="AC163" s="5">
        <f t="shared" si="9"/>
        <v>3694.595606794082</v>
      </c>
      <c r="AD163" s="35">
        <f t="shared" si="10"/>
        <v>0.08</v>
      </c>
      <c r="AE163" s="5">
        <f t="shared" si="42"/>
        <v>127105.66247647356</v>
      </c>
      <c r="AF163" s="5">
        <f t="shared" si="43"/>
        <v>661250.99569952954</v>
      </c>
      <c r="AG163" s="5">
        <f t="shared" si="11"/>
        <v>552894.33752352663</v>
      </c>
      <c r="AH163" s="5">
        <f t="shared" si="12"/>
        <v>788356.65817600314</v>
      </c>
      <c r="AI163" s="150"/>
      <c r="AJ163" s="2">
        <v>158</v>
      </c>
      <c r="AK163" s="118">
        <v>49644</v>
      </c>
      <c r="AL163" s="5">
        <f t="shared" si="44"/>
        <v>550137.07323637628</v>
      </c>
      <c r="AM163" s="5">
        <f t="shared" si="45"/>
        <v>4871.6032698015033</v>
      </c>
      <c r="AN163" s="5">
        <f t="shared" si="13"/>
        <v>1318.6346718165732</v>
      </c>
      <c r="AO163" s="35">
        <f t="shared" si="14"/>
        <v>2.8763042579026444E-2</v>
      </c>
      <c r="AP163" s="5">
        <f t="shared" si="15"/>
        <v>3552.9685979849301</v>
      </c>
      <c r="AQ163" s="35">
        <f t="shared" si="16"/>
        <v>7.7499999999999999E-2</v>
      </c>
      <c r="AR163" s="5">
        <f t="shared" si="46"/>
        <v>131181.56143544044</v>
      </c>
      <c r="AS163" s="5">
        <f t="shared" si="47"/>
        <v>638531.7551931974</v>
      </c>
      <c r="AT163" s="5">
        <f t="shared" si="17"/>
        <v>548818.43856455968</v>
      </c>
      <c r="AU163" s="5">
        <f t="shared" si="18"/>
        <v>769713.31662863784</v>
      </c>
      <c r="AV163" s="150"/>
      <c r="AW163" s="2">
        <v>158</v>
      </c>
      <c r="AX163" s="118">
        <v>49644</v>
      </c>
      <c r="AY163" s="5">
        <f t="shared" si="48"/>
        <v>545990.53994641418</v>
      </c>
      <c r="AZ163" s="5">
        <f t="shared" si="49"/>
        <v>4754.6586581588872</v>
      </c>
      <c r="BA163" s="5">
        <f t="shared" si="19"/>
        <v>1342.2177834937988</v>
      </c>
      <c r="BB163" s="35">
        <f t="shared" si="20"/>
        <v>2.9499803061617803E-2</v>
      </c>
      <c r="BC163" s="5">
        <f t="shared" si="21"/>
        <v>3412.4408746650884</v>
      </c>
      <c r="BD163" s="35">
        <f t="shared" si="22"/>
        <v>7.4999999999999997E-2</v>
      </c>
      <c r="BE163" s="5">
        <f t="shared" si="50"/>
        <v>135351.67783707948</v>
      </c>
      <c r="BF163" s="5">
        <f t="shared" si="51"/>
        <v>615884.39015202445</v>
      </c>
      <c r="BG163" s="5">
        <f t="shared" si="23"/>
        <v>544648.32216292038</v>
      </c>
      <c r="BH163" s="5">
        <f t="shared" si="24"/>
        <v>751236.06798910396</v>
      </c>
      <c r="BI163" s="150"/>
      <c r="BJ163" s="2">
        <v>158</v>
      </c>
      <c r="BK163" s="118">
        <v>49644</v>
      </c>
      <c r="BL163" s="5">
        <f t="shared" si="52"/>
        <v>541749.73542602721</v>
      </c>
      <c r="BM163" s="5">
        <f t="shared" si="53"/>
        <v>4638.7987043821031</v>
      </c>
      <c r="BN163" s="5">
        <f t="shared" si="25"/>
        <v>1365.7273861831886</v>
      </c>
      <c r="BO163" s="35">
        <f t="shared" si="26"/>
        <v>3.0251475104663063E-2</v>
      </c>
      <c r="BP163" s="5">
        <f t="shared" si="27"/>
        <v>3273.0713181989145</v>
      </c>
      <c r="BQ163" s="35">
        <f t="shared" si="28"/>
        <v>7.2499999999999995E-2</v>
      </c>
      <c r="BR163" s="5">
        <f t="shared" si="54"/>
        <v>139615.99196015651</v>
      </c>
      <c r="BS163" s="5">
        <f t="shared" si="55"/>
        <v>593314.20333221566</v>
      </c>
      <c r="BT163" s="5">
        <f t="shared" si="29"/>
        <v>540384.00803984399</v>
      </c>
      <c r="BU163" s="5">
        <f t="shared" si="30"/>
        <v>732930.19529237214</v>
      </c>
      <c r="BV163" s="150"/>
      <c r="BW163" s="2">
        <v>158</v>
      </c>
      <c r="BX163" s="118">
        <v>49644</v>
      </c>
      <c r="BY163" s="5">
        <f t="shared" si="56"/>
        <v>537414.79457778146</v>
      </c>
      <c r="BZ163" s="5">
        <f t="shared" si="57"/>
        <v>4524.056967218442</v>
      </c>
      <c r="CA163" s="5">
        <f t="shared" si="31"/>
        <v>1389.1373321813835</v>
      </c>
      <c r="CB163" s="35">
        <f t="shared" si="32"/>
        <v>3.101821563969609E-2</v>
      </c>
      <c r="CC163" s="5">
        <f t="shared" si="33"/>
        <v>3134.9196350370585</v>
      </c>
      <c r="CD163" s="35">
        <f t="shared" si="34"/>
        <v>7.0000000000000007E-2</v>
      </c>
      <c r="CE163" s="5">
        <f t="shared" si="58"/>
        <v>143974.34275439914</v>
      </c>
      <c r="CF163" s="5">
        <f t="shared" si="59"/>
        <v>570826.65806611488</v>
      </c>
      <c r="CG163" s="5">
        <f t="shared" si="35"/>
        <v>536025.65724560013</v>
      </c>
      <c r="CH163" s="5">
        <f t="shared" si="36"/>
        <v>714801.00082051405</v>
      </c>
    </row>
    <row r="164" spans="9:86" ht="14.25" customHeight="1">
      <c r="I164" s="150"/>
      <c r="J164" s="2">
        <v>159</v>
      </c>
      <c r="K164" s="118">
        <v>49675</v>
      </c>
      <c r="L164" s="5">
        <f t="shared" si="37"/>
        <v>556876.13505613524</v>
      </c>
      <c r="M164" s="5">
        <f t="shared" si="0"/>
        <v>5108.6129075462923</v>
      </c>
      <c r="N164" s="5">
        <f t="shared" si="1"/>
        <v>1280.0894790353623</v>
      </c>
      <c r="O164" s="35">
        <f t="shared" si="2"/>
        <v>2.7584363526147321E-2</v>
      </c>
      <c r="P164" s="5">
        <f t="shared" si="3"/>
        <v>3828.52342851093</v>
      </c>
      <c r="Q164" s="35">
        <f t="shared" si="4"/>
        <v>8.2500000000000004E-2</v>
      </c>
      <c r="R164" s="5">
        <f t="shared" si="38"/>
        <v>124403.95442290063</v>
      </c>
      <c r="S164" s="5">
        <f t="shared" si="39"/>
        <v>687865.49787695974</v>
      </c>
      <c r="T164" s="5">
        <f t="shared" si="5"/>
        <v>555596.0455770999</v>
      </c>
      <c r="U164" s="5">
        <f t="shared" si="6"/>
        <v>812269.45229986031</v>
      </c>
      <c r="V164" s="150"/>
      <c r="W164" s="2">
        <v>159</v>
      </c>
      <c r="X164" s="118">
        <v>49675</v>
      </c>
      <c r="Y164" s="5">
        <f t="shared" si="40"/>
        <v>552894.33752352663</v>
      </c>
      <c r="Z164" s="5">
        <f t="shared" si="41"/>
        <v>4989.5991023797669</v>
      </c>
      <c r="AA164" s="5">
        <f t="shared" si="7"/>
        <v>1303.6368522229227</v>
      </c>
      <c r="AB164" s="35">
        <f t="shared" si="8"/>
        <v>2.8294090145224916E-2</v>
      </c>
      <c r="AC164" s="5">
        <f t="shared" si="9"/>
        <v>3685.9622501568442</v>
      </c>
      <c r="AD164" s="35">
        <f t="shared" si="10"/>
        <v>0.08</v>
      </c>
      <c r="AE164" s="5">
        <f t="shared" si="42"/>
        <v>128409.29932869648</v>
      </c>
      <c r="AF164" s="5">
        <f t="shared" si="43"/>
        <v>664936.95794968633</v>
      </c>
      <c r="AG164" s="5">
        <f t="shared" si="11"/>
        <v>551590.70067130367</v>
      </c>
      <c r="AH164" s="5">
        <f t="shared" si="12"/>
        <v>793346.25727838278</v>
      </c>
      <c r="AI164" s="150"/>
      <c r="AJ164" s="2">
        <v>159</v>
      </c>
      <c r="AK164" s="118">
        <v>49675</v>
      </c>
      <c r="AL164" s="5">
        <f t="shared" si="44"/>
        <v>548818.43856455968</v>
      </c>
      <c r="AM164" s="5">
        <f t="shared" si="45"/>
        <v>4871.6032698015033</v>
      </c>
      <c r="AN164" s="5">
        <f t="shared" si="13"/>
        <v>1327.1508540720556</v>
      </c>
      <c r="AO164" s="35">
        <f t="shared" si="14"/>
        <v>2.9018358585981167E-2</v>
      </c>
      <c r="AP164" s="5">
        <f t="shared" si="15"/>
        <v>3544.4524157294477</v>
      </c>
      <c r="AQ164" s="35">
        <f t="shared" si="16"/>
        <v>7.7499999999999999E-2</v>
      </c>
      <c r="AR164" s="5">
        <f t="shared" si="46"/>
        <v>132508.71228951251</v>
      </c>
      <c r="AS164" s="5">
        <f t="shared" si="47"/>
        <v>642076.20760892681</v>
      </c>
      <c r="AT164" s="5">
        <f t="shared" si="17"/>
        <v>547491.28771048761</v>
      </c>
      <c r="AU164" s="5">
        <f t="shared" si="18"/>
        <v>774584.91989843932</v>
      </c>
      <c r="AV164" s="150"/>
      <c r="AW164" s="2">
        <v>159</v>
      </c>
      <c r="AX164" s="118">
        <v>49675</v>
      </c>
      <c r="AY164" s="5">
        <f t="shared" si="48"/>
        <v>544648.32216292038</v>
      </c>
      <c r="AZ164" s="5">
        <f t="shared" si="49"/>
        <v>4754.6586581588872</v>
      </c>
      <c r="BA164" s="5">
        <f t="shared" si="19"/>
        <v>1350.6066446406353</v>
      </c>
      <c r="BB164" s="35">
        <f t="shared" si="20"/>
        <v>2.9757329778094033E-2</v>
      </c>
      <c r="BC164" s="5">
        <f t="shared" si="21"/>
        <v>3404.0520135182519</v>
      </c>
      <c r="BD164" s="35">
        <f t="shared" si="22"/>
        <v>7.4999999999999997E-2</v>
      </c>
      <c r="BE164" s="5">
        <f t="shared" si="50"/>
        <v>136702.28448172013</v>
      </c>
      <c r="BF164" s="5">
        <f t="shared" si="51"/>
        <v>619288.44216554274</v>
      </c>
      <c r="BG164" s="5">
        <f t="shared" si="23"/>
        <v>543297.7155182797</v>
      </c>
      <c r="BH164" s="5">
        <f t="shared" si="24"/>
        <v>755990.72664726293</v>
      </c>
      <c r="BI164" s="150"/>
      <c r="BJ164" s="2">
        <v>159</v>
      </c>
      <c r="BK164" s="118">
        <v>49675</v>
      </c>
      <c r="BL164" s="5">
        <f t="shared" si="52"/>
        <v>540384.00803984399</v>
      </c>
      <c r="BM164" s="5">
        <f t="shared" si="53"/>
        <v>4638.7987043821031</v>
      </c>
      <c r="BN164" s="5">
        <f t="shared" si="25"/>
        <v>1373.9786558080459</v>
      </c>
      <c r="BO164" s="35">
        <f t="shared" si="26"/>
        <v>3.0511161737563602E-2</v>
      </c>
      <c r="BP164" s="5">
        <f t="shared" si="27"/>
        <v>3264.8200485740572</v>
      </c>
      <c r="BQ164" s="35">
        <f t="shared" si="28"/>
        <v>7.2499999999999995E-2</v>
      </c>
      <c r="BR164" s="5">
        <f t="shared" si="54"/>
        <v>140989.97061596456</v>
      </c>
      <c r="BS164" s="5">
        <f t="shared" si="55"/>
        <v>596579.02338078967</v>
      </c>
      <c r="BT164" s="5">
        <f t="shared" si="29"/>
        <v>539010.02938403597</v>
      </c>
      <c r="BU164" s="5">
        <f t="shared" si="30"/>
        <v>737568.99399675429</v>
      </c>
      <c r="BV164" s="150"/>
      <c r="BW164" s="2">
        <v>159</v>
      </c>
      <c r="BX164" s="118">
        <v>49675</v>
      </c>
      <c r="BY164" s="5">
        <f t="shared" si="56"/>
        <v>536025.65724560013</v>
      </c>
      <c r="BZ164" s="5">
        <f t="shared" si="57"/>
        <v>4524.056967218442</v>
      </c>
      <c r="CA164" s="5">
        <f t="shared" si="31"/>
        <v>1397.2406332857745</v>
      </c>
      <c r="CB164" s="35">
        <f t="shared" si="32"/>
        <v>3.1280009404003065E-2</v>
      </c>
      <c r="CC164" s="5">
        <f t="shared" si="33"/>
        <v>3126.8163339326675</v>
      </c>
      <c r="CD164" s="35">
        <f t="shared" si="34"/>
        <v>7.0000000000000007E-2</v>
      </c>
      <c r="CE164" s="5">
        <f t="shared" si="58"/>
        <v>145371.58338768492</v>
      </c>
      <c r="CF164" s="5">
        <f t="shared" si="59"/>
        <v>573953.47440004756</v>
      </c>
      <c r="CG164" s="5">
        <f t="shared" si="35"/>
        <v>534628.41661231441</v>
      </c>
      <c r="CH164" s="5">
        <f t="shared" si="36"/>
        <v>719325.05778773245</v>
      </c>
    </row>
    <row r="165" spans="9:86" ht="14.25" customHeight="1">
      <c r="I165" s="150"/>
      <c r="J165" s="2">
        <v>160</v>
      </c>
      <c r="K165" s="118">
        <v>49706</v>
      </c>
      <c r="L165" s="5">
        <f t="shared" si="37"/>
        <v>555596.0455770999</v>
      </c>
      <c r="M165" s="5">
        <f t="shared" si="0"/>
        <v>5108.6129075462923</v>
      </c>
      <c r="N165" s="5">
        <f t="shared" si="1"/>
        <v>1288.8900942037303</v>
      </c>
      <c r="O165" s="35">
        <f t="shared" si="2"/>
        <v>2.7837997144813113E-2</v>
      </c>
      <c r="P165" s="5">
        <f t="shared" si="3"/>
        <v>3819.7228133425619</v>
      </c>
      <c r="Q165" s="35">
        <f t="shared" si="4"/>
        <v>8.2500000000000004E-2</v>
      </c>
      <c r="R165" s="5">
        <f t="shared" si="38"/>
        <v>125692.84451710436</v>
      </c>
      <c r="S165" s="5">
        <f t="shared" si="39"/>
        <v>691685.22069030232</v>
      </c>
      <c r="T165" s="5">
        <f t="shared" si="5"/>
        <v>554307.15548289614</v>
      </c>
      <c r="U165" s="5">
        <f t="shared" si="6"/>
        <v>817378.06520740665</v>
      </c>
      <c r="V165" s="150"/>
      <c r="W165" s="2">
        <v>160</v>
      </c>
      <c r="X165" s="118">
        <v>49706</v>
      </c>
      <c r="Y165" s="5">
        <f t="shared" si="40"/>
        <v>551590.70067130367</v>
      </c>
      <c r="Z165" s="5">
        <f t="shared" si="41"/>
        <v>4989.5991023797669</v>
      </c>
      <c r="AA165" s="5">
        <f t="shared" si="7"/>
        <v>1312.3277645710755</v>
      </c>
      <c r="AB165" s="35">
        <f t="shared" si="8"/>
        <v>2.8550033848807027E-2</v>
      </c>
      <c r="AC165" s="5">
        <f t="shared" si="9"/>
        <v>3677.2713378086914</v>
      </c>
      <c r="AD165" s="35">
        <f t="shared" si="10"/>
        <v>0.08</v>
      </c>
      <c r="AE165" s="5">
        <f t="shared" si="42"/>
        <v>129721.62709326755</v>
      </c>
      <c r="AF165" s="5">
        <f t="shared" si="43"/>
        <v>668614.22928749502</v>
      </c>
      <c r="AG165" s="5">
        <f t="shared" si="11"/>
        <v>550278.37290673261</v>
      </c>
      <c r="AH165" s="5">
        <f t="shared" si="12"/>
        <v>798335.85638076253</v>
      </c>
      <c r="AI165" s="150"/>
      <c r="AJ165" s="2">
        <v>160</v>
      </c>
      <c r="AK165" s="118">
        <v>49706</v>
      </c>
      <c r="AL165" s="5">
        <f t="shared" si="44"/>
        <v>547491.28771048761</v>
      </c>
      <c r="AM165" s="5">
        <f t="shared" si="45"/>
        <v>4871.6032698015033</v>
      </c>
      <c r="AN165" s="5">
        <f t="shared" si="13"/>
        <v>1335.7220366712709</v>
      </c>
      <c r="AO165" s="35">
        <f t="shared" si="14"/>
        <v>2.9276565307704363E-2</v>
      </c>
      <c r="AP165" s="5">
        <f t="shared" si="15"/>
        <v>3535.8812331302324</v>
      </c>
      <c r="AQ165" s="35">
        <f t="shared" si="16"/>
        <v>7.7499999999999999E-2</v>
      </c>
      <c r="AR165" s="5">
        <f t="shared" si="46"/>
        <v>133844.43432618378</v>
      </c>
      <c r="AS165" s="5">
        <f t="shared" si="47"/>
        <v>645612.08884205704</v>
      </c>
      <c r="AT165" s="5">
        <f t="shared" si="17"/>
        <v>546155.56567381637</v>
      </c>
      <c r="AU165" s="5">
        <f t="shared" si="18"/>
        <v>779456.52316824079</v>
      </c>
      <c r="AV165" s="150"/>
      <c r="AW165" s="2">
        <v>160</v>
      </c>
      <c r="AX165" s="118">
        <v>49706</v>
      </c>
      <c r="AY165" s="5">
        <f t="shared" si="48"/>
        <v>543297.7155182797</v>
      </c>
      <c r="AZ165" s="5">
        <f t="shared" si="49"/>
        <v>4754.6586581588872</v>
      </c>
      <c r="BA165" s="5">
        <f t="shared" si="19"/>
        <v>1359.0479361696393</v>
      </c>
      <c r="BB165" s="35">
        <f t="shared" si="20"/>
        <v>3.0017750430770873E-2</v>
      </c>
      <c r="BC165" s="5">
        <f t="shared" si="21"/>
        <v>3395.6107219892478</v>
      </c>
      <c r="BD165" s="35">
        <f t="shared" si="22"/>
        <v>7.4999999999999997E-2</v>
      </c>
      <c r="BE165" s="5">
        <f t="shared" si="50"/>
        <v>138061.33241788976</v>
      </c>
      <c r="BF165" s="5">
        <f t="shared" si="51"/>
        <v>622684.05288753205</v>
      </c>
      <c r="BG165" s="5">
        <f t="shared" si="23"/>
        <v>541938.66758211004</v>
      </c>
      <c r="BH165" s="5">
        <f t="shared" si="24"/>
        <v>760745.38530542178</v>
      </c>
      <c r="BI165" s="150"/>
      <c r="BJ165" s="2">
        <v>160</v>
      </c>
      <c r="BK165" s="118">
        <v>49706</v>
      </c>
      <c r="BL165" s="5">
        <f t="shared" si="52"/>
        <v>539010.02938403597</v>
      </c>
      <c r="BM165" s="5">
        <f t="shared" si="53"/>
        <v>4638.7987043821031</v>
      </c>
      <c r="BN165" s="5">
        <f t="shared" si="25"/>
        <v>1382.2797768535524</v>
      </c>
      <c r="BO165" s="35">
        <f t="shared" si="26"/>
        <v>3.0773745232900676E-2</v>
      </c>
      <c r="BP165" s="5">
        <f t="shared" si="27"/>
        <v>3256.5189275285506</v>
      </c>
      <c r="BQ165" s="35">
        <f t="shared" si="28"/>
        <v>7.2499999999999995E-2</v>
      </c>
      <c r="BR165" s="5">
        <f t="shared" si="54"/>
        <v>142372.2503928181</v>
      </c>
      <c r="BS165" s="5">
        <f t="shared" si="55"/>
        <v>599835.5423083182</v>
      </c>
      <c r="BT165" s="5">
        <f t="shared" si="29"/>
        <v>537627.74960718246</v>
      </c>
      <c r="BU165" s="5">
        <f t="shared" si="30"/>
        <v>742207.79270113632</v>
      </c>
      <c r="BV165" s="150"/>
      <c r="BW165" s="2">
        <v>160</v>
      </c>
      <c r="BX165" s="118">
        <v>49706</v>
      </c>
      <c r="BY165" s="5">
        <f t="shared" si="56"/>
        <v>534628.41661231441</v>
      </c>
      <c r="BZ165" s="5">
        <f t="shared" si="57"/>
        <v>4524.056967218442</v>
      </c>
      <c r="CA165" s="5">
        <f t="shared" si="31"/>
        <v>1405.3912036466077</v>
      </c>
      <c r="CB165" s="35">
        <f t="shared" si="32"/>
        <v>3.1544702675220346E-2</v>
      </c>
      <c r="CC165" s="5">
        <f t="shared" si="33"/>
        <v>3118.6657635718343</v>
      </c>
      <c r="CD165" s="35">
        <f t="shared" si="34"/>
        <v>7.0000000000000007E-2</v>
      </c>
      <c r="CE165" s="5">
        <f t="shared" si="58"/>
        <v>146776.97459133153</v>
      </c>
      <c r="CF165" s="5">
        <f t="shared" si="59"/>
        <v>577072.14016361942</v>
      </c>
      <c r="CG165" s="5">
        <f t="shared" si="35"/>
        <v>533223.02540866775</v>
      </c>
      <c r="CH165" s="5">
        <f t="shared" si="36"/>
        <v>723849.11475495098</v>
      </c>
    </row>
    <row r="166" spans="9:86" ht="14.25" customHeight="1">
      <c r="I166" s="150"/>
      <c r="J166" s="2">
        <v>161</v>
      </c>
      <c r="K166" s="118">
        <v>49735</v>
      </c>
      <c r="L166" s="5">
        <f t="shared" si="37"/>
        <v>554307.15548289614</v>
      </c>
      <c r="M166" s="5">
        <f t="shared" si="0"/>
        <v>5108.6129075462923</v>
      </c>
      <c r="N166" s="5">
        <f t="shared" si="1"/>
        <v>1297.7512136013811</v>
      </c>
      <c r="O166" s="35">
        <f t="shared" si="2"/>
        <v>2.809455806077376E-2</v>
      </c>
      <c r="P166" s="5">
        <f t="shared" si="3"/>
        <v>3810.8616939449112</v>
      </c>
      <c r="Q166" s="35">
        <f t="shared" si="4"/>
        <v>8.2500000000000004E-2</v>
      </c>
      <c r="R166" s="5">
        <f t="shared" si="38"/>
        <v>126990.59573070574</v>
      </c>
      <c r="S166" s="5">
        <f t="shared" si="39"/>
        <v>695496.08238424722</v>
      </c>
      <c r="T166" s="5">
        <f t="shared" si="5"/>
        <v>553009.40426929481</v>
      </c>
      <c r="U166" s="5">
        <f t="shared" si="6"/>
        <v>822486.67811495299</v>
      </c>
      <c r="V166" s="150"/>
      <c r="W166" s="2">
        <v>161</v>
      </c>
      <c r="X166" s="118">
        <v>49735</v>
      </c>
      <c r="Y166" s="5">
        <f t="shared" si="40"/>
        <v>550278.37290673261</v>
      </c>
      <c r="Z166" s="5">
        <f t="shared" si="41"/>
        <v>4989.5991023797669</v>
      </c>
      <c r="AA166" s="5">
        <f t="shared" si="7"/>
        <v>1321.0766163348826</v>
      </c>
      <c r="AB166" s="35">
        <f t="shared" si="8"/>
        <v>2.8808908684306085E-2</v>
      </c>
      <c r="AC166" s="5">
        <f t="shared" si="9"/>
        <v>3668.5224860448843</v>
      </c>
      <c r="AD166" s="35">
        <f t="shared" si="10"/>
        <v>0.08</v>
      </c>
      <c r="AE166" s="5">
        <f t="shared" si="42"/>
        <v>131042.70370960244</v>
      </c>
      <c r="AF166" s="5">
        <f t="shared" si="43"/>
        <v>672282.75177353993</v>
      </c>
      <c r="AG166" s="5">
        <f t="shared" si="11"/>
        <v>548957.29629039776</v>
      </c>
      <c r="AH166" s="5">
        <f t="shared" si="12"/>
        <v>803325.4554831424</v>
      </c>
      <c r="AI166" s="150"/>
      <c r="AJ166" s="2">
        <v>161</v>
      </c>
      <c r="AK166" s="118">
        <v>49735</v>
      </c>
      <c r="AL166" s="5">
        <f t="shared" si="44"/>
        <v>546155.56567381637</v>
      </c>
      <c r="AM166" s="5">
        <f t="shared" si="45"/>
        <v>4871.6032698015033</v>
      </c>
      <c r="AN166" s="5">
        <f t="shared" si="13"/>
        <v>1344.3485748247726</v>
      </c>
      <c r="AO166" s="35">
        <f t="shared" si="14"/>
        <v>2.9537706675192961E-2</v>
      </c>
      <c r="AP166" s="5">
        <f t="shared" si="15"/>
        <v>3527.2546949767307</v>
      </c>
      <c r="AQ166" s="35">
        <f t="shared" si="16"/>
        <v>7.7499999999999999E-2</v>
      </c>
      <c r="AR166" s="5">
        <f t="shared" si="46"/>
        <v>135188.78290100856</v>
      </c>
      <c r="AS166" s="5">
        <f t="shared" si="47"/>
        <v>649139.34353703377</v>
      </c>
      <c r="AT166" s="5">
        <f t="shared" si="17"/>
        <v>544811.21709899162</v>
      </c>
      <c r="AU166" s="5">
        <f t="shared" si="18"/>
        <v>784328.12643804238</v>
      </c>
      <c r="AV166" s="150"/>
      <c r="AW166" s="2">
        <v>161</v>
      </c>
      <c r="AX166" s="118">
        <v>49735</v>
      </c>
      <c r="AY166" s="5">
        <f t="shared" si="48"/>
        <v>541938.66758211004</v>
      </c>
      <c r="AZ166" s="5">
        <f t="shared" si="49"/>
        <v>4754.6586581588872</v>
      </c>
      <c r="BA166" s="5">
        <f t="shared" si="19"/>
        <v>1367.5419857706997</v>
      </c>
      <c r="BB166" s="35">
        <f t="shared" si="20"/>
        <v>3.0281108935195169E-2</v>
      </c>
      <c r="BC166" s="5">
        <f t="shared" si="21"/>
        <v>3387.1166723881875</v>
      </c>
      <c r="BD166" s="35">
        <f t="shared" si="22"/>
        <v>7.4999999999999997E-2</v>
      </c>
      <c r="BE166" s="5">
        <f t="shared" si="50"/>
        <v>139428.87440366045</v>
      </c>
      <c r="BF166" s="5">
        <f t="shared" si="51"/>
        <v>626071.16955992021</v>
      </c>
      <c r="BG166" s="5">
        <f t="shared" si="23"/>
        <v>540571.12559633935</v>
      </c>
      <c r="BH166" s="5">
        <f t="shared" si="24"/>
        <v>765500.04396358063</v>
      </c>
      <c r="BI166" s="150"/>
      <c r="BJ166" s="2">
        <v>161</v>
      </c>
      <c r="BK166" s="118">
        <v>49735</v>
      </c>
      <c r="BL166" s="5">
        <f t="shared" si="52"/>
        <v>537627.74960718246</v>
      </c>
      <c r="BM166" s="5">
        <f t="shared" si="53"/>
        <v>4638.7987043821031</v>
      </c>
      <c r="BN166" s="5">
        <f t="shared" si="25"/>
        <v>1390.6310505053757</v>
      </c>
      <c r="BO166" s="35">
        <f t="shared" si="26"/>
        <v>3.1039269491311187E-2</v>
      </c>
      <c r="BP166" s="5">
        <f t="shared" si="27"/>
        <v>3248.1676538767274</v>
      </c>
      <c r="BQ166" s="35">
        <f t="shared" si="28"/>
        <v>7.2499999999999995E-2</v>
      </c>
      <c r="BR166" s="5">
        <f t="shared" si="54"/>
        <v>143762.88144332348</v>
      </c>
      <c r="BS166" s="5">
        <f t="shared" si="55"/>
        <v>603083.7099621949</v>
      </c>
      <c r="BT166" s="5">
        <f t="shared" si="29"/>
        <v>536237.11855667713</v>
      </c>
      <c r="BU166" s="5">
        <f t="shared" si="30"/>
        <v>746846.59140551835</v>
      </c>
      <c r="BV166" s="150"/>
      <c r="BW166" s="2">
        <v>161</v>
      </c>
      <c r="BX166" s="118">
        <v>49735</v>
      </c>
      <c r="BY166" s="5">
        <f t="shared" si="56"/>
        <v>533223.02540866775</v>
      </c>
      <c r="BZ166" s="5">
        <f t="shared" si="57"/>
        <v>4524.056967218442</v>
      </c>
      <c r="CA166" s="5">
        <f t="shared" si="31"/>
        <v>1413.5893190012134</v>
      </c>
      <c r="CB166" s="35">
        <f t="shared" si="32"/>
        <v>3.181233933964852E-2</v>
      </c>
      <c r="CC166" s="5">
        <f t="shared" si="33"/>
        <v>3110.4676482172285</v>
      </c>
      <c r="CD166" s="35">
        <f t="shared" si="34"/>
        <v>7.0000000000000007E-2</v>
      </c>
      <c r="CE166" s="5">
        <f t="shared" si="58"/>
        <v>148190.56391033274</v>
      </c>
      <c r="CF166" s="5">
        <f t="shared" si="59"/>
        <v>580182.60781183664</v>
      </c>
      <c r="CG166" s="5">
        <f t="shared" si="35"/>
        <v>531809.43608966656</v>
      </c>
      <c r="CH166" s="5">
        <f t="shared" si="36"/>
        <v>728373.17172216938</v>
      </c>
    </row>
    <row r="167" spans="9:86" ht="14.25" customHeight="1">
      <c r="I167" s="150"/>
      <c r="J167" s="2">
        <v>162</v>
      </c>
      <c r="K167" s="118">
        <v>49766</v>
      </c>
      <c r="L167" s="5">
        <f t="shared" si="37"/>
        <v>553009.40426929481</v>
      </c>
      <c r="M167" s="5">
        <f t="shared" si="0"/>
        <v>5108.6129075462923</v>
      </c>
      <c r="N167" s="5">
        <f t="shared" si="1"/>
        <v>1306.6732531948905</v>
      </c>
      <c r="O167" s="35">
        <f t="shared" si="2"/>
        <v>2.8354091119041941E-2</v>
      </c>
      <c r="P167" s="5">
        <f t="shared" si="3"/>
        <v>3801.9396543514017</v>
      </c>
      <c r="Q167" s="35">
        <f t="shared" si="4"/>
        <v>8.2500000000000004E-2</v>
      </c>
      <c r="R167" s="5">
        <f t="shared" si="38"/>
        <v>128297.26898390063</v>
      </c>
      <c r="S167" s="5">
        <f t="shared" si="39"/>
        <v>699298.02203859866</v>
      </c>
      <c r="T167" s="5">
        <f t="shared" si="5"/>
        <v>551702.73101609992</v>
      </c>
      <c r="U167" s="5">
        <f t="shared" si="6"/>
        <v>827595.29102249932</v>
      </c>
      <c r="V167" s="150"/>
      <c r="W167" s="2">
        <v>162</v>
      </c>
      <c r="X167" s="118">
        <v>49766</v>
      </c>
      <c r="Y167" s="5">
        <f t="shared" si="40"/>
        <v>548957.29629039776</v>
      </c>
      <c r="Z167" s="5">
        <f t="shared" si="41"/>
        <v>4989.5991023797669</v>
      </c>
      <c r="AA167" s="5">
        <f t="shared" si="7"/>
        <v>1329.883793777115</v>
      </c>
      <c r="AB167" s="35">
        <f t="shared" si="8"/>
        <v>2.907075948013868E-2</v>
      </c>
      <c r="AC167" s="5">
        <f t="shared" si="9"/>
        <v>3659.7153086026519</v>
      </c>
      <c r="AD167" s="35">
        <f t="shared" si="10"/>
        <v>0.08</v>
      </c>
      <c r="AE167" s="5">
        <f t="shared" si="42"/>
        <v>132372.58750337956</v>
      </c>
      <c r="AF167" s="5">
        <f t="shared" si="43"/>
        <v>675942.4670821426</v>
      </c>
      <c r="AG167" s="5">
        <f t="shared" si="11"/>
        <v>547627.41249662067</v>
      </c>
      <c r="AH167" s="5">
        <f t="shared" si="12"/>
        <v>808315.05458552216</v>
      </c>
      <c r="AI167" s="150"/>
      <c r="AJ167" s="2">
        <v>162</v>
      </c>
      <c r="AK167" s="118">
        <v>49766</v>
      </c>
      <c r="AL167" s="5">
        <f t="shared" si="44"/>
        <v>544811.21709899162</v>
      </c>
      <c r="AM167" s="5">
        <f t="shared" si="45"/>
        <v>4871.6032698015033</v>
      </c>
      <c r="AN167" s="5">
        <f t="shared" si="13"/>
        <v>1353.0308260371826</v>
      </c>
      <c r="AO167" s="35">
        <f t="shared" si="14"/>
        <v>2.980182750072868E-2</v>
      </c>
      <c r="AP167" s="5">
        <f t="shared" si="15"/>
        <v>3518.5724437643207</v>
      </c>
      <c r="AQ167" s="35">
        <f t="shared" si="16"/>
        <v>7.7499999999999999E-2</v>
      </c>
      <c r="AR167" s="5">
        <f t="shared" si="46"/>
        <v>136541.81372704575</v>
      </c>
      <c r="AS167" s="5">
        <f t="shared" si="47"/>
        <v>652657.91598079808</v>
      </c>
      <c r="AT167" s="5">
        <f t="shared" si="17"/>
        <v>543458.18627295445</v>
      </c>
      <c r="AU167" s="5">
        <f t="shared" si="18"/>
        <v>789199.72970784386</v>
      </c>
      <c r="AV167" s="150"/>
      <c r="AW167" s="2">
        <v>162</v>
      </c>
      <c r="AX167" s="118">
        <v>49766</v>
      </c>
      <c r="AY167" s="5">
        <f t="shared" si="48"/>
        <v>540571.12559633935</v>
      </c>
      <c r="AZ167" s="5">
        <f t="shared" si="49"/>
        <v>4754.6586581588872</v>
      </c>
      <c r="BA167" s="5">
        <f t="shared" si="19"/>
        <v>1376.0891231817664</v>
      </c>
      <c r="BB167" s="35">
        <f t="shared" si="20"/>
        <v>3.0547450088024126E-2</v>
      </c>
      <c r="BC167" s="5">
        <f t="shared" si="21"/>
        <v>3378.5695349771208</v>
      </c>
      <c r="BD167" s="35">
        <f t="shared" si="22"/>
        <v>7.4999999999999997E-2</v>
      </c>
      <c r="BE167" s="5">
        <f t="shared" si="50"/>
        <v>140804.96352684221</v>
      </c>
      <c r="BF167" s="5">
        <f t="shared" si="51"/>
        <v>629449.73909489729</v>
      </c>
      <c r="BG167" s="5">
        <f t="shared" si="23"/>
        <v>539195.03647315758</v>
      </c>
      <c r="BH167" s="5">
        <f t="shared" si="24"/>
        <v>770254.70262173947</v>
      </c>
      <c r="BI167" s="150"/>
      <c r="BJ167" s="2">
        <v>162</v>
      </c>
      <c r="BK167" s="118">
        <v>49766</v>
      </c>
      <c r="BL167" s="5">
        <f t="shared" si="52"/>
        <v>536237.11855667713</v>
      </c>
      <c r="BM167" s="5">
        <f t="shared" si="53"/>
        <v>4638.7987043821031</v>
      </c>
      <c r="BN167" s="5">
        <f t="shared" si="25"/>
        <v>1399.0327797688456</v>
      </c>
      <c r="BO167" s="35">
        <f t="shared" si="26"/>
        <v>3.1307779294378911E-2</v>
      </c>
      <c r="BP167" s="5">
        <f t="shared" si="27"/>
        <v>3239.7659246132575</v>
      </c>
      <c r="BQ167" s="35">
        <f t="shared" si="28"/>
        <v>7.2499999999999995E-2</v>
      </c>
      <c r="BR167" s="5">
        <f t="shared" si="54"/>
        <v>145161.91422309232</v>
      </c>
      <c r="BS167" s="5">
        <f t="shared" si="55"/>
        <v>606323.47588680813</v>
      </c>
      <c r="BT167" s="5">
        <f t="shared" si="29"/>
        <v>534838.08577690832</v>
      </c>
      <c r="BU167" s="5">
        <f t="shared" si="30"/>
        <v>751485.39010990039</v>
      </c>
      <c r="BV167" s="150"/>
      <c r="BW167" s="2">
        <v>162</v>
      </c>
      <c r="BX167" s="118">
        <v>49766</v>
      </c>
      <c r="BY167" s="5">
        <f t="shared" si="56"/>
        <v>531809.43608966656</v>
      </c>
      <c r="BZ167" s="5">
        <f t="shared" si="57"/>
        <v>4524.056967218442</v>
      </c>
      <c r="CA167" s="5">
        <f t="shared" si="31"/>
        <v>1421.8352566953868</v>
      </c>
      <c r="CB167" s="35">
        <f t="shared" si="32"/>
        <v>3.2082964164381375E-2</v>
      </c>
      <c r="CC167" s="5">
        <f t="shared" si="33"/>
        <v>3102.2217105230552</v>
      </c>
      <c r="CD167" s="35">
        <f t="shared" si="34"/>
        <v>7.0000000000000007E-2</v>
      </c>
      <c r="CE167" s="5">
        <f t="shared" si="58"/>
        <v>149612.39916702814</v>
      </c>
      <c r="CF167" s="5">
        <f t="shared" si="59"/>
        <v>583284.82952235965</v>
      </c>
      <c r="CG167" s="5">
        <f t="shared" si="35"/>
        <v>530387.60083297116</v>
      </c>
      <c r="CH167" s="5">
        <f t="shared" si="36"/>
        <v>732897.22868938779</v>
      </c>
    </row>
    <row r="168" spans="9:86" ht="14.25" customHeight="1">
      <c r="I168" s="150"/>
      <c r="J168" s="2">
        <v>163</v>
      </c>
      <c r="K168" s="118">
        <v>49796</v>
      </c>
      <c r="L168" s="5">
        <f t="shared" si="37"/>
        <v>551702.73101609992</v>
      </c>
      <c r="M168" s="5">
        <f t="shared" si="0"/>
        <v>5108.6129075462923</v>
      </c>
      <c r="N168" s="5">
        <f t="shared" si="1"/>
        <v>1315.6566318106052</v>
      </c>
      <c r="O168" s="35">
        <f t="shared" si="2"/>
        <v>2.8616642068546395E-2</v>
      </c>
      <c r="P168" s="5">
        <f t="shared" si="3"/>
        <v>3792.9562757356871</v>
      </c>
      <c r="Q168" s="35">
        <f t="shared" si="4"/>
        <v>8.2500000000000004E-2</v>
      </c>
      <c r="R168" s="5">
        <f t="shared" si="38"/>
        <v>129612.92561571124</v>
      </c>
      <c r="S168" s="5">
        <f t="shared" si="39"/>
        <v>703090.97831433429</v>
      </c>
      <c r="T168" s="5">
        <f t="shared" si="5"/>
        <v>550387.07438428933</v>
      </c>
      <c r="U168" s="5">
        <f t="shared" si="6"/>
        <v>832703.90393004555</v>
      </c>
      <c r="V168" s="150"/>
      <c r="W168" s="2">
        <v>163</v>
      </c>
      <c r="X168" s="118">
        <v>49796</v>
      </c>
      <c r="Y168" s="5">
        <f t="shared" si="40"/>
        <v>547627.41249662067</v>
      </c>
      <c r="Z168" s="5">
        <f t="shared" si="41"/>
        <v>4989.5991023797669</v>
      </c>
      <c r="AA168" s="5">
        <f t="shared" si="7"/>
        <v>1338.7496857356286</v>
      </c>
      <c r="AB168" s="35">
        <f t="shared" si="8"/>
        <v>2.9335631968435617E-2</v>
      </c>
      <c r="AC168" s="5">
        <f t="shared" si="9"/>
        <v>3650.8494166441383</v>
      </c>
      <c r="AD168" s="35">
        <f t="shared" si="10"/>
        <v>0.08</v>
      </c>
      <c r="AE168" s="5">
        <f t="shared" si="42"/>
        <v>133711.33718911518</v>
      </c>
      <c r="AF168" s="5">
        <f t="shared" si="43"/>
        <v>679593.31649878679</v>
      </c>
      <c r="AG168" s="5">
        <f t="shared" si="11"/>
        <v>546288.662810885</v>
      </c>
      <c r="AH168" s="5">
        <f t="shared" si="12"/>
        <v>813304.65368790203</v>
      </c>
      <c r="AI168" s="150"/>
      <c r="AJ168" s="2">
        <v>163</v>
      </c>
      <c r="AK168" s="118">
        <v>49796</v>
      </c>
      <c r="AL168" s="5">
        <f t="shared" si="44"/>
        <v>543458.18627295445</v>
      </c>
      <c r="AM168" s="5">
        <f t="shared" si="45"/>
        <v>4871.6032698015033</v>
      </c>
      <c r="AN168" s="5">
        <f t="shared" si="13"/>
        <v>1361.7691501220056</v>
      </c>
      <c r="AO168" s="35">
        <f t="shared" si="14"/>
        <v>3.0068973500118751E-2</v>
      </c>
      <c r="AP168" s="5">
        <f t="shared" si="15"/>
        <v>3509.8341196794977</v>
      </c>
      <c r="AQ168" s="35">
        <f t="shared" si="16"/>
        <v>7.7499999999999999E-2</v>
      </c>
      <c r="AR168" s="5">
        <f t="shared" si="46"/>
        <v>137903.58287716776</v>
      </c>
      <c r="AS168" s="5">
        <f t="shared" si="47"/>
        <v>656167.7501004776</v>
      </c>
      <c r="AT168" s="5">
        <f t="shared" si="17"/>
        <v>542096.4171228325</v>
      </c>
      <c r="AU168" s="5">
        <f t="shared" si="18"/>
        <v>794071.33297764533</v>
      </c>
      <c r="AV168" s="150"/>
      <c r="AW168" s="2">
        <v>163</v>
      </c>
      <c r="AX168" s="118">
        <v>49796</v>
      </c>
      <c r="AY168" s="5">
        <f t="shared" si="48"/>
        <v>539195.03647315758</v>
      </c>
      <c r="AZ168" s="5">
        <f t="shared" si="49"/>
        <v>4754.6586581588872</v>
      </c>
      <c r="BA168" s="5">
        <f t="shared" si="19"/>
        <v>1384.6896802016527</v>
      </c>
      <c r="BB168" s="35">
        <f t="shared" si="20"/>
        <v>3.0816819589263834E-2</v>
      </c>
      <c r="BC168" s="5">
        <f t="shared" si="21"/>
        <v>3369.9689779572345</v>
      </c>
      <c r="BD168" s="35">
        <f t="shared" si="22"/>
        <v>7.4999999999999997E-2</v>
      </c>
      <c r="BE168" s="5">
        <f t="shared" si="50"/>
        <v>142189.65320704386</v>
      </c>
      <c r="BF168" s="5">
        <f t="shared" si="51"/>
        <v>632819.70807285456</v>
      </c>
      <c r="BG168" s="5">
        <f t="shared" si="23"/>
        <v>537810.34679295588</v>
      </c>
      <c r="BH168" s="5">
        <f t="shared" si="24"/>
        <v>775009.36127989844</v>
      </c>
      <c r="BI168" s="150"/>
      <c r="BJ168" s="2">
        <v>163</v>
      </c>
      <c r="BK168" s="118">
        <v>49796</v>
      </c>
      <c r="BL168" s="5">
        <f t="shared" si="52"/>
        <v>534838.08577690832</v>
      </c>
      <c r="BM168" s="5">
        <f t="shared" si="53"/>
        <v>4638.7987043821031</v>
      </c>
      <c r="BN168" s="5">
        <f t="shared" si="25"/>
        <v>1407.4852694799488</v>
      </c>
      <c r="BO168" s="35">
        <f t="shared" si="26"/>
        <v>3.1579320326870788E-2</v>
      </c>
      <c r="BP168" s="5">
        <f t="shared" si="27"/>
        <v>3231.3134349021543</v>
      </c>
      <c r="BQ168" s="35">
        <f t="shared" si="28"/>
        <v>7.2499999999999995E-2</v>
      </c>
      <c r="BR168" s="5">
        <f t="shared" si="54"/>
        <v>146569.39949257227</v>
      </c>
      <c r="BS168" s="5">
        <f t="shared" si="55"/>
        <v>609554.78932171024</v>
      </c>
      <c r="BT168" s="5">
        <f t="shared" si="29"/>
        <v>533430.6005074284</v>
      </c>
      <c r="BU168" s="5">
        <f t="shared" si="30"/>
        <v>756124.18881428253</v>
      </c>
      <c r="BV168" s="150"/>
      <c r="BW168" s="2">
        <v>163</v>
      </c>
      <c r="BX168" s="118">
        <v>49796</v>
      </c>
      <c r="BY168" s="5">
        <f t="shared" si="56"/>
        <v>530387.60083297116</v>
      </c>
      <c r="BZ168" s="5">
        <f t="shared" si="57"/>
        <v>4524.056967218442</v>
      </c>
      <c r="CA168" s="5">
        <f t="shared" si="31"/>
        <v>1430.1292956927769</v>
      </c>
      <c r="CB168" s="35">
        <f t="shared" si="32"/>
        <v>3.2356622819540257E-2</v>
      </c>
      <c r="CC168" s="5">
        <f t="shared" si="33"/>
        <v>3093.9276715256651</v>
      </c>
      <c r="CD168" s="35">
        <f t="shared" si="34"/>
        <v>7.0000000000000007E-2</v>
      </c>
      <c r="CE168" s="5">
        <f t="shared" si="58"/>
        <v>151042.52846272092</v>
      </c>
      <c r="CF168" s="5">
        <f t="shared" si="59"/>
        <v>586378.75719388528</v>
      </c>
      <c r="CG168" s="5">
        <f t="shared" si="35"/>
        <v>528957.47153727838</v>
      </c>
      <c r="CH168" s="5">
        <f t="shared" si="36"/>
        <v>737421.2856566062</v>
      </c>
    </row>
    <row r="169" spans="9:86" ht="14.25" customHeight="1">
      <c r="I169" s="150"/>
      <c r="J169" s="2">
        <v>164</v>
      </c>
      <c r="K169" s="118">
        <v>49827</v>
      </c>
      <c r="L169" s="5">
        <f t="shared" si="37"/>
        <v>550387.07438428933</v>
      </c>
      <c r="M169" s="5">
        <f t="shared" si="0"/>
        <v>5108.6129075462923</v>
      </c>
      <c r="N169" s="5">
        <f t="shared" si="1"/>
        <v>1324.7017711543031</v>
      </c>
      <c r="O169" s="35">
        <f t="shared" si="2"/>
        <v>2.8882257585054572E-2</v>
      </c>
      <c r="P169" s="5">
        <f t="shared" si="3"/>
        <v>3783.9111363919892</v>
      </c>
      <c r="Q169" s="35">
        <f t="shared" si="4"/>
        <v>8.2500000000000004E-2</v>
      </c>
      <c r="R169" s="5">
        <f t="shared" si="38"/>
        <v>130937.62738686554</v>
      </c>
      <c r="S169" s="5">
        <f t="shared" si="39"/>
        <v>706874.88945072633</v>
      </c>
      <c r="T169" s="5">
        <f t="shared" si="5"/>
        <v>549062.37261313503</v>
      </c>
      <c r="U169" s="5">
        <f t="shared" si="6"/>
        <v>837812.51683759189</v>
      </c>
      <c r="V169" s="150"/>
      <c r="W169" s="2">
        <v>164</v>
      </c>
      <c r="X169" s="118">
        <v>49827</v>
      </c>
      <c r="Y169" s="5">
        <f t="shared" si="40"/>
        <v>546288.662810885</v>
      </c>
      <c r="Z169" s="5">
        <f t="shared" si="41"/>
        <v>4989.5991023797669</v>
      </c>
      <c r="AA169" s="5">
        <f t="shared" si="7"/>
        <v>1347.6746836405332</v>
      </c>
      <c r="AB169" s="35">
        <f t="shared" si="8"/>
        <v>2.9603572807962296E-2</v>
      </c>
      <c r="AC169" s="5">
        <f t="shared" si="9"/>
        <v>3641.9244187392337</v>
      </c>
      <c r="AD169" s="35">
        <f t="shared" si="10"/>
        <v>0.08</v>
      </c>
      <c r="AE169" s="5">
        <f t="shared" si="42"/>
        <v>135059.01187275571</v>
      </c>
      <c r="AF169" s="5">
        <f t="shared" si="43"/>
        <v>683235.24091752607</v>
      </c>
      <c r="AG169" s="5">
        <f t="shared" si="11"/>
        <v>544940.98812724452</v>
      </c>
      <c r="AH169" s="5">
        <f t="shared" si="12"/>
        <v>818294.25279028178</v>
      </c>
      <c r="AI169" s="150"/>
      <c r="AJ169" s="2">
        <v>164</v>
      </c>
      <c r="AK169" s="118">
        <v>49827</v>
      </c>
      <c r="AL169" s="5">
        <f t="shared" si="44"/>
        <v>542096.4171228325</v>
      </c>
      <c r="AM169" s="5">
        <f t="shared" si="45"/>
        <v>4871.6032698015033</v>
      </c>
      <c r="AN169" s="5">
        <f t="shared" si="13"/>
        <v>1370.5639092165434</v>
      </c>
      <c r="AO169" s="35">
        <f t="shared" si="14"/>
        <v>3.0339191315614029E-2</v>
      </c>
      <c r="AP169" s="5">
        <f t="shared" si="15"/>
        <v>3501.0393605849599</v>
      </c>
      <c r="AQ169" s="35">
        <f t="shared" si="16"/>
        <v>7.7499999999999999E-2</v>
      </c>
      <c r="AR169" s="5">
        <f t="shared" si="46"/>
        <v>139274.14678638431</v>
      </c>
      <c r="AS169" s="5">
        <f t="shared" si="47"/>
        <v>659668.78946106252</v>
      </c>
      <c r="AT169" s="5">
        <f t="shared" si="17"/>
        <v>540725.85321361595</v>
      </c>
      <c r="AU169" s="5">
        <f t="shared" si="18"/>
        <v>798942.93624744681</v>
      </c>
      <c r="AV169" s="150"/>
      <c r="AW169" s="2">
        <v>164</v>
      </c>
      <c r="AX169" s="118">
        <v>49827</v>
      </c>
      <c r="AY169" s="5">
        <f t="shared" si="48"/>
        <v>537810.34679295588</v>
      </c>
      <c r="AZ169" s="5">
        <f t="shared" si="49"/>
        <v>4754.6586581588872</v>
      </c>
      <c r="BA169" s="5">
        <f t="shared" si="19"/>
        <v>1393.3439907029133</v>
      </c>
      <c r="BB169" s="35">
        <f t="shared" si="20"/>
        <v>3.1089264065185064E-2</v>
      </c>
      <c r="BC169" s="5">
        <f t="shared" si="21"/>
        <v>3361.3146674559739</v>
      </c>
      <c r="BD169" s="35">
        <f t="shared" si="22"/>
        <v>7.4999999999999997E-2</v>
      </c>
      <c r="BE169" s="5">
        <f t="shared" si="50"/>
        <v>143582.99719774676</v>
      </c>
      <c r="BF169" s="5">
        <f t="shared" si="51"/>
        <v>636181.02274031052</v>
      </c>
      <c r="BG169" s="5">
        <f t="shared" si="23"/>
        <v>536417.002802253</v>
      </c>
      <c r="BH169" s="5">
        <f t="shared" si="24"/>
        <v>779764.01993805729</v>
      </c>
      <c r="BI169" s="150"/>
      <c r="BJ169" s="2">
        <v>164</v>
      </c>
      <c r="BK169" s="118">
        <v>49827</v>
      </c>
      <c r="BL169" s="5">
        <f t="shared" si="52"/>
        <v>533430.6005074284</v>
      </c>
      <c r="BM169" s="5">
        <f t="shared" si="53"/>
        <v>4638.7987043821031</v>
      </c>
      <c r="BN169" s="5">
        <f t="shared" si="25"/>
        <v>1415.9888263163898</v>
      </c>
      <c r="BO169" s="35">
        <f t="shared" si="26"/>
        <v>3.1853939199650495E-2</v>
      </c>
      <c r="BP169" s="5">
        <f t="shared" si="27"/>
        <v>3222.8098780657133</v>
      </c>
      <c r="BQ169" s="35">
        <f t="shared" si="28"/>
        <v>7.2499999999999995E-2</v>
      </c>
      <c r="BR169" s="5">
        <f t="shared" si="54"/>
        <v>147985.38831888867</v>
      </c>
      <c r="BS169" s="5">
        <f t="shared" si="55"/>
        <v>612777.59919977596</v>
      </c>
      <c r="BT169" s="5">
        <f t="shared" si="29"/>
        <v>532014.61168111197</v>
      </c>
      <c r="BU169" s="5">
        <f t="shared" si="30"/>
        <v>760762.98751866468</v>
      </c>
      <c r="BV169" s="150"/>
      <c r="BW169" s="2">
        <v>164</v>
      </c>
      <c r="BX169" s="118">
        <v>49827</v>
      </c>
      <c r="BY169" s="5">
        <f t="shared" si="56"/>
        <v>528957.47153727838</v>
      </c>
      <c r="BZ169" s="5">
        <f t="shared" si="57"/>
        <v>4524.056967218442</v>
      </c>
      <c r="CA169" s="5">
        <f t="shared" si="31"/>
        <v>1438.4717165843181</v>
      </c>
      <c r="CB169" s="35">
        <f t="shared" si="32"/>
        <v>3.2633361901185091E-2</v>
      </c>
      <c r="CC169" s="5">
        <f t="shared" si="33"/>
        <v>3085.5852506341239</v>
      </c>
      <c r="CD169" s="35">
        <f t="shared" si="34"/>
        <v>7.0000000000000007E-2</v>
      </c>
      <c r="CE169" s="5">
        <f t="shared" si="58"/>
        <v>152481.00017930524</v>
      </c>
      <c r="CF169" s="5">
        <f t="shared" si="59"/>
        <v>589464.3424445194</v>
      </c>
      <c r="CG169" s="5">
        <f t="shared" si="35"/>
        <v>527518.99982069409</v>
      </c>
      <c r="CH169" s="5">
        <f t="shared" si="36"/>
        <v>741945.3426238246</v>
      </c>
    </row>
    <row r="170" spans="9:86" ht="14.25" customHeight="1">
      <c r="I170" s="150"/>
      <c r="J170" s="2">
        <v>165</v>
      </c>
      <c r="K170" s="118">
        <v>49857</v>
      </c>
      <c r="L170" s="5">
        <f t="shared" si="37"/>
        <v>549062.37261313503</v>
      </c>
      <c r="M170" s="5">
        <f t="shared" si="0"/>
        <v>5108.6129075462923</v>
      </c>
      <c r="N170" s="5">
        <f t="shared" si="1"/>
        <v>1333.809095830989</v>
      </c>
      <c r="O170" s="35">
        <f t="shared" si="2"/>
        <v>2.9150985294797031E-2</v>
      </c>
      <c r="P170" s="5">
        <f t="shared" si="3"/>
        <v>3774.8038117153033</v>
      </c>
      <c r="Q170" s="35">
        <f t="shared" si="4"/>
        <v>8.2500000000000004E-2</v>
      </c>
      <c r="R170" s="5">
        <f t="shared" si="38"/>
        <v>132271.43648269653</v>
      </c>
      <c r="S170" s="5">
        <f t="shared" si="39"/>
        <v>710649.69326244167</v>
      </c>
      <c r="T170" s="5">
        <f t="shared" si="5"/>
        <v>547728.56351730402</v>
      </c>
      <c r="U170" s="5">
        <f t="shared" si="6"/>
        <v>842921.12974513823</v>
      </c>
      <c r="V170" s="150"/>
      <c r="W170" s="2">
        <v>165</v>
      </c>
      <c r="X170" s="118">
        <v>49857</v>
      </c>
      <c r="Y170" s="5">
        <f t="shared" si="40"/>
        <v>544940.98812724452</v>
      </c>
      <c r="Z170" s="5">
        <f t="shared" si="41"/>
        <v>4989.5991023797669</v>
      </c>
      <c r="AA170" s="5">
        <f t="shared" si="7"/>
        <v>1356.65918153147</v>
      </c>
      <c r="AB170" s="35">
        <f t="shared" si="8"/>
        <v>2.9874629607740677E-2</v>
      </c>
      <c r="AC170" s="5">
        <f t="shared" si="9"/>
        <v>3632.9399208482969</v>
      </c>
      <c r="AD170" s="35">
        <f t="shared" si="10"/>
        <v>0.08</v>
      </c>
      <c r="AE170" s="5">
        <f t="shared" si="42"/>
        <v>136415.67105428717</v>
      </c>
      <c r="AF170" s="5">
        <f t="shared" si="43"/>
        <v>686868.18083837442</v>
      </c>
      <c r="AG170" s="5">
        <f t="shared" si="11"/>
        <v>543584.328945713</v>
      </c>
      <c r="AH170" s="5">
        <f t="shared" si="12"/>
        <v>823283.85189266154</v>
      </c>
      <c r="AI170" s="150"/>
      <c r="AJ170" s="2">
        <v>165</v>
      </c>
      <c r="AK170" s="118">
        <v>49857</v>
      </c>
      <c r="AL170" s="5">
        <f t="shared" si="44"/>
        <v>540725.85321361595</v>
      </c>
      <c r="AM170" s="5">
        <f t="shared" si="45"/>
        <v>4871.6032698015033</v>
      </c>
      <c r="AN170" s="5">
        <f t="shared" si="13"/>
        <v>1379.4154677969004</v>
      </c>
      <c r="AO170" s="35">
        <f t="shared" si="14"/>
        <v>3.0612528539528665E-2</v>
      </c>
      <c r="AP170" s="5">
        <f t="shared" si="15"/>
        <v>3492.1878020046029</v>
      </c>
      <c r="AQ170" s="35">
        <f t="shared" si="16"/>
        <v>7.7499999999999999E-2</v>
      </c>
      <c r="AR170" s="5">
        <f t="shared" si="46"/>
        <v>140653.56225418122</v>
      </c>
      <c r="AS170" s="5">
        <f t="shared" si="47"/>
        <v>663160.97726306715</v>
      </c>
      <c r="AT170" s="5">
        <f t="shared" si="17"/>
        <v>539346.4377458191</v>
      </c>
      <c r="AU170" s="5">
        <f t="shared" si="18"/>
        <v>803814.5395172484</v>
      </c>
      <c r="AV170" s="150"/>
      <c r="AW170" s="2">
        <v>165</v>
      </c>
      <c r="AX170" s="118">
        <v>49857</v>
      </c>
      <c r="AY170" s="5">
        <f t="shared" si="48"/>
        <v>536417.002802253</v>
      </c>
      <c r="AZ170" s="5">
        <f t="shared" si="49"/>
        <v>4754.6586581588872</v>
      </c>
      <c r="BA170" s="5">
        <f t="shared" si="19"/>
        <v>1402.0523906448061</v>
      </c>
      <c r="BB170" s="35">
        <f t="shared" si="20"/>
        <v>3.1364831091940562E-2</v>
      </c>
      <c r="BC170" s="5">
        <f t="shared" si="21"/>
        <v>3352.6062675140811</v>
      </c>
      <c r="BD170" s="35">
        <f t="shared" si="22"/>
        <v>7.4999999999999997E-2</v>
      </c>
      <c r="BE170" s="5">
        <f t="shared" si="50"/>
        <v>144985.04958839156</v>
      </c>
      <c r="BF170" s="5">
        <f t="shared" si="51"/>
        <v>639533.62900782458</v>
      </c>
      <c r="BG170" s="5">
        <f t="shared" si="23"/>
        <v>535014.95041160821</v>
      </c>
      <c r="BH170" s="5">
        <f t="shared" si="24"/>
        <v>784518.67859621614</v>
      </c>
      <c r="BI170" s="150"/>
      <c r="BJ170" s="2">
        <v>165</v>
      </c>
      <c r="BK170" s="118">
        <v>49857</v>
      </c>
      <c r="BL170" s="5">
        <f t="shared" si="52"/>
        <v>532014.61168111197</v>
      </c>
      <c r="BM170" s="5">
        <f t="shared" si="53"/>
        <v>4638.7987043821031</v>
      </c>
      <c r="BN170" s="5">
        <f t="shared" si="25"/>
        <v>1424.5437588087184</v>
      </c>
      <c r="BO170" s="35">
        <f t="shared" si="26"/>
        <v>3.2131683473293454E-2</v>
      </c>
      <c r="BP170" s="5">
        <f t="shared" si="27"/>
        <v>3214.2549455733847</v>
      </c>
      <c r="BQ170" s="35">
        <f t="shared" si="28"/>
        <v>7.2499999999999995E-2</v>
      </c>
      <c r="BR170" s="5">
        <f t="shared" si="54"/>
        <v>149409.93207769739</v>
      </c>
      <c r="BS170" s="5">
        <f t="shared" si="55"/>
        <v>615991.85414534935</v>
      </c>
      <c r="BT170" s="5">
        <f t="shared" si="29"/>
        <v>530590.06792230322</v>
      </c>
      <c r="BU170" s="5">
        <f t="shared" si="30"/>
        <v>765401.78622304671</v>
      </c>
      <c r="BV170" s="150"/>
      <c r="BW170" s="2">
        <v>165</v>
      </c>
      <c r="BX170" s="118">
        <v>49857</v>
      </c>
      <c r="BY170" s="5">
        <f t="shared" si="56"/>
        <v>527518.99982069409</v>
      </c>
      <c r="BZ170" s="5">
        <f t="shared" si="57"/>
        <v>4524.056967218442</v>
      </c>
      <c r="CA170" s="5">
        <f t="shared" si="31"/>
        <v>1446.8628015977265</v>
      </c>
      <c r="CB170" s="35">
        <f t="shared" si="32"/>
        <v>3.2913228954927223E-2</v>
      </c>
      <c r="CC170" s="5">
        <f t="shared" si="33"/>
        <v>3077.1941656207155</v>
      </c>
      <c r="CD170" s="35">
        <f t="shared" si="34"/>
        <v>7.0000000000000007E-2</v>
      </c>
      <c r="CE170" s="5">
        <f t="shared" si="58"/>
        <v>153927.86298090295</v>
      </c>
      <c r="CF170" s="5">
        <f t="shared" si="59"/>
        <v>592541.53661014012</v>
      </c>
      <c r="CG170" s="5">
        <f t="shared" si="35"/>
        <v>526072.13701909641</v>
      </c>
      <c r="CH170" s="5">
        <f t="shared" si="36"/>
        <v>746469.39959104313</v>
      </c>
    </row>
    <row r="171" spans="9:86" ht="14.25" customHeight="1">
      <c r="I171" s="150"/>
      <c r="J171" s="2">
        <v>166</v>
      </c>
      <c r="K171" s="118">
        <v>49888</v>
      </c>
      <c r="L171" s="5">
        <f t="shared" si="37"/>
        <v>547728.56351730402</v>
      </c>
      <c r="M171" s="5">
        <f t="shared" si="0"/>
        <v>5108.6129075462923</v>
      </c>
      <c r="N171" s="5">
        <f t="shared" si="1"/>
        <v>1342.979033364827</v>
      </c>
      <c r="O171" s="35">
        <f t="shared" si="2"/>
        <v>2.9422873798818763E-2</v>
      </c>
      <c r="P171" s="5">
        <f t="shared" si="3"/>
        <v>3765.6338741814652</v>
      </c>
      <c r="Q171" s="35">
        <f t="shared" si="4"/>
        <v>8.2500000000000004E-2</v>
      </c>
      <c r="R171" s="5">
        <f t="shared" si="38"/>
        <v>133614.41551606136</v>
      </c>
      <c r="S171" s="5">
        <f t="shared" si="39"/>
        <v>714415.32713662309</v>
      </c>
      <c r="T171" s="5">
        <f t="shared" si="5"/>
        <v>546385.58448393922</v>
      </c>
      <c r="U171" s="5">
        <f t="shared" si="6"/>
        <v>848029.74265268445</v>
      </c>
      <c r="V171" s="150"/>
      <c r="W171" s="2">
        <v>166</v>
      </c>
      <c r="X171" s="118">
        <v>49888</v>
      </c>
      <c r="Y171" s="5">
        <f t="shared" si="40"/>
        <v>543584.328945713</v>
      </c>
      <c r="Z171" s="5">
        <f t="shared" si="41"/>
        <v>4989.5991023797669</v>
      </c>
      <c r="AA171" s="5">
        <f t="shared" si="7"/>
        <v>1365.7035760750132</v>
      </c>
      <c r="AB171" s="35">
        <f t="shared" si="8"/>
        <v>3.0148850951398284E-2</v>
      </c>
      <c r="AC171" s="5">
        <f t="shared" si="9"/>
        <v>3623.8955263047537</v>
      </c>
      <c r="AD171" s="35">
        <f t="shared" si="10"/>
        <v>0.08</v>
      </c>
      <c r="AE171" s="5">
        <f t="shared" si="42"/>
        <v>137781.37463036217</v>
      </c>
      <c r="AF171" s="5">
        <f t="shared" si="43"/>
        <v>690492.07636467915</v>
      </c>
      <c r="AG171" s="5">
        <f t="shared" si="11"/>
        <v>542218.62536963797</v>
      </c>
      <c r="AH171" s="5">
        <f t="shared" si="12"/>
        <v>828273.45099504129</v>
      </c>
      <c r="AI171" s="150"/>
      <c r="AJ171" s="2">
        <v>166</v>
      </c>
      <c r="AK171" s="118">
        <v>49888</v>
      </c>
      <c r="AL171" s="5">
        <f t="shared" si="44"/>
        <v>539346.4377458191</v>
      </c>
      <c r="AM171" s="5">
        <f t="shared" si="45"/>
        <v>4871.6032698015033</v>
      </c>
      <c r="AN171" s="5">
        <f t="shared" si="13"/>
        <v>1388.3241926930882</v>
      </c>
      <c r="AO171" s="35">
        <f t="shared" si="14"/>
        <v>3.0889033738586515E-2</v>
      </c>
      <c r="AP171" s="5">
        <f t="shared" si="15"/>
        <v>3483.2790771084151</v>
      </c>
      <c r="AQ171" s="35">
        <f t="shared" si="16"/>
        <v>7.7499999999999999E-2</v>
      </c>
      <c r="AR171" s="5">
        <f t="shared" si="46"/>
        <v>142041.8864468743</v>
      </c>
      <c r="AS171" s="5">
        <f t="shared" si="47"/>
        <v>666644.25634017552</v>
      </c>
      <c r="AT171" s="5">
        <f t="shared" si="17"/>
        <v>537958.11355312599</v>
      </c>
      <c r="AU171" s="5">
        <f t="shared" si="18"/>
        <v>808686.14278704976</v>
      </c>
      <c r="AV171" s="150"/>
      <c r="AW171" s="2">
        <v>166</v>
      </c>
      <c r="AX171" s="118">
        <v>49888</v>
      </c>
      <c r="AY171" s="5">
        <f t="shared" si="48"/>
        <v>535014.95041160821</v>
      </c>
      <c r="AZ171" s="5">
        <f t="shared" si="49"/>
        <v>4754.6586581588872</v>
      </c>
      <c r="BA171" s="5">
        <f t="shared" si="19"/>
        <v>1410.8152180863362</v>
      </c>
      <c r="BB171" s="35">
        <f t="shared" si="20"/>
        <v>3.164356921990924E-2</v>
      </c>
      <c r="BC171" s="5">
        <f t="shared" si="21"/>
        <v>3343.8434400725509</v>
      </c>
      <c r="BD171" s="35">
        <f t="shared" si="22"/>
        <v>7.4999999999999997E-2</v>
      </c>
      <c r="BE171" s="5">
        <f t="shared" si="50"/>
        <v>146395.86480647788</v>
      </c>
      <c r="BF171" s="5">
        <f t="shared" si="51"/>
        <v>642877.47244789707</v>
      </c>
      <c r="BG171" s="5">
        <f t="shared" si="23"/>
        <v>533604.13519352186</v>
      </c>
      <c r="BH171" s="5">
        <f t="shared" si="24"/>
        <v>789273.33725437499</v>
      </c>
      <c r="BI171" s="150"/>
      <c r="BJ171" s="2">
        <v>166</v>
      </c>
      <c r="BK171" s="118">
        <v>49888</v>
      </c>
      <c r="BL171" s="5">
        <f t="shared" si="52"/>
        <v>530590.06792230322</v>
      </c>
      <c r="BM171" s="5">
        <f t="shared" si="53"/>
        <v>4638.7987043821031</v>
      </c>
      <c r="BN171" s="5">
        <f t="shared" si="25"/>
        <v>1433.150377351521</v>
      </c>
      <c r="BO171" s="35">
        <f t="shared" si="26"/>
        <v>3.2412601682428419E-2</v>
      </c>
      <c r="BP171" s="5">
        <f t="shared" si="27"/>
        <v>3205.6483270305821</v>
      </c>
      <c r="BQ171" s="35">
        <f t="shared" si="28"/>
        <v>7.2499999999999995E-2</v>
      </c>
      <c r="BR171" s="5">
        <f t="shared" si="54"/>
        <v>150843.08245504892</v>
      </c>
      <c r="BS171" s="5">
        <f t="shared" si="55"/>
        <v>619197.50247237994</v>
      </c>
      <c r="BT171" s="5">
        <f t="shared" si="29"/>
        <v>529156.91754495166</v>
      </c>
      <c r="BU171" s="5">
        <f t="shared" si="30"/>
        <v>770040.58492742886</v>
      </c>
      <c r="BV171" s="150"/>
      <c r="BW171" s="2">
        <v>166</v>
      </c>
      <c r="BX171" s="118">
        <v>49888</v>
      </c>
      <c r="BY171" s="5">
        <f t="shared" si="56"/>
        <v>526072.13701909641</v>
      </c>
      <c r="BZ171" s="5">
        <f t="shared" si="57"/>
        <v>4524.056967218442</v>
      </c>
      <c r="CA171" s="5">
        <f t="shared" si="31"/>
        <v>1455.302834607046</v>
      </c>
      <c r="CB171" s="35">
        <f t="shared" si="32"/>
        <v>3.3196272500268575E-2</v>
      </c>
      <c r="CC171" s="5">
        <f t="shared" si="33"/>
        <v>3068.754132611396</v>
      </c>
      <c r="CD171" s="35">
        <f t="shared" si="34"/>
        <v>7.0000000000000007E-2</v>
      </c>
      <c r="CE171" s="5">
        <f t="shared" si="58"/>
        <v>155383.16581551</v>
      </c>
      <c r="CF171" s="5">
        <f t="shared" si="59"/>
        <v>595610.29074275156</v>
      </c>
      <c r="CG171" s="5">
        <f t="shared" si="35"/>
        <v>524616.83418448933</v>
      </c>
      <c r="CH171" s="5">
        <f t="shared" si="36"/>
        <v>750993.45655826153</v>
      </c>
    </row>
    <row r="172" spans="9:86" ht="14.25" customHeight="1">
      <c r="I172" s="150"/>
      <c r="J172" s="2">
        <v>167</v>
      </c>
      <c r="K172" s="118">
        <v>49919</v>
      </c>
      <c r="L172" s="5">
        <f t="shared" si="37"/>
        <v>546385.58448393922</v>
      </c>
      <c r="M172" s="5">
        <f t="shared" si="0"/>
        <v>5108.6129075462923</v>
      </c>
      <c r="N172" s="5">
        <f t="shared" si="1"/>
        <v>1352.2120142192102</v>
      </c>
      <c r="O172" s="35">
        <f t="shared" si="2"/>
        <v>2.9697972698083684E-2</v>
      </c>
      <c r="P172" s="5">
        <f t="shared" si="3"/>
        <v>3756.400893327082</v>
      </c>
      <c r="Q172" s="35">
        <f t="shared" si="4"/>
        <v>8.2500000000000004E-2</v>
      </c>
      <c r="R172" s="5">
        <f t="shared" si="38"/>
        <v>134966.62753028056</v>
      </c>
      <c r="S172" s="5">
        <f t="shared" si="39"/>
        <v>718171.72802995017</v>
      </c>
      <c r="T172" s="5">
        <f t="shared" si="5"/>
        <v>545033.37246971997</v>
      </c>
      <c r="U172" s="5">
        <f t="shared" si="6"/>
        <v>853138.35556023079</v>
      </c>
      <c r="V172" s="150"/>
      <c r="W172" s="2">
        <v>167</v>
      </c>
      <c r="X172" s="118">
        <v>49919</v>
      </c>
      <c r="Y172" s="5">
        <f t="shared" si="40"/>
        <v>542218.62536963797</v>
      </c>
      <c r="Z172" s="5">
        <f t="shared" si="41"/>
        <v>4989.5991023797669</v>
      </c>
      <c r="AA172" s="5">
        <f t="shared" si="7"/>
        <v>1374.8082665821803</v>
      </c>
      <c r="AB172" s="35">
        <f t="shared" si="8"/>
        <v>3.0426286422270077E-2</v>
      </c>
      <c r="AC172" s="5">
        <f t="shared" si="9"/>
        <v>3614.7908357975866</v>
      </c>
      <c r="AD172" s="35">
        <f t="shared" si="10"/>
        <v>0.08</v>
      </c>
      <c r="AE172" s="5">
        <f t="shared" si="42"/>
        <v>139156.18289694434</v>
      </c>
      <c r="AF172" s="5">
        <f t="shared" si="43"/>
        <v>694106.8672004767</v>
      </c>
      <c r="AG172" s="5">
        <f t="shared" si="11"/>
        <v>540843.81710305577</v>
      </c>
      <c r="AH172" s="5">
        <f t="shared" si="12"/>
        <v>833263.05009742104</v>
      </c>
      <c r="AI172" s="150"/>
      <c r="AJ172" s="2">
        <v>167</v>
      </c>
      <c r="AK172" s="118">
        <v>49919</v>
      </c>
      <c r="AL172" s="5">
        <f t="shared" si="44"/>
        <v>537958.11355312599</v>
      </c>
      <c r="AM172" s="5">
        <f t="shared" si="45"/>
        <v>4871.6032698015033</v>
      </c>
      <c r="AN172" s="5">
        <f t="shared" si="13"/>
        <v>1397.2904531042313</v>
      </c>
      <c r="AO172" s="35">
        <f t="shared" si="14"/>
        <v>3.1168756479020749E-2</v>
      </c>
      <c r="AP172" s="5">
        <f t="shared" si="15"/>
        <v>3474.312816697272</v>
      </c>
      <c r="AQ172" s="35">
        <f t="shared" si="16"/>
        <v>7.7499999999999999E-2</v>
      </c>
      <c r="AR172" s="5">
        <f t="shared" si="46"/>
        <v>143439.17689997854</v>
      </c>
      <c r="AS172" s="5">
        <f t="shared" si="47"/>
        <v>670118.56915687281</v>
      </c>
      <c r="AT172" s="5">
        <f t="shared" si="17"/>
        <v>536560.82310002181</v>
      </c>
      <c r="AU172" s="5">
        <f t="shared" si="18"/>
        <v>813557.74605685135</v>
      </c>
      <c r="AV172" s="150"/>
      <c r="AW172" s="2">
        <v>167</v>
      </c>
      <c r="AX172" s="118">
        <v>49919</v>
      </c>
      <c r="AY172" s="5">
        <f t="shared" si="48"/>
        <v>533604.13519352186</v>
      </c>
      <c r="AZ172" s="5">
        <f t="shared" si="49"/>
        <v>4754.6586581588872</v>
      </c>
      <c r="BA172" s="5">
        <f t="shared" si="19"/>
        <v>1419.632813199376</v>
      </c>
      <c r="BB172" s="35">
        <f t="shared" si="20"/>
        <v>3.1925527998793009E-2</v>
      </c>
      <c r="BC172" s="5">
        <f t="shared" si="21"/>
        <v>3335.0258449595112</v>
      </c>
      <c r="BD172" s="35">
        <f t="shared" si="22"/>
        <v>7.4999999999999997E-2</v>
      </c>
      <c r="BE172" s="5">
        <f t="shared" si="50"/>
        <v>147815.49761967725</v>
      </c>
      <c r="BF172" s="5">
        <f t="shared" si="51"/>
        <v>646212.49829285662</v>
      </c>
      <c r="BG172" s="5">
        <f t="shared" si="23"/>
        <v>532184.50238032243</v>
      </c>
      <c r="BH172" s="5">
        <f t="shared" si="24"/>
        <v>794027.99591253384</v>
      </c>
      <c r="BI172" s="150"/>
      <c r="BJ172" s="2">
        <v>167</v>
      </c>
      <c r="BK172" s="118">
        <v>49919</v>
      </c>
      <c r="BL172" s="5">
        <f t="shared" si="52"/>
        <v>529156.91754495166</v>
      </c>
      <c r="BM172" s="5">
        <f t="shared" si="53"/>
        <v>4638.7987043821031</v>
      </c>
      <c r="BN172" s="5">
        <f t="shared" si="25"/>
        <v>1441.8089942146867</v>
      </c>
      <c r="BO172" s="35">
        <f t="shared" si="26"/>
        <v>3.2696743360832031E-2</v>
      </c>
      <c r="BP172" s="5">
        <f t="shared" si="27"/>
        <v>3196.9897101674164</v>
      </c>
      <c r="BQ172" s="35">
        <f t="shared" si="28"/>
        <v>7.2499999999999995E-2</v>
      </c>
      <c r="BR172" s="5">
        <f t="shared" si="54"/>
        <v>152284.89144926361</v>
      </c>
      <c r="BS172" s="5">
        <f t="shared" si="55"/>
        <v>622394.49218254734</v>
      </c>
      <c r="BT172" s="5">
        <f t="shared" si="29"/>
        <v>527715.10855073703</v>
      </c>
      <c r="BU172" s="5">
        <f t="shared" si="30"/>
        <v>774679.38363181101</v>
      </c>
      <c r="BV172" s="150"/>
      <c r="BW172" s="2">
        <v>167</v>
      </c>
      <c r="BX172" s="118">
        <v>49919</v>
      </c>
      <c r="BY172" s="5">
        <f t="shared" si="56"/>
        <v>524616.83418448933</v>
      </c>
      <c r="BZ172" s="5">
        <f t="shared" si="57"/>
        <v>4524.056967218442</v>
      </c>
      <c r="CA172" s="5">
        <f t="shared" si="31"/>
        <v>1463.7921011422541</v>
      </c>
      <c r="CB172" s="35">
        <f t="shared" si="32"/>
        <v>3.348254205569369E-2</v>
      </c>
      <c r="CC172" s="5">
        <f t="shared" si="33"/>
        <v>3060.2648660761879</v>
      </c>
      <c r="CD172" s="35">
        <f t="shared" si="34"/>
        <v>7.0000000000000007E-2</v>
      </c>
      <c r="CE172" s="5">
        <f t="shared" si="58"/>
        <v>156846.95791665226</v>
      </c>
      <c r="CF172" s="5">
        <f t="shared" si="59"/>
        <v>598670.55560882774</v>
      </c>
      <c r="CG172" s="5">
        <f t="shared" si="35"/>
        <v>523153.0420833471</v>
      </c>
      <c r="CH172" s="5">
        <f t="shared" si="36"/>
        <v>755517.51352547994</v>
      </c>
    </row>
    <row r="173" spans="9:86" ht="14.25" customHeight="1">
      <c r="I173" s="150"/>
      <c r="J173" s="2">
        <v>168</v>
      </c>
      <c r="K173" s="118">
        <v>49949</v>
      </c>
      <c r="L173" s="5">
        <f t="shared" si="37"/>
        <v>545033.37246971997</v>
      </c>
      <c r="M173" s="5">
        <f t="shared" si="0"/>
        <v>5108.6129075462923</v>
      </c>
      <c r="N173" s="5">
        <f t="shared" si="1"/>
        <v>1361.5084718169674</v>
      </c>
      <c r="O173" s="35">
        <f t="shared" si="2"/>
        <v>2.9976332619359548E-2</v>
      </c>
      <c r="P173" s="5">
        <f t="shared" si="3"/>
        <v>3747.1044357293249</v>
      </c>
      <c r="Q173" s="35">
        <f t="shared" si="4"/>
        <v>8.2500000000000004E-2</v>
      </c>
      <c r="R173" s="5">
        <f t="shared" si="38"/>
        <v>136328.13600209751</v>
      </c>
      <c r="S173" s="5">
        <f t="shared" si="39"/>
        <v>721918.8324656795</v>
      </c>
      <c r="T173" s="5">
        <f t="shared" si="5"/>
        <v>543671.86399790295</v>
      </c>
      <c r="U173" s="5">
        <f t="shared" si="6"/>
        <v>858246.96846777701</v>
      </c>
      <c r="V173" s="150"/>
      <c r="W173" s="2">
        <v>168</v>
      </c>
      <c r="X173" s="118">
        <v>49949</v>
      </c>
      <c r="Y173" s="5">
        <f t="shared" si="40"/>
        <v>540843.81710305577</v>
      </c>
      <c r="Z173" s="5">
        <f t="shared" si="41"/>
        <v>4989.5991023797669</v>
      </c>
      <c r="AA173" s="5">
        <f t="shared" si="7"/>
        <v>1383.9736550260614</v>
      </c>
      <c r="AB173" s="35">
        <f t="shared" si="8"/>
        <v>3.0706986629280824E-2</v>
      </c>
      <c r="AC173" s="5">
        <f t="shared" si="9"/>
        <v>3605.6254473537056</v>
      </c>
      <c r="AD173" s="35">
        <f t="shared" si="10"/>
        <v>0.08</v>
      </c>
      <c r="AE173" s="5">
        <f t="shared" si="42"/>
        <v>140540.1565519704</v>
      </c>
      <c r="AF173" s="5">
        <f t="shared" si="43"/>
        <v>697712.4926478304</v>
      </c>
      <c r="AG173" s="5">
        <f t="shared" si="11"/>
        <v>539459.84344802971</v>
      </c>
      <c r="AH173" s="5">
        <f t="shared" si="12"/>
        <v>838252.6491998008</v>
      </c>
      <c r="AI173" s="150"/>
      <c r="AJ173" s="2">
        <v>168</v>
      </c>
      <c r="AK173" s="118">
        <v>49949</v>
      </c>
      <c r="AL173" s="5">
        <f t="shared" si="44"/>
        <v>536560.82310002181</v>
      </c>
      <c r="AM173" s="5">
        <f t="shared" si="45"/>
        <v>4871.6032698015033</v>
      </c>
      <c r="AN173" s="5">
        <f t="shared" si="13"/>
        <v>1406.3146206138626</v>
      </c>
      <c r="AO173" s="35">
        <f t="shared" si="14"/>
        <v>3.1451747352453444E-2</v>
      </c>
      <c r="AP173" s="5">
        <f t="shared" si="15"/>
        <v>3465.2886491876407</v>
      </c>
      <c r="AQ173" s="35">
        <f t="shared" si="16"/>
        <v>7.7499999999999999E-2</v>
      </c>
      <c r="AR173" s="5">
        <f t="shared" si="46"/>
        <v>144845.49152059242</v>
      </c>
      <c r="AS173" s="5">
        <f t="shared" si="47"/>
        <v>673583.85780606046</v>
      </c>
      <c r="AT173" s="5">
        <f t="shared" si="17"/>
        <v>535154.50847940799</v>
      </c>
      <c r="AU173" s="5">
        <f t="shared" si="18"/>
        <v>818429.34932665294</v>
      </c>
      <c r="AV173" s="150"/>
      <c r="AW173" s="2">
        <v>168</v>
      </c>
      <c r="AX173" s="118">
        <v>49949</v>
      </c>
      <c r="AY173" s="5">
        <f t="shared" si="48"/>
        <v>532184.50238032243</v>
      </c>
      <c r="AZ173" s="5">
        <f t="shared" si="49"/>
        <v>4754.6586581588872</v>
      </c>
      <c r="BA173" s="5">
        <f t="shared" si="19"/>
        <v>1428.5055182818724</v>
      </c>
      <c r="BB173" s="35">
        <f t="shared" si="20"/>
        <v>3.2210758003494044E-2</v>
      </c>
      <c r="BC173" s="5">
        <f t="shared" si="21"/>
        <v>3326.1531398770148</v>
      </c>
      <c r="BD173" s="35">
        <f t="shared" si="22"/>
        <v>7.4999999999999997E-2</v>
      </c>
      <c r="BE173" s="5">
        <f t="shared" si="50"/>
        <v>149244.00313795911</v>
      </c>
      <c r="BF173" s="5">
        <f t="shared" si="51"/>
        <v>649538.65143273363</v>
      </c>
      <c r="BG173" s="5">
        <f t="shared" si="23"/>
        <v>530755.9968620406</v>
      </c>
      <c r="BH173" s="5">
        <f t="shared" si="24"/>
        <v>798782.65457069268</v>
      </c>
      <c r="BI173" s="150"/>
      <c r="BJ173" s="2">
        <v>168</v>
      </c>
      <c r="BK173" s="118">
        <v>49949</v>
      </c>
      <c r="BL173" s="5">
        <f t="shared" si="52"/>
        <v>527715.10855073703</v>
      </c>
      <c r="BM173" s="5">
        <f t="shared" si="53"/>
        <v>4638.7987043821031</v>
      </c>
      <c r="BN173" s="5">
        <f t="shared" si="25"/>
        <v>1450.5199235547334</v>
      </c>
      <c r="BO173" s="35">
        <f t="shared" si="26"/>
        <v>3.2984159067303419E-2</v>
      </c>
      <c r="BP173" s="5">
        <f t="shared" si="27"/>
        <v>3188.2787808273697</v>
      </c>
      <c r="BQ173" s="35">
        <f t="shared" si="28"/>
        <v>7.2499999999999995E-2</v>
      </c>
      <c r="BR173" s="5">
        <f t="shared" si="54"/>
        <v>153735.41137281834</v>
      </c>
      <c r="BS173" s="5">
        <f t="shared" si="55"/>
        <v>625582.77096337476</v>
      </c>
      <c r="BT173" s="5">
        <f t="shared" si="29"/>
        <v>526264.5886271823</v>
      </c>
      <c r="BU173" s="5">
        <f t="shared" si="30"/>
        <v>779318.18233619304</v>
      </c>
      <c r="BV173" s="150"/>
      <c r="BW173" s="2">
        <v>168</v>
      </c>
      <c r="BX173" s="118">
        <v>49949</v>
      </c>
      <c r="BY173" s="5">
        <f t="shared" si="56"/>
        <v>523153.0420833471</v>
      </c>
      <c r="BZ173" s="5">
        <f t="shared" si="57"/>
        <v>4524.056967218442</v>
      </c>
      <c r="CA173" s="5">
        <f t="shared" si="31"/>
        <v>1472.3308883989171</v>
      </c>
      <c r="CB173" s="35">
        <f t="shared" si="32"/>
        <v>3.3772088164541719E-2</v>
      </c>
      <c r="CC173" s="5">
        <f t="shared" si="33"/>
        <v>3051.7260788195249</v>
      </c>
      <c r="CD173" s="35">
        <f t="shared" si="34"/>
        <v>7.0000000000000007E-2</v>
      </c>
      <c r="CE173" s="5">
        <f t="shared" si="58"/>
        <v>158319.28880505118</v>
      </c>
      <c r="CF173" s="5">
        <f t="shared" si="59"/>
        <v>601722.28168764722</v>
      </c>
      <c r="CG173" s="5">
        <f t="shared" si="35"/>
        <v>521680.71119494818</v>
      </c>
      <c r="CH173" s="5">
        <f t="shared" si="36"/>
        <v>760041.57049269835</v>
      </c>
    </row>
    <row r="174" spans="9:86" ht="14.25" customHeight="1">
      <c r="I174" s="150"/>
      <c r="J174" s="2">
        <v>169</v>
      </c>
      <c r="K174" s="118">
        <v>49980</v>
      </c>
      <c r="L174" s="5">
        <f t="shared" si="37"/>
        <v>543671.86399790295</v>
      </c>
      <c r="M174" s="5">
        <f t="shared" si="0"/>
        <v>5108.6129075462923</v>
      </c>
      <c r="N174" s="5">
        <f t="shared" si="1"/>
        <v>1370.8688425607093</v>
      </c>
      <c r="O174" s="35">
        <f t="shared" si="2"/>
        <v>3.0258005241911808E-2</v>
      </c>
      <c r="P174" s="5">
        <f t="shared" si="3"/>
        <v>3737.744064985583</v>
      </c>
      <c r="Q174" s="35">
        <f t="shared" si="4"/>
        <v>8.2500000000000004E-2</v>
      </c>
      <c r="R174" s="5">
        <f t="shared" si="38"/>
        <v>137699.00484465822</v>
      </c>
      <c r="S174" s="5">
        <f t="shared" si="39"/>
        <v>725656.57653066504</v>
      </c>
      <c r="T174" s="5">
        <f t="shared" si="5"/>
        <v>542300.99515534227</v>
      </c>
      <c r="U174" s="5">
        <f t="shared" si="6"/>
        <v>863355.58137532324</v>
      </c>
      <c r="V174" s="150"/>
      <c r="W174" s="2">
        <v>169</v>
      </c>
      <c r="X174" s="118">
        <v>49980</v>
      </c>
      <c r="Y174" s="5">
        <f t="shared" si="40"/>
        <v>539459.84344802971</v>
      </c>
      <c r="Z174" s="5">
        <f t="shared" si="41"/>
        <v>4989.5991023797669</v>
      </c>
      <c r="AA174" s="5">
        <f t="shared" si="7"/>
        <v>1393.2001460595684</v>
      </c>
      <c r="AB174" s="35">
        <f t="shared" si="8"/>
        <v>3.0991003233636297E-2</v>
      </c>
      <c r="AC174" s="5">
        <f t="shared" si="9"/>
        <v>3596.3989563201985</v>
      </c>
      <c r="AD174" s="35">
        <f t="shared" si="10"/>
        <v>0.08</v>
      </c>
      <c r="AE174" s="5">
        <f t="shared" si="42"/>
        <v>141933.35669802997</v>
      </c>
      <c r="AF174" s="5">
        <f t="shared" si="43"/>
        <v>701308.89160415065</v>
      </c>
      <c r="AG174" s="5">
        <f t="shared" si="11"/>
        <v>538066.64330197009</v>
      </c>
      <c r="AH174" s="5">
        <f t="shared" si="12"/>
        <v>843242.24830218055</v>
      </c>
      <c r="AI174" s="150"/>
      <c r="AJ174" s="2">
        <v>169</v>
      </c>
      <c r="AK174" s="118">
        <v>49980</v>
      </c>
      <c r="AL174" s="5">
        <f t="shared" si="44"/>
        <v>535154.50847940799</v>
      </c>
      <c r="AM174" s="5">
        <f t="shared" si="45"/>
        <v>4871.6032698015033</v>
      </c>
      <c r="AN174" s="5">
        <f t="shared" si="13"/>
        <v>1415.3970692053267</v>
      </c>
      <c r="AO174" s="35">
        <f t="shared" si="14"/>
        <v>3.1738058002584259E-2</v>
      </c>
      <c r="AP174" s="5">
        <f t="shared" si="15"/>
        <v>3456.2062005961766</v>
      </c>
      <c r="AQ174" s="35">
        <f t="shared" si="16"/>
        <v>7.7499999999999999E-2</v>
      </c>
      <c r="AR174" s="5">
        <f t="shared" si="46"/>
        <v>146260.88858979775</v>
      </c>
      <c r="AS174" s="5">
        <f t="shared" si="47"/>
        <v>677040.06400665664</v>
      </c>
      <c r="AT174" s="5">
        <f t="shared" si="17"/>
        <v>533739.11141020269</v>
      </c>
      <c r="AU174" s="5">
        <f t="shared" si="18"/>
        <v>823300.95259645442</v>
      </c>
      <c r="AV174" s="150"/>
      <c r="AW174" s="2">
        <v>169</v>
      </c>
      <c r="AX174" s="118">
        <v>49980</v>
      </c>
      <c r="AY174" s="5">
        <f t="shared" si="48"/>
        <v>530755.9968620406</v>
      </c>
      <c r="AZ174" s="5">
        <f t="shared" si="49"/>
        <v>4754.6586581588872</v>
      </c>
      <c r="BA174" s="5">
        <f t="shared" si="19"/>
        <v>1437.4336777711337</v>
      </c>
      <c r="BB174" s="35">
        <f t="shared" si="20"/>
        <v>3.2499310860800677E-2</v>
      </c>
      <c r="BC174" s="5">
        <f t="shared" si="21"/>
        <v>3317.2249803877535</v>
      </c>
      <c r="BD174" s="35">
        <f t="shared" si="22"/>
        <v>7.4999999999999997E-2</v>
      </c>
      <c r="BE174" s="5">
        <f t="shared" si="50"/>
        <v>150681.43681573024</v>
      </c>
      <c r="BF174" s="5">
        <f t="shared" si="51"/>
        <v>652855.87641312135</v>
      </c>
      <c r="BG174" s="5">
        <f t="shared" si="23"/>
        <v>529318.56318426947</v>
      </c>
      <c r="BH174" s="5">
        <f t="shared" si="24"/>
        <v>803537.31322885165</v>
      </c>
      <c r="BI174" s="150"/>
      <c r="BJ174" s="2">
        <v>169</v>
      </c>
      <c r="BK174" s="118">
        <v>49980</v>
      </c>
      <c r="BL174" s="5">
        <f t="shared" si="52"/>
        <v>526264.5886271823</v>
      </c>
      <c r="BM174" s="5">
        <f t="shared" si="53"/>
        <v>4638.7987043821031</v>
      </c>
      <c r="BN174" s="5">
        <f t="shared" si="25"/>
        <v>1459.2834814262101</v>
      </c>
      <c r="BO174" s="35">
        <f t="shared" si="26"/>
        <v>3.3274900412347513E-2</v>
      </c>
      <c r="BP174" s="5">
        <f t="shared" si="27"/>
        <v>3179.515222955893</v>
      </c>
      <c r="BQ174" s="35">
        <f t="shared" si="28"/>
        <v>7.2499999999999995E-2</v>
      </c>
      <c r="BR174" s="5">
        <f t="shared" si="54"/>
        <v>155194.69485424456</v>
      </c>
      <c r="BS174" s="5">
        <f t="shared" si="55"/>
        <v>628762.2861863306</v>
      </c>
      <c r="BT174" s="5">
        <f t="shared" si="29"/>
        <v>524805.30514575611</v>
      </c>
      <c r="BU174" s="5">
        <f t="shared" si="30"/>
        <v>783956.98104057519</v>
      </c>
      <c r="BV174" s="150"/>
      <c r="BW174" s="2">
        <v>169</v>
      </c>
      <c r="BX174" s="118">
        <v>49980</v>
      </c>
      <c r="BY174" s="5">
        <f t="shared" si="56"/>
        <v>521680.71119494818</v>
      </c>
      <c r="BZ174" s="5">
        <f t="shared" si="57"/>
        <v>4524.056967218442</v>
      </c>
      <c r="CA174" s="5">
        <f t="shared" si="31"/>
        <v>1480.9194852479109</v>
      </c>
      <c r="CB174" s="35">
        <f t="shared" si="32"/>
        <v>3.4064962421687141E-2</v>
      </c>
      <c r="CC174" s="5">
        <f t="shared" si="33"/>
        <v>3043.1374819705311</v>
      </c>
      <c r="CD174" s="35">
        <f t="shared" si="34"/>
        <v>7.0000000000000007E-2</v>
      </c>
      <c r="CE174" s="5">
        <f t="shared" si="58"/>
        <v>159800.20829029908</v>
      </c>
      <c r="CF174" s="5">
        <f t="shared" si="59"/>
        <v>604765.4191696177</v>
      </c>
      <c r="CG174" s="5">
        <f t="shared" si="35"/>
        <v>520199.79170970025</v>
      </c>
      <c r="CH174" s="5">
        <f t="shared" si="36"/>
        <v>764565.62745991675</v>
      </c>
    </row>
    <row r="175" spans="9:86" ht="14.25" customHeight="1">
      <c r="I175" s="150"/>
      <c r="J175" s="2">
        <v>170</v>
      </c>
      <c r="K175" s="118">
        <v>50010</v>
      </c>
      <c r="L175" s="5">
        <f t="shared" si="37"/>
        <v>542300.99515534227</v>
      </c>
      <c r="M175" s="5">
        <f t="shared" si="0"/>
        <v>5108.6129075462923</v>
      </c>
      <c r="N175" s="5">
        <f t="shared" si="1"/>
        <v>1380.2935658533142</v>
      </c>
      <c r="O175" s="35">
        <f t="shared" si="2"/>
        <v>3.0543043325036025E-2</v>
      </c>
      <c r="P175" s="5">
        <f t="shared" si="3"/>
        <v>3728.319341692978</v>
      </c>
      <c r="Q175" s="35">
        <f t="shared" si="4"/>
        <v>8.2500000000000004E-2</v>
      </c>
      <c r="R175" s="5">
        <f t="shared" si="38"/>
        <v>139079.29841051155</v>
      </c>
      <c r="S175" s="5">
        <f t="shared" si="39"/>
        <v>729384.895872358</v>
      </c>
      <c r="T175" s="5">
        <f t="shared" si="5"/>
        <v>540920.70158948901</v>
      </c>
      <c r="U175" s="5">
        <f t="shared" si="6"/>
        <v>868464.19428286958</v>
      </c>
      <c r="V175" s="150"/>
      <c r="W175" s="2">
        <v>170</v>
      </c>
      <c r="X175" s="118">
        <v>50010</v>
      </c>
      <c r="Y175" s="5">
        <f t="shared" si="40"/>
        <v>538066.64330197009</v>
      </c>
      <c r="Z175" s="5">
        <f t="shared" si="41"/>
        <v>4989.5991023797669</v>
      </c>
      <c r="AA175" s="5">
        <f t="shared" si="7"/>
        <v>1402.4881470332994</v>
      </c>
      <c r="AB175" s="35">
        <f t="shared" si="8"/>
        <v>3.1278388976352982E-2</v>
      </c>
      <c r="AC175" s="5">
        <f t="shared" si="9"/>
        <v>3587.1109553464676</v>
      </c>
      <c r="AD175" s="35">
        <f t="shared" si="10"/>
        <v>0.08</v>
      </c>
      <c r="AE175" s="5">
        <f t="shared" si="42"/>
        <v>143335.84484506326</v>
      </c>
      <c r="AF175" s="5">
        <f t="shared" si="43"/>
        <v>704896.00255949714</v>
      </c>
      <c r="AG175" s="5">
        <f t="shared" si="11"/>
        <v>536664.15515493683</v>
      </c>
      <c r="AH175" s="5">
        <f t="shared" si="12"/>
        <v>848231.84740456042</v>
      </c>
      <c r="AI175" s="150"/>
      <c r="AJ175" s="2">
        <v>170</v>
      </c>
      <c r="AK175" s="118">
        <v>50010</v>
      </c>
      <c r="AL175" s="5">
        <f t="shared" si="44"/>
        <v>533739.11141020269</v>
      </c>
      <c r="AM175" s="5">
        <f t="shared" si="45"/>
        <v>4871.6032698015033</v>
      </c>
      <c r="AN175" s="5">
        <f t="shared" si="13"/>
        <v>1424.5381752772778</v>
      </c>
      <c r="AO175" s="35">
        <f t="shared" si="14"/>
        <v>3.2027741152717337E-2</v>
      </c>
      <c r="AP175" s="5">
        <f t="shared" si="15"/>
        <v>3447.0650945242255</v>
      </c>
      <c r="AQ175" s="35">
        <f t="shared" si="16"/>
        <v>7.7499999999999999E-2</v>
      </c>
      <c r="AR175" s="5">
        <f t="shared" si="46"/>
        <v>147685.42676507501</v>
      </c>
      <c r="AS175" s="5">
        <f t="shared" si="47"/>
        <v>680487.12910118082</v>
      </c>
      <c r="AT175" s="5">
        <f t="shared" si="17"/>
        <v>532314.5732349254</v>
      </c>
      <c r="AU175" s="5">
        <f t="shared" si="18"/>
        <v>828172.55586625589</v>
      </c>
      <c r="AV175" s="150"/>
      <c r="AW175" s="2">
        <v>170</v>
      </c>
      <c r="AX175" s="118">
        <v>50010</v>
      </c>
      <c r="AY175" s="5">
        <f t="shared" si="48"/>
        <v>529318.56318426947</v>
      </c>
      <c r="AZ175" s="5">
        <f t="shared" si="49"/>
        <v>4754.6586581588872</v>
      </c>
      <c r="BA175" s="5">
        <f t="shared" si="19"/>
        <v>1446.4176382572032</v>
      </c>
      <c r="BB175" s="35">
        <f t="shared" si="20"/>
        <v>3.2791239276911611E-2</v>
      </c>
      <c r="BC175" s="5">
        <f t="shared" si="21"/>
        <v>3308.241019901684</v>
      </c>
      <c r="BD175" s="35">
        <f t="shared" si="22"/>
        <v>7.4999999999999997E-2</v>
      </c>
      <c r="BE175" s="5">
        <f t="shared" si="50"/>
        <v>152127.85445398744</v>
      </c>
      <c r="BF175" s="5">
        <f t="shared" si="51"/>
        <v>656164.11743302306</v>
      </c>
      <c r="BG175" s="5">
        <f t="shared" si="23"/>
        <v>527872.14554601233</v>
      </c>
      <c r="BH175" s="5">
        <f t="shared" si="24"/>
        <v>808291.9718870105</v>
      </c>
      <c r="BI175" s="150"/>
      <c r="BJ175" s="2">
        <v>170</v>
      </c>
      <c r="BK175" s="118">
        <v>50010</v>
      </c>
      <c r="BL175" s="5">
        <f t="shared" si="52"/>
        <v>524805.30514575611</v>
      </c>
      <c r="BM175" s="5">
        <f t="shared" si="53"/>
        <v>4638.7987043821031</v>
      </c>
      <c r="BN175" s="5">
        <f t="shared" si="25"/>
        <v>1468.0999857931602</v>
      </c>
      <c r="BO175" s="35">
        <f t="shared" si="26"/>
        <v>3.3569020085696413E-2</v>
      </c>
      <c r="BP175" s="5">
        <f t="shared" si="27"/>
        <v>3170.6987185889429</v>
      </c>
      <c r="BQ175" s="35">
        <f t="shared" si="28"/>
        <v>7.2499999999999995E-2</v>
      </c>
      <c r="BR175" s="5">
        <f t="shared" si="54"/>
        <v>156662.79484003771</v>
      </c>
      <c r="BS175" s="5">
        <f t="shared" si="55"/>
        <v>631932.98490491952</v>
      </c>
      <c r="BT175" s="5">
        <f t="shared" si="29"/>
        <v>523337.20515996293</v>
      </c>
      <c r="BU175" s="5">
        <f t="shared" si="30"/>
        <v>788595.77974495722</v>
      </c>
      <c r="BV175" s="150"/>
      <c r="BW175" s="2">
        <v>170</v>
      </c>
      <c r="BX175" s="118">
        <v>50010</v>
      </c>
      <c r="BY175" s="5">
        <f t="shared" si="56"/>
        <v>520199.79170970025</v>
      </c>
      <c r="BZ175" s="5">
        <f t="shared" si="57"/>
        <v>4524.056967218442</v>
      </c>
      <c r="CA175" s="5">
        <f t="shared" si="31"/>
        <v>1489.5581822451904</v>
      </c>
      <c r="CB175" s="35">
        <f t="shared" si="32"/>
        <v>3.4361217501058396E-2</v>
      </c>
      <c r="CC175" s="5">
        <f t="shared" si="33"/>
        <v>3034.4987849732515</v>
      </c>
      <c r="CD175" s="35">
        <f t="shared" si="34"/>
        <v>7.0000000000000007E-2</v>
      </c>
      <c r="CE175" s="5">
        <f t="shared" si="58"/>
        <v>161289.76647254426</v>
      </c>
      <c r="CF175" s="5">
        <f t="shared" si="59"/>
        <v>607799.91795459099</v>
      </c>
      <c r="CG175" s="5">
        <f t="shared" si="35"/>
        <v>518710.23352745507</v>
      </c>
      <c r="CH175" s="5">
        <f t="shared" si="36"/>
        <v>769089.68442713527</v>
      </c>
    </row>
    <row r="176" spans="9:86" ht="14.25" customHeight="1">
      <c r="I176" s="150"/>
      <c r="J176" s="2">
        <v>171</v>
      </c>
      <c r="K176" s="118">
        <v>50041</v>
      </c>
      <c r="L176" s="5">
        <f t="shared" si="37"/>
        <v>540920.70158948901</v>
      </c>
      <c r="M176" s="5">
        <f t="shared" si="0"/>
        <v>5108.6129075462923</v>
      </c>
      <c r="N176" s="5">
        <f t="shared" si="1"/>
        <v>1389.7830841185555</v>
      </c>
      <c r="O176" s="35">
        <f t="shared" si="2"/>
        <v>3.0831500736459769E-2</v>
      </c>
      <c r="P176" s="5">
        <f t="shared" si="3"/>
        <v>3718.8298234277368</v>
      </c>
      <c r="Q176" s="35">
        <f t="shared" si="4"/>
        <v>8.2500000000000004E-2</v>
      </c>
      <c r="R176" s="5">
        <f t="shared" si="38"/>
        <v>140469.08149463011</v>
      </c>
      <c r="S176" s="5">
        <f t="shared" si="39"/>
        <v>733103.72569578572</v>
      </c>
      <c r="T176" s="5">
        <f t="shared" si="5"/>
        <v>539530.9185053705</v>
      </c>
      <c r="U176" s="5">
        <f t="shared" si="6"/>
        <v>873572.8071904158</v>
      </c>
      <c r="V176" s="150"/>
      <c r="W176" s="2">
        <v>171</v>
      </c>
      <c r="X176" s="118">
        <v>50041</v>
      </c>
      <c r="Y176" s="5">
        <f t="shared" si="40"/>
        <v>536664.15515493683</v>
      </c>
      <c r="Z176" s="5">
        <f t="shared" si="41"/>
        <v>4989.5991023797669</v>
      </c>
      <c r="AA176" s="5">
        <f t="shared" si="7"/>
        <v>1411.838068013521</v>
      </c>
      <c r="AB176" s="35">
        <f t="shared" si="8"/>
        <v>3.1569197706657004E-2</v>
      </c>
      <c r="AC176" s="5">
        <f t="shared" si="9"/>
        <v>3577.7610343662459</v>
      </c>
      <c r="AD176" s="35">
        <f t="shared" si="10"/>
        <v>0.08</v>
      </c>
      <c r="AE176" s="5">
        <f t="shared" si="42"/>
        <v>144747.68291307677</v>
      </c>
      <c r="AF176" s="5">
        <f t="shared" si="43"/>
        <v>708473.76359386335</v>
      </c>
      <c r="AG176" s="5">
        <f t="shared" si="11"/>
        <v>535252.31708692329</v>
      </c>
      <c r="AH176" s="5">
        <f t="shared" si="12"/>
        <v>853221.44650694006</v>
      </c>
      <c r="AI176" s="150"/>
      <c r="AJ176" s="2">
        <v>171</v>
      </c>
      <c r="AK176" s="118">
        <v>50041</v>
      </c>
      <c r="AL176" s="5">
        <f t="shared" si="44"/>
        <v>532314.5732349254</v>
      </c>
      <c r="AM176" s="5">
        <f t="shared" si="45"/>
        <v>4871.6032698015033</v>
      </c>
      <c r="AN176" s="5">
        <f t="shared" si="13"/>
        <v>1433.7383176592766</v>
      </c>
      <c r="AO176" s="35">
        <f t="shared" si="14"/>
        <v>3.2320850634157502E-2</v>
      </c>
      <c r="AP176" s="5">
        <f t="shared" si="15"/>
        <v>3437.8649521422267</v>
      </c>
      <c r="AQ176" s="35">
        <f t="shared" si="16"/>
        <v>7.7499999999999999E-2</v>
      </c>
      <c r="AR176" s="5">
        <f t="shared" si="46"/>
        <v>149119.16508273428</v>
      </c>
      <c r="AS176" s="5">
        <f t="shared" si="47"/>
        <v>683924.99405332305</v>
      </c>
      <c r="AT176" s="5">
        <f t="shared" si="17"/>
        <v>530880.83491726615</v>
      </c>
      <c r="AU176" s="5">
        <f t="shared" si="18"/>
        <v>833044.15913605737</v>
      </c>
      <c r="AV176" s="150"/>
      <c r="AW176" s="2">
        <v>171</v>
      </c>
      <c r="AX176" s="118">
        <v>50041</v>
      </c>
      <c r="AY176" s="5">
        <f t="shared" si="48"/>
        <v>527872.14554601233</v>
      </c>
      <c r="AZ176" s="5">
        <f t="shared" si="49"/>
        <v>4754.6586581588872</v>
      </c>
      <c r="BA176" s="5">
        <f t="shared" si="19"/>
        <v>1455.4577484963106</v>
      </c>
      <c r="BB176" s="35">
        <f t="shared" si="20"/>
        <v>3.3086597065829337E-2</v>
      </c>
      <c r="BC176" s="5">
        <f t="shared" si="21"/>
        <v>3299.2009096625766</v>
      </c>
      <c r="BD176" s="35">
        <f t="shared" si="22"/>
        <v>7.4999999999999997E-2</v>
      </c>
      <c r="BE176" s="5">
        <f t="shared" si="50"/>
        <v>153583.31220248376</v>
      </c>
      <c r="BF176" s="5">
        <f t="shared" si="51"/>
        <v>659463.31834268558</v>
      </c>
      <c r="BG176" s="5">
        <f t="shared" si="23"/>
        <v>526416.687797516</v>
      </c>
      <c r="BH176" s="5">
        <f t="shared" si="24"/>
        <v>813046.63054516935</v>
      </c>
      <c r="BI176" s="150"/>
      <c r="BJ176" s="2">
        <v>171</v>
      </c>
      <c r="BK176" s="118">
        <v>50041</v>
      </c>
      <c r="BL176" s="5">
        <f t="shared" si="52"/>
        <v>523337.20515996293</v>
      </c>
      <c r="BM176" s="5">
        <f t="shared" si="53"/>
        <v>4638.7987043821031</v>
      </c>
      <c r="BN176" s="5">
        <f t="shared" si="25"/>
        <v>1476.9697565406605</v>
      </c>
      <c r="BO176" s="35">
        <f t="shared" si="26"/>
        <v>3.3866571884700089E-2</v>
      </c>
      <c r="BP176" s="5">
        <f t="shared" si="27"/>
        <v>3161.8289478414426</v>
      </c>
      <c r="BQ176" s="35">
        <f t="shared" si="28"/>
        <v>7.2499999999999995E-2</v>
      </c>
      <c r="BR176" s="5">
        <f t="shared" si="54"/>
        <v>158139.76459657837</v>
      </c>
      <c r="BS176" s="5">
        <f t="shared" si="55"/>
        <v>635094.81385276094</v>
      </c>
      <c r="BT176" s="5">
        <f t="shared" si="29"/>
        <v>521860.23540342227</v>
      </c>
      <c r="BU176" s="5">
        <f t="shared" si="30"/>
        <v>793234.57844933937</v>
      </c>
      <c r="BV176" s="150"/>
      <c r="BW176" s="2">
        <v>171</v>
      </c>
      <c r="BX176" s="118">
        <v>50041</v>
      </c>
      <c r="BY176" s="5">
        <f t="shared" si="56"/>
        <v>518710.23352745507</v>
      </c>
      <c r="BZ176" s="5">
        <f t="shared" si="57"/>
        <v>4524.056967218442</v>
      </c>
      <c r="CA176" s="5">
        <f t="shared" si="31"/>
        <v>1498.2472716416205</v>
      </c>
      <c r="CB176" s="35">
        <f t="shared" si="32"/>
        <v>3.4660907184025758E-2</v>
      </c>
      <c r="CC176" s="5">
        <f t="shared" si="33"/>
        <v>3025.8096955768215</v>
      </c>
      <c r="CD176" s="35">
        <f t="shared" si="34"/>
        <v>7.0000000000000007E-2</v>
      </c>
      <c r="CE176" s="5">
        <f t="shared" si="58"/>
        <v>162788.01374418588</v>
      </c>
      <c r="CF176" s="5">
        <f t="shared" si="59"/>
        <v>610825.72765016777</v>
      </c>
      <c r="CG176" s="5">
        <f t="shared" si="35"/>
        <v>517211.98625581345</v>
      </c>
      <c r="CH176" s="5">
        <f t="shared" si="36"/>
        <v>773613.74139435368</v>
      </c>
    </row>
    <row r="177" spans="9:86" ht="14.25" customHeight="1">
      <c r="I177" s="150"/>
      <c r="J177" s="2">
        <v>172</v>
      </c>
      <c r="K177" s="118">
        <v>50072</v>
      </c>
      <c r="L177" s="5">
        <f t="shared" si="37"/>
        <v>539530.9185053705</v>
      </c>
      <c r="M177" s="5">
        <f t="shared" si="0"/>
        <v>5108.6129075462923</v>
      </c>
      <c r="N177" s="5">
        <f t="shared" si="1"/>
        <v>1399.3378428218703</v>
      </c>
      <c r="O177" s="35">
        <f t="shared" si="2"/>
        <v>3.1123432481646174E-2</v>
      </c>
      <c r="P177" s="5">
        <f t="shared" si="3"/>
        <v>3709.275064724422</v>
      </c>
      <c r="Q177" s="35">
        <f t="shared" si="4"/>
        <v>8.2500000000000004E-2</v>
      </c>
      <c r="R177" s="5">
        <f t="shared" si="38"/>
        <v>141868.41933745198</v>
      </c>
      <c r="S177" s="5">
        <f t="shared" si="39"/>
        <v>736813.0007605101</v>
      </c>
      <c r="T177" s="5">
        <f t="shared" si="5"/>
        <v>538131.58066254866</v>
      </c>
      <c r="U177" s="5">
        <f t="shared" si="6"/>
        <v>878681.42009796202</v>
      </c>
      <c r="V177" s="150"/>
      <c r="W177" s="2">
        <v>172</v>
      </c>
      <c r="X177" s="118">
        <v>50072</v>
      </c>
      <c r="Y177" s="5">
        <f t="shared" si="40"/>
        <v>535252.31708692329</v>
      </c>
      <c r="Z177" s="5">
        <f t="shared" si="41"/>
        <v>4989.5991023797669</v>
      </c>
      <c r="AA177" s="5">
        <f t="shared" si="7"/>
        <v>1421.250321800278</v>
      </c>
      <c r="AB177" s="35">
        <f t="shared" si="8"/>
        <v>3.1863484411284962E-2</v>
      </c>
      <c r="AC177" s="5">
        <f t="shared" si="9"/>
        <v>3568.3487805794889</v>
      </c>
      <c r="AD177" s="35">
        <f t="shared" si="10"/>
        <v>0.08</v>
      </c>
      <c r="AE177" s="5">
        <f t="shared" si="42"/>
        <v>146168.93323487704</v>
      </c>
      <c r="AF177" s="5">
        <f t="shared" si="43"/>
        <v>712042.11237444286</v>
      </c>
      <c r="AG177" s="5">
        <f t="shared" si="11"/>
        <v>533831.06676512305</v>
      </c>
      <c r="AH177" s="5">
        <f t="shared" si="12"/>
        <v>858211.04560931993</v>
      </c>
      <c r="AI177" s="150"/>
      <c r="AJ177" s="2">
        <v>172</v>
      </c>
      <c r="AK177" s="118">
        <v>50072</v>
      </c>
      <c r="AL177" s="5">
        <f t="shared" si="44"/>
        <v>530880.83491726615</v>
      </c>
      <c r="AM177" s="5">
        <f t="shared" si="45"/>
        <v>4871.6032698015033</v>
      </c>
      <c r="AN177" s="5">
        <f t="shared" si="13"/>
        <v>1442.9978776274929</v>
      </c>
      <c r="AO177" s="35">
        <f t="shared" si="14"/>
        <v>3.2617441415508028E-2</v>
      </c>
      <c r="AP177" s="5">
        <f t="shared" si="15"/>
        <v>3428.6053921740104</v>
      </c>
      <c r="AQ177" s="35">
        <f t="shared" si="16"/>
        <v>7.7499999999999999E-2</v>
      </c>
      <c r="AR177" s="5">
        <f t="shared" si="46"/>
        <v>150562.16296036178</v>
      </c>
      <c r="AS177" s="5">
        <f t="shared" si="47"/>
        <v>687353.59944549704</v>
      </c>
      <c r="AT177" s="5">
        <f t="shared" si="17"/>
        <v>529437.83703963866</v>
      </c>
      <c r="AU177" s="5">
        <f t="shared" si="18"/>
        <v>837915.76240585884</v>
      </c>
      <c r="AV177" s="150"/>
      <c r="AW177" s="2">
        <v>172</v>
      </c>
      <c r="AX177" s="118">
        <v>50072</v>
      </c>
      <c r="AY177" s="5">
        <f t="shared" si="48"/>
        <v>526416.687797516</v>
      </c>
      <c r="AZ177" s="5">
        <f t="shared" si="49"/>
        <v>4754.6586581588872</v>
      </c>
      <c r="BA177" s="5">
        <f t="shared" si="19"/>
        <v>1464.5543594244123</v>
      </c>
      <c r="BB177" s="35">
        <f t="shared" si="20"/>
        <v>3.3385439178654927E-2</v>
      </c>
      <c r="BC177" s="5">
        <f t="shared" si="21"/>
        <v>3290.1042987344749</v>
      </c>
      <c r="BD177" s="35">
        <f t="shared" si="22"/>
        <v>7.4999999999999997E-2</v>
      </c>
      <c r="BE177" s="5">
        <f t="shared" si="50"/>
        <v>155047.86656190819</v>
      </c>
      <c r="BF177" s="5">
        <f t="shared" si="51"/>
        <v>662753.42264142004</v>
      </c>
      <c r="BG177" s="5">
        <f t="shared" si="23"/>
        <v>524952.13343809161</v>
      </c>
      <c r="BH177" s="5">
        <f t="shared" si="24"/>
        <v>817801.2892033282</v>
      </c>
      <c r="BI177" s="150"/>
      <c r="BJ177" s="2">
        <v>172</v>
      </c>
      <c r="BK177" s="118">
        <v>50072</v>
      </c>
      <c r="BL177" s="5">
        <f t="shared" si="52"/>
        <v>521860.23540342227</v>
      </c>
      <c r="BM177" s="5">
        <f t="shared" si="53"/>
        <v>4638.7987043821031</v>
      </c>
      <c r="BN177" s="5">
        <f t="shared" si="25"/>
        <v>1485.8931154864272</v>
      </c>
      <c r="BO177" s="35">
        <f t="shared" si="26"/>
        <v>3.4167610743618265E-2</v>
      </c>
      <c r="BP177" s="5">
        <f t="shared" si="27"/>
        <v>3152.9055888956759</v>
      </c>
      <c r="BQ177" s="35">
        <f t="shared" si="28"/>
        <v>7.2499999999999995E-2</v>
      </c>
      <c r="BR177" s="5">
        <f t="shared" si="54"/>
        <v>159625.6577120648</v>
      </c>
      <c r="BS177" s="5">
        <f t="shared" si="55"/>
        <v>638247.71944165661</v>
      </c>
      <c r="BT177" s="5">
        <f t="shared" si="29"/>
        <v>520374.34228793584</v>
      </c>
      <c r="BU177" s="5">
        <f t="shared" si="30"/>
        <v>797873.37715372141</v>
      </c>
      <c r="BV177" s="150"/>
      <c r="BW177" s="2">
        <v>172</v>
      </c>
      <c r="BX177" s="118">
        <v>50072</v>
      </c>
      <c r="BY177" s="5">
        <f t="shared" si="56"/>
        <v>517211.98625581345</v>
      </c>
      <c r="BZ177" s="5">
        <f t="shared" si="57"/>
        <v>4524.056967218442</v>
      </c>
      <c r="CA177" s="5">
        <f t="shared" si="31"/>
        <v>1506.9870473928636</v>
      </c>
      <c r="CB177" s="35">
        <f t="shared" si="32"/>
        <v>3.4964086388690301E-2</v>
      </c>
      <c r="CC177" s="5">
        <f t="shared" si="33"/>
        <v>3017.0699198255784</v>
      </c>
      <c r="CD177" s="35">
        <f t="shared" si="34"/>
        <v>7.0000000000000007E-2</v>
      </c>
      <c r="CE177" s="5">
        <f t="shared" si="58"/>
        <v>164295.00079157876</v>
      </c>
      <c r="CF177" s="5">
        <f t="shared" si="59"/>
        <v>613842.7975699933</v>
      </c>
      <c r="CG177" s="5">
        <f t="shared" si="35"/>
        <v>515704.99920842057</v>
      </c>
      <c r="CH177" s="5">
        <f t="shared" si="36"/>
        <v>778137.79836157209</v>
      </c>
    </row>
    <row r="178" spans="9:86" ht="14.25" customHeight="1">
      <c r="I178" s="150"/>
      <c r="J178" s="2">
        <v>173</v>
      </c>
      <c r="K178" s="118">
        <v>50100</v>
      </c>
      <c r="L178" s="5">
        <f t="shared" si="37"/>
        <v>538131.58066254866</v>
      </c>
      <c r="M178" s="5">
        <f t="shared" si="0"/>
        <v>5108.6129075462923</v>
      </c>
      <c r="N178" s="5">
        <f t="shared" si="1"/>
        <v>1408.9582904912704</v>
      </c>
      <c r="O178" s="35">
        <f t="shared" si="2"/>
        <v>3.1418894734032699E-2</v>
      </c>
      <c r="P178" s="5">
        <f t="shared" si="3"/>
        <v>3699.6546170550218</v>
      </c>
      <c r="Q178" s="35">
        <f t="shared" si="4"/>
        <v>8.2500000000000004E-2</v>
      </c>
      <c r="R178" s="5">
        <f t="shared" si="38"/>
        <v>143277.37762794326</v>
      </c>
      <c r="S178" s="5">
        <f t="shared" si="39"/>
        <v>740512.65537756507</v>
      </c>
      <c r="T178" s="5">
        <f t="shared" si="5"/>
        <v>536722.62237205741</v>
      </c>
      <c r="U178" s="5">
        <f t="shared" si="6"/>
        <v>883790.03300550836</v>
      </c>
      <c r="V178" s="150"/>
      <c r="W178" s="2">
        <v>173</v>
      </c>
      <c r="X178" s="118">
        <v>50100</v>
      </c>
      <c r="Y178" s="5">
        <f t="shared" si="40"/>
        <v>533831.06676512305</v>
      </c>
      <c r="Z178" s="5">
        <f t="shared" si="41"/>
        <v>4989.5991023797669</v>
      </c>
      <c r="AA178" s="5">
        <f t="shared" si="7"/>
        <v>1430.7253239456131</v>
      </c>
      <c r="AB178" s="35">
        <f t="shared" si="8"/>
        <v>3.2161305244719503E-2</v>
      </c>
      <c r="AC178" s="5">
        <f t="shared" si="9"/>
        <v>3558.8737784341538</v>
      </c>
      <c r="AD178" s="35">
        <f t="shared" si="10"/>
        <v>0.08</v>
      </c>
      <c r="AE178" s="5">
        <f t="shared" si="42"/>
        <v>147599.65855882264</v>
      </c>
      <c r="AF178" s="5">
        <f t="shared" si="43"/>
        <v>715600.98615287698</v>
      </c>
      <c r="AG178" s="5">
        <f t="shared" si="11"/>
        <v>532400.34144117741</v>
      </c>
      <c r="AH178" s="5">
        <f t="shared" si="12"/>
        <v>863200.64471169957</v>
      </c>
      <c r="AI178" s="150"/>
      <c r="AJ178" s="2">
        <v>173</v>
      </c>
      <c r="AK178" s="118">
        <v>50100</v>
      </c>
      <c r="AL178" s="5">
        <f t="shared" si="44"/>
        <v>529437.83703963866</v>
      </c>
      <c r="AM178" s="5">
        <f t="shared" si="45"/>
        <v>4871.6032698015033</v>
      </c>
      <c r="AN178" s="5">
        <f t="shared" si="13"/>
        <v>1452.3172389205038</v>
      </c>
      <c r="AO178" s="35">
        <f t="shared" si="14"/>
        <v>3.2917569632903355E-2</v>
      </c>
      <c r="AP178" s="5">
        <f t="shared" si="15"/>
        <v>3419.2860308809995</v>
      </c>
      <c r="AQ178" s="35">
        <f t="shared" si="16"/>
        <v>7.7499999999999999E-2</v>
      </c>
      <c r="AR178" s="5">
        <f t="shared" si="46"/>
        <v>152014.48019928229</v>
      </c>
      <c r="AS178" s="5">
        <f t="shared" si="47"/>
        <v>690772.88547637803</v>
      </c>
      <c r="AT178" s="5">
        <f t="shared" si="17"/>
        <v>527985.51980071818</v>
      </c>
      <c r="AU178" s="5">
        <f t="shared" si="18"/>
        <v>842787.36567566032</v>
      </c>
      <c r="AV178" s="150"/>
      <c r="AW178" s="2">
        <v>173</v>
      </c>
      <c r="AX178" s="118">
        <v>50100</v>
      </c>
      <c r="AY178" s="5">
        <f t="shared" si="48"/>
        <v>524952.13343809161</v>
      </c>
      <c r="AZ178" s="5">
        <f t="shared" si="49"/>
        <v>4754.6586581588872</v>
      </c>
      <c r="BA178" s="5">
        <f t="shared" si="19"/>
        <v>1473.707824170815</v>
      </c>
      <c r="BB178" s="35">
        <f t="shared" si="20"/>
        <v>3.3687821733817826E-2</v>
      </c>
      <c r="BC178" s="5">
        <f t="shared" si="21"/>
        <v>3280.9508339880722</v>
      </c>
      <c r="BD178" s="35">
        <f t="shared" si="22"/>
        <v>7.4999999999999997E-2</v>
      </c>
      <c r="BE178" s="5">
        <f t="shared" si="50"/>
        <v>156521.57438607901</v>
      </c>
      <c r="BF178" s="5">
        <f t="shared" si="51"/>
        <v>666034.37347540807</v>
      </c>
      <c r="BG178" s="5">
        <f t="shared" si="23"/>
        <v>523478.42561392079</v>
      </c>
      <c r="BH178" s="5">
        <f t="shared" si="24"/>
        <v>822555.94786148705</v>
      </c>
      <c r="BI178" s="150"/>
      <c r="BJ178" s="2">
        <v>173</v>
      </c>
      <c r="BK178" s="118">
        <v>50100</v>
      </c>
      <c r="BL178" s="5">
        <f t="shared" si="52"/>
        <v>520374.34228793584</v>
      </c>
      <c r="BM178" s="5">
        <f t="shared" si="53"/>
        <v>4638.7987043821031</v>
      </c>
      <c r="BN178" s="5">
        <f t="shared" si="25"/>
        <v>1494.8703863924907</v>
      </c>
      <c r="BO178" s="35">
        <f t="shared" si="26"/>
        <v>3.4472192763847123E-2</v>
      </c>
      <c r="BP178" s="5">
        <f t="shared" si="27"/>
        <v>3143.9283179896124</v>
      </c>
      <c r="BQ178" s="35">
        <f t="shared" si="28"/>
        <v>7.2499999999999995E-2</v>
      </c>
      <c r="BR178" s="5">
        <f t="shared" si="54"/>
        <v>161120.52809845729</v>
      </c>
      <c r="BS178" s="5">
        <f t="shared" si="55"/>
        <v>641391.64775964618</v>
      </c>
      <c r="BT178" s="5">
        <f t="shared" si="29"/>
        <v>518879.47190154332</v>
      </c>
      <c r="BU178" s="5">
        <f t="shared" si="30"/>
        <v>802512.17585810344</v>
      </c>
      <c r="BV178" s="150"/>
      <c r="BW178" s="2">
        <v>173</v>
      </c>
      <c r="BX178" s="118">
        <v>50100</v>
      </c>
      <c r="BY178" s="5">
        <f t="shared" si="56"/>
        <v>515704.99920842057</v>
      </c>
      <c r="BZ178" s="5">
        <f t="shared" si="57"/>
        <v>4524.056967218442</v>
      </c>
      <c r="CA178" s="5">
        <f t="shared" si="31"/>
        <v>1515.7778051693217</v>
      </c>
      <c r="CB178" s="35">
        <f t="shared" si="32"/>
        <v>3.5270811200107638E-2</v>
      </c>
      <c r="CC178" s="5">
        <f t="shared" si="33"/>
        <v>3008.2791620491203</v>
      </c>
      <c r="CD178" s="35">
        <f t="shared" si="34"/>
        <v>7.0000000000000007E-2</v>
      </c>
      <c r="CE178" s="5">
        <f t="shared" si="58"/>
        <v>165810.77859674807</v>
      </c>
      <c r="CF178" s="5">
        <f t="shared" si="59"/>
        <v>616851.07673204248</v>
      </c>
      <c r="CG178" s="5">
        <f t="shared" si="35"/>
        <v>514189.22140325123</v>
      </c>
      <c r="CH178" s="5">
        <f t="shared" si="36"/>
        <v>782661.85532879061</v>
      </c>
    </row>
    <row r="179" spans="9:86" ht="14.25" customHeight="1">
      <c r="I179" s="150"/>
      <c r="J179" s="2">
        <v>174</v>
      </c>
      <c r="K179" s="118">
        <v>50131</v>
      </c>
      <c r="L179" s="5">
        <f t="shared" si="37"/>
        <v>536722.62237205741</v>
      </c>
      <c r="M179" s="5">
        <f t="shared" si="0"/>
        <v>5108.6129075462923</v>
      </c>
      <c r="N179" s="5">
        <f t="shared" si="1"/>
        <v>1418.6448787383974</v>
      </c>
      <c r="O179" s="35">
        <f t="shared" si="2"/>
        <v>3.1717944866240189E-2</v>
      </c>
      <c r="P179" s="5">
        <f t="shared" si="3"/>
        <v>3689.9680288078948</v>
      </c>
      <c r="Q179" s="35">
        <f t="shared" si="4"/>
        <v>8.2500000000000004E-2</v>
      </c>
      <c r="R179" s="5">
        <f t="shared" si="38"/>
        <v>144696.02250668165</v>
      </c>
      <c r="S179" s="5">
        <f t="shared" si="39"/>
        <v>744202.62340637296</v>
      </c>
      <c r="T179" s="5">
        <f t="shared" si="5"/>
        <v>535303.97749331896</v>
      </c>
      <c r="U179" s="5">
        <f t="shared" si="6"/>
        <v>888898.64591305458</v>
      </c>
      <c r="V179" s="150"/>
      <c r="W179" s="2">
        <v>174</v>
      </c>
      <c r="X179" s="118">
        <v>50131</v>
      </c>
      <c r="Y179" s="5">
        <f t="shared" si="40"/>
        <v>532400.34144117741</v>
      </c>
      <c r="Z179" s="5">
        <f t="shared" si="41"/>
        <v>4989.5991023797669</v>
      </c>
      <c r="AA179" s="5">
        <f t="shared" si="7"/>
        <v>1440.2634927719173</v>
      </c>
      <c r="AB179" s="35">
        <f t="shared" si="8"/>
        <v>3.2462717560395385E-2</v>
      </c>
      <c r="AC179" s="5">
        <f t="shared" si="9"/>
        <v>3549.3356096078496</v>
      </c>
      <c r="AD179" s="35">
        <f t="shared" si="10"/>
        <v>0.08</v>
      </c>
      <c r="AE179" s="5">
        <f t="shared" si="42"/>
        <v>149039.92205159456</v>
      </c>
      <c r="AF179" s="5">
        <f t="shared" si="43"/>
        <v>719150.32176248485</v>
      </c>
      <c r="AG179" s="5">
        <f t="shared" si="11"/>
        <v>530960.07794840552</v>
      </c>
      <c r="AH179" s="5">
        <f t="shared" si="12"/>
        <v>868190.24381407944</v>
      </c>
      <c r="AI179" s="150"/>
      <c r="AJ179" s="2">
        <v>174</v>
      </c>
      <c r="AK179" s="118">
        <v>50131</v>
      </c>
      <c r="AL179" s="5">
        <f t="shared" si="44"/>
        <v>527985.51980071818</v>
      </c>
      <c r="AM179" s="5">
        <f t="shared" si="45"/>
        <v>4871.6032698015033</v>
      </c>
      <c r="AN179" s="5">
        <f t="shared" si="13"/>
        <v>1461.6967877551983</v>
      </c>
      <c r="AO179" s="35">
        <f t="shared" si="14"/>
        <v>3.3221292621211998E-2</v>
      </c>
      <c r="AP179" s="5">
        <f t="shared" si="15"/>
        <v>3409.906482046305</v>
      </c>
      <c r="AQ179" s="35">
        <f t="shared" si="16"/>
        <v>7.7499999999999999E-2</v>
      </c>
      <c r="AR179" s="5">
        <f t="shared" si="46"/>
        <v>153476.1769870375</v>
      </c>
      <c r="AS179" s="5">
        <f t="shared" si="47"/>
        <v>694182.79195842438</v>
      </c>
      <c r="AT179" s="5">
        <f t="shared" si="17"/>
        <v>526523.82301296294</v>
      </c>
      <c r="AU179" s="5">
        <f t="shared" si="18"/>
        <v>847658.96894546191</v>
      </c>
      <c r="AV179" s="150"/>
      <c r="AW179" s="2">
        <v>174</v>
      </c>
      <c r="AX179" s="118">
        <v>50131</v>
      </c>
      <c r="AY179" s="5">
        <f t="shared" si="48"/>
        <v>523478.42561392079</v>
      </c>
      <c r="AZ179" s="5">
        <f t="shared" si="49"/>
        <v>4754.6586581588872</v>
      </c>
      <c r="BA179" s="5">
        <f t="shared" si="19"/>
        <v>1482.9184980718824</v>
      </c>
      <c r="BB179" s="35">
        <f t="shared" si="20"/>
        <v>3.3993802048275602E-2</v>
      </c>
      <c r="BC179" s="5">
        <f t="shared" si="21"/>
        <v>3271.7401600870048</v>
      </c>
      <c r="BD179" s="35">
        <f t="shared" si="22"/>
        <v>7.4999999999999997E-2</v>
      </c>
      <c r="BE179" s="5">
        <f t="shared" si="50"/>
        <v>158004.49288415088</v>
      </c>
      <c r="BF179" s="5">
        <f t="shared" si="51"/>
        <v>669306.11363549507</v>
      </c>
      <c r="BG179" s="5">
        <f t="shared" si="23"/>
        <v>521995.50711584889</v>
      </c>
      <c r="BH179" s="5">
        <f t="shared" si="24"/>
        <v>827310.60651964601</v>
      </c>
      <c r="BI179" s="150"/>
      <c r="BJ179" s="2">
        <v>174</v>
      </c>
      <c r="BK179" s="118">
        <v>50131</v>
      </c>
      <c r="BL179" s="5">
        <f t="shared" si="52"/>
        <v>518879.47190154332</v>
      </c>
      <c r="BM179" s="5">
        <f t="shared" si="53"/>
        <v>4638.7987043821031</v>
      </c>
      <c r="BN179" s="5">
        <f t="shared" si="25"/>
        <v>1503.9018949769456</v>
      </c>
      <c r="BO179" s="35">
        <f t="shared" si="26"/>
        <v>3.4780375245116089E-2</v>
      </c>
      <c r="BP179" s="5">
        <f t="shared" si="27"/>
        <v>3134.8968094051575</v>
      </c>
      <c r="BQ179" s="35">
        <f t="shared" si="28"/>
        <v>7.2499999999999995E-2</v>
      </c>
      <c r="BR179" s="5">
        <f t="shared" si="54"/>
        <v>162624.42999343423</v>
      </c>
      <c r="BS179" s="5">
        <f t="shared" si="55"/>
        <v>644526.54456905136</v>
      </c>
      <c r="BT179" s="5">
        <f t="shared" si="29"/>
        <v>517375.57000656636</v>
      </c>
      <c r="BU179" s="5">
        <f t="shared" si="30"/>
        <v>807150.97456248559</v>
      </c>
      <c r="BV179" s="150"/>
      <c r="BW179" s="2">
        <v>174</v>
      </c>
      <c r="BX179" s="118">
        <v>50131</v>
      </c>
      <c r="BY179" s="5">
        <f t="shared" si="56"/>
        <v>514189.22140325123</v>
      </c>
      <c r="BZ179" s="5">
        <f t="shared" si="57"/>
        <v>4524.056967218442</v>
      </c>
      <c r="CA179" s="5">
        <f t="shared" si="31"/>
        <v>1524.6198423661431</v>
      </c>
      <c r="CB179" s="35">
        <f t="shared" si="32"/>
        <v>3.558113890148152E-2</v>
      </c>
      <c r="CC179" s="5">
        <f t="shared" si="33"/>
        <v>2999.4371248522989</v>
      </c>
      <c r="CD179" s="35">
        <f t="shared" si="34"/>
        <v>7.0000000000000007E-2</v>
      </c>
      <c r="CE179" s="5">
        <f t="shared" si="58"/>
        <v>167335.39843911421</v>
      </c>
      <c r="CF179" s="5">
        <f t="shared" si="59"/>
        <v>619850.5138568948</v>
      </c>
      <c r="CG179" s="5">
        <f t="shared" si="35"/>
        <v>512664.60156088509</v>
      </c>
      <c r="CH179" s="5">
        <f t="shared" si="36"/>
        <v>787185.91229600902</v>
      </c>
    </row>
    <row r="180" spans="9:86" ht="14.25" customHeight="1">
      <c r="I180" s="150"/>
      <c r="J180" s="2">
        <v>175</v>
      </c>
      <c r="K180" s="118">
        <v>50161</v>
      </c>
      <c r="L180" s="5">
        <f t="shared" si="37"/>
        <v>535303.97749331896</v>
      </c>
      <c r="M180" s="5">
        <f t="shared" si="0"/>
        <v>5108.6129075462923</v>
      </c>
      <c r="N180" s="5">
        <f t="shared" si="1"/>
        <v>1428.3980622797244</v>
      </c>
      <c r="O180" s="35">
        <f t="shared" si="2"/>
        <v>3.202064148228867E-2</v>
      </c>
      <c r="P180" s="5">
        <f t="shared" si="3"/>
        <v>3680.2148452665679</v>
      </c>
      <c r="Q180" s="35">
        <f t="shared" si="4"/>
        <v>8.2500000000000004E-2</v>
      </c>
      <c r="R180" s="5">
        <f t="shared" si="38"/>
        <v>146124.42056896136</v>
      </c>
      <c r="S180" s="5">
        <f t="shared" si="39"/>
        <v>747882.83825163951</v>
      </c>
      <c r="T180" s="5">
        <f t="shared" si="5"/>
        <v>533875.57943103928</v>
      </c>
      <c r="U180" s="5">
        <f t="shared" si="6"/>
        <v>894007.25882060081</v>
      </c>
      <c r="V180" s="150"/>
      <c r="W180" s="2">
        <v>175</v>
      </c>
      <c r="X180" s="118">
        <v>50161</v>
      </c>
      <c r="Y180" s="5">
        <f t="shared" si="40"/>
        <v>530960.07794840552</v>
      </c>
      <c r="Z180" s="5">
        <f t="shared" si="41"/>
        <v>4989.5991023797669</v>
      </c>
      <c r="AA180" s="5">
        <f t="shared" si="7"/>
        <v>1449.8652493903965</v>
      </c>
      <c r="AB180" s="35">
        <f t="shared" si="8"/>
        <v>3.2767779942912009E-2</v>
      </c>
      <c r="AC180" s="5">
        <f t="shared" si="9"/>
        <v>3539.7338529893705</v>
      </c>
      <c r="AD180" s="35">
        <f t="shared" si="10"/>
        <v>0.08</v>
      </c>
      <c r="AE180" s="5">
        <f t="shared" si="42"/>
        <v>150489.78730098496</v>
      </c>
      <c r="AF180" s="5">
        <f t="shared" si="43"/>
        <v>722690.05561547424</v>
      </c>
      <c r="AG180" s="5">
        <f t="shared" si="11"/>
        <v>529510.21269901516</v>
      </c>
      <c r="AH180" s="5">
        <f t="shared" si="12"/>
        <v>873179.84291645919</v>
      </c>
      <c r="AI180" s="150"/>
      <c r="AJ180" s="2">
        <v>175</v>
      </c>
      <c r="AK180" s="118">
        <v>50161</v>
      </c>
      <c r="AL180" s="5">
        <f t="shared" si="44"/>
        <v>526523.82301296294</v>
      </c>
      <c r="AM180" s="5">
        <f t="shared" si="45"/>
        <v>4871.6032698015033</v>
      </c>
      <c r="AN180" s="5">
        <f t="shared" si="13"/>
        <v>1471.1369128427846</v>
      </c>
      <c r="AO180" s="35">
        <f t="shared" si="14"/>
        <v>3.3528668946245926E-2</v>
      </c>
      <c r="AP180" s="5">
        <f t="shared" si="15"/>
        <v>3400.4663569587187</v>
      </c>
      <c r="AQ180" s="35">
        <f t="shared" si="16"/>
        <v>7.7499999999999999E-2</v>
      </c>
      <c r="AR180" s="5">
        <f t="shared" si="46"/>
        <v>154947.31389988028</v>
      </c>
      <c r="AS180" s="5">
        <f t="shared" si="47"/>
        <v>697583.25831538311</v>
      </c>
      <c r="AT180" s="5">
        <f t="shared" si="17"/>
        <v>525052.68610012019</v>
      </c>
      <c r="AU180" s="5">
        <f t="shared" si="18"/>
        <v>852530.57221526338</v>
      </c>
      <c r="AV180" s="150"/>
      <c r="AW180" s="2">
        <v>175</v>
      </c>
      <c r="AX180" s="118">
        <v>50161</v>
      </c>
      <c r="AY180" s="5">
        <f t="shared" si="48"/>
        <v>521995.50711584889</v>
      </c>
      <c r="AZ180" s="5">
        <f t="shared" si="49"/>
        <v>4754.6586581588872</v>
      </c>
      <c r="BA180" s="5">
        <f t="shared" si="19"/>
        <v>1492.1867386848321</v>
      </c>
      <c r="BB180" s="35">
        <f t="shared" si="20"/>
        <v>3.4303438669720139E-2</v>
      </c>
      <c r="BC180" s="5">
        <f t="shared" si="21"/>
        <v>3262.4719194740551</v>
      </c>
      <c r="BD180" s="35">
        <f t="shared" si="22"/>
        <v>7.4999999999999997E-2</v>
      </c>
      <c r="BE180" s="5">
        <f t="shared" si="50"/>
        <v>159496.67962283571</v>
      </c>
      <c r="BF180" s="5">
        <f t="shared" si="51"/>
        <v>672568.58555496915</v>
      </c>
      <c r="BG180" s="5">
        <f t="shared" si="23"/>
        <v>520503.32037716405</v>
      </c>
      <c r="BH180" s="5">
        <f t="shared" si="24"/>
        <v>832065.26517780486</v>
      </c>
      <c r="BI180" s="150"/>
      <c r="BJ180" s="2">
        <v>175</v>
      </c>
      <c r="BK180" s="118">
        <v>50161</v>
      </c>
      <c r="BL180" s="5">
        <f t="shared" si="52"/>
        <v>517375.57000656636</v>
      </c>
      <c r="BM180" s="5">
        <f t="shared" si="53"/>
        <v>4638.7987043821031</v>
      </c>
      <c r="BN180" s="5">
        <f t="shared" si="25"/>
        <v>1512.9879689257646</v>
      </c>
      <c r="BO180" s="35">
        <f t="shared" si="26"/>
        <v>3.5092216717690687E-2</v>
      </c>
      <c r="BP180" s="5">
        <f t="shared" si="27"/>
        <v>3125.8107354563385</v>
      </c>
      <c r="BQ180" s="35">
        <f t="shared" si="28"/>
        <v>7.2499999999999995E-2</v>
      </c>
      <c r="BR180" s="5">
        <f t="shared" si="54"/>
        <v>164137.41796235999</v>
      </c>
      <c r="BS180" s="5">
        <f t="shared" si="55"/>
        <v>647652.35530450766</v>
      </c>
      <c r="BT180" s="5">
        <f t="shared" si="29"/>
        <v>515862.58203764062</v>
      </c>
      <c r="BU180" s="5">
        <f t="shared" si="30"/>
        <v>811789.77326686762</v>
      </c>
      <c r="BV180" s="150"/>
      <c r="BW180" s="2">
        <v>175</v>
      </c>
      <c r="BX180" s="118">
        <v>50161</v>
      </c>
      <c r="BY180" s="5">
        <f t="shared" si="56"/>
        <v>512664.60156088509</v>
      </c>
      <c r="BZ180" s="5">
        <f t="shared" si="57"/>
        <v>4524.056967218442</v>
      </c>
      <c r="CA180" s="5">
        <f t="shared" si="31"/>
        <v>1533.5134581132788</v>
      </c>
      <c r="CB180" s="35">
        <f t="shared" si="32"/>
        <v>3.5895128006363568E-2</v>
      </c>
      <c r="CC180" s="5">
        <f t="shared" si="33"/>
        <v>2990.5435091051631</v>
      </c>
      <c r="CD180" s="35">
        <f t="shared" si="34"/>
        <v>7.0000000000000007E-2</v>
      </c>
      <c r="CE180" s="5">
        <f t="shared" si="58"/>
        <v>168868.91189722749</v>
      </c>
      <c r="CF180" s="5">
        <f t="shared" si="59"/>
        <v>622841.05736600002</v>
      </c>
      <c r="CG180" s="5">
        <f t="shared" si="35"/>
        <v>511131.08810277178</v>
      </c>
      <c r="CH180" s="5">
        <f t="shared" si="36"/>
        <v>791709.96926322754</v>
      </c>
    </row>
    <row r="181" spans="9:86" ht="14.25" customHeight="1">
      <c r="I181" s="150"/>
      <c r="J181" s="2">
        <v>176</v>
      </c>
      <c r="K181" s="118">
        <v>50192</v>
      </c>
      <c r="L181" s="5">
        <f t="shared" si="37"/>
        <v>533875.57943103928</v>
      </c>
      <c r="M181" s="5">
        <f t="shared" si="0"/>
        <v>5108.6129075462923</v>
      </c>
      <c r="N181" s="5">
        <f t="shared" si="1"/>
        <v>1438.2182989578973</v>
      </c>
      <c r="O181" s="35">
        <f t="shared" si="2"/>
        <v>3.2327044450857982E-2</v>
      </c>
      <c r="P181" s="5">
        <f t="shared" si="3"/>
        <v>3670.3946085883949</v>
      </c>
      <c r="Q181" s="35">
        <f t="shared" si="4"/>
        <v>8.2500000000000004E-2</v>
      </c>
      <c r="R181" s="5">
        <f t="shared" si="38"/>
        <v>147562.63886791925</v>
      </c>
      <c r="S181" s="5">
        <f t="shared" si="39"/>
        <v>751553.23286022793</v>
      </c>
      <c r="T181" s="5">
        <f t="shared" si="5"/>
        <v>532437.36113208137</v>
      </c>
      <c r="U181" s="5">
        <f t="shared" si="6"/>
        <v>899115.87172814715</v>
      </c>
      <c r="V181" s="150"/>
      <c r="W181" s="2">
        <v>176</v>
      </c>
      <c r="X181" s="118">
        <v>50192</v>
      </c>
      <c r="Y181" s="5">
        <f t="shared" si="40"/>
        <v>529510.21269901516</v>
      </c>
      <c r="Z181" s="5">
        <f t="shared" si="41"/>
        <v>4989.5991023797669</v>
      </c>
      <c r="AA181" s="5">
        <f t="shared" si="7"/>
        <v>1459.5310177196657</v>
      </c>
      <c r="AB181" s="35">
        <f t="shared" si="8"/>
        <v>3.3076552241290823E-2</v>
      </c>
      <c r="AC181" s="5">
        <f t="shared" si="9"/>
        <v>3530.0680846601012</v>
      </c>
      <c r="AD181" s="35">
        <f t="shared" si="10"/>
        <v>0.08</v>
      </c>
      <c r="AE181" s="5">
        <f t="shared" si="42"/>
        <v>151949.31831870461</v>
      </c>
      <c r="AF181" s="5">
        <f t="shared" si="43"/>
        <v>726220.12370013434</v>
      </c>
      <c r="AG181" s="5">
        <f t="shared" si="11"/>
        <v>528050.68168129551</v>
      </c>
      <c r="AH181" s="5">
        <f t="shared" si="12"/>
        <v>878169.44201883895</v>
      </c>
      <c r="AI181" s="150"/>
      <c r="AJ181" s="2">
        <v>176</v>
      </c>
      <c r="AK181" s="118">
        <v>50192</v>
      </c>
      <c r="AL181" s="5">
        <f t="shared" si="44"/>
        <v>525052.68610012019</v>
      </c>
      <c r="AM181" s="5">
        <f t="shared" si="45"/>
        <v>4871.6032698015033</v>
      </c>
      <c r="AN181" s="5">
        <f t="shared" si="13"/>
        <v>1480.6380054048936</v>
      </c>
      <c r="AO181" s="35">
        <f t="shared" si="14"/>
        <v>3.3839758438014511E-2</v>
      </c>
      <c r="AP181" s="5">
        <f t="shared" si="15"/>
        <v>3390.9652643966097</v>
      </c>
      <c r="AQ181" s="35">
        <f t="shared" si="16"/>
        <v>7.7499999999999999E-2</v>
      </c>
      <c r="AR181" s="5">
        <f t="shared" si="46"/>
        <v>156427.95190528518</v>
      </c>
      <c r="AS181" s="5">
        <f t="shared" si="47"/>
        <v>700974.22357977973</v>
      </c>
      <c r="AT181" s="5">
        <f t="shared" si="17"/>
        <v>523572.04809471528</v>
      </c>
      <c r="AU181" s="5">
        <f t="shared" si="18"/>
        <v>857402.17548506497</v>
      </c>
      <c r="AV181" s="150"/>
      <c r="AW181" s="2">
        <v>176</v>
      </c>
      <c r="AX181" s="118">
        <v>50192</v>
      </c>
      <c r="AY181" s="5">
        <f t="shared" si="48"/>
        <v>520503.32037716405</v>
      </c>
      <c r="AZ181" s="5">
        <f t="shared" si="49"/>
        <v>4754.6586581588872</v>
      </c>
      <c r="BA181" s="5">
        <f t="shared" si="19"/>
        <v>1501.5129058016123</v>
      </c>
      <c r="BB181" s="35">
        <f t="shared" si="20"/>
        <v>3.4616791409828353E-2</v>
      </c>
      <c r="BC181" s="5">
        <f t="shared" si="21"/>
        <v>3253.1457523572749</v>
      </c>
      <c r="BD181" s="35">
        <f t="shared" si="22"/>
        <v>7.4999999999999997E-2</v>
      </c>
      <c r="BE181" s="5">
        <f t="shared" si="50"/>
        <v>160998.19252863733</v>
      </c>
      <c r="BF181" s="5">
        <f t="shared" si="51"/>
        <v>675821.73130732647</v>
      </c>
      <c r="BG181" s="5">
        <f t="shared" si="23"/>
        <v>519001.80747136247</v>
      </c>
      <c r="BH181" s="5">
        <f t="shared" si="24"/>
        <v>836819.92383596383</v>
      </c>
      <c r="BI181" s="150"/>
      <c r="BJ181" s="2">
        <v>176</v>
      </c>
      <c r="BK181" s="118">
        <v>50192</v>
      </c>
      <c r="BL181" s="5">
        <f t="shared" si="52"/>
        <v>515862.58203764062</v>
      </c>
      <c r="BM181" s="5">
        <f t="shared" si="53"/>
        <v>4638.7987043821031</v>
      </c>
      <c r="BN181" s="5">
        <f t="shared" si="25"/>
        <v>1522.1289379046912</v>
      </c>
      <c r="BO181" s="35">
        <f t="shared" si="26"/>
        <v>3.5407776975620073E-2</v>
      </c>
      <c r="BP181" s="5">
        <f t="shared" si="27"/>
        <v>3116.6697664774119</v>
      </c>
      <c r="BQ181" s="35">
        <f t="shared" si="28"/>
        <v>7.2499999999999995E-2</v>
      </c>
      <c r="BR181" s="5">
        <f t="shared" si="54"/>
        <v>165659.54690026469</v>
      </c>
      <c r="BS181" s="5">
        <f t="shared" si="55"/>
        <v>650769.02507098508</v>
      </c>
      <c r="BT181" s="5">
        <f t="shared" si="29"/>
        <v>514340.45309973595</v>
      </c>
      <c r="BU181" s="5">
        <f t="shared" si="30"/>
        <v>816428.57197124977</v>
      </c>
      <c r="BV181" s="150"/>
      <c r="BW181" s="2">
        <v>176</v>
      </c>
      <c r="BX181" s="118">
        <v>50192</v>
      </c>
      <c r="BY181" s="5">
        <f t="shared" si="56"/>
        <v>511131.08810277178</v>
      </c>
      <c r="BZ181" s="5">
        <f t="shared" si="57"/>
        <v>4524.056967218442</v>
      </c>
      <c r="CA181" s="5">
        <f t="shared" si="31"/>
        <v>1542.4589532856066</v>
      </c>
      <c r="CB181" s="35">
        <f t="shared" si="32"/>
        <v>3.6212838291897483E-2</v>
      </c>
      <c r="CC181" s="5">
        <f t="shared" si="33"/>
        <v>2981.5980139328353</v>
      </c>
      <c r="CD181" s="35">
        <f t="shared" si="34"/>
        <v>7.0000000000000007E-2</v>
      </c>
      <c r="CE181" s="5">
        <f t="shared" si="58"/>
        <v>170411.37085051311</v>
      </c>
      <c r="CF181" s="5">
        <f t="shared" si="59"/>
        <v>625822.65537993284</v>
      </c>
      <c r="CG181" s="5">
        <f t="shared" si="35"/>
        <v>509588.62914948619</v>
      </c>
      <c r="CH181" s="5">
        <f t="shared" si="36"/>
        <v>796234.02623044595</v>
      </c>
    </row>
    <row r="182" spans="9:86" ht="14.25" customHeight="1">
      <c r="I182" s="150"/>
      <c r="J182" s="2">
        <v>177</v>
      </c>
      <c r="K182" s="118">
        <v>50222</v>
      </c>
      <c r="L182" s="5">
        <f t="shared" si="37"/>
        <v>532437.36113208137</v>
      </c>
      <c r="M182" s="5">
        <f t="shared" si="0"/>
        <v>5108.6129075462923</v>
      </c>
      <c r="N182" s="5">
        <f t="shared" si="1"/>
        <v>1448.1060497632329</v>
      </c>
      <c r="O182" s="35">
        <f t="shared" si="2"/>
        <v>3.2637214939633112E-2</v>
      </c>
      <c r="P182" s="5">
        <f t="shared" si="3"/>
        <v>3660.5068577830593</v>
      </c>
      <c r="Q182" s="35">
        <f t="shared" si="4"/>
        <v>8.2500000000000004E-2</v>
      </c>
      <c r="R182" s="5">
        <f t="shared" si="38"/>
        <v>149010.74491768249</v>
      </c>
      <c r="S182" s="5">
        <f t="shared" si="39"/>
        <v>755213.739718011</v>
      </c>
      <c r="T182" s="5">
        <f t="shared" si="5"/>
        <v>530989.25508231809</v>
      </c>
      <c r="U182" s="5">
        <f t="shared" si="6"/>
        <v>904224.48463569349</v>
      </c>
      <c r="V182" s="150"/>
      <c r="W182" s="2">
        <v>177</v>
      </c>
      <c r="X182" s="118">
        <v>50222</v>
      </c>
      <c r="Y182" s="5">
        <f t="shared" si="40"/>
        <v>528050.68168129551</v>
      </c>
      <c r="Z182" s="5">
        <f t="shared" si="41"/>
        <v>4989.5991023797669</v>
      </c>
      <c r="AA182" s="5">
        <f t="shared" si="7"/>
        <v>1469.2612245044634</v>
      </c>
      <c r="AB182" s="35">
        <f t="shared" si="8"/>
        <v>3.338909560331714E-2</v>
      </c>
      <c r="AC182" s="5">
        <f t="shared" si="9"/>
        <v>3520.3378778753035</v>
      </c>
      <c r="AD182" s="35">
        <f t="shared" si="10"/>
        <v>0.08</v>
      </c>
      <c r="AE182" s="5">
        <f t="shared" si="42"/>
        <v>153418.57954320908</v>
      </c>
      <c r="AF182" s="5">
        <f t="shared" si="43"/>
        <v>729740.46157800965</v>
      </c>
      <c r="AG182" s="5">
        <f t="shared" si="11"/>
        <v>526581.42045679106</v>
      </c>
      <c r="AH182" s="5">
        <f t="shared" si="12"/>
        <v>883159.0411212187</v>
      </c>
      <c r="AI182" s="150"/>
      <c r="AJ182" s="2">
        <v>177</v>
      </c>
      <c r="AK182" s="118">
        <v>50222</v>
      </c>
      <c r="AL182" s="5">
        <f t="shared" si="44"/>
        <v>523572.04809471528</v>
      </c>
      <c r="AM182" s="5">
        <f t="shared" si="45"/>
        <v>4871.6032698015033</v>
      </c>
      <c r="AN182" s="5">
        <f t="shared" si="13"/>
        <v>1490.2004591898003</v>
      </c>
      <c r="AO182" s="35">
        <f t="shared" si="14"/>
        <v>3.4154622225063165E-2</v>
      </c>
      <c r="AP182" s="5">
        <f t="shared" si="15"/>
        <v>3381.402810611703</v>
      </c>
      <c r="AQ182" s="35">
        <f t="shared" si="16"/>
        <v>7.7499999999999999E-2</v>
      </c>
      <c r="AR182" s="5">
        <f t="shared" si="46"/>
        <v>157918.15236447498</v>
      </c>
      <c r="AS182" s="5">
        <f t="shared" si="47"/>
        <v>704355.62639039138</v>
      </c>
      <c r="AT182" s="5">
        <f t="shared" si="17"/>
        <v>522081.84763552551</v>
      </c>
      <c r="AU182" s="5">
        <f t="shared" si="18"/>
        <v>862273.77875486633</v>
      </c>
      <c r="AV182" s="150"/>
      <c r="AW182" s="2">
        <v>177</v>
      </c>
      <c r="AX182" s="118">
        <v>50222</v>
      </c>
      <c r="AY182" s="5">
        <f t="shared" si="48"/>
        <v>519001.80747136247</v>
      </c>
      <c r="AZ182" s="5">
        <f t="shared" si="49"/>
        <v>4754.6586581588872</v>
      </c>
      <c r="BA182" s="5">
        <f t="shared" si="19"/>
        <v>1510.8973614628721</v>
      </c>
      <c r="BB182" s="35">
        <f t="shared" si="20"/>
        <v>3.4933921378597292E-2</v>
      </c>
      <c r="BC182" s="5">
        <f t="shared" si="21"/>
        <v>3243.7612966960151</v>
      </c>
      <c r="BD182" s="35">
        <f t="shared" si="22"/>
        <v>7.4999999999999997E-2</v>
      </c>
      <c r="BE182" s="5">
        <f t="shared" si="50"/>
        <v>162509.08989010021</v>
      </c>
      <c r="BF182" s="5">
        <f t="shared" si="51"/>
        <v>679065.4926040225</v>
      </c>
      <c r="BG182" s="5">
        <f t="shared" si="23"/>
        <v>517490.91010989959</v>
      </c>
      <c r="BH182" s="5">
        <f t="shared" si="24"/>
        <v>841574.58249412267</v>
      </c>
      <c r="BI182" s="150"/>
      <c r="BJ182" s="2">
        <v>177</v>
      </c>
      <c r="BK182" s="118">
        <v>50222</v>
      </c>
      <c r="BL182" s="5">
        <f t="shared" si="52"/>
        <v>514340.45309973595</v>
      </c>
      <c r="BM182" s="5">
        <f t="shared" si="53"/>
        <v>4638.7987043821031</v>
      </c>
      <c r="BN182" s="5">
        <f t="shared" si="25"/>
        <v>1531.3251335711984</v>
      </c>
      <c r="BO182" s="35">
        <f t="shared" si="26"/>
        <v>3.5727117111068657E-2</v>
      </c>
      <c r="BP182" s="5">
        <f t="shared" si="27"/>
        <v>3107.4735708109047</v>
      </c>
      <c r="BQ182" s="35">
        <f t="shared" si="28"/>
        <v>7.2499999999999995E-2</v>
      </c>
      <c r="BR182" s="5">
        <f t="shared" si="54"/>
        <v>167190.87203383588</v>
      </c>
      <c r="BS182" s="5">
        <f t="shared" si="55"/>
        <v>653876.49864179594</v>
      </c>
      <c r="BT182" s="5">
        <f t="shared" si="29"/>
        <v>512809.12796616473</v>
      </c>
      <c r="BU182" s="5">
        <f t="shared" si="30"/>
        <v>821067.3706756318</v>
      </c>
      <c r="BV182" s="150"/>
      <c r="BW182" s="2">
        <v>177</v>
      </c>
      <c r="BX182" s="118">
        <v>50222</v>
      </c>
      <c r="BY182" s="5">
        <f t="shared" si="56"/>
        <v>509588.62914948619</v>
      </c>
      <c r="BZ182" s="5">
        <f t="shared" si="57"/>
        <v>4524.056967218442</v>
      </c>
      <c r="CA182" s="5">
        <f t="shared" si="31"/>
        <v>1551.4566305131057</v>
      </c>
      <c r="CB182" s="35">
        <f t="shared" si="32"/>
        <v>3.6534330833147166E-2</v>
      </c>
      <c r="CC182" s="5">
        <f t="shared" si="33"/>
        <v>2972.6003367053363</v>
      </c>
      <c r="CD182" s="35">
        <f t="shared" si="34"/>
        <v>7.0000000000000007E-2</v>
      </c>
      <c r="CE182" s="5">
        <f t="shared" si="58"/>
        <v>171962.82748102621</v>
      </c>
      <c r="CF182" s="5">
        <f t="shared" si="59"/>
        <v>628795.25571663817</v>
      </c>
      <c r="CG182" s="5">
        <f t="shared" si="35"/>
        <v>508037.17251897306</v>
      </c>
      <c r="CH182" s="5">
        <f t="shared" si="36"/>
        <v>800758.08319766435</v>
      </c>
    </row>
    <row r="183" spans="9:86" ht="14.25" customHeight="1">
      <c r="I183" s="150"/>
      <c r="J183" s="2">
        <v>178</v>
      </c>
      <c r="K183" s="118">
        <v>50253</v>
      </c>
      <c r="L183" s="5">
        <f t="shared" si="37"/>
        <v>530989.25508231809</v>
      </c>
      <c r="M183" s="5">
        <f t="shared" si="0"/>
        <v>5108.6129075462923</v>
      </c>
      <c r="N183" s="5">
        <f t="shared" si="1"/>
        <v>1458.0617788553554</v>
      </c>
      <c r="O183" s="35">
        <f t="shared" si="2"/>
        <v>3.2951215450775527E-2</v>
      </c>
      <c r="P183" s="5">
        <f t="shared" si="3"/>
        <v>3650.5511286909368</v>
      </c>
      <c r="Q183" s="35">
        <f t="shared" si="4"/>
        <v>8.2500000000000004E-2</v>
      </c>
      <c r="R183" s="5">
        <f t="shared" si="38"/>
        <v>150468.80669653785</v>
      </c>
      <c r="S183" s="5">
        <f t="shared" si="39"/>
        <v>758864.29084670194</v>
      </c>
      <c r="T183" s="5">
        <f t="shared" si="5"/>
        <v>529531.1933034627</v>
      </c>
      <c r="U183" s="5">
        <f t="shared" si="6"/>
        <v>909333.09754323983</v>
      </c>
      <c r="V183" s="150"/>
      <c r="W183" s="2">
        <v>178</v>
      </c>
      <c r="X183" s="118">
        <v>50253</v>
      </c>
      <c r="Y183" s="5">
        <f t="shared" si="40"/>
        <v>526581.42045679106</v>
      </c>
      <c r="Z183" s="5">
        <f t="shared" si="41"/>
        <v>4989.5991023797669</v>
      </c>
      <c r="AA183" s="5">
        <f t="shared" si="7"/>
        <v>1479.0562993344929</v>
      </c>
      <c r="AB183" s="35">
        <f t="shared" si="8"/>
        <v>3.3705472511008E-2</v>
      </c>
      <c r="AC183" s="5">
        <f t="shared" si="9"/>
        <v>3510.542803045274</v>
      </c>
      <c r="AD183" s="35">
        <f t="shared" si="10"/>
        <v>0.08</v>
      </c>
      <c r="AE183" s="5">
        <f t="shared" si="42"/>
        <v>154897.63584254356</v>
      </c>
      <c r="AF183" s="5">
        <f t="shared" si="43"/>
        <v>733251.0043810549</v>
      </c>
      <c r="AG183" s="5">
        <f t="shared" si="11"/>
        <v>525102.36415745656</v>
      </c>
      <c r="AH183" s="5">
        <f t="shared" si="12"/>
        <v>888148.64022359846</v>
      </c>
      <c r="AI183" s="150"/>
      <c r="AJ183" s="2">
        <v>178</v>
      </c>
      <c r="AK183" s="118">
        <v>50253</v>
      </c>
      <c r="AL183" s="5">
        <f t="shared" si="44"/>
        <v>522081.84763552551</v>
      </c>
      <c r="AM183" s="5">
        <f t="shared" si="45"/>
        <v>4871.6032698015033</v>
      </c>
      <c r="AN183" s="5">
        <f t="shared" si="13"/>
        <v>1499.8246704887342</v>
      </c>
      <c r="AO183" s="35">
        <f t="shared" si="14"/>
        <v>3.4473322769937517E-2</v>
      </c>
      <c r="AP183" s="5">
        <f t="shared" si="15"/>
        <v>3371.7785993127691</v>
      </c>
      <c r="AQ183" s="35">
        <f t="shared" si="16"/>
        <v>7.7499999999999999E-2</v>
      </c>
      <c r="AR183" s="5">
        <f t="shared" si="46"/>
        <v>159417.97703496373</v>
      </c>
      <c r="AS183" s="5">
        <f t="shared" si="47"/>
        <v>707727.40498970414</v>
      </c>
      <c r="AT183" s="5">
        <f t="shared" si="17"/>
        <v>520582.0229650368</v>
      </c>
      <c r="AU183" s="5">
        <f t="shared" si="18"/>
        <v>867145.38202466792</v>
      </c>
      <c r="AV183" s="150"/>
      <c r="AW183" s="2">
        <v>178</v>
      </c>
      <c r="AX183" s="118">
        <v>50253</v>
      </c>
      <c r="AY183" s="5">
        <f t="shared" si="48"/>
        <v>517490.91010989959</v>
      </c>
      <c r="AZ183" s="5">
        <f t="shared" si="49"/>
        <v>4754.6586581588872</v>
      </c>
      <c r="BA183" s="5">
        <f t="shared" si="19"/>
        <v>1520.3404699720149</v>
      </c>
      <c r="BB183" s="35">
        <f t="shared" si="20"/>
        <v>3.5254891019804932E-2</v>
      </c>
      <c r="BC183" s="5">
        <f t="shared" si="21"/>
        <v>3234.3181881868722</v>
      </c>
      <c r="BD183" s="35">
        <f t="shared" si="22"/>
        <v>7.4999999999999997E-2</v>
      </c>
      <c r="BE183" s="5">
        <f t="shared" si="50"/>
        <v>164029.43036007223</v>
      </c>
      <c r="BF183" s="5">
        <f t="shared" si="51"/>
        <v>682299.81079220935</v>
      </c>
      <c r="BG183" s="5">
        <f t="shared" si="23"/>
        <v>515970.56963992759</v>
      </c>
      <c r="BH183" s="5">
        <f t="shared" si="24"/>
        <v>846329.24115228164</v>
      </c>
      <c r="BI183" s="150"/>
      <c r="BJ183" s="2">
        <v>178</v>
      </c>
      <c r="BK183" s="118">
        <v>50253</v>
      </c>
      <c r="BL183" s="5">
        <f t="shared" si="52"/>
        <v>512809.12796616473</v>
      </c>
      <c r="BM183" s="5">
        <f t="shared" si="53"/>
        <v>4638.7987043821031</v>
      </c>
      <c r="BN183" s="5">
        <f t="shared" si="25"/>
        <v>1540.5768895865244</v>
      </c>
      <c r="BO183" s="35">
        <f t="shared" si="26"/>
        <v>3.6050299549773353E-2</v>
      </c>
      <c r="BP183" s="5">
        <f t="shared" si="27"/>
        <v>3098.2218147955787</v>
      </c>
      <c r="BQ183" s="35">
        <f t="shared" si="28"/>
        <v>7.2499999999999995E-2</v>
      </c>
      <c r="BR183" s="5">
        <f t="shared" si="54"/>
        <v>168731.4489234224</v>
      </c>
      <c r="BS183" s="5">
        <f t="shared" si="55"/>
        <v>656974.72045659157</v>
      </c>
      <c r="BT183" s="5">
        <f t="shared" si="29"/>
        <v>511268.55107657821</v>
      </c>
      <c r="BU183" s="5">
        <f t="shared" si="30"/>
        <v>825706.16938001395</v>
      </c>
      <c r="BV183" s="150"/>
      <c r="BW183" s="2">
        <v>178</v>
      </c>
      <c r="BX183" s="118">
        <v>50253</v>
      </c>
      <c r="BY183" s="5">
        <f t="shared" si="56"/>
        <v>508037.17251897306</v>
      </c>
      <c r="BZ183" s="5">
        <f t="shared" si="57"/>
        <v>4524.056967218442</v>
      </c>
      <c r="CA183" s="5">
        <f t="shared" si="31"/>
        <v>1560.5067941910988</v>
      </c>
      <c r="CB183" s="35">
        <f t="shared" si="32"/>
        <v>3.6859668038550557E-2</v>
      </c>
      <c r="CC183" s="5">
        <f t="shared" si="33"/>
        <v>2963.5501730273431</v>
      </c>
      <c r="CD183" s="35">
        <f t="shared" si="34"/>
        <v>7.0000000000000007E-2</v>
      </c>
      <c r="CE183" s="5">
        <f t="shared" si="58"/>
        <v>173523.33427521732</v>
      </c>
      <c r="CF183" s="5">
        <f t="shared" si="59"/>
        <v>631758.8058896655</v>
      </c>
      <c r="CG183" s="5">
        <f t="shared" si="35"/>
        <v>506476.66572478198</v>
      </c>
      <c r="CH183" s="5">
        <f t="shared" si="36"/>
        <v>805282.14016488288</v>
      </c>
    </row>
    <row r="184" spans="9:86" ht="14.25" customHeight="1">
      <c r="I184" s="150"/>
      <c r="J184" s="2">
        <v>179</v>
      </c>
      <c r="K184" s="118">
        <v>50284</v>
      </c>
      <c r="L184" s="5">
        <f t="shared" si="37"/>
        <v>529531.1933034627</v>
      </c>
      <c r="M184" s="5">
        <f t="shared" si="0"/>
        <v>5108.6129075462923</v>
      </c>
      <c r="N184" s="5">
        <f t="shared" si="1"/>
        <v>1468.0859535849863</v>
      </c>
      <c r="O184" s="35">
        <f t="shared" si="2"/>
        <v>3.3269109857563955E-2</v>
      </c>
      <c r="P184" s="5">
        <f t="shared" si="3"/>
        <v>3640.5269539613059</v>
      </c>
      <c r="Q184" s="35">
        <f t="shared" si="4"/>
        <v>8.2500000000000004E-2</v>
      </c>
      <c r="R184" s="5">
        <f t="shared" si="38"/>
        <v>151936.89265012284</v>
      </c>
      <c r="S184" s="5">
        <f t="shared" si="39"/>
        <v>762504.8178006633</v>
      </c>
      <c r="T184" s="5">
        <f t="shared" si="5"/>
        <v>528063.10734987771</v>
      </c>
      <c r="U184" s="5">
        <f t="shared" si="6"/>
        <v>914441.71045078617</v>
      </c>
      <c r="V184" s="150"/>
      <c r="W184" s="2">
        <v>179</v>
      </c>
      <c r="X184" s="118">
        <v>50284</v>
      </c>
      <c r="Y184" s="5">
        <f t="shared" si="40"/>
        <v>525102.36415745656</v>
      </c>
      <c r="Z184" s="5">
        <f t="shared" si="41"/>
        <v>4989.5991023797669</v>
      </c>
      <c r="AA184" s="5">
        <f t="shared" si="7"/>
        <v>1488.9166746633896</v>
      </c>
      <c r="AB184" s="35">
        <f t="shared" si="8"/>
        <v>3.4025746817249326E-2</v>
      </c>
      <c r="AC184" s="5">
        <f t="shared" si="9"/>
        <v>3500.6824277163773</v>
      </c>
      <c r="AD184" s="35">
        <f t="shared" si="10"/>
        <v>0.08</v>
      </c>
      <c r="AE184" s="5">
        <f t="shared" si="42"/>
        <v>156386.55251720696</v>
      </c>
      <c r="AF184" s="5">
        <f t="shared" si="43"/>
        <v>736751.68680877122</v>
      </c>
      <c r="AG184" s="5">
        <f t="shared" si="11"/>
        <v>523613.44748279318</v>
      </c>
      <c r="AH184" s="5">
        <f t="shared" si="12"/>
        <v>893138.23932597821</v>
      </c>
      <c r="AI184" s="150"/>
      <c r="AJ184" s="2">
        <v>179</v>
      </c>
      <c r="AK184" s="118">
        <v>50284</v>
      </c>
      <c r="AL184" s="5">
        <f t="shared" si="44"/>
        <v>520582.0229650368</v>
      </c>
      <c r="AM184" s="5">
        <f t="shared" si="45"/>
        <v>4871.6032698015033</v>
      </c>
      <c r="AN184" s="5">
        <f t="shared" si="13"/>
        <v>1509.5110381523073</v>
      </c>
      <c r="AO184" s="35">
        <f t="shared" si="14"/>
        <v>3.4795923905816976E-2</v>
      </c>
      <c r="AP184" s="5">
        <f t="shared" si="15"/>
        <v>3362.092231649196</v>
      </c>
      <c r="AQ184" s="35">
        <f t="shared" si="16"/>
        <v>7.7499999999999999E-2</v>
      </c>
      <c r="AR184" s="5">
        <f t="shared" si="46"/>
        <v>160927.48807311602</v>
      </c>
      <c r="AS184" s="5">
        <f t="shared" si="47"/>
        <v>711089.49722135335</v>
      </c>
      <c r="AT184" s="5">
        <f t="shared" si="17"/>
        <v>519072.51192688447</v>
      </c>
      <c r="AU184" s="5">
        <f t="shared" si="18"/>
        <v>872016.9852944694</v>
      </c>
      <c r="AV184" s="150"/>
      <c r="AW184" s="2">
        <v>179</v>
      </c>
      <c r="AX184" s="118">
        <v>50284</v>
      </c>
      <c r="AY184" s="5">
        <f t="shared" si="48"/>
        <v>515970.56963992759</v>
      </c>
      <c r="AZ184" s="5">
        <f t="shared" si="49"/>
        <v>4754.6586581588872</v>
      </c>
      <c r="BA184" s="5">
        <f t="shared" si="19"/>
        <v>1529.8425979093399</v>
      </c>
      <c r="BB184" s="35">
        <f t="shared" si="20"/>
        <v>3.557976414763999E-2</v>
      </c>
      <c r="BC184" s="5">
        <f t="shared" si="21"/>
        <v>3224.8160602495473</v>
      </c>
      <c r="BD184" s="35">
        <f t="shared" si="22"/>
        <v>7.4999999999999997E-2</v>
      </c>
      <c r="BE184" s="5">
        <f t="shared" si="50"/>
        <v>165559.27295798156</v>
      </c>
      <c r="BF184" s="5">
        <f t="shared" si="51"/>
        <v>685524.62685245892</v>
      </c>
      <c r="BG184" s="5">
        <f t="shared" si="23"/>
        <v>514440.72704201826</v>
      </c>
      <c r="BH184" s="5">
        <f t="shared" si="24"/>
        <v>851083.89981044049</v>
      </c>
      <c r="BI184" s="150"/>
      <c r="BJ184" s="2">
        <v>179</v>
      </c>
      <c r="BK184" s="118">
        <v>50284</v>
      </c>
      <c r="BL184" s="5">
        <f t="shared" si="52"/>
        <v>511268.55107657821</v>
      </c>
      <c r="BM184" s="5">
        <f t="shared" si="53"/>
        <v>4638.7987043821031</v>
      </c>
      <c r="BN184" s="5">
        <f t="shared" si="25"/>
        <v>1549.8845416277763</v>
      </c>
      <c r="BO184" s="35">
        <f t="shared" si="26"/>
        <v>3.6377388087669799E-2</v>
      </c>
      <c r="BP184" s="5">
        <f t="shared" si="27"/>
        <v>3088.9141627543268</v>
      </c>
      <c r="BQ184" s="35">
        <f t="shared" si="28"/>
        <v>7.2499999999999995E-2</v>
      </c>
      <c r="BR184" s="5">
        <f t="shared" si="54"/>
        <v>170281.33346505018</v>
      </c>
      <c r="BS184" s="5">
        <f t="shared" si="55"/>
        <v>660063.63461934589</v>
      </c>
      <c r="BT184" s="5">
        <f t="shared" si="29"/>
        <v>509718.66653495043</v>
      </c>
      <c r="BU184" s="5">
        <f t="shared" si="30"/>
        <v>830344.9680843961</v>
      </c>
      <c r="BV184" s="150"/>
      <c r="BW184" s="2">
        <v>179</v>
      </c>
      <c r="BX184" s="118">
        <v>50284</v>
      </c>
      <c r="BY184" s="5">
        <f t="shared" si="56"/>
        <v>506476.66572478198</v>
      </c>
      <c r="BZ184" s="5">
        <f t="shared" si="57"/>
        <v>4524.056967218442</v>
      </c>
      <c r="CA184" s="5">
        <f t="shared" si="31"/>
        <v>1569.609750490547</v>
      </c>
      <c r="CB184" s="35">
        <f t="shared" si="32"/>
        <v>3.7188913686542119E-2</v>
      </c>
      <c r="CC184" s="5">
        <f t="shared" si="33"/>
        <v>2954.447216727895</v>
      </c>
      <c r="CD184" s="35">
        <f t="shared" si="34"/>
        <v>7.0000000000000007E-2</v>
      </c>
      <c r="CE184" s="5">
        <f t="shared" si="58"/>
        <v>175092.94402570787</v>
      </c>
      <c r="CF184" s="5">
        <f t="shared" si="59"/>
        <v>634713.25310639339</v>
      </c>
      <c r="CG184" s="5">
        <f t="shared" si="35"/>
        <v>504907.05597429146</v>
      </c>
      <c r="CH184" s="5">
        <f t="shared" si="36"/>
        <v>809806.19713210128</v>
      </c>
    </row>
    <row r="185" spans="9:86" ht="14.25" customHeight="1">
      <c r="I185" s="150"/>
      <c r="J185" s="2">
        <v>180</v>
      </c>
      <c r="K185" s="118">
        <v>50314</v>
      </c>
      <c r="L185" s="5">
        <f t="shared" si="37"/>
        <v>528063.10734987771</v>
      </c>
      <c r="M185" s="5">
        <f t="shared" si="0"/>
        <v>5108.6129075462923</v>
      </c>
      <c r="N185" s="5">
        <f t="shared" si="1"/>
        <v>1478.1790445158831</v>
      </c>
      <c r="O185" s="35">
        <f t="shared" si="2"/>
        <v>3.3590963442249849E-2</v>
      </c>
      <c r="P185" s="5">
        <f t="shared" si="3"/>
        <v>3630.4338630304092</v>
      </c>
      <c r="Q185" s="35">
        <f t="shared" si="4"/>
        <v>8.2500000000000004E-2</v>
      </c>
      <c r="R185" s="5">
        <f t="shared" si="38"/>
        <v>153415.07169463873</v>
      </c>
      <c r="S185" s="5">
        <f t="shared" si="39"/>
        <v>766135.25166369369</v>
      </c>
      <c r="T185" s="5">
        <f t="shared" si="5"/>
        <v>526584.92830536189</v>
      </c>
      <c r="U185" s="5">
        <f t="shared" si="6"/>
        <v>919550.32335833239</v>
      </c>
      <c r="V185" s="150"/>
      <c r="W185" s="2">
        <v>180</v>
      </c>
      <c r="X185" s="118">
        <v>50314</v>
      </c>
      <c r="Y185" s="5">
        <f t="shared" si="40"/>
        <v>523613.44748279318</v>
      </c>
      <c r="Z185" s="5">
        <f t="shared" si="41"/>
        <v>4989.5991023797669</v>
      </c>
      <c r="AA185" s="5">
        <f t="shared" si="7"/>
        <v>1498.8427858278123</v>
      </c>
      <c r="AB185" s="35">
        <f t="shared" si="8"/>
        <v>3.4349983783647578E-2</v>
      </c>
      <c r="AC185" s="5">
        <f t="shared" si="9"/>
        <v>3490.7563165519546</v>
      </c>
      <c r="AD185" s="35">
        <f t="shared" si="10"/>
        <v>0.08</v>
      </c>
      <c r="AE185" s="5">
        <f t="shared" si="42"/>
        <v>157885.39530303478</v>
      </c>
      <c r="AF185" s="5">
        <f t="shared" si="43"/>
        <v>740242.44312532316</v>
      </c>
      <c r="AG185" s="5">
        <f t="shared" si="11"/>
        <v>522114.60469696537</v>
      </c>
      <c r="AH185" s="5">
        <f t="shared" si="12"/>
        <v>898127.83842835797</v>
      </c>
      <c r="AI185" s="150"/>
      <c r="AJ185" s="2">
        <v>180</v>
      </c>
      <c r="AK185" s="118">
        <v>50314</v>
      </c>
      <c r="AL185" s="5">
        <f t="shared" si="44"/>
        <v>519072.51192688447</v>
      </c>
      <c r="AM185" s="5">
        <f t="shared" si="45"/>
        <v>4871.6032698015033</v>
      </c>
      <c r="AN185" s="5">
        <f t="shared" si="13"/>
        <v>1519.2599636070413</v>
      </c>
      <c r="AO185" s="35">
        <f t="shared" si="14"/>
        <v>3.5122490874362644E-2</v>
      </c>
      <c r="AP185" s="5">
        <f t="shared" si="15"/>
        <v>3352.343306194462</v>
      </c>
      <c r="AQ185" s="35">
        <f t="shared" si="16"/>
        <v>7.7499999999999999E-2</v>
      </c>
      <c r="AR185" s="5">
        <f t="shared" si="46"/>
        <v>162446.74803672306</v>
      </c>
      <c r="AS185" s="5">
        <f t="shared" si="47"/>
        <v>714441.84052754776</v>
      </c>
      <c r="AT185" s="5">
        <f t="shared" si="17"/>
        <v>517553.25196327741</v>
      </c>
      <c r="AU185" s="5">
        <f t="shared" si="18"/>
        <v>876888.58856427087</v>
      </c>
      <c r="AV185" s="150"/>
      <c r="AW185" s="2">
        <v>180</v>
      </c>
      <c r="AX185" s="118">
        <v>50314</v>
      </c>
      <c r="AY185" s="5">
        <f t="shared" si="48"/>
        <v>514440.72704201826</v>
      </c>
      <c r="AZ185" s="5">
        <f t="shared" si="49"/>
        <v>4754.6586581588872</v>
      </c>
      <c r="BA185" s="5">
        <f t="shared" si="19"/>
        <v>1539.4041141462735</v>
      </c>
      <c r="BB185" s="35">
        <f t="shared" si="20"/>
        <v>3.5908605984546135E-2</v>
      </c>
      <c r="BC185" s="5">
        <f t="shared" si="21"/>
        <v>3215.2545440126137</v>
      </c>
      <c r="BD185" s="35">
        <f t="shared" si="22"/>
        <v>7.4999999999999997E-2</v>
      </c>
      <c r="BE185" s="5">
        <f t="shared" si="50"/>
        <v>167098.67707212784</v>
      </c>
      <c r="BF185" s="5">
        <f t="shared" si="51"/>
        <v>688739.88139647152</v>
      </c>
      <c r="BG185" s="5">
        <f t="shared" si="23"/>
        <v>512901.32292787201</v>
      </c>
      <c r="BH185" s="5">
        <f t="shared" si="24"/>
        <v>855838.55846859934</v>
      </c>
      <c r="BI185" s="150"/>
      <c r="BJ185" s="2">
        <v>180</v>
      </c>
      <c r="BK185" s="118">
        <v>50314</v>
      </c>
      <c r="BL185" s="5">
        <f t="shared" si="52"/>
        <v>509718.66653495043</v>
      </c>
      <c r="BM185" s="5">
        <f t="shared" si="53"/>
        <v>4638.7987043821031</v>
      </c>
      <c r="BN185" s="5">
        <f t="shared" si="25"/>
        <v>1559.2484274001108</v>
      </c>
      <c r="BO185" s="35">
        <f t="shared" si="26"/>
        <v>3.6708447928732769E-2</v>
      </c>
      <c r="BP185" s="5">
        <f t="shared" si="27"/>
        <v>3079.5502769819923</v>
      </c>
      <c r="BQ185" s="35">
        <f t="shared" si="28"/>
        <v>7.2499999999999995E-2</v>
      </c>
      <c r="BR185" s="5">
        <f t="shared" si="54"/>
        <v>171840.58189245028</v>
      </c>
      <c r="BS185" s="5">
        <f t="shared" si="55"/>
        <v>663143.1848963279</v>
      </c>
      <c r="BT185" s="5">
        <f t="shared" si="29"/>
        <v>508159.4181075503</v>
      </c>
      <c r="BU185" s="5">
        <f t="shared" si="30"/>
        <v>834983.76678877813</v>
      </c>
      <c r="BV185" s="150"/>
      <c r="BW185" s="2">
        <v>180</v>
      </c>
      <c r="BX185" s="118">
        <v>50314</v>
      </c>
      <c r="BY185" s="5">
        <f t="shared" si="56"/>
        <v>504907.05597429146</v>
      </c>
      <c r="BZ185" s="5">
        <f t="shared" si="57"/>
        <v>4524.056967218442</v>
      </c>
      <c r="CA185" s="5">
        <f t="shared" si="31"/>
        <v>1578.7658073684083</v>
      </c>
      <c r="CB185" s="35">
        <f t="shared" si="32"/>
        <v>3.7522132963389479E-2</v>
      </c>
      <c r="CC185" s="5">
        <f t="shared" si="33"/>
        <v>2945.2911598500336</v>
      </c>
      <c r="CD185" s="35">
        <f t="shared" si="34"/>
        <v>7.0000000000000007E-2</v>
      </c>
      <c r="CE185" s="5">
        <f t="shared" si="58"/>
        <v>176671.70983307628</v>
      </c>
      <c r="CF185" s="5">
        <f t="shared" si="59"/>
        <v>637658.54426624347</v>
      </c>
      <c r="CG185" s="5">
        <f t="shared" si="35"/>
        <v>503328.29016692308</v>
      </c>
      <c r="CH185" s="5">
        <f t="shared" si="36"/>
        <v>814330.25409931969</v>
      </c>
    </row>
    <row r="186" spans="9:86" ht="14.25" customHeight="1">
      <c r="I186" s="150"/>
      <c r="J186" s="2">
        <v>181</v>
      </c>
      <c r="K186" s="118">
        <v>50345</v>
      </c>
      <c r="L186" s="5">
        <f t="shared" si="37"/>
        <v>526584.92830536189</v>
      </c>
      <c r="M186" s="5">
        <f t="shared" si="0"/>
        <v>5108.6129075462923</v>
      </c>
      <c r="N186" s="5">
        <f t="shared" si="1"/>
        <v>1488.3415254469292</v>
      </c>
      <c r="O186" s="35">
        <f t="shared" si="2"/>
        <v>3.3916842935174628E-2</v>
      </c>
      <c r="P186" s="5">
        <f t="shared" si="3"/>
        <v>3620.2713820993631</v>
      </c>
      <c r="Q186" s="35">
        <f t="shared" si="4"/>
        <v>8.2500000000000004E-2</v>
      </c>
      <c r="R186" s="5">
        <f t="shared" si="38"/>
        <v>154903.41322008567</v>
      </c>
      <c r="S186" s="5">
        <f t="shared" si="39"/>
        <v>769755.52304579306</v>
      </c>
      <c r="T186" s="5">
        <f t="shared" si="5"/>
        <v>525096.58677991491</v>
      </c>
      <c r="U186" s="5">
        <f t="shared" si="6"/>
        <v>924658.93626587873</v>
      </c>
      <c r="V186" s="150"/>
      <c r="W186" s="2">
        <v>181</v>
      </c>
      <c r="X186" s="118">
        <v>50345</v>
      </c>
      <c r="Y186" s="5">
        <f t="shared" si="40"/>
        <v>522114.60469696537</v>
      </c>
      <c r="Z186" s="5">
        <f t="shared" si="41"/>
        <v>4989.5991023797669</v>
      </c>
      <c r="AA186" s="5">
        <f t="shared" si="7"/>
        <v>1508.8350710666641</v>
      </c>
      <c r="AB186" s="35">
        <f t="shared" si="8"/>
        <v>3.4678250119643136E-2</v>
      </c>
      <c r="AC186" s="5">
        <f t="shared" si="9"/>
        <v>3480.7640313131028</v>
      </c>
      <c r="AD186" s="35">
        <f t="shared" si="10"/>
        <v>0.08</v>
      </c>
      <c r="AE186" s="5">
        <f t="shared" si="42"/>
        <v>159394.23037410143</v>
      </c>
      <c r="AF186" s="5">
        <f t="shared" si="43"/>
        <v>743723.20715663629</v>
      </c>
      <c r="AG186" s="5">
        <f t="shared" si="11"/>
        <v>520605.76962589868</v>
      </c>
      <c r="AH186" s="5">
        <f t="shared" si="12"/>
        <v>903117.43753073772</v>
      </c>
      <c r="AI186" s="150"/>
      <c r="AJ186" s="2">
        <v>181</v>
      </c>
      <c r="AK186" s="118">
        <v>50345</v>
      </c>
      <c r="AL186" s="5">
        <f t="shared" si="44"/>
        <v>517553.25196327741</v>
      </c>
      <c r="AM186" s="5">
        <f t="shared" si="45"/>
        <v>4871.6032698015033</v>
      </c>
      <c r="AN186" s="5">
        <f t="shared" si="13"/>
        <v>1529.0718508720033</v>
      </c>
      <c r="AO186" s="35">
        <f t="shared" si="14"/>
        <v>3.5453090364826786E-2</v>
      </c>
      <c r="AP186" s="5">
        <f t="shared" si="15"/>
        <v>3342.5314189295</v>
      </c>
      <c r="AQ186" s="35">
        <f t="shared" si="16"/>
        <v>7.7499999999999999E-2</v>
      </c>
      <c r="AR186" s="5">
        <f t="shared" si="46"/>
        <v>163975.81988759508</v>
      </c>
      <c r="AS186" s="5">
        <f t="shared" si="47"/>
        <v>717784.37194647721</v>
      </c>
      <c r="AT186" s="5">
        <f t="shared" si="17"/>
        <v>516024.18011240539</v>
      </c>
      <c r="AU186" s="5">
        <f t="shared" si="18"/>
        <v>881760.19183407235</v>
      </c>
      <c r="AV186" s="150"/>
      <c r="AW186" s="2">
        <v>181</v>
      </c>
      <c r="AX186" s="118">
        <v>50345</v>
      </c>
      <c r="AY186" s="5">
        <f t="shared" si="48"/>
        <v>512901.32292787201</v>
      </c>
      <c r="AZ186" s="5">
        <f t="shared" si="49"/>
        <v>4754.6586581588872</v>
      </c>
      <c r="BA186" s="5">
        <f t="shared" si="19"/>
        <v>1549.0253898596875</v>
      </c>
      <c r="BB186" s="35">
        <f t="shared" si="20"/>
        <v>3.6241483200327551E-2</v>
      </c>
      <c r="BC186" s="5">
        <f t="shared" si="21"/>
        <v>3205.6332682991997</v>
      </c>
      <c r="BD186" s="35">
        <f t="shared" si="22"/>
        <v>7.4999999999999997E-2</v>
      </c>
      <c r="BE186" s="5">
        <f t="shared" si="50"/>
        <v>168647.70246198753</v>
      </c>
      <c r="BF186" s="5">
        <f t="shared" si="51"/>
        <v>691945.51466477069</v>
      </c>
      <c r="BG186" s="5">
        <f t="shared" si="23"/>
        <v>511352.29753801232</v>
      </c>
      <c r="BH186" s="5">
        <f t="shared" si="24"/>
        <v>860593.21712675819</v>
      </c>
      <c r="BI186" s="150"/>
      <c r="BJ186" s="2">
        <v>181</v>
      </c>
      <c r="BK186" s="118">
        <v>50345</v>
      </c>
      <c r="BL186" s="5">
        <f t="shared" si="52"/>
        <v>508159.4181075503</v>
      </c>
      <c r="BM186" s="5">
        <f t="shared" si="53"/>
        <v>4638.7987043821031</v>
      </c>
      <c r="BN186" s="5">
        <f t="shared" si="25"/>
        <v>1568.6688866489867</v>
      </c>
      <c r="BO186" s="35">
        <f t="shared" si="26"/>
        <v>3.7043545724077864E-2</v>
      </c>
      <c r="BP186" s="5">
        <f t="shared" si="27"/>
        <v>3070.1298177331164</v>
      </c>
      <c r="BQ186" s="35">
        <f t="shared" si="28"/>
        <v>7.2499999999999995E-2</v>
      </c>
      <c r="BR186" s="5">
        <f t="shared" si="54"/>
        <v>173409.25077909927</v>
      </c>
      <c r="BS186" s="5">
        <f t="shared" si="55"/>
        <v>666213.31471406098</v>
      </c>
      <c r="BT186" s="5">
        <f t="shared" si="29"/>
        <v>506590.74922090129</v>
      </c>
      <c r="BU186" s="5">
        <f t="shared" si="30"/>
        <v>839622.56549316028</v>
      </c>
      <c r="BV186" s="150"/>
      <c r="BW186" s="2">
        <v>181</v>
      </c>
      <c r="BX186" s="118">
        <v>50345</v>
      </c>
      <c r="BY186" s="5">
        <f t="shared" si="56"/>
        <v>503328.29016692308</v>
      </c>
      <c r="BZ186" s="5">
        <f t="shared" si="57"/>
        <v>4524.056967218442</v>
      </c>
      <c r="CA186" s="5">
        <f t="shared" si="31"/>
        <v>1587.975274578057</v>
      </c>
      <c r="CB186" s="35">
        <f t="shared" si="32"/>
        <v>3.7859392502291256E-2</v>
      </c>
      <c r="CC186" s="5">
        <f t="shared" si="33"/>
        <v>2936.081692640385</v>
      </c>
      <c r="CD186" s="35">
        <f t="shared" si="34"/>
        <v>7.0000000000000007E-2</v>
      </c>
      <c r="CE186" s="5">
        <f t="shared" si="58"/>
        <v>178259.68510765434</v>
      </c>
      <c r="CF186" s="5">
        <f t="shared" si="59"/>
        <v>640594.6259588839</v>
      </c>
      <c r="CG186" s="5">
        <f t="shared" si="35"/>
        <v>501740.31489234499</v>
      </c>
      <c r="CH186" s="5">
        <f t="shared" si="36"/>
        <v>818854.31106653821</v>
      </c>
    </row>
    <row r="187" spans="9:86" ht="14.25" customHeight="1">
      <c r="I187" s="150"/>
      <c r="J187" s="2">
        <v>182</v>
      </c>
      <c r="K187" s="118">
        <v>50375</v>
      </c>
      <c r="L187" s="5">
        <f t="shared" si="37"/>
        <v>525096.58677991491</v>
      </c>
      <c r="M187" s="5">
        <f t="shared" si="0"/>
        <v>5108.6129075462923</v>
      </c>
      <c r="N187" s="5">
        <f t="shared" si="1"/>
        <v>1498.5738734343772</v>
      </c>
      <c r="O187" s="35">
        <f t="shared" si="2"/>
        <v>3.4246816555198331E-2</v>
      </c>
      <c r="P187" s="5">
        <f t="shared" si="3"/>
        <v>3610.039034111915</v>
      </c>
      <c r="Q187" s="35">
        <f t="shared" si="4"/>
        <v>8.2500000000000004E-2</v>
      </c>
      <c r="R187" s="5">
        <f t="shared" si="38"/>
        <v>156401.98709352006</v>
      </c>
      <c r="S187" s="5">
        <f t="shared" si="39"/>
        <v>773365.56207990495</v>
      </c>
      <c r="T187" s="5">
        <f t="shared" si="5"/>
        <v>523598.01290648052</v>
      </c>
      <c r="U187" s="5">
        <f t="shared" si="6"/>
        <v>929767.54917342495</v>
      </c>
      <c r="V187" s="150"/>
      <c r="W187" s="2">
        <v>182</v>
      </c>
      <c r="X187" s="118">
        <v>50375</v>
      </c>
      <c r="Y187" s="5">
        <f t="shared" si="40"/>
        <v>520605.76962589868</v>
      </c>
      <c r="Z187" s="5">
        <f t="shared" si="41"/>
        <v>4989.5991023797669</v>
      </c>
      <c r="AA187" s="5">
        <f t="shared" si="7"/>
        <v>1518.8939715404422</v>
      </c>
      <c r="AB187" s="35">
        <f t="shared" si="8"/>
        <v>3.5010614022934899E-2</v>
      </c>
      <c r="AC187" s="5">
        <f t="shared" si="9"/>
        <v>3470.7051308393247</v>
      </c>
      <c r="AD187" s="35">
        <f t="shared" si="10"/>
        <v>0.08</v>
      </c>
      <c r="AE187" s="5">
        <f t="shared" si="42"/>
        <v>160913.12434564187</v>
      </c>
      <c r="AF187" s="5">
        <f t="shared" si="43"/>
        <v>747193.91228747566</v>
      </c>
      <c r="AG187" s="5">
        <f t="shared" si="11"/>
        <v>519086.87565435824</v>
      </c>
      <c r="AH187" s="5">
        <f t="shared" si="12"/>
        <v>908107.03663311759</v>
      </c>
      <c r="AI187" s="150"/>
      <c r="AJ187" s="2">
        <v>182</v>
      </c>
      <c r="AK187" s="118">
        <v>50375</v>
      </c>
      <c r="AL187" s="5">
        <f t="shared" si="44"/>
        <v>516024.18011240539</v>
      </c>
      <c r="AM187" s="5">
        <f t="shared" si="45"/>
        <v>4871.6032698015033</v>
      </c>
      <c r="AN187" s="5">
        <f t="shared" si="13"/>
        <v>1538.947106575552</v>
      </c>
      <c r="AO187" s="35">
        <f t="shared" si="14"/>
        <v>3.5787790554473398E-2</v>
      </c>
      <c r="AP187" s="5">
        <f t="shared" si="15"/>
        <v>3332.6561632259513</v>
      </c>
      <c r="AQ187" s="35">
        <f t="shared" si="16"/>
        <v>7.7499999999999999E-2</v>
      </c>
      <c r="AR187" s="5">
        <f t="shared" si="46"/>
        <v>165514.76699417064</v>
      </c>
      <c r="AS187" s="5">
        <f t="shared" si="47"/>
        <v>721117.02810970321</v>
      </c>
      <c r="AT187" s="5">
        <f t="shared" si="17"/>
        <v>514485.23300582985</v>
      </c>
      <c r="AU187" s="5">
        <f t="shared" si="18"/>
        <v>886631.79510387382</v>
      </c>
      <c r="AV187" s="150"/>
      <c r="AW187" s="2">
        <v>182</v>
      </c>
      <c r="AX187" s="118">
        <v>50375</v>
      </c>
      <c r="AY187" s="5">
        <f t="shared" si="48"/>
        <v>511352.29753801232</v>
      </c>
      <c r="AZ187" s="5">
        <f t="shared" si="49"/>
        <v>4754.6586581588872</v>
      </c>
      <c r="BA187" s="5">
        <f t="shared" si="19"/>
        <v>1558.7067985463104</v>
      </c>
      <c r="BB187" s="35">
        <f t="shared" si="20"/>
        <v>3.657846395256549E-2</v>
      </c>
      <c r="BC187" s="5">
        <f t="shared" si="21"/>
        <v>3195.9518596125768</v>
      </c>
      <c r="BD187" s="35">
        <f t="shared" si="22"/>
        <v>7.4999999999999997E-2</v>
      </c>
      <c r="BE187" s="5">
        <f t="shared" si="50"/>
        <v>170206.40926053384</v>
      </c>
      <c r="BF187" s="5">
        <f t="shared" si="51"/>
        <v>695141.46652438329</v>
      </c>
      <c r="BG187" s="5">
        <f t="shared" si="23"/>
        <v>509793.59073946602</v>
      </c>
      <c r="BH187" s="5">
        <f t="shared" si="24"/>
        <v>865347.87578491715</v>
      </c>
      <c r="BI187" s="150"/>
      <c r="BJ187" s="2">
        <v>182</v>
      </c>
      <c r="BK187" s="118">
        <v>50375</v>
      </c>
      <c r="BL187" s="5">
        <f t="shared" si="52"/>
        <v>506590.74922090129</v>
      </c>
      <c r="BM187" s="5">
        <f t="shared" si="53"/>
        <v>4638.7987043821031</v>
      </c>
      <c r="BN187" s="5">
        <f t="shared" si="25"/>
        <v>1578.1462611724914</v>
      </c>
      <c r="BO187" s="35">
        <f t="shared" si="26"/>
        <v>3.7382749612373992E-2</v>
      </c>
      <c r="BP187" s="5">
        <f t="shared" si="27"/>
        <v>3060.6524432096116</v>
      </c>
      <c r="BQ187" s="35">
        <f t="shared" si="28"/>
        <v>7.2499999999999981E-2</v>
      </c>
      <c r="BR187" s="5">
        <f t="shared" si="54"/>
        <v>174987.39704027175</v>
      </c>
      <c r="BS187" s="5">
        <f t="shared" si="55"/>
        <v>669273.96715727064</v>
      </c>
      <c r="BT187" s="5">
        <f t="shared" si="29"/>
        <v>505012.6029597288</v>
      </c>
      <c r="BU187" s="5">
        <f t="shared" si="30"/>
        <v>844261.36419754243</v>
      </c>
      <c r="BV187" s="150"/>
      <c r="BW187" s="2">
        <v>182</v>
      </c>
      <c r="BX187" s="118">
        <v>50375</v>
      </c>
      <c r="BY187" s="5">
        <f t="shared" si="56"/>
        <v>501740.31489234499</v>
      </c>
      <c r="BZ187" s="5">
        <f t="shared" si="57"/>
        <v>4524.056967218442</v>
      </c>
      <c r="CA187" s="5">
        <f t="shared" si="31"/>
        <v>1597.2384636797628</v>
      </c>
      <c r="CB187" s="35">
        <f t="shared" si="32"/>
        <v>3.8200760423785472E-2</v>
      </c>
      <c r="CC187" s="5">
        <f t="shared" si="33"/>
        <v>2926.8185035386791</v>
      </c>
      <c r="CD187" s="35">
        <f t="shared" si="34"/>
        <v>7.0000000000000007E-2</v>
      </c>
      <c r="CE187" s="5">
        <f t="shared" si="58"/>
        <v>179856.9235713341</v>
      </c>
      <c r="CF187" s="5">
        <f t="shared" si="59"/>
        <v>643521.44446242263</v>
      </c>
      <c r="CG187" s="5">
        <f t="shared" si="35"/>
        <v>500143.07642866526</v>
      </c>
      <c r="CH187" s="5">
        <f t="shared" si="36"/>
        <v>823378.36803375673</v>
      </c>
    </row>
    <row r="188" spans="9:86" ht="14.25" customHeight="1">
      <c r="I188" s="150"/>
      <c r="J188" s="2">
        <v>183</v>
      </c>
      <c r="K188" s="118">
        <v>50406</v>
      </c>
      <c r="L188" s="5">
        <f t="shared" si="37"/>
        <v>523598.01290648052</v>
      </c>
      <c r="M188" s="5">
        <f t="shared" si="0"/>
        <v>5108.6129075462923</v>
      </c>
      <c r="N188" s="5">
        <f t="shared" si="1"/>
        <v>1508.8765688142385</v>
      </c>
      <c r="O188" s="35">
        <f t="shared" si="2"/>
        <v>3.4580954051490746E-2</v>
      </c>
      <c r="P188" s="5">
        <f t="shared" si="3"/>
        <v>3599.7363387320538</v>
      </c>
      <c r="Q188" s="35">
        <f t="shared" si="4"/>
        <v>8.2500000000000004E-2</v>
      </c>
      <c r="R188" s="5">
        <f t="shared" si="38"/>
        <v>157910.8636623343</v>
      </c>
      <c r="S188" s="5">
        <f t="shared" si="39"/>
        <v>776965.29841863702</v>
      </c>
      <c r="T188" s="5">
        <f t="shared" si="5"/>
        <v>522089.13633766631</v>
      </c>
      <c r="U188" s="5">
        <f t="shared" si="6"/>
        <v>934876.16208097129</v>
      </c>
      <c r="V188" s="150"/>
      <c r="W188" s="2">
        <v>183</v>
      </c>
      <c r="X188" s="118">
        <v>50406</v>
      </c>
      <c r="Y188" s="5">
        <f t="shared" si="40"/>
        <v>519086.87565435824</v>
      </c>
      <c r="Z188" s="5">
        <f t="shared" si="41"/>
        <v>4989.5991023797669</v>
      </c>
      <c r="AA188" s="5">
        <f t="shared" si="7"/>
        <v>1529.0199313507119</v>
      </c>
      <c r="AB188" s="35">
        <f t="shared" si="8"/>
        <v>3.5347145221267341E-2</v>
      </c>
      <c r="AC188" s="5">
        <f t="shared" si="9"/>
        <v>3460.579171029055</v>
      </c>
      <c r="AD188" s="35">
        <f t="shared" si="10"/>
        <v>0.08</v>
      </c>
      <c r="AE188" s="5">
        <f t="shared" si="42"/>
        <v>162442.14427699259</v>
      </c>
      <c r="AF188" s="5">
        <f t="shared" si="43"/>
        <v>750654.49145850469</v>
      </c>
      <c r="AG188" s="5">
        <f t="shared" si="11"/>
        <v>517557.85572300752</v>
      </c>
      <c r="AH188" s="5">
        <f t="shared" si="12"/>
        <v>913096.63573549734</v>
      </c>
      <c r="AI188" s="150"/>
      <c r="AJ188" s="2">
        <v>183</v>
      </c>
      <c r="AK188" s="118">
        <v>50406</v>
      </c>
      <c r="AL188" s="5">
        <f t="shared" si="44"/>
        <v>514485.23300582985</v>
      </c>
      <c r="AM188" s="5">
        <f t="shared" si="45"/>
        <v>4871.6032698015033</v>
      </c>
      <c r="AN188" s="5">
        <f t="shared" si="13"/>
        <v>1548.8861399721854</v>
      </c>
      <c r="AO188" s="35">
        <f t="shared" si="14"/>
        <v>3.6126661150361165E-2</v>
      </c>
      <c r="AP188" s="5">
        <f t="shared" si="15"/>
        <v>3322.7171298293179</v>
      </c>
      <c r="AQ188" s="35">
        <f t="shared" si="16"/>
        <v>7.7499999999999999E-2</v>
      </c>
      <c r="AR188" s="5">
        <f t="shared" si="46"/>
        <v>167063.65313414283</v>
      </c>
      <c r="AS188" s="5">
        <f t="shared" si="47"/>
        <v>724439.74523953255</v>
      </c>
      <c r="AT188" s="5">
        <f t="shared" si="17"/>
        <v>512936.34686585766</v>
      </c>
      <c r="AU188" s="5">
        <f t="shared" si="18"/>
        <v>891503.39837367542</v>
      </c>
      <c r="AV188" s="150"/>
      <c r="AW188" s="2">
        <v>183</v>
      </c>
      <c r="AX188" s="118">
        <v>50406</v>
      </c>
      <c r="AY188" s="5">
        <f t="shared" si="48"/>
        <v>509793.59073946602</v>
      </c>
      <c r="AZ188" s="5">
        <f t="shared" si="49"/>
        <v>4754.6586581588872</v>
      </c>
      <c r="BA188" s="5">
        <f t="shared" si="19"/>
        <v>1568.448716037225</v>
      </c>
      <c r="BB188" s="35">
        <f t="shared" si="20"/>
        <v>3.6919617928397055E-2</v>
      </c>
      <c r="BC188" s="5">
        <f t="shared" si="21"/>
        <v>3186.2099421216622</v>
      </c>
      <c r="BD188" s="35">
        <f t="shared" si="22"/>
        <v>7.4999999999999997E-2</v>
      </c>
      <c r="BE188" s="5">
        <f t="shared" si="50"/>
        <v>171774.85797657107</v>
      </c>
      <c r="BF188" s="5">
        <f t="shared" si="51"/>
        <v>698327.67646650493</v>
      </c>
      <c r="BG188" s="5">
        <f t="shared" si="23"/>
        <v>508225.14202342881</v>
      </c>
      <c r="BH188" s="5">
        <f t="shared" si="24"/>
        <v>870102.534443076</v>
      </c>
      <c r="BI188" s="150"/>
      <c r="BJ188" s="2">
        <v>183</v>
      </c>
      <c r="BK188" s="118">
        <v>50406</v>
      </c>
      <c r="BL188" s="5">
        <f t="shared" si="52"/>
        <v>505012.6029597288</v>
      </c>
      <c r="BM188" s="5">
        <f t="shared" si="53"/>
        <v>4638.7987043821031</v>
      </c>
      <c r="BN188" s="5">
        <f t="shared" si="25"/>
        <v>1587.6808948337416</v>
      </c>
      <c r="BO188" s="35">
        <f t="shared" si="26"/>
        <v>3.7726129261618002E-2</v>
      </c>
      <c r="BP188" s="5">
        <f t="shared" si="27"/>
        <v>3051.1178095483615</v>
      </c>
      <c r="BQ188" s="35">
        <f t="shared" si="28"/>
        <v>7.2499999999999995E-2</v>
      </c>
      <c r="BR188" s="5">
        <f t="shared" si="54"/>
        <v>176575.07793510548</v>
      </c>
      <c r="BS188" s="5">
        <f t="shared" si="55"/>
        <v>672325.08496681903</v>
      </c>
      <c r="BT188" s="5">
        <f t="shared" si="29"/>
        <v>503424.92206489504</v>
      </c>
      <c r="BU188" s="5">
        <f t="shared" si="30"/>
        <v>848900.16290192446</v>
      </c>
      <c r="BV188" s="150"/>
      <c r="BW188" s="2">
        <v>183</v>
      </c>
      <c r="BX188" s="118">
        <v>50406</v>
      </c>
      <c r="BY188" s="5">
        <f t="shared" si="56"/>
        <v>500143.07642866526</v>
      </c>
      <c r="BZ188" s="5">
        <f t="shared" si="57"/>
        <v>4524.056967218442</v>
      </c>
      <c r="CA188" s="5">
        <f t="shared" si="31"/>
        <v>1606.5556880512277</v>
      </c>
      <c r="CB188" s="35">
        <f t="shared" si="32"/>
        <v>3.8546306377519997E-2</v>
      </c>
      <c r="CC188" s="5">
        <f t="shared" si="33"/>
        <v>2917.5012791672143</v>
      </c>
      <c r="CD188" s="35">
        <f t="shared" si="34"/>
        <v>7.0000000000000007E-2</v>
      </c>
      <c r="CE188" s="5">
        <f t="shared" si="58"/>
        <v>181463.47925938532</v>
      </c>
      <c r="CF188" s="5">
        <f t="shared" si="59"/>
        <v>646438.94574158988</v>
      </c>
      <c r="CG188" s="5">
        <f t="shared" si="35"/>
        <v>498536.52074061404</v>
      </c>
      <c r="CH188" s="5">
        <f t="shared" si="36"/>
        <v>827902.42500097514</v>
      </c>
    </row>
    <row r="189" spans="9:86" ht="14.25" customHeight="1">
      <c r="I189" s="150"/>
      <c r="J189" s="2">
        <v>184</v>
      </c>
      <c r="K189" s="118">
        <v>50437</v>
      </c>
      <c r="L189" s="5">
        <f t="shared" si="37"/>
        <v>522089.13633766631</v>
      </c>
      <c r="M189" s="5">
        <f t="shared" si="0"/>
        <v>5108.6129075462923</v>
      </c>
      <c r="N189" s="5">
        <f t="shared" si="1"/>
        <v>1519.2500952248365</v>
      </c>
      <c r="O189" s="35">
        <f t="shared" si="2"/>
        <v>3.491932674673958E-2</v>
      </c>
      <c r="P189" s="5">
        <f t="shared" si="3"/>
        <v>3589.3628123214557</v>
      </c>
      <c r="Q189" s="35">
        <f t="shared" si="4"/>
        <v>8.2500000000000004E-2</v>
      </c>
      <c r="R189" s="5">
        <f t="shared" si="38"/>
        <v>159430.11375755913</v>
      </c>
      <c r="S189" s="5">
        <f t="shared" si="39"/>
        <v>780554.66123095842</v>
      </c>
      <c r="T189" s="5">
        <f t="shared" si="5"/>
        <v>520569.88624244148</v>
      </c>
      <c r="U189" s="5">
        <f t="shared" si="6"/>
        <v>939984.77498851751</v>
      </c>
      <c r="V189" s="150"/>
      <c r="W189" s="2">
        <v>184</v>
      </c>
      <c r="X189" s="118">
        <v>50437</v>
      </c>
      <c r="Y189" s="5">
        <f t="shared" si="40"/>
        <v>517557.85572300752</v>
      </c>
      <c r="Z189" s="5">
        <f t="shared" si="41"/>
        <v>4989.5991023797669</v>
      </c>
      <c r="AA189" s="5">
        <f t="shared" si="7"/>
        <v>1539.2133975597167</v>
      </c>
      <c r="AB189" s="35">
        <f t="shared" si="8"/>
        <v>3.5687915015634279E-2</v>
      </c>
      <c r="AC189" s="5">
        <f t="shared" si="9"/>
        <v>3450.3857048200503</v>
      </c>
      <c r="AD189" s="35">
        <f t="shared" si="10"/>
        <v>0.08</v>
      </c>
      <c r="AE189" s="5">
        <f t="shared" si="42"/>
        <v>163981.3576745523</v>
      </c>
      <c r="AF189" s="5">
        <f t="shared" si="43"/>
        <v>754104.87716332474</v>
      </c>
      <c r="AG189" s="5">
        <f t="shared" si="11"/>
        <v>516018.64232544781</v>
      </c>
      <c r="AH189" s="5">
        <f t="shared" si="12"/>
        <v>918086.2348378771</v>
      </c>
      <c r="AI189" s="150"/>
      <c r="AJ189" s="2">
        <v>184</v>
      </c>
      <c r="AK189" s="118">
        <v>50437</v>
      </c>
      <c r="AL189" s="5">
        <f t="shared" si="44"/>
        <v>512936.34686585766</v>
      </c>
      <c r="AM189" s="5">
        <f t="shared" si="45"/>
        <v>4871.6032698015033</v>
      </c>
      <c r="AN189" s="5">
        <f t="shared" si="13"/>
        <v>1558.8893629595059</v>
      </c>
      <c r="AO189" s="35">
        <f t="shared" si="14"/>
        <v>3.6469773432542915E-2</v>
      </c>
      <c r="AP189" s="5">
        <f t="shared" si="15"/>
        <v>3312.7139068419974</v>
      </c>
      <c r="AQ189" s="35">
        <f t="shared" si="16"/>
        <v>7.7499999999999999E-2</v>
      </c>
      <c r="AR189" s="5">
        <f t="shared" si="46"/>
        <v>168622.54249710235</v>
      </c>
      <c r="AS189" s="5">
        <f t="shared" si="47"/>
        <v>727752.4591463746</v>
      </c>
      <c r="AT189" s="5">
        <f t="shared" si="17"/>
        <v>511377.45750289818</v>
      </c>
      <c r="AU189" s="5">
        <f t="shared" si="18"/>
        <v>896375.00164347701</v>
      </c>
      <c r="AV189" s="150"/>
      <c r="AW189" s="2">
        <v>184</v>
      </c>
      <c r="AX189" s="118">
        <v>50437</v>
      </c>
      <c r="AY189" s="5">
        <f t="shared" si="48"/>
        <v>508225.14202342881</v>
      </c>
      <c r="AZ189" s="5">
        <f t="shared" si="49"/>
        <v>4754.6586581588872</v>
      </c>
      <c r="BA189" s="5">
        <f t="shared" si="19"/>
        <v>1578.2515205124573</v>
      </c>
      <c r="BB189" s="35">
        <f t="shared" si="20"/>
        <v>3.7265016387710334E-2</v>
      </c>
      <c r="BC189" s="5">
        <f t="shared" si="21"/>
        <v>3176.4071376464299</v>
      </c>
      <c r="BD189" s="35">
        <f t="shared" si="22"/>
        <v>7.4999999999999997E-2</v>
      </c>
      <c r="BE189" s="5">
        <f t="shared" si="50"/>
        <v>173353.10949708353</v>
      </c>
      <c r="BF189" s="5">
        <f t="shared" si="51"/>
        <v>701504.08360415138</v>
      </c>
      <c r="BG189" s="5">
        <f t="shared" si="23"/>
        <v>506646.89050291636</v>
      </c>
      <c r="BH189" s="5">
        <f t="shared" si="24"/>
        <v>874857.19310123497</v>
      </c>
      <c r="BI189" s="150"/>
      <c r="BJ189" s="2">
        <v>184</v>
      </c>
      <c r="BK189" s="118">
        <v>50437</v>
      </c>
      <c r="BL189" s="5">
        <f t="shared" si="52"/>
        <v>503424.92206489504</v>
      </c>
      <c r="BM189" s="5">
        <f t="shared" si="53"/>
        <v>4638.7987043821031</v>
      </c>
      <c r="BN189" s="5">
        <f t="shared" si="25"/>
        <v>1597.2731335733624</v>
      </c>
      <c r="BO189" s="35">
        <f t="shared" si="26"/>
        <v>3.8073755912325598E-2</v>
      </c>
      <c r="BP189" s="5">
        <f t="shared" si="27"/>
        <v>3041.5255708087407</v>
      </c>
      <c r="BQ189" s="35">
        <f t="shared" si="28"/>
        <v>7.2499999999999995E-2</v>
      </c>
      <c r="BR189" s="5">
        <f t="shared" si="54"/>
        <v>178172.35106867884</v>
      </c>
      <c r="BS189" s="5">
        <f t="shared" si="55"/>
        <v>675366.61053762783</v>
      </c>
      <c r="BT189" s="5">
        <f t="shared" si="29"/>
        <v>501827.64893132169</v>
      </c>
      <c r="BU189" s="5">
        <f t="shared" si="30"/>
        <v>853538.96160630672</v>
      </c>
      <c r="BV189" s="150"/>
      <c r="BW189" s="2">
        <v>184</v>
      </c>
      <c r="BX189" s="118">
        <v>50437</v>
      </c>
      <c r="BY189" s="5">
        <f t="shared" si="56"/>
        <v>498536.52074061404</v>
      </c>
      <c r="BZ189" s="5">
        <f t="shared" si="57"/>
        <v>4524.056967218442</v>
      </c>
      <c r="CA189" s="5">
        <f t="shared" si="31"/>
        <v>1615.9272628981935</v>
      </c>
      <c r="CB189" s="35">
        <f t="shared" si="32"/>
        <v>3.8896101585439158E-2</v>
      </c>
      <c r="CC189" s="5">
        <f t="shared" si="33"/>
        <v>2908.1297043202485</v>
      </c>
      <c r="CD189" s="35">
        <f t="shared" si="34"/>
        <v>7.0000000000000007E-2</v>
      </c>
      <c r="CE189" s="5">
        <f t="shared" si="58"/>
        <v>183079.40652228351</v>
      </c>
      <c r="CF189" s="5">
        <f t="shared" si="59"/>
        <v>649347.0754459101</v>
      </c>
      <c r="CG189" s="5">
        <f t="shared" si="35"/>
        <v>496920.59347771585</v>
      </c>
      <c r="CH189" s="5">
        <f t="shared" si="36"/>
        <v>832426.48196819355</v>
      </c>
    </row>
    <row r="190" spans="9:86" ht="14.25" customHeight="1">
      <c r="I190" s="150"/>
      <c r="J190" s="2">
        <v>185</v>
      </c>
      <c r="K190" s="118">
        <v>50465</v>
      </c>
      <c r="L190" s="5">
        <f t="shared" si="37"/>
        <v>520569.88624244148</v>
      </c>
      <c r="M190" s="5">
        <f t="shared" si="0"/>
        <v>5108.6129075462923</v>
      </c>
      <c r="N190" s="5">
        <f t="shared" si="1"/>
        <v>1529.6949396295072</v>
      </c>
      <c r="O190" s="35">
        <f t="shared" si="2"/>
        <v>3.5262007581831407E-2</v>
      </c>
      <c r="P190" s="5">
        <f t="shared" si="3"/>
        <v>3578.9179679167851</v>
      </c>
      <c r="Q190" s="35">
        <f t="shared" si="4"/>
        <v>8.2500000000000004E-2</v>
      </c>
      <c r="R190" s="5">
        <f t="shared" si="38"/>
        <v>160959.80869718862</v>
      </c>
      <c r="S190" s="5">
        <f t="shared" si="39"/>
        <v>784133.57919887523</v>
      </c>
      <c r="T190" s="5">
        <f t="shared" si="5"/>
        <v>519040.19130281196</v>
      </c>
      <c r="U190" s="5">
        <f t="shared" si="6"/>
        <v>945093.38789606385</v>
      </c>
      <c r="V190" s="150"/>
      <c r="W190" s="2">
        <v>185</v>
      </c>
      <c r="X190" s="118">
        <v>50465</v>
      </c>
      <c r="Y190" s="5">
        <f t="shared" si="40"/>
        <v>516018.64232544781</v>
      </c>
      <c r="Z190" s="5">
        <f t="shared" si="41"/>
        <v>4989.5991023797669</v>
      </c>
      <c r="AA190" s="5">
        <f t="shared" si="7"/>
        <v>1549.4748202101146</v>
      </c>
      <c r="AB190" s="35">
        <f t="shared" si="8"/>
        <v>3.6032996324955477E-2</v>
      </c>
      <c r="AC190" s="5">
        <f t="shared" si="9"/>
        <v>3440.1242821696524</v>
      </c>
      <c r="AD190" s="35">
        <f t="shared" si="10"/>
        <v>0.08</v>
      </c>
      <c r="AE190" s="5">
        <f t="shared" si="42"/>
        <v>165530.83249476241</v>
      </c>
      <c r="AF190" s="5">
        <f t="shared" si="43"/>
        <v>757545.00144549436</v>
      </c>
      <c r="AG190" s="5">
        <f t="shared" si="11"/>
        <v>514469.16750523768</v>
      </c>
      <c r="AH190" s="5">
        <f t="shared" si="12"/>
        <v>923075.83394025674</v>
      </c>
      <c r="AI190" s="150"/>
      <c r="AJ190" s="2">
        <v>185</v>
      </c>
      <c r="AK190" s="118">
        <v>50465</v>
      </c>
      <c r="AL190" s="5">
        <f t="shared" si="44"/>
        <v>511377.45750289818</v>
      </c>
      <c r="AM190" s="5">
        <f t="shared" si="45"/>
        <v>4871.6032698015033</v>
      </c>
      <c r="AN190" s="5">
        <f t="shared" si="13"/>
        <v>1568.957190095286</v>
      </c>
      <c r="AO190" s="35">
        <f t="shared" si="14"/>
        <v>3.6817200298737709E-2</v>
      </c>
      <c r="AP190" s="5">
        <f t="shared" si="15"/>
        <v>3302.6460797062173</v>
      </c>
      <c r="AQ190" s="35">
        <f t="shared" si="16"/>
        <v>7.7499999999999999E-2</v>
      </c>
      <c r="AR190" s="5">
        <f t="shared" si="46"/>
        <v>170191.49968719762</v>
      </c>
      <c r="AS190" s="5">
        <f t="shared" si="47"/>
        <v>731055.10522608086</v>
      </c>
      <c r="AT190" s="5">
        <f t="shared" si="17"/>
        <v>509808.50031280291</v>
      </c>
      <c r="AU190" s="5">
        <f t="shared" si="18"/>
        <v>901246.60491327848</v>
      </c>
      <c r="AV190" s="150"/>
      <c r="AW190" s="2">
        <v>185</v>
      </c>
      <c r="AX190" s="118">
        <v>50465</v>
      </c>
      <c r="AY190" s="5">
        <f t="shared" si="48"/>
        <v>506646.89050291636</v>
      </c>
      <c r="AZ190" s="5">
        <f t="shared" si="49"/>
        <v>4754.6586581588872</v>
      </c>
      <c r="BA190" s="5">
        <f t="shared" si="19"/>
        <v>1588.1155925156604</v>
      </c>
      <c r="BB190" s="35">
        <f t="shared" si="20"/>
        <v>3.7614732207812154E-2</v>
      </c>
      <c r="BC190" s="5">
        <f t="shared" si="21"/>
        <v>3166.5430656432268</v>
      </c>
      <c r="BD190" s="35">
        <f t="shared" si="22"/>
        <v>7.4999999999999997E-2</v>
      </c>
      <c r="BE190" s="5">
        <f t="shared" si="50"/>
        <v>174941.22508959917</v>
      </c>
      <c r="BF190" s="5">
        <f t="shared" si="51"/>
        <v>704670.62666979455</v>
      </c>
      <c r="BG190" s="5">
        <f t="shared" si="23"/>
        <v>505058.77491040068</v>
      </c>
      <c r="BH190" s="5">
        <f t="shared" si="24"/>
        <v>879611.8517593937</v>
      </c>
      <c r="BI190" s="150"/>
      <c r="BJ190" s="2">
        <v>185</v>
      </c>
      <c r="BK190" s="118">
        <v>50465</v>
      </c>
      <c r="BL190" s="5">
        <f t="shared" si="52"/>
        <v>501827.64893132169</v>
      </c>
      <c r="BM190" s="5">
        <f t="shared" si="53"/>
        <v>4638.7987043821031</v>
      </c>
      <c r="BN190" s="5">
        <f t="shared" si="25"/>
        <v>1606.9233254220348</v>
      </c>
      <c r="BO190" s="35">
        <f t="shared" si="26"/>
        <v>3.8425702422194417E-2</v>
      </c>
      <c r="BP190" s="5">
        <f t="shared" si="27"/>
        <v>3031.8753789600682</v>
      </c>
      <c r="BQ190" s="35">
        <f t="shared" si="28"/>
        <v>7.2499999999999981E-2</v>
      </c>
      <c r="BR190" s="5">
        <f t="shared" si="54"/>
        <v>179779.27439410088</v>
      </c>
      <c r="BS190" s="5">
        <f t="shared" si="55"/>
        <v>678398.48591658787</v>
      </c>
      <c r="BT190" s="5">
        <f t="shared" si="29"/>
        <v>500220.72560589964</v>
      </c>
      <c r="BU190" s="5">
        <f t="shared" si="30"/>
        <v>858177.76031068875</v>
      </c>
      <c r="BV190" s="150"/>
      <c r="BW190" s="2">
        <v>185</v>
      </c>
      <c r="BX190" s="118">
        <v>50465</v>
      </c>
      <c r="BY190" s="5">
        <f t="shared" si="56"/>
        <v>496920.59347771585</v>
      </c>
      <c r="BZ190" s="5">
        <f t="shared" si="57"/>
        <v>4524.056967218442</v>
      </c>
      <c r="CA190" s="5">
        <f t="shared" si="31"/>
        <v>1625.3535052650996</v>
      </c>
      <c r="CB190" s="35">
        <f t="shared" si="32"/>
        <v>3.9250218886442367E-2</v>
      </c>
      <c r="CC190" s="5">
        <f t="shared" si="33"/>
        <v>2898.7034619533424</v>
      </c>
      <c r="CD190" s="35">
        <f t="shared" si="34"/>
        <v>7.0000000000000007E-2</v>
      </c>
      <c r="CE190" s="5">
        <f t="shared" si="58"/>
        <v>184704.76002754862</v>
      </c>
      <c r="CF190" s="5">
        <f t="shared" si="59"/>
        <v>652245.77890786342</v>
      </c>
      <c r="CG190" s="5">
        <f t="shared" si="35"/>
        <v>495295.23997245077</v>
      </c>
      <c r="CH190" s="5">
        <f t="shared" si="36"/>
        <v>836950.53893541207</v>
      </c>
    </row>
    <row r="191" spans="9:86" ht="14.25" customHeight="1">
      <c r="I191" s="150"/>
      <c r="J191" s="2">
        <v>186</v>
      </c>
      <c r="K191" s="118">
        <v>50496</v>
      </c>
      <c r="L191" s="5">
        <f t="shared" si="37"/>
        <v>519040.19130281196</v>
      </c>
      <c r="M191" s="5">
        <f t="shared" si="0"/>
        <v>5108.6129075462923</v>
      </c>
      <c r="N191" s="5">
        <f t="shared" si="1"/>
        <v>1540.2115923394599</v>
      </c>
      <c r="O191" s="35">
        <f t="shared" si="2"/>
        <v>3.5609071162064722E-2</v>
      </c>
      <c r="P191" s="5">
        <f t="shared" si="3"/>
        <v>3568.4013152068324</v>
      </c>
      <c r="Q191" s="35">
        <f t="shared" si="4"/>
        <v>8.2500000000000004E-2</v>
      </c>
      <c r="R191" s="5">
        <f t="shared" si="38"/>
        <v>162500.0202895281</v>
      </c>
      <c r="S191" s="5">
        <f t="shared" si="39"/>
        <v>787701.98051408201</v>
      </c>
      <c r="T191" s="5">
        <f t="shared" si="5"/>
        <v>517499.97971047251</v>
      </c>
      <c r="U191" s="5">
        <f t="shared" si="6"/>
        <v>950202.00080361008</v>
      </c>
      <c r="V191" s="150"/>
      <c r="W191" s="2">
        <v>186</v>
      </c>
      <c r="X191" s="118">
        <v>50496</v>
      </c>
      <c r="Y191" s="5">
        <f t="shared" si="40"/>
        <v>514469.16750523768</v>
      </c>
      <c r="Z191" s="5">
        <f t="shared" si="41"/>
        <v>4989.5991023797669</v>
      </c>
      <c r="AA191" s="5">
        <f t="shared" si="7"/>
        <v>1559.8046523448488</v>
      </c>
      <c r="AB191" s="35">
        <f t="shared" si="8"/>
        <v>3.6382463732285035E-2</v>
      </c>
      <c r="AC191" s="5">
        <f t="shared" si="9"/>
        <v>3429.7944500349181</v>
      </c>
      <c r="AD191" s="35">
        <f t="shared" si="10"/>
        <v>0.08</v>
      </c>
      <c r="AE191" s="5">
        <f t="shared" si="42"/>
        <v>167090.63714710725</v>
      </c>
      <c r="AF191" s="5">
        <f t="shared" si="43"/>
        <v>760974.79589552933</v>
      </c>
      <c r="AG191" s="5">
        <f t="shared" si="11"/>
        <v>512909.36285289284</v>
      </c>
      <c r="AH191" s="5">
        <f t="shared" si="12"/>
        <v>928065.43304263661</v>
      </c>
      <c r="AI191" s="150"/>
      <c r="AJ191" s="2">
        <v>186</v>
      </c>
      <c r="AK191" s="118">
        <v>50496</v>
      </c>
      <c r="AL191" s="5">
        <f t="shared" si="44"/>
        <v>509808.50031280291</v>
      </c>
      <c r="AM191" s="5">
        <f t="shared" si="45"/>
        <v>4871.6032698015033</v>
      </c>
      <c r="AN191" s="5">
        <f t="shared" si="13"/>
        <v>1579.0900386146513</v>
      </c>
      <c r="AO191" s="35">
        <f t="shared" si="14"/>
        <v>3.7169016310534722E-2</v>
      </c>
      <c r="AP191" s="5">
        <f t="shared" si="15"/>
        <v>3292.513231186852</v>
      </c>
      <c r="AQ191" s="35">
        <f t="shared" si="16"/>
        <v>7.7499999999999999E-2</v>
      </c>
      <c r="AR191" s="5">
        <f t="shared" si="46"/>
        <v>171770.58972581226</v>
      </c>
      <c r="AS191" s="5">
        <f t="shared" si="47"/>
        <v>734347.61845726776</v>
      </c>
      <c r="AT191" s="5">
        <f t="shared" si="17"/>
        <v>508229.41027418827</v>
      </c>
      <c r="AU191" s="5">
        <f t="shared" si="18"/>
        <v>906118.20818307996</v>
      </c>
      <c r="AV191" s="150"/>
      <c r="AW191" s="2">
        <v>186</v>
      </c>
      <c r="AX191" s="118">
        <v>50496</v>
      </c>
      <c r="AY191" s="5">
        <f t="shared" si="48"/>
        <v>505058.77491040068</v>
      </c>
      <c r="AZ191" s="5">
        <f t="shared" si="49"/>
        <v>4754.6586581588872</v>
      </c>
      <c r="BA191" s="5">
        <f t="shared" si="19"/>
        <v>1598.0413149688834</v>
      </c>
      <c r="BB191" s="35">
        <f t="shared" si="20"/>
        <v>3.7968839929627164E-2</v>
      </c>
      <c r="BC191" s="5">
        <f t="shared" si="21"/>
        <v>3156.6173431900038</v>
      </c>
      <c r="BD191" s="35">
        <f t="shared" si="22"/>
        <v>7.4999999999999997E-2</v>
      </c>
      <c r="BE191" s="5">
        <f t="shared" si="50"/>
        <v>176539.26640456807</v>
      </c>
      <c r="BF191" s="5">
        <f t="shared" si="51"/>
        <v>707827.24401298456</v>
      </c>
      <c r="BG191" s="5">
        <f t="shared" si="23"/>
        <v>503460.73359543178</v>
      </c>
      <c r="BH191" s="5">
        <f t="shared" si="24"/>
        <v>884366.51041755266</v>
      </c>
      <c r="BI191" s="150"/>
      <c r="BJ191" s="2">
        <v>186</v>
      </c>
      <c r="BK191" s="118">
        <v>50496</v>
      </c>
      <c r="BL191" s="5">
        <f t="shared" si="52"/>
        <v>500220.72560589964</v>
      </c>
      <c r="BM191" s="5">
        <f t="shared" si="53"/>
        <v>4638.7987043821031</v>
      </c>
      <c r="BN191" s="5">
        <f t="shared" si="25"/>
        <v>1616.6318205131261</v>
      </c>
      <c r="BO191" s="35">
        <f t="shared" si="26"/>
        <v>3.8782043312298758E-2</v>
      </c>
      <c r="BP191" s="5">
        <f t="shared" si="27"/>
        <v>3022.166883868977</v>
      </c>
      <c r="BQ191" s="35">
        <f t="shared" si="28"/>
        <v>7.2499999999999995E-2</v>
      </c>
      <c r="BR191" s="5">
        <f t="shared" si="54"/>
        <v>181395.90621461402</v>
      </c>
      <c r="BS191" s="5">
        <f t="shared" si="55"/>
        <v>681420.65280045685</v>
      </c>
      <c r="BT191" s="5">
        <f t="shared" si="29"/>
        <v>498604.09378538653</v>
      </c>
      <c r="BU191" s="5">
        <f t="shared" si="30"/>
        <v>862816.5590150709</v>
      </c>
      <c r="BV191" s="150"/>
      <c r="BW191" s="2">
        <v>186</v>
      </c>
      <c r="BX191" s="118">
        <v>50496</v>
      </c>
      <c r="BY191" s="5">
        <f t="shared" si="56"/>
        <v>495295.23997245077</v>
      </c>
      <c r="BZ191" s="5">
        <f t="shared" si="57"/>
        <v>4524.056967218442</v>
      </c>
      <c r="CA191" s="5">
        <f t="shared" si="31"/>
        <v>1634.8347340458122</v>
      </c>
      <c r="CB191" s="35">
        <f t="shared" si="32"/>
        <v>3.9608732782574159E-2</v>
      </c>
      <c r="CC191" s="5">
        <f t="shared" si="33"/>
        <v>2889.2222331726298</v>
      </c>
      <c r="CD191" s="35">
        <f t="shared" si="34"/>
        <v>7.0000000000000007E-2</v>
      </c>
      <c r="CE191" s="5">
        <f t="shared" si="58"/>
        <v>186339.59476159443</v>
      </c>
      <c r="CF191" s="5">
        <f t="shared" si="59"/>
        <v>655135.00114103605</v>
      </c>
      <c r="CG191" s="5">
        <f t="shared" si="35"/>
        <v>493660.40523840499</v>
      </c>
      <c r="CH191" s="5">
        <f t="shared" si="36"/>
        <v>841474.59590263048</v>
      </c>
    </row>
    <row r="192" spans="9:86" ht="14.25" customHeight="1">
      <c r="I192" s="150"/>
      <c r="J192" s="2">
        <v>187</v>
      </c>
      <c r="K192" s="118">
        <v>50526</v>
      </c>
      <c r="L192" s="5">
        <f t="shared" si="37"/>
        <v>517499.97971047251</v>
      </c>
      <c r="M192" s="5">
        <f t="shared" si="0"/>
        <v>5108.6129075462923</v>
      </c>
      <c r="N192" s="5">
        <f t="shared" si="1"/>
        <v>1550.8005470367939</v>
      </c>
      <c r="O192" s="35">
        <f t="shared" si="2"/>
        <v>3.5960593804956489E-2</v>
      </c>
      <c r="P192" s="5">
        <f t="shared" si="3"/>
        <v>3557.8123605094984</v>
      </c>
      <c r="Q192" s="35">
        <f t="shared" si="4"/>
        <v>8.2500000000000004E-2</v>
      </c>
      <c r="R192" s="5">
        <f t="shared" si="38"/>
        <v>164050.8208365649</v>
      </c>
      <c r="S192" s="5">
        <f t="shared" si="39"/>
        <v>791259.79287459154</v>
      </c>
      <c r="T192" s="5">
        <f t="shared" si="5"/>
        <v>515949.17916343571</v>
      </c>
      <c r="U192" s="5">
        <f t="shared" si="6"/>
        <v>955310.61371115642</v>
      </c>
      <c r="V192" s="150"/>
      <c r="W192" s="2">
        <v>187</v>
      </c>
      <c r="X192" s="118">
        <v>50526</v>
      </c>
      <c r="Y192" s="5">
        <f t="shared" si="40"/>
        <v>512909.36285289284</v>
      </c>
      <c r="Z192" s="5">
        <f t="shared" si="41"/>
        <v>4989.5991023797669</v>
      </c>
      <c r="AA192" s="5">
        <f t="shared" si="7"/>
        <v>1570.2033500271477</v>
      </c>
      <c r="AB192" s="35">
        <f t="shared" si="8"/>
        <v>3.673639353261321E-2</v>
      </c>
      <c r="AC192" s="5">
        <f t="shared" si="9"/>
        <v>3419.3957523526192</v>
      </c>
      <c r="AD192" s="35">
        <f t="shared" si="10"/>
        <v>0.08</v>
      </c>
      <c r="AE192" s="5">
        <f t="shared" si="42"/>
        <v>168660.8404971344</v>
      </c>
      <c r="AF192" s="5">
        <f t="shared" si="43"/>
        <v>764394.19164788199</v>
      </c>
      <c r="AG192" s="5">
        <f t="shared" si="11"/>
        <v>511339.15950286569</v>
      </c>
      <c r="AH192" s="5">
        <f t="shared" si="12"/>
        <v>933055.03214501636</v>
      </c>
      <c r="AI192" s="150"/>
      <c r="AJ192" s="2">
        <v>187</v>
      </c>
      <c r="AK192" s="118">
        <v>50526</v>
      </c>
      <c r="AL192" s="5">
        <f t="shared" si="44"/>
        <v>508229.41027418827</v>
      </c>
      <c r="AM192" s="5">
        <f t="shared" si="45"/>
        <v>4871.6032698015033</v>
      </c>
      <c r="AN192" s="5">
        <f t="shared" si="13"/>
        <v>1589.288328447371</v>
      </c>
      <c r="AO192" s="35">
        <f t="shared" si="14"/>
        <v>3.7525297741190254E-2</v>
      </c>
      <c r="AP192" s="5">
        <f t="shared" si="15"/>
        <v>3282.3149413541323</v>
      </c>
      <c r="AQ192" s="35">
        <f t="shared" si="16"/>
        <v>7.7499999999999999E-2</v>
      </c>
      <c r="AR192" s="5">
        <f t="shared" si="46"/>
        <v>173359.87805425964</v>
      </c>
      <c r="AS192" s="5">
        <f t="shared" si="47"/>
        <v>737629.93339862186</v>
      </c>
      <c r="AT192" s="5">
        <f t="shared" si="17"/>
        <v>506640.12194574089</v>
      </c>
      <c r="AU192" s="5">
        <f t="shared" si="18"/>
        <v>910989.81145288143</v>
      </c>
      <c r="AV192" s="150"/>
      <c r="AW192" s="2">
        <v>187</v>
      </c>
      <c r="AX192" s="118">
        <v>50526</v>
      </c>
      <c r="AY192" s="5">
        <f t="shared" si="48"/>
        <v>503460.73359543178</v>
      </c>
      <c r="AZ192" s="5">
        <f t="shared" si="49"/>
        <v>4754.6586581588872</v>
      </c>
      <c r="BA192" s="5">
        <f t="shared" si="19"/>
        <v>1608.0290731874388</v>
      </c>
      <c r="BB192" s="35">
        <f t="shared" si="20"/>
        <v>3.8327415805490248E-2</v>
      </c>
      <c r="BC192" s="5">
        <f t="shared" si="21"/>
        <v>3146.6295849714484</v>
      </c>
      <c r="BD192" s="35">
        <f t="shared" si="22"/>
        <v>7.4999999999999997E-2</v>
      </c>
      <c r="BE192" s="5">
        <f t="shared" si="50"/>
        <v>178147.29547775551</v>
      </c>
      <c r="BF192" s="5">
        <f t="shared" si="51"/>
        <v>710973.87359795603</v>
      </c>
      <c r="BG192" s="5">
        <f t="shared" si="23"/>
        <v>501852.70452224434</v>
      </c>
      <c r="BH192" s="5">
        <f t="shared" si="24"/>
        <v>889121.16907571151</v>
      </c>
      <c r="BI192" s="150"/>
      <c r="BJ192" s="2">
        <v>187</v>
      </c>
      <c r="BK192" s="118">
        <v>50526</v>
      </c>
      <c r="BL192" s="5">
        <f t="shared" si="52"/>
        <v>498604.09378538653</v>
      </c>
      <c r="BM192" s="5">
        <f t="shared" si="53"/>
        <v>4638.7987043821031</v>
      </c>
      <c r="BN192" s="5">
        <f t="shared" si="25"/>
        <v>1626.3989710953929</v>
      </c>
      <c r="BO192" s="35">
        <f t="shared" si="26"/>
        <v>3.9142854814877025E-2</v>
      </c>
      <c r="BP192" s="5">
        <f t="shared" si="27"/>
        <v>3012.3997332867102</v>
      </c>
      <c r="BQ192" s="35">
        <f t="shared" si="28"/>
        <v>7.2499999999999995E-2</v>
      </c>
      <c r="BR192" s="5">
        <f t="shared" si="54"/>
        <v>183022.30518570941</v>
      </c>
      <c r="BS192" s="5">
        <f t="shared" si="55"/>
        <v>684433.05253374355</v>
      </c>
      <c r="BT192" s="5">
        <f t="shared" si="29"/>
        <v>496977.69481429114</v>
      </c>
      <c r="BU192" s="5">
        <f t="shared" si="30"/>
        <v>867455.35771945294</v>
      </c>
      <c r="BV192" s="150"/>
      <c r="BW192" s="2">
        <v>187</v>
      </c>
      <c r="BX192" s="118">
        <v>50526</v>
      </c>
      <c r="BY192" s="5">
        <f t="shared" si="56"/>
        <v>493660.40523840499</v>
      </c>
      <c r="BZ192" s="5">
        <f t="shared" si="57"/>
        <v>4524.056967218442</v>
      </c>
      <c r="CA192" s="5">
        <f t="shared" si="31"/>
        <v>1644.3712699944126</v>
      </c>
      <c r="CB192" s="35">
        <f t="shared" si="32"/>
        <v>3.9971719486806917E-2</v>
      </c>
      <c r="CC192" s="5">
        <f t="shared" si="33"/>
        <v>2879.6856972240294</v>
      </c>
      <c r="CD192" s="35">
        <f t="shared" si="34"/>
        <v>7.0000000000000007E-2</v>
      </c>
      <c r="CE192" s="5">
        <f t="shared" si="58"/>
        <v>187983.96603158885</v>
      </c>
      <c r="CF192" s="5">
        <f t="shared" si="59"/>
        <v>658014.68683826004</v>
      </c>
      <c r="CG192" s="5">
        <f t="shared" si="35"/>
        <v>492016.03396841057</v>
      </c>
      <c r="CH192" s="5">
        <f t="shared" si="36"/>
        <v>845998.65286984888</v>
      </c>
    </row>
    <row r="193" spans="9:86" ht="14.25" customHeight="1">
      <c r="I193" s="150"/>
      <c r="J193" s="2">
        <v>188</v>
      </c>
      <c r="K193" s="118">
        <v>50557</v>
      </c>
      <c r="L193" s="5">
        <f t="shared" si="37"/>
        <v>515949.17916343571</v>
      </c>
      <c r="M193" s="5">
        <f t="shared" si="0"/>
        <v>5108.6129075462923</v>
      </c>
      <c r="N193" s="5">
        <f t="shared" si="1"/>
        <v>1561.4623007976716</v>
      </c>
      <c r="O193" s="35">
        <f t="shared" si="2"/>
        <v>3.6316653589706788E-2</v>
      </c>
      <c r="P193" s="5">
        <f t="shared" si="3"/>
        <v>3547.1506067486207</v>
      </c>
      <c r="Q193" s="35">
        <f t="shared" si="4"/>
        <v>8.2500000000000004E-2</v>
      </c>
      <c r="R193" s="5">
        <f t="shared" si="38"/>
        <v>165612.28313736257</v>
      </c>
      <c r="S193" s="5">
        <f t="shared" si="39"/>
        <v>794806.94348134019</v>
      </c>
      <c r="T193" s="5">
        <f t="shared" si="5"/>
        <v>514387.71686263802</v>
      </c>
      <c r="U193" s="5">
        <f t="shared" si="6"/>
        <v>960419.22661870276</v>
      </c>
      <c r="V193" s="150"/>
      <c r="W193" s="2">
        <v>188</v>
      </c>
      <c r="X193" s="118">
        <v>50557</v>
      </c>
      <c r="Y193" s="5">
        <f t="shared" si="40"/>
        <v>511339.15950286569</v>
      </c>
      <c r="Z193" s="5">
        <f t="shared" si="41"/>
        <v>4989.5991023797669</v>
      </c>
      <c r="AA193" s="5">
        <f t="shared" si="7"/>
        <v>1580.6713723606622</v>
      </c>
      <c r="AB193" s="35">
        <f t="shared" si="8"/>
        <v>3.7094863782326147E-2</v>
      </c>
      <c r="AC193" s="5">
        <f t="shared" si="9"/>
        <v>3408.9277300191047</v>
      </c>
      <c r="AD193" s="35">
        <f t="shared" si="10"/>
        <v>0.08</v>
      </c>
      <c r="AE193" s="5">
        <f t="shared" si="42"/>
        <v>170241.51186949507</v>
      </c>
      <c r="AF193" s="5">
        <f t="shared" si="43"/>
        <v>767803.11937790108</v>
      </c>
      <c r="AG193" s="5">
        <f t="shared" si="11"/>
        <v>509758.48813050502</v>
      </c>
      <c r="AH193" s="5">
        <f t="shared" si="12"/>
        <v>938044.63124739612</v>
      </c>
      <c r="AI193" s="150"/>
      <c r="AJ193" s="2">
        <v>188</v>
      </c>
      <c r="AK193" s="118">
        <v>50557</v>
      </c>
      <c r="AL193" s="5">
        <f t="shared" si="44"/>
        <v>506640.12194574089</v>
      </c>
      <c r="AM193" s="5">
        <f t="shared" si="45"/>
        <v>4871.6032698015033</v>
      </c>
      <c r="AN193" s="5">
        <f t="shared" si="13"/>
        <v>1599.55248223526</v>
      </c>
      <c r="AO193" s="35">
        <f t="shared" si="14"/>
        <v>3.7886122625082556E-2</v>
      </c>
      <c r="AP193" s="5">
        <f t="shared" si="15"/>
        <v>3272.0507875662433</v>
      </c>
      <c r="AQ193" s="35">
        <f t="shared" si="16"/>
        <v>7.7499999999999999E-2</v>
      </c>
      <c r="AR193" s="5">
        <f t="shared" si="46"/>
        <v>174959.43053649488</v>
      </c>
      <c r="AS193" s="5">
        <f t="shared" si="47"/>
        <v>740901.98418618809</v>
      </c>
      <c r="AT193" s="5">
        <f t="shared" si="17"/>
        <v>505040.56946350564</v>
      </c>
      <c r="AU193" s="5">
        <f t="shared" si="18"/>
        <v>915861.41472268291</v>
      </c>
      <c r="AV193" s="150"/>
      <c r="AW193" s="2">
        <v>188</v>
      </c>
      <c r="AX193" s="118">
        <v>50557</v>
      </c>
      <c r="AY193" s="5">
        <f t="shared" si="48"/>
        <v>501852.70452224434</v>
      </c>
      <c r="AZ193" s="5">
        <f t="shared" si="49"/>
        <v>4754.6586581588872</v>
      </c>
      <c r="BA193" s="5">
        <f t="shared" si="19"/>
        <v>1618.0792548948602</v>
      </c>
      <c r="BB193" s="35">
        <f t="shared" si="20"/>
        <v>3.8690537848596322E-2</v>
      </c>
      <c r="BC193" s="5">
        <f t="shared" si="21"/>
        <v>3136.579403264027</v>
      </c>
      <c r="BD193" s="35">
        <f t="shared" si="22"/>
        <v>7.4999999999999997E-2</v>
      </c>
      <c r="BE193" s="5">
        <f t="shared" si="50"/>
        <v>179765.37473265038</v>
      </c>
      <c r="BF193" s="5">
        <f t="shared" si="51"/>
        <v>714110.45300122001</v>
      </c>
      <c r="BG193" s="5">
        <f t="shared" si="23"/>
        <v>500234.62526734947</v>
      </c>
      <c r="BH193" s="5">
        <f t="shared" si="24"/>
        <v>893875.82773387036</v>
      </c>
      <c r="BI193" s="150"/>
      <c r="BJ193" s="2">
        <v>188</v>
      </c>
      <c r="BK193" s="118">
        <v>50557</v>
      </c>
      <c r="BL193" s="5">
        <f t="shared" si="52"/>
        <v>496977.69481429114</v>
      </c>
      <c r="BM193" s="5">
        <f t="shared" si="53"/>
        <v>4638.7987043821031</v>
      </c>
      <c r="BN193" s="5">
        <f t="shared" si="25"/>
        <v>1636.2251315457606</v>
      </c>
      <c r="BO193" s="35">
        <f t="shared" si="26"/>
        <v>3.9508214922776667E-2</v>
      </c>
      <c r="BP193" s="5">
        <f t="shared" si="27"/>
        <v>3002.5735728363425</v>
      </c>
      <c r="BQ193" s="35">
        <f t="shared" si="28"/>
        <v>7.2499999999999995E-2</v>
      </c>
      <c r="BR193" s="5">
        <f t="shared" si="54"/>
        <v>184658.53031725518</v>
      </c>
      <c r="BS193" s="5">
        <f t="shared" si="55"/>
        <v>687435.6261065799</v>
      </c>
      <c r="BT193" s="5">
        <f t="shared" si="29"/>
        <v>495341.4696827454</v>
      </c>
      <c r="BU193" s="5">
        <f t="shared" si="30"/>
        <v>872094.15642383508</v>
      </c>
      <c r="BV193" s="150"/>
      <c r="BW193" s="2">
        <v>188</v>
      </c>
      <c r="BX193" s="118">
        <v>50557</v>
      </c>
      <c r="BY193" s="5">
        <f t="shared" si="56"/>
        <v>492016.03396841057</v>
      </c>
      <c r="BZ193" s="5">
        <f t="shared" si="57"/>
        <v>4524.056967218442</v>
      </c>
      <c r="CA193" s="5">
        <f t="shared" si="31"/>
        <v>1653.9634357360469</v>
      </c>
      <c r="CB193" s="35">
        <f t="shared" si="32"/>
        <v>4.0339256972480815E-2</v>
      </c>
      <c r="CC193" s="5">
        <f t="shared" si="33"/>
        <v>2870.0935314823951</v>
      </c>
      <c r="CD193" s="35">
        <f t="shared" si="34"/>
        <v>7.0000000000000007E-2</v>
      </c>
      <c r="CE193" s="5">
        <f t="shared" si="58"/>
        <v>189637.9294673249</v>
      </c>
      <c r="CF193" s="5">
        <f t="shared" si="59"/>
        <v>660884.78036974242</v>
      </c>
      <c r="CG193" s="5">
        <f t="shared" si="35"/>
        <v>490362.07053267455</v>
      </c>
      <c r="CH193" s="5">
        <f t="shared" si="36"/>
        <v>850522.70983706729</v>
      </c>
    </row>
    <row r="194" spans="9:86" ht="14.25" customHeight="1">
      <c r="I194" s="150"/>
      <c r="J194" s="2">
        <v>189</v>
      </c>
      <c r="K194" s="118">
        <v>50587</v>
      </c>
      <c r="L194" s="5">
        <f t="shared" si="37"/>
        <v>514387.71686263802</v>
      </c>
      <c r="M194" s="5">
        <f t="shared" si="0"/>
        <v>5108.6129075462923</v>
      </c>
      <c r="N194" s="5">
        <f t="shared" si="1"/>
        <v>1572.1973541156558</v>
      </c>
      <c r="O194" s="35">
        <f t="shared" si="2"/>
        <v>3.6677330408389087E-2</v>
      </c>
      <c r="P194" s="5">
        <f t="shared" si="3"/>
        <v>3536.4155534306365</v>
      </c>
      <c r="Q194" s="35">
        <f t="shared" si="4"/>
        <v>8.2500000000000004E-2</v>
      </c>
      <c r="R194" s="5">
        <f t="shared" si="38"/>
        <v>167184.48049147823</v>
      </c>
      <c r="S194" s="5">
        <f t="shared" si="39"/>
        <v>798343.35903477087</v>
      </c>
      <c r="T194" s="5">
        <f t="shared" si="5"/>
        <v>512815.51950852235</v>
      </c>
      <c r="U194" s="5">
        <f t="shared" si="6"/>
        <v>965527.8395262491</v>
      </c>
      <c r="V194" s="150"/>
      <c r="W194" s="2">
        <v>189</v>
      </c>
      <c r="X194" s="118">
        <v>50587</v>
      </c>
      <c r="Y194" s="5">
        <f t="shared" si="40"/>
        <v>509758.48813050502</v>
      </c>
      <c r="Z194" s="5">
        <f t="shared" si="41"/>
        <v>4989.5991023797669</v>
      </c>
      <c r="AA194" s="5">
        <f t="shared" si="7"/>
        <v>1591.2091815097333</v>
      </c>
      <c r="AB194" s="35">
        <f t="shared" si="8"/>
        <v>3.7457954350391016E-2</v>
      </c>
      <c r="AC194" s="5">
        <f t="shared" si="9"/>
        <v>3398.3899208700336</v>
      </c>
      <c r="AD194" s="35">
        <f t="shared" si="10"/>
        <v>0.08</v>
      </c>
      <c r="AE194" s="5">
        <f t="shared" si="42"/>
        <v>171832.7210510048</v>
      </c>
      <c r="AF194" s="5">
        <f t="shared" si="43"/>
        <v>771201.50929877115</v>
      </c>
      <c r="AG194" s="5">
        <f t="shared" si="11"/>
        <v>508167.27894899528</v>
      </c>
      <c r="AH194" s="5">
        <f t="shared" si="12"/>
        <v>943034.23034977599</v>
      </c>
      <c r="AI194" s="150"/>
      <c r="AJ194" s="2">
        <v>189</v>
      </c>
      <c r="AK194" s="118">
        <v>50587</v>
      </c>
      <c r="AL194" s="5">
        <f t="shared" si="44"/>
        <v>505040.56946350564</v>
      </c>
      <c r="AM194" s="5">
        <f t="shared" si="45"/>
        <v>4871.6032698015033</v>
      </c>
      <c r="AN194" s="5">
        <f t="shared" si="13"/>
        <v>1609.8829253496961</v>
      </c>
      <c r="AO194" s="35">
        <f t="shared" si="14"/>
        <v>3.8251570808891855E-2</v>
      </c>
      <c r="AP194" s="5">
        <f t="shared" si="15"/>
        <v>3261.7203444518073</v>
      </c>
      <c r="AQ194" s="35">
        <f t="shared" si="16"/>
        <v>7.7499999999999999E-2</v>
      </c>
      <c r="AR194" s="5">
        <f t="shared" si="46"/>
        <v>176569.31346184458</v>
      </c>
      <c r="AS194" s="5">
        <f t="shared" si="47"/>
        <v>744163.70453063992</v>
      </c>
      <c r="AT194" s="5">
        <f t="shared" si="17"/>
        <v>503430.68653815595</v>
      </c>
      <c r="AU194" s="5">
        <f t="shared" si="18"/>
        <v>920733.0179924845</v>
      </c>
      <c r="AV194" s="150"/>
      <c r="AW194" s="2">
        <v>189</v>
      </c>
      <c r="AX194" s="118">
        <v>50587</v>
      </c>
      <c r="AY194" s="5">
        <f t="shared" si="48"/>
        <v>500234.62526734947</v>
      </c>
      <c r="AZ194" s="5">
        <f t="shared" si="49"/>
        <v>4754.6586581588872</v>
      </c>
      <c r="BA194" s="5">
        <f t="shared" si="19"/>
        <v>1628.1922502379534</v>
      </c>
      <c r="BB194" s="35">
        <f t="shared" si="20"/>
        <v>3.9058285884175308E-2</v>
      </c>
      <c r="BC194" s="5">
        <f t="shared" si="21"/>
        <v>3126.4664079209338</v>
      </c>
      <c r="BD194" s="35">
        <f t="shared" si="22"/>
        <v>7.4999999999999997E-2</v>
      </c>
      <c r="BE194" s="5">
        <f t="shared" si="50"/>
        <v>181393.56698288833</v>
      </c>
      <c r="BF194" s="5">
        <f t="shared" si="51"/>
        <v>717236.91940914094</v>
      </c>
      <c r="BG194" s="5">
        <f t="shared" si="23"/>
        <v>498606.4330171115</v>
      </c>
      <c r="BH194" s="5">
        <f t="shared" si="24"/>
        <v>898630.48639202933</v>
      </c>
      <c r="BI194" s="150"/>
      <c r="BJ194" s="2">
        <v>189</v>
      </c>
      <c r="BK194" s="118">
        <v>50587</v>
      </c>
      <c r="BL194" s="5">
        <f t="shared" si="52"/>
        <v>495341.4696827454</v>
      </c>
      <c r="BM194" s="5">
        <f t="shared" si="53"/>
        <v>4638.7987043821031</v>
      </c>
      <c r="BN194" s="5">
        <f t="shared" si="25"/>
        <v>1646.1106583821829</v>
      </c>
      <c r="BO194" s="35">
        <f t="shared" si="26"/>
        <v>3.9878203440623976E-2</v>
      </c>
      <c r="BP194" s="5">
        <f t="shared" si="27"/>
        <v>2992.6880459999202</v>
      </c>
      <c r="BQ194" s="35">
        <f t="shared" si="28"/>
        <v>7.2499999999999995E-2</v>
      </c>
      <c r="BR194" s="5">
        <f t="shared" si="54"/>
        <v>186304.64097563736</v>
      </c>
      <c r="BS194" s="5">
        <f t="shared" si="55"/>
        <v>690428.31415257987</v>
      </c>
      <c r="BT194" s="5">
        <f t="shared" si="29"/>
        <v>493695.35902436322</v>
      </c>
      <c r="BU194" s="5">
        <f t="shared" si="30"/>
        <v>876732.95512821723</v>
      </c>
      <c r="BV194" s="150"/>
      <c r="BW194" s="2">
        <v>189</v>
      </c>
      <c r="BX194" s="118">
        <v>50587</v>
      </c>
      <c r="BY194" s="5">
        <f t="shared" si="56"/>
        <v>490362.07053267455</v>
      </c>
      <c r="BZ194" s="5">
        <f t="shared" si="57"/>
        <v>4524.056967218442</v>
      </c>
      <c r="CA194" s="5">
        <f t="shared" si="31"/>
        <v>1663.6115557778403</v>
      </c>
      <c r="CB194" s="35">
        <f t="shared" si="32"/>
        <v>4.0711425024468437E-2</v>
      </c>
      <c r="CC194" s="5">
        <f t="shared" si="33"/>
        <v>2860.4454114406017</v>
      </c>
      <c r="CD194" s="35">
        <f t="shared" si="34"/>
        <v>7.0000000000000007E-2</v>
      </c>
      <c r="CE194" s="5">
        <f t="shared" si="58"/>
        <v>191301.54102310273</v>
      </c>
      <c r="CF194" s="5">
        <f t="shared" si="59"/>
        <v>663745.22578118299</v>
      </c>
      <c r="CG194" s="5">
        <f t="shared" si="35"/>
        <v>488698.45897689671</v>
      </c>
      <c r="CH194" s="5">
        <f t="shared" si="36"/>
        <v>855046.7668042857</v>
      </c>
    </row>
    <row r="195" spans="9:86" ht="14.25" customHeight="1">
      <c r="I195" s="150"/>
      <c r="J195" s="2">
        <v>190</v>
      </c>
      <c r="K195" s="118">
        <v>50618</v>
      </c>
      <c r="L195" s="5">
        <f t="shared" si="37"/>
        <v>512815.51950852235</v>
      </c>
      <c r="M195" s="5">
        <f t="shared" si="0"/>
        <v>5108.6129075462923</v>
      </c>
      <c r="N195" s="5">
        <f t="shared" si="1"/>
        <v>1583.0062109252012</v>
      </c>
      <c r="O195" s="35">
        <f t="shared" si="2"/>
        <v>3.7042706018936548E-2</v>
      </c>
      <c r="P195" s="5">
        <f t="shared" si="3"/>
        <v>3525.606696621091</v>
      </c>
      <c r="Q195" s="35">
        <f t="shared" si="4"/>
        <v>8.2500000000000004E-2</v>
      </c>
      <c r="R195" s="5">
        <f t="shared" si="38"/>
        <v>168767.48670240343</v>
      </c>
      <c r="S195" s="5">
        <f t="shared" si="39"/>
        <v>801868.96573139192</v>
      </c>
      <c r="T195" s="5">
        <f t="shared" si="5"/>
        <v>511232.51329759718</v>
      </c>
      <c r="U195" s="5">
        <f t="shared" si="6"/>
        <v>970636.45243379532</v>
      </c>
      <c r="V195" s="150"/>
      <c r="W195" s="2">
        <v>190</v>
      </c>
      <c r="X195" s="118">
        <v>50618</v>
      </c>
      <c r="Y195" s="5">
        <f t="shared" si="40"/>
        <v>508167.27894899528</v>
      </c>
      <c r="Z195" s="5">
        <f t="shared" si="41"/>
        <v>4989.5991023797669</v>
      </c>
      <c r="AA195" s="5">
        <f t="shared" si="7"/>
        <v>1601.8172427197983</v>
      </c>
      <c r="AB195" s="35">
        <f t="shared" si="8"/>
        <v>3.7825746971337108E-2</v>
      </c>
      <c r="AC195" s="5">
        <f t="shared" si="9"/>
        <v>3387.7818596599686</v>
      </c>
      <c r="AD195" s="35">
        <f t="shared" si="10"/>
        <v>0.08</v>
      </c>
      <c r="AE195" s="5">
        <f t="shared" si="42"/>
        <v>173434.53829372459</v>
      </c>
      <c r="AF195" s="5">
        <f t="shared" si="43"/>
        <v>774589.29115843109</v>
      </c>
      <c r="AG195" s="5">
        <f t="shared" si="11"/>
        <v>506565.46170627547</v>
      </c>
      <c r="AH195" s="5">
        <f t="shared" si="12"/>
        <v>948023.82945215562</v>
      </c>
      <c r="AI195" s="150"/>
      <c r="AJ195" s="2">
        <v>190</v>
      </c>
      <c r="AK195" s="118">
        <v>50618</v>
      </c>
      <c r="AL195" s="5">
        <f t="shared" si="44"/>
        <v>503430.68653815595</v>
      </c>
      <c r="AM195" s="5">
        <f t="shared" si="45"/>
        <v>4871.6032698015033</v>
      </c>
      <c r="AN195" s="5">
        <f t="shared" si="13"/>
        <v>1620.2800859092463</v>
      </c>
      <c r="AO195" s="35">
        <f t="shared" si="14"/>
        <v>3.8621724004576162E-2</v>
      </c>
      <c r="AP195" s="5">
        <f t="shared" si="15"/>
        <v>3251.323183892257</v>
      </c>
      <c r="AQ195" s="35">
        <f t="shared" si="16"/>
        <v>7.7499999999999999E-2</v>
      </c>
      <c r="AR195" s="5">
        <f t="shared" si="46"/>
        <v>178189.59354775382</v>
      </c>
      <c r="AS195" s="5">
        <f t="shared" si="47"/>
        <v>747415.02771453222</v>
      </c>
      <c r="AT195" s="5">
        <f t="shared" si="17"/>
        <v>501810.40645224671</v>
      </c>
      <c r="AU195" s="5">
        <f t="shared" si="18"/>
        <v>925604.62126228609</v>
      </c>
      <c r="AV195" s="150"/>
      <c r="AW195" s="2">
        <v>190</v>
      </c>
      <c r="AX195" s="118">
        <v>50618</v>
      </c>
      <c r="AY195" s="5">
        <f t="shared" si="48"/>
        <v>498606.4330171115</v>
      </c>
      <c r="AZ195" s="5">
        <f t="shared" si="49"/>
        <v>4754.6586581588872</v>
      </c>
      <c r="BA195" s="5">
        <f t="shared" si="19"/>
        <v>1638.3684518019404</v>
      </c>
      <c r="BB195" s="35">
        <f t="shared" si="20"/>
        <v>3.9430741602462571E-2</v>
      </c>
      <c r="BC195" s="5">
        <f t="shared" si="21"/>
        <v>3116.2902063569468</v>
      </c>
      <c r="BD195" s="35">
        <f t="shared" si="22"/>
        <v>7.4999999999999997E-2</v>
      </c>
      <c r="BE195" s="5">
        <f t="shared" si="50"/>
        <v>183031.93543469027</v>
      </c>
      <c r="BF195" s="5">
        <f t="shared" si="51"/>
        <v>720353.20961549785</v>
      </c>
      <c r="BG195" s="5">
        <f t="shared" si="23"/>
        <v>496968.06456530956</v>
      </c>
      <c r="BH195" s="5">
        <f t="shared" si="24"/>
        <v>903385.14505018806</v>
      </c>
      <c r="BI195" s="150"/>
      <c r="BJ195" s="2">
        <v>190</v>
      </c>
      <c r="BK195" s="118">
        <v>50618</v>
      </c>
      <c r="BL195" s="5">
        <f t="shared" si="52"/>
        <v>493695.35902436322</v>
      </c>
      <c r="BM195" s="5">
        <f t="shared" si="53"/>
        <v>4638.7987043821031</v>
      </c>
      <c r="BN195" s="5">
        <f t="shared" si="25"/>
        <v>1656.0559102765756</v>
      </c>
      <c r="BO195" s="35">
        <f t="shared" si="26"/>
        <v>4.0252902037789293E-2</v>
      </c>
      <c r="BP195" s="5">
        <f t="shared" si="27"/>
        <v>2982.7427941055275</v>
      </c>
      <c r="BQ195" s="35">
        <f t="shared" si="28"/>
        <v>7.2499999999999995E-2</v>
      </c>
      <c r="BR195" s="5">
        <f t="shared" si="54"/>
        <v>187960.69688591393</v>
      </c>
      <c r="BS195" s="5">
        <f t="shared" si="55"/>
        <v>693411.05694668542</v>
      </c>
      <c r="BT195" s="5">
        <f t="shared" si="29"/>
        <v>492039.30311408662</v>
      </c>
      <c r="BU195" s="5">
        <f t="shared" si="30"/>
        <v>881371.75383259938</v>
      </c>
      <c r="BV195" s="150"/>
      <c r="BW195" s="2">
        <v>190</v>
      </c>
      <c r="BX195" s="118">
        <v>50618</v>
      </c>
      <c r="BY195" s="5">
        <f t="shared" si="56"/>
        <v>488698.45897689671</v>
      </c>
      <c r="BZ195" s="5">
        <f t="shared" si="57"/>
        <v>4524.056967218442</v>
      </c>
      <c r="CA195" s="5">
        <f t="shared" si="31"/>
        <v>1673.3159565198775</v>
      </c>
      <c r="CB195" s="35">
        <f t="shared" si="32"/>
        <v>4.1088305292134766E-2</v>
      </c>
      <c r="CC195" s="5">
        <f t="shared" si="33"/>
        <v>2850.7410106985644</v>
      </c>
      <c r="CD195" s="35">
        <f t="shared" si="34"/>
        <v>7.0000000000000007E-2</v>
      </c>
      <c r="CE195" s="5">
        <f t="shared" si="58"/>
        <v>192974.85697962262</v>
      </c>
      <c r="CF195" s="5">
        <f t="shared" si="59"/>
        <v>666595.9667918816</v>
      </c>
      <c r="CG195" s="5">
        <f t="shared" si="35"/>
        <v>487025.14302037685</v>
      </c>
      <c r="CH195" s="5">
        <f t="shared" si="36"/>
        <v>859570.82377150422</v>
      </c>
    </row>
    <row r="196" spans="9:86" ht="14.25" customHeight="1">
      <c r="I196" s="150"/>
      <c r="J196" s="2">
        <v>191</v>
      </c>
      <c r="K196" s="118">
        <v>50649</v>
      </c>
      <c r="L196" s="5">
        <f t="shared" si="37"/>
        <v>511232.51329759718</v>
      </c>
      <c r="M196" s="5">
        <f t="shared" si="0"/>
        <v>5108.6129075462923</v>
      </c>
      <c r="N196" s="5">
        <f t="shared" si="1"/>
        <v>1593.8893786253116</v>
      </c>
      <c r="O196" s="35">
        <f t="shared" si="2"/>
        <v>3.7412864099998618E-2</v>
      </c>
      <c r="P196" s="5">
        <f t="shared" si="3"/>
        <v>3514.7235289209807</v>
      </c>
      <c r="Q196" s="35">
        <f t="shared" si="4"/>
        <v>8.2500000000000004E-2</v>
      </c>
      <c r="R196" s="5">
        <f t="shared" si="38"/>
        <v>170361.37608102875</v>
      </c>
      <c r="S196" s="5">
        <f t="shared" si="39"/>
        <v>805383.68926031294</v>
      </c>
      <c r="T196" s="5">
        <f t="shared" si="5"/>
        <v>509638.62391897186</v>
      </c>
      <c r="U196" s="5">
        <f t="shared" si="6"/>
        <v>975745.06534134166</v>
      </c>
      <c r="V196" s="150"/>
      <c r="W196" s="2">
        <v>191</v>
      </c>
      <c r="X196" s="118">
        <v>50649</v>
      </c>
      <c r="Y196" s="5">
        <f t="shared" si="40"/>
        <v>506565.46170627547</v>
      </c>
      <c r="Z196" s="5">
        <f t="shared" si="41"/>
        <v>4989.5991023797669</v>
      </c>
      <c r="AA196" s="5">
        <f t="shared" si="7"/>
        <v>1612.4960243379301</v>
      </c>
      <c r="AB196" s="35">
        <f t="shared" si="8"/>
        <v>3.8198325300106917E-2</v>
      </c>
      <c r="AC196" s="5">
        <f t="shared" si="9"/>
        <v>3377.1030780418369</v>
      </c>
      <c r="AD196" s="35">
        <f t="shared" si="10"/>
        <v>0.08</v>
      </c>
      <c r="AE196" s="5">
        <f t="shared" si="42"/>
        <v>175047.03431806251</v>
      </c>
      <c r="AF196" s="5">
        <f t="shared" si="43"/>
        <v>777966.3942364729</v>
      </c>
      <c r="AG196" s="5">
        <f t="shared" si="11"/>
        <v>504952.96568193752</v>
      </c>
      <c r="AH196" s="5">
        <f t="shared" si="12"/>
        <v>953013.42855453538</v>
      </c>
      <c r="AI196" s="150"/>
      <c r="AJ196" s="2">
        <v>191</v>
      </c>
      <c r="AK196" s="118">
        <v>50649</v>
      </c>
      <c r="AL196" s="5">
        <f t="shared" si="44"/>
        <v>501810.40645224671</v>
      </c>
      <c r="AM196" s="5">
        <f t="shared" si="45"/>
        <v>4871.6032698015033</v>
      </c>
      <c r="AN196" s="5">
        <f t="shared" si="13"/>
        <v>1630.7443947974102</v>
      </c>
      <c r="AO196" s="35">
        <f t="shared" si="14"/>
        <v>3.8996665844216891E-2</v>
      </c>
      <c r="AP196" s="5">
        <f t="shared" si="15"/>
        <v>3240.8588750040931</v>
      </c>
      <c r="AQ196" s="35">
        <f t="shared" si="16"/>
        <v>7.7499999999999986E-2</v>
      </c>
      <c r="AR196" s="5">
        <f t="shared" si="46"/>
        <v>179820.33794255124</v>
      </c>
      <c r="AS196" s="5">
        <f t="shared" si="47"/>
        <v>750655.88658953633</v>
      </c>
      <c r="AT196" s="5">
        <f t="shared" si="17"/>
        <v>500179.66205744928</v>
      </c>
      <c r="AU196" s="5">
        <f t="shared" si="18"/>
        <v>930476.22453208757</v>
      </c>
      <c r="AV196" s="150"/>
      <c r="AW196" s="2">
        <v>191</v>
      </c>
      <c r="AX196" s="118">
        <v>50649</v>
      </c>
      <c r="AY196" s="5">
        <f t="shared" si="48"/>
        <v>496968.06456530956</v>
      </c>
      <c r="AZ196" s="5">
        <f t="shared" si="49"/>
        <v>4754.6586581588872</v>
      </c>
      <c r="BA196" s="5">
        <f t="shared" si="19"/>
        <v>1648.6082546257026</v>
      </c>
      <c r="BB196" s="35">
        <f t="shared" si="20"/>
        <v>3.9807988613539146E-2</v>
      </c>
      <c r="BC196" s="5">
        <f t="shared" si="21"/>
        <v>3106.0504035331846</v>
      </c>
      <c r="BD196" s="35">
        <f t="shared" si="22"/>
        <v>7.4999999999999997E-2</v>
      </c>
      <c r="BE196" s="5">
        <f t="shared" si="50"/>
        <v>184680.54368931596</v>
      </c>
      <c r="BF196" s="5">
        <f t="shared" si="51"/>
        <v>723459.260019031</v>
      </c>
      <c r="BG196" s="5">
        <f t="shared" si="23"/>
        <v>495319.45631068386</v>
      </c>
      <c r="BH196" s="5">
        <f t="shared" si="24"/>
        <v>908139.80370834703</v>
      </c>
      <c r="BI196" s="150"/>
      <c r="BJ196" s="2">
        <v>191</v>
      </c>
      <c r="BK196" s="118">
        <v>50649</v>
      </c>
      <c r="BL196" s="5">
        <f t="shared" si="52"/>
        <v>492039.30311408662</v>
      </c>
      <c r="BM196" s="5">
        <f t="shared" si="53"/>
        <v>4638.7987043821031</v>
      </c>
      <c r="BN196" s="5">
        <f t="shared" si="25"/>
        <v>1666.0612480678296</v>
      </c>
      <c r="BO196" s="35">
        <f t="shared" si="26"/>
        <v>4.0632394303221631E-2</v>
      </c>
      <c r="BP196" s="5">
        <f t="shared" si="27"/>
        <v>2972.7374563142735</v>
      </c>
      <c r="BQ196" s="35">
        <f t="shared" si="28"/>
        <v>7.2499999999999995E-2</v>
      </c>
      <c r="BR196" s="5">
        <f t="shared" si="54"/>
        <v>189626.75813398176</v>
      </c>
      <c r="BS196" s="5">
        <f t="shared" si="55"/>
        <v>696383.79440299969</v>
      </c>
      <c r="BT196" s="5">
        <f t="shared" si="29"/>
        <v>490373.2418660188</v>
      </c>
      <c r="BU196" s="5">
        <f t="shared" si="30"/>
        <v>886010.55253698141</v>
      </c>
      <c r="BV196" s="150"/>
      <c r="BW196" s="2">
        <v>191</v>
      </c>
      <c r="BX196" s="118">
        <v>50649</v>
      </c>
      <c r="BY196" s="5">
        <f t="shared" si="56"/>
        <v>487025.14302037685</v>
      </c>
      <c r="BZ196" s="5">
        <f t="shared" si="57"/>
        <v>4524.056967218442</v>
      </c>
      <c r="CA196" s="5">
        <f t="shared" si="31"/>
        <v>1683.0769662662437</v>
      </c>
      <c r="CB196" s="35">
        <f t="shared" si="32"/>
        <v>4.146998134416624E-2</v>
      </c>
      <c r="CC196" s="5">
        <f t="shared" si="33"/>
        <v>2840.9800009521982</v>
      </c>
      <c r="CD196" s="35">
        <f t="shared" si="34"/>
        <v>6.9999999999999993E-2</v>
      </c>
      <c r="CE196" s="5">
        <f t="shared" si="58"/>
        <v>194657.93394588886</v>
      </c>
      <c r="CF196" s="5">
        <f t="shared" si="59"/>
        <v>669436.94679283374</v>
      </c>
      <c r="CG196" s="5">
        <f t="shared" si="35"/>
        <v>485342.06605411059</v>
      </c>
      <c r="CH196" s="5">
        <f t="shared" si="36"/>
        <v>864094.88073872263</v>
      </c>
    </row>
    <row r="197" spans="9:86" ht="14.25" customHeight="1">
      <c r="I197" s="150"/>
      <c r="J197" s="2">
        <v>192</v>
      </c>
      <c r="K197" s="118">
        <v>50679</v>
      </c>
      <c r="L197" s="5">
        <f t="shared" si="37"/>
        <v>509638.62391897186</v>
      </c>
      <c r="M197" s="5">
        <f t="shared" si="0"/>
        <v>5108.6129075462923</v>
      </c>
      <c r="N197" s="5">
        <f t="shared" si="1"/>
        <v>1604.8473681033606</v>
      </c>
      <c r="O197" s="35">
        <f t="shared" si="2"/>
        <v>3.7787890307745223E-2</v>
      </c>
      <c r="P197" s="5">
        <f t="shared" si="3"/>
        <v>3503.7655394429316</v>
      </c>
      <c r="Q197" s="35">
        <f t="shared" si="4"/>
        <v>8.2500000000000004E-2</v>
      </c>
      <c r="R197" s="5">
        <f t="shared" si="38"/>
        <v>171966.22344913211</v>
      </c>
      <c r="S197" s="5">
        <f t="shared" si="39"/>
        <v>808887.45479975583</v>
      </c>
      <c r="T197" s="5">
        <f t="shared" si="5"/>
        <v>508033.77655086853</v>
      </c>
      <c r="U197" s="5">
        <f t="shared" si="6"/>
        <v>980853.67824888788</v>
      </c>
      <c r="V197" s="150"/>
      <c r="W197" s="2">
        <v>192</v>
      </c>
      <c r="X197" s="118">
        <v>50679</v>
      </c>
      <c r="Y197" s="5">
        <f t="shared" si="40"/>
        <v>504952.96568193752</v>
      </c>
      <c r="Z197" s="5">
        <f t="shared" si="41"/>
        <v>4989.5991023797669</v>
      </c>
      <c r="AA197" s="5">
        <f t="shared" si="7"/>
        <v>1623.2459978335164</v>
      </c>
      <c r="AB197" s="35">
        <f t="shared" si="8"/>
        <v>3.8575774968854629E-2</v>
      </c>
      <c r="AC197" s="5">
        <f t="shared" si="9"/>
        <v>3366.3531045462505</v>
      </c>
      <c r="AD197" s="35">
        <f t="shared" si="10"/>
        <v>0.08</v>
      </c>
      <c r="AE197" s="5">
        <f t="shared" si="42"/>
        <v>176670.28031589603</v>
      </c>
      <c r="AF197" s="5">
        <f t="shared" si="43"/>
        <v>781332.7473410191</v>
      </c>
      <c r="AG197" s="5">
        <f t="shared" si="11"/>
        <v>503329.71968410403</v>
      </c>
      <c r="AH197" s="5">
        <f t="shared" si="12"/>
        <v>958003.02765691513</v>
      </c>
      <c r="AI197" s="150"/>
      <c r="AJ197" s="2">
        <v>192</v>
      </c>
      <c r="AK197" s="118">
        <v>50679</v>
      </c>
      <c r="AL197" s="5">
        <f t="shared" si="44"/>
        <v>500179.66205744928</v>
      </c>
      <c r="AM197" s="5">
        <f t="shared" si="45"/>
        <v>4871.6032698015033</v>
      </c>
      <c r="AN197" s="5">
        <f t="shared" si="13"/>
        <v>1641.2762856804766</v>
      </c>
      <c r="AO197" s="35">
        <f t="shared" si="14"/>
        <v>3.9376481936811675E-2</v>
      </c>
      <c r="AP197" s="5">
        <f t="shared" si="15"/>
        <v>3230.3269841210267</v>
      </c>
      <c r="AQ197" s="35">
        <f t="shared" si="16"/>
        <v>7.7499999999999999E-2</v>
      </c>
      <c r="AR197" s="5">
        <f t="shared" si="46"/>
        <v>181461.61422823172</v>
      </c>
      <c r="AS197" s="5">
        <f t="shared" si="47"/>
        <v>753886.21357365733</v>
      </c>
      <c r="AT197" s="5">
        <f t="shared" si="17"/>
        <v>498538.38577176881</v>
      </c>
      <c r="AU197" s="5">
        <f t="shared" si="18"/>
        <v>935347.82780188904</v>
      </c>
      <c r="AV197" s="150"/>
      <c r="AW197" s="2">
        <v>192</v>
      </c>
      <c r="AX197" s="118">
        <v>50679</v>
      </c>
      <c r="AY197" s="5">
        <f t="shared" si="48"/>
        <v>495319.45631068386</v>
      </c>
      <c r="AZ197" s="5">
        <f t="shared" si="49"/>
        <v>4754.6586581588872</v>
      </c>
      <c r="BA197" s="5">
        <f t="shared" si="19"/>
        <v>1658.9120562171133</v>
      </c>
      <c r="BB197" s="35">
        <f t="shared" si="20"/>
        <v>4.0190112504118837E-2</v>
      </c>
      <c r="BC197" s="5">
        <f t="shared" si="21"/>
        <v>3095.7466019417739</v>
      </c>
      <c r="BD197" s="35">
        <f t="shared" si="22"/>
        <v>7.4999999999999997E-2</v>
      </c>
      <c r="BE197" s="5">
        <f t="shared" si="50"/>
        <v>186339.45574553308</v>
      </c>
      <c r="BF197" s="5">
        <f t="shared" si="51"/>
        <v>726555.00662097277</v>
      </c>
      <c r="BG197" s="5">
        <f t="shared" si="23"/>
        <v>493660.54425446677</v>
      </c>
      <c r="BH197" s="5">
        <f t="shared" si="24"/>
        <v>912894.46236650588</v>
      </c>
      <c r="BI197" s="150"/>
      <c r="BJ197" s="2">
        <v>192</v>
      </c>
      <c r="BK197" s="118">
        <v>50679</v>
      </c>
      <c r="BL197" s="5">
        <f t="shared" si="52"/>
        <v>490373.2418660188</v>
      </c>
      <c r="BM197" s="5">
        <f t="shared" si="53"/>
        <v>4638.7987043821031</v>
      </c>
      <c r="BN197" s="5">
        <f t="shared" si="25"/>
        <v>1676.1270347749064</v>
      </c>
      <c r="BO197" s="35">
        <f t="shared" si="26"/>
        <v>4.1016765802230196E-2</v>
      </c>
      <c r="BP197" s="5">
        <f t="shared" si="27"/>
        <v>2962.6716696071967</v>
      </c>
      <c r="BQ197" s="35">
        <f t="shared" si="28"/>
        <v>7.2499999999999995E-2</v>
      </c>
      <c r="BR197" s="5">
        <f t="shared" si="54"/>
        <v>191302.88516875665</v>
      </c>
      <c r="BS197" s="5">
        <f t="shared" si="55"/>
        <v>699346.46607260685</v>
      </c>
      <c r="BT197" s="5">
        <f t="shared" si="29"/>
        <v>488697.11483124387</v>
      </c>
      <c r="BU197" s="5">
        <f t="shared" si="30"/>
        <v>890649.35124136345</v>
      </c>
      <c r="BV197" s="150"/>
      <c r="BW197" s="2">
        <v>192</v>
      </c>
      <c r="BX197" s="118">
        <v>50679</v>
      </c>
      <c r="BY197" s="5">
        <f t="shared" si="56"/>
        <v>485342.06605411059</v>
      </c>
      <c r="BZ197" s="5">
        <f t="shared" si="57"/>
        <v>4524.056967218442</v>
      </c>
      <c r="CA197" s="5">
        <f t="shared" si="31"/>
        <v>1692.8949152361301</v>
      </c>
      <c r="CB197" s="35">
        <f t="shared" si="32"/>
        <v>4.1856538725346504E-2</v>
      </c>
      <c r="CC197" s="5">
        <f t="shared" si="33"/>
        <v>2831.1620519823118</v>
      </c>
      <c r="CD197" s="35">
        <f t="shared" si="34"/>
        <v>7.0000000000000007E-2</v>
      </c>
      <c r="CE197" s="5">
        <f t="shared" si="58"/>
        <v>196350.82886112499</v>
      </c>
      <c r="CF197" s="5">
        <f t="shared" si="59"/>
        <v>672268.1088448161</v>
      </c>
      <c r="CG197" s="5">
        <f t="shared" si="35"/>
        <v>483649.17113887449</v>
      </c>
      <c r="CH197" s="5">
        <f t="shared" si="36"/>
        <v>868618.93770594103</v>
      </c>
    </row>
    <row r="198" spans="9:86" ht="14.25" customHeight="1">
      <c r="I198" s="150"/>
      <c r="J198" s="2">
        <v>193</v>
      </c>
      <c r="K198" s="118">
        <v>50710</v>
      </c>
      <c r="L198" s="5">
        <f t="shared" si="37"/>
        <v>508033.77655086853</v>
      </c>
      <c r="M198" s="5">
        <f t="shared" si="0"/>
        <v>5108.6129075462923</v>
      </c>
      <c r="N198" s="5">
        <f t="shared" si="1"/>
        <v>1615.8806937590712</v>
      </c>
      <c r="O198" s="35">
        <f t="shared" si="2"/>
        <v>3.81678723346996E-2</v>
      </c>
      <c r="P198" s="5">
        <f t="shared" si="3"/>
        <v>3492.7322137872211</v>
      </c>
      <c r="Q198" s="35">
        <f t="shared" si="4"/>
        <v>8.2500000000000004E-2</v>
      </c>
      <c r="R198" s="5">
        <f t="shared" si="38"/>
        <v>173582.10414289118</v>
      </c>
      <c r="S198" s="5">
        <f t="shared" si="39"/>
        <v>812380.18701354309</v>
      </c>
      <c r="T198" s="5">
        <f t="shared" si="5"/>
        <v>506417.89585710946</v>
      </c>
      <c r="U198" s="5">
        <f t="shared" si="6"/>
        <v>985962.29115643422</v>
      </c>
      <c r="V198" s="150"/>
      <c r="W198" s="2">
        <v>193</v>
      </c>
      <c r="X198" s="118">
        <v>50710</v>
      </c>
      <c r="Y198" s="5">
        <f t="shared" si="40"/>
        <v>503329.71968410403</v>
      </c>
      <c r="Z198" s="5">
        <f t="shared" si="41"/>
        <v>4989.5991023797669</v>
      </c>
      <c r="AA198" s="5">
        <f t="shared" si="7"/>
        <v>1634.0676378190733</v>
      </c>
      <c r="AB198" s="35">
        <f t="shared" si="8"/>
        <v>3.895818364577322E-2</v>
      </c>
      <c r="AC198" s="5">
        <f t="shared" si="9"/>
        <v>3355.5314645606936</v>
      </c>
      <c r="AD198" s="35">
        <f t="shared" si="10"/>
        <v>0.08</v>
      </c>
      <c r="AE198" s="5">
        <f t="shared" si="42"/>
        <v>178304.3479537151</v>
      </c>
      <c r="AF198" s="5">
        <f t="shared" si="43"/>
        <v>784688.27880557976</v>
      </c>
      <c r="AG198" s="5">
        <f t="shared" si="11"/>
        <v>501695.65204628493</v>
      </c>
      <c r="AH198" s="5">
        <f t="shared" si="12"/>
        <v>962992.62675929489</v>
      </c>
      <c r="AI198" s="150"/>
      <c r="AJ198" s="2">
        <v>193</v>
      </c>
      <c r="AK198" s="118">
        <v>50710</v>
      </c>
      <c r="AL198" s="5">
        <f t="shared" si="44"/>
        <v>498538.38577176881</v>
      </c>
      <c r="AM198" s="5">
        <f t="shared" si="45"/>
        <v>4871.6032698015033</v>
      </c>
      <c r="AN198" s="5">
        <f t="shared" si="13"/>
        <v>1651.8761950254966</v>
      </c>
      <c r="AO198" s="35">
        <f t="shared" si="14"/>
        <v>3.9761259927095602E-2</v>
      </c>
      <c r="AP198" s="5">
        <f t="shared" si="15"/>
        <v>3219.7270747760067</v>
      </c>
      <c r="AQ198" s="35">
        <f t="shared" si="16"/>
        <v>7.7499999999999999E-2</v>
      </c>
      <c r="AR198" s="5">
        <f t="shared" si="46"/>
        <v>183113.4904232572</v>
      </c>
      <c r="AS198" s="5">
        <f t="shared" si="47"/>
        <v>757105.94064843329</v>
      </c>
      <c r="AT198" s="5">
        <f t="shared" si="17"/>
        <v>496886.50957674329</v>
      </c>
      <c r="AU198" s="5">
        <f t="shared" si="18"/>
        <v>940219.43107169052</v>
      </c>
      <c r="AV198" s="150"/>
      <c r="AW198" s="2">
        <v>193</v>
      </c>
      <c r="AX198" s="118">
        <v>50710</v>
      </c>
      <c r="AY198" s="5">
        <f t="shared" si="48"/>
        <v>493660.54425446677</v>
      </c>
      <c r="AZ198" s="5">
        <f t="shared" si="49"/>
        <v>4754.6586581588872</v>
      </c>
      <c r="BA198" s="5">
        <f t="shared" si="19"/>
        <v>1669.2802565684701</v>
      </c>
      <c r="BB198" s="35">
        <f t="shared" si="20"/>
        <v>4.0577200896363498E-2</v>
      </c>
      <c r="BC198" s="5">
        <f t="shared" si="21"/>
        <v>3085.3784015904171</v>
      </c>
      <c r="BD198" s="35">
        <f t="shared" si="22"/>
        <v>7.4999999999999997E-2</v>
      </c>
      <c r="BE198" s="5">
        <f t="shared" si="50"/>
        <v>188008.73600210156</v>
      </c>
      <c r="BF198" s="5">
        <f t="shared" si="51"/>
        <v>729640.38502256316</v>
      </c>
      <c r="BG198" s="5">
        <f t="shared" si="23"/>
        <v>491991.26399789832</v>
      </c>
      <c r="BH198" s="5">
        <f t="shared" si="24"/>
        <v>917649.12102466472</v>
      </c>
      <c r="BI198" s="150"/>
      <c r="BJ198" s="2">
        <v>193</v>
      </c>
      <c r="BK198" s="118">
        <v>50710</v>
      </c>
      <c r="BL198" s="5">
        <f t="shared" si="52"/>
        <v>488697.11483124387</v>
      </c>
      <c r="BM198" s="5">
        <f t="shared" si="53"/>
        <v>4638.7987043821031</v>
      </c>
      <c r="BN198" s="5">
        <f t="shared" si="25"/>
        <v>1686.2536356100049</v>
      </c>
      <c r="BO198" s="35">
        <f t="shared" si="26"/>
        <v>4.1406104135293685E-2</v>
      </c>
      <c r="BP198" s="5">
        <f t="shared" si="27"/>
        <v>2952.5450687720981</v>
      </c>
      <c r="BQ198" s="35">
        <f t="shared" si="28"/>
        <v>7.2499999999999995E-2</v>
      </c>
      <c r="BR198" s="5">
        <f t="shared" si="54"/>
        <v>192989.13880436667</v>
      </c>
      <c r="BS198" s="5">
        <f t="shared" si="55"/>
        <v>702299.0111413789</v>
      </c>
      <c r="BT198" s="5">
        <f t="shared" si="29"/>
        <v>487010.86119563389</v>
      </c>
      <c r="BU198" s="5">
        <f t="shared" si="30"/>
        <v>895288.14994574559</v>
      </c>
      <c r="BV198" s="150"/>
      <c r="BW198" s="2">
        <v>193</v>
      </c>
      <c r="BX198" s="118">
        <v>50710</v>
      </c>
      <c r="BY198" s="5">
        <f t="shared" si="56"/>
        <v>483649.17113887449</v>
      </c>
      <c r="BZ198" s="5">
        <f t="shared" si="57"/>
        <v>4524.056967218442</v>
      </c>
      <c r="CA198" s="5">
        <f t="shared" si="31"/>
        <v>1702.7701355750073</v>
      </c>
      <c r="CB198" s="35">
        <f t="shared" si="32"/>
        <v>4.2248065015359881E-2</v>
      </c>
      <c r="CC198" s="5">
        <f t="shared" si="33"/>
        <v>2821.2868316434347</v>
      </c>
      <c r="CD198" s="35">
        <f t="shared" si="34"/>
        <v>7.0000000000000007E-2</v>
      </c>
      <c r="CE198" s="5">
        <f t="shared" si="58"/>
        <v>198053.59899669999</v>
      </c>
      <c r="CF198" s="5">
        <f t="shared" si="59"/>
        <v>675089.39567645954</v>
      </c>
      <c r="CG198" s="5">
        <f t="shared" si="35"/>
        <v>481946.40100329946</v>
      </c>
      <c r="CH198" s="5">
        <f t="shared" si="36"/>
        <v>873142.99467315956</v>
      </c>
    </row>
    <row r="199" spans="9:86" ht="14.25" customHeight="1">
      <c r="I199" s="150"/>
      <c r="J199" s="2">
        <v>194</v>
      </c>
      <c r="K199" s="118">
        <v>50740</v>
      </c>
      <c r="L199" s="5">
        <f t="shared" si="37"/>
        <v>506417.89585710946</v>
      </c>
      <c r="M199" s="5">
        <f t="shared" si="0"/>
        <v>5108.6129075462923</v>
      </c>
      <c r="N199" s="5">
        <f t="shared" si="1"/>
        <v>1626.9898735286647</v>
      </c>
      <c r="O199" s="35">
        <f t="shared" si="2"/>
        <v>3.8552899970685117E-2</v>
      </c>
      <c r="P199" s="5">
        <f t="shared" si="3"/>
        <v>3481.6230340176276</v>
      </c>
      <c r="Q199" s="35">
        <f t="shared" si="4"/>
        <v>8.2500000000000004E-2</v>
      </c>
      <c r="R199" s="5">
        <f t="shared" si="38"/>
        <v>175209.09401641984</v>
      </c>
      <c r="S199" s="5">
        <f t="shared" si="39"/>
        <v>815861.81004756072</v>
      </c>
      <c r="T199" s="5">
        <f t="shared" si="5"/>
        <v>504790.9059835808</v>
      </c>
      <c r="U199" s="5">
        <f t="shared" si="6"/>
        <v>991070.90406398056</v>
      </c>
      <c r="V199" s="150"/>
      <c r="W199" s="2">
        <v>194</v>
      </c>
      <c r="X199" s="118">
        <v>50740</v>
      </c>
      <c r="Y199" s="5">
        <f t="shared" si="40"/>
        <v>501695.65204628493</v>
      </c>
      <c r="Z199" s="5">
        <f t="shared" si="41"/>
        <v>4989.5991023797669</v>
      </c>
      <c r="AA199" s="5">
        <f t="shared" si="7"/>
        <v>1644.9614220712006</v>
      </c>
      <c r="AB199" s="35">
        <f t="shared" si="8"/>
        <v>3.9345641096035042E-2</v>
      </c>
      <c r="AC199" s="5">
        <f t="shared" si="9"/>
        <v>3344.6376803085664</v>
      </c>
      <c r="AD199" s="35">
        <f t="shared" si="10"/>
        <v>0.08</v>
      </c>
      <c r="AE199" s="5">
        <f t="shared" si="42"/>
        <v>179949.30937578631</v>
      </c>
      <c r="AF199" s="5">
        <f t="shared" si="43"/>
        <v>788032.9164858883</v>
      </c>
      <c r="AG199" s="5">
        <f t="shared" si="11"/>
        <v>500050.69062421372</v>
      </c>
      <c r="AH199" s="5">
        <f t="shared" si="12"/>
        <v>967982.22586167464</v>
      </c>
      <c r="AI199" s="150"/>
      <c r="AJ199" s="2">
        <v>194</v>
      </c>
      <c r="AK199" s="118">
        <v>50740</v>
      </c>
      <c r="AL199" s="5">
        <f t="shared" si="44"/>
        <v>496886.50957674329</v>
      </c>
      <c r="AM199" s="5">
        <f t="shared" si="45"/>
        <v>4871.6032698015033</v>
      </c>
      <c r="AN199" s="5">
        <f t="shared" si="13"/>
        <v>1662.5445621183694</v>
      </c>
      <c r="AO199" s="35">
        <f t="shared" si="14"/>
        <v>4.0151089556475686E-2</v>
      </c>
      <c r="AP199" s="5">
        <f t="shared" si="15"/>
        <v>3209.0587076831339</v>
      </c>
      <c r="AQ199" s="35">
        <f t="shared" si="16"/>
        <v>7.7499999999999999E-2</v>
      </c>
      <c r="AR199" s="5">
        <f t="shared" si="46"/>
        <v>184776.03498537556</v>
      </c>
      <c r="AS199" s="5">
        <f t="shared" si="47"/>
        <v>760314.9993561164</v>
      </c>
      <c r="AT199" s="5">
        <f t="shared" si="17"/>
        <v>495223.96501462493</v>
      </c>
      <c r="AU199" s="5">
        <f t="shared" si="18"/>
        <v>945091.03434149199</v>
      </c>
      <c r="AV199" s="150"/>
      <c r="AW199" s="2">
        <v>194</v>
      </c>
      <c r="AX199" s="118">
        <v>50740</v>
      </c>
      <c r="AY199" s="5">
        <f t="shared" si="48"/>
        <v>491991.26399789832</v>
      </c>
      <c r="AZ199" s="5">
        <f t="shared" si="49"/>
        <v>4754.6586581588872</v>
      </c>
      <c r="BA199" s="5">
        <f t="shared" si="19"/>
        <v>1679.713258172023</v>
      </c>
      <c r="BB199" s="35">
        <f t="shared" si="20"/>
        <v>4.0969343508811526E-2</v>
      </c>
      <c r="BC199" s="5">
        <f t="shared" si="21"/>
        <v>3074.9453999868642</v>
      </c>
      <c r="BD199" s="35">
        <f t="shared" si="22"/>
        <v>7.4999999999999997E-2</v>
      </c>
      <c r="BE199" s="5">
        <f t="shared" si="50"/>
        <v>189688.4492602736</v>
      </c>
      <c r="BF199" s="5">
        <f t="shared" si="51"/>
        <v>732715.33042254997</v>
      </c>
      <c r="BG199" s="5">
        <f t="shared" si="23"/>
        <v>490311.55073972628</v>
      </c>
      <c r="BH199" s="5">
        <f t="shared" si="24"/>
        <v>922403.77968282357</v>
      </c>
      <c r="BI199" s="150"/>
      <c r="BJ199" s="2">
        <v>194</v>
      </c>
      <c r="BK199" s="118">
        <v>50740</v>
      </c>
      <c r="BL199" s="5">
        <f t="shared" si="52"/>
        <v>487010.86119563389</v>
      </c>
      <c r="BM199" s="5">
        <f t="shared" si="53"/>
        <v>4638.7987043821031</v>
      </c>
      <c r="BN199" s="5">
        <f t="shared" si="25"/>
        <v>1696.4414179918149</v>
      </c>
      <c r="BO199" s="35">
        <f t="shared" si="26"/>
        <v>4.1800498998982666E-2</v>
      </c>
      <c r="BP199" s="5">
        <f t="shared" si="27"/>
        <v>2942.3572863902882</v>
      </c>
      <c r="BQ199" s="35">
        <f t="shared" si="28"/>
        <v>7.2499999999999995E-2</v>
      </c>
      <c r="BR199" s="5">
        <f t="shared" si="54"/>
        <v>194685.58022235849</v>
      </c>
      <c r="BS199" s="5">
        <f t="shared" si="55"/>
        <v>705241.36842776916</v>
      </c>
      <c r="BT199" s="5">
        <f t="shared" si="29"/>
        <v>485314.41977764206</v>
      </c>
      <c r="BU199" s="5">
        <f t="shared" si="30"/>
        <v>899926.94865012763</v>
      </c>
      <c r="BV199" s="150"/>
      <c r="BW199" s="2">
        <v>194</v>
      </c>
      <c r="BX199" s="118">
        <v>50740</v>
      </c>
      <c r="BY199" s="5">
        <f t="shared" si="56"/>
        <v>481946.40100329946</v>
      </c>
      <c r="BZ199" s="5">
        <f t="shared" si="57"/>
        <v>4524.056967218442</v>
      </c>
      <c r="CA199" s="5">
        <f t="shared" si="31"/>
        <v>1712.7029613658615</v>
      </c>
      <c r="CB199" s="35">
        <f t="shared" si="32"/>
        <v>4.264464988970762E-2</v>
      </c>
      <c r="CC199" s="5">
        <f t="shared" si="33"/>
        <v>2811.3540058525805</v>
      </c>
      <c r="CD199" s="35">
        <f t="shared" si="34"/>
        <v>7.0000000000000007E-2</v>
      </c>
      <c r="CE199" s="5">
        <f t="shared" si="58"/>
        <v>199766.30195806586</v>
      </c>
      <c r="CF199" s="5">
        <f t="shared" si="59"/>
        <v>677900.74968231213</v>
      </c>
      <c r="CG199" s="5">
        <f t="shared" si="35"/>
        <v>480233.69804193359</v>
      </c>
      <c r="CH199" s="5">
        <f t="shared" si="36"/>
        <v>877667.05164037796</v>
      </c>
    </row>
    <row r="200" spans="9:86" ht="14.25" customHeight="1">
      <c r="I200" s="150"/>
      <c r="J200" s="2">
        <v>195</v>
      </c>
      <c r="K200" s="118">
        <v>50771</v>
      </c>
      <c r="L200" s="5">
        <f t="shared" si="37"/>
        <v>504790.9059835808</v>
      </c>
      <c r="M200" s="5">
        <f t="shared" si="0"/>
        <v>5108.6129075462923</v>
      </c>
      <c r="N200" s="5">
        <f t="shared" si="1"/>
        <v>1638.1754289091741</v>
      </c>
      <c r="O200" s="35">
        <f t="shared" si="2"/>
        <v>3.8943065165974886E-2</v>
      </c>
      <c r="P200" s="5">
        <f t="shared" si="3"/>
        <v>3470.4374786371181</v>
      </c>
      <c r="Q200" s="35">
        <f t="shared" si="4"/>
        <v>8.2500000000000004E-2</v>
      </c>
      <c r="R200" s="5">
        <f t="shared" si="38"/>
        <v>176847.269445329</v>
      </c>
      <c r="S200" s="5">
        <f t="shared" si="39"/>
        <v>819332.24752619781</v>
      </c>
      <c r="T200" s="5">
        <f t="shared" si="5"/>
        <v>503152.73055467161</v>
      </c>
      <c r="U200" s="5">
        <f t="shared" si="6"/>
        <v>996179.51697152678</v>
      </c>
      <c r="V200" s="150"/>
      <c r="W200" s="2">
        <v>195</v>
      </c>
      <c r="X200" s="118">
        <v>50771</v>
      </c>
      <c r="Y200" s="5">
        <f t="shared" si="40"/>
        <v>500050.69062421372</v>
      </c>
      <c r="Z200" s="5">
        <f t="shared" si="41"/>
        <v>4989.5991023797669</v>
      </c>
      <c r="AA200" s="5">
        <f t="shared" si="7"/>
        <v>1655.9278315516754</v>
      </c>
      <c r="AB200" s="35">
        <f t="shared" si="8"/>
        <v>3.9738239244935247E-2</v>
      </c>
      <c r="AC200" s="5">
        <f t="shared" si="9"/>
        <v>3333.6712708280916</v>
      </c>
      <c r="AD200" s="35">
        <f t="shared" si="10"/>
        <v>0.08</v>
      </c>
      <c r="AE200" s="5">
        <f t="shared" si="42"/>
        <v>181605.23720733798</v>
      </c>
      <c r="AF200" s="5">
        <f t="shared" si="43"/>
        <v>791366.58775671641</v>
      </c>
      <c r="AG200" s="5">
        <f t="shared" si="11"/>
        <v>498394.76279266202</v>
      </c>
      <c r="AH200" s="5">
        <f t="shared" si="12"/>
        <v>972971.82496405439</v>
      </c>
      <c r="AI200" s="150"/>
      <c r="AJ200" s="2">
        <v>195</v>
      </c>
      <c r="AK200" s="118">
        <v>50771</v>
      </c>
      <c r="AL200" s="5">
        <f t="shared" si="44"/>
        <v>495223.96501462493</v>
      </c>
      <c r="AM200" s="5">
        <f t="shared" si="45"/>
        <v>4871.6032698015033</v>
      </c>
      <c r="AN200" s="5">
        <f t="shared" si="13"/>
        <v>1673.2818290820505</v>
      </c>
      <c r="AO200" s="35">
        <f t="shared" si="14"/>
        <v>4.0546062726167995E-2</v>
      </c>
      <c r="AP200" s="5">
        <f t="shared" si="15"/>
        <v>3198.3214407194528</v>
      </c>
      <c r="AQ200" s="35">
        <f t="shared" si="16"/>
        <v>7.7499999999999999E-2</v>
      </c>
      <c r="AR200" s="5">
        <f t="shared" si="46"/>
        <v>186449.31681445762</v>
      </c>
      <c r="AS200" s="5">
        <f t="shared" si="47"/>
        <v>763513.32079683582</v>
      </c>
      <c r="AT200" s="5">
        <f t="shared" si="17"/>
        <v>493550.68318554288</v>
      </c>
      <c r="AU200" s="5">
        <f t="shared" si="18"/>
        <v>949962.63761129347</v>
      </c>
      <c r="AV200" s="150"/>
      <c r="AW200" s="2">
        <v>195</v>
      </c>
      <c r="AX200" s="118">
        <v>50771</v>
      </c>
      <c r="AY200" s="5">
        <f t="shared" si="48"/>
        <v>490311.55073972628</v>
      </c>
      <c r="AZ200" s="5">
        <f t="shared" si="49"/>
        <v>4754.6586581588872</v>
      </c>
      <c r="BA200" s="5">
        <f t="shared" si="19"/>
        <v>1690.2114660355983</v>
      </c>
      <c r="BB200" s="35">
        <f t="shared" si="20"/>
        <v>4.1366632219508578E-2</v>
      </c>
      <c r="BC200" s="5">
        <f t="shared" si="21"/>
        <v>3064.4471921232889</v>
      </c>
      <c r="BD200" s="35">
        <f t="shared" si="22"/>
        <v>7.4999999999999997E-2</v>
      </c>
      <c r="BE200" s="5">
        <f t="shared" si="50"/>
        <v>191378.6607263092</v>
      </c>
      <c r="BF200" s="5">
        <f t="shared" si="51"/>
        <v>735779.77761467325</v>
      </c>
      <c r="BG200" s="5">
        <f t="shared" si="23"/>
        <v>488621.33927369071</v>
      </c>
      <c r="BH200" s="5">
        <f t="shared" si="24"/>
        <v>927158.43834098242</v>
      </c>
      <c r="BI200" s="150"/>
      <c r="BJ200" s="2">
        <v>195</v>
      </c>
      <c r="BK200" s="118">
        <v>50771</v>
      </c>
      <c r="BL200" s="5">
        <f t="shared" si="52"/>
        <v>485314.41977764206</v>
      </c>
      <c r="BM200" s="5">
        <f t="shared" si="53"/>
        <v>4638.7987043821031</v>
      </c>
      <c r="BN200" s="5">
        <f t="shared" si="25"/>
        <v>1706.6907515588491</v>
      </c>
      <c r="BO200" s="35">
        <f t="shared" si="26"/>
        <v>4.220004224908401E-2</v>
      </c>
      <c r="BP200" s="5">
        <f t="shared" si="27"/>
        <v>2932.107952823254</v>
      </c>
      <c r="BQ200" s="35">
        <f t="shared" si="28"/>
        <v>7.2499999999999995E-2</v>
      </c>
      <c r="BR200" s="5">
        <f t="shared" si="54"/>
        <v>196392.27097391733</v>
      </c>
      <c r="BS200" s="5">
        <f t="shared" si="55"/>
        <v>708173.47638059244</v>
      </c>
      <c r="BT200" s="5">
        <f t="shared" si="29"/>
        <v>483607.72902608319</v>
      </c>
      <c r="BU200" s="5">
        <f t="shared" si="30"/>
        <v>904565.74735450977</v>
      </c>
      <c r="BV200" s="150"/>
      <c r="BW200" s="2">
        <v>195</v>
      </c>
      <c r="BX200" s="118">
        <v>50771</v>
      </c>
      <c r="BY200" s="5">
        <f t="shared" si="56"/>
        <v>480233.69804193359</v>
      </c>
      <c r="BZ200" s="5">
        <f t="shared" si="57"/>
        <v>4524.056967218442</v>
      </c>
      <c r="CA200" s="5">
        <f t="shared" si="31"/>
        <v>1722.6937286404959</v>
      </c>
      <c r="CB200" s="35">
        <f t="shared" si="32"/>
        <v>4.3046385182825844E-2</v>
      </c>
      <c r="CC200" s="5">
        <f t="shared" si="33"/>
        <v>2801.363238577946</v>
      </c>
      <c r="CD200" s="35">
        <f t="shared" si="34"/>
        <v>7.0000000000000007E-2</v>
      </c>
      <c r="CE200" s="5">
        <f t="shared" si="58"/>
        <v>201488.99568670636</v>
      </c>
      <c r="CF200" s="5">
        <f t="shared" si="59"/>
        <v>680702.1129208901</v>
      </c>
      <c r="CG200" s="5">
        <f t="shared" si="35"/>
        <v>478511.00431329309</v>
      </c>
      <c r="CH200" s="5">
        <f t="shared" si="36"/>
        <v>882191.10860759648</v>
      </c>
    </row>
    <row r="201" spans="9:86" ht="14.25" customHeight="1">
      <c r="I201" s="150"/>
      <c r="J201" s="2">
        <v>196</v>
      </c>
      <c r="K201" s="118">
        <v>50802</v>
      </c>
      <c r="L201" s="5">
        <f t="shared" si="37"/>
        <v>503152.73055467161</v>
      </c>
      <c r="M201" s="5">
        <f t="shared" si="0"/>
        <v>5108.6129075462923</v>
      </c>
      <c r="N201" s="5">
        <f t="shared" si="1"/>
        <v>1649.437884982925</v>
      </c>
      <c r="O201" s="35">
        <f t="shared" si="2"/>
        <v>3.9338462096737845E-2</v>
      </c>
      <c r="P201" s="5">
        <f t="shared" si="3"/>
        <v>3459.1750225633673</v>
      </c>
      <c r="Q201" s="35">
        <f t="shared" si="4"/>
        <v>8.2500000000000004E-2</v>
      </c>
      <c r="R201" s="5">
        <f t="shared" si="38"/>
        <v>178496.70733031194</v>
      </c>
      <c r="S201" s="5">
        <f t="shared" si="39"/>
        <v>822791.42254876113</v>
      </c>
      <c r="T201" s="5">
        <f t="shared" si="5"/>
        <v>501503.2926696887</v>
      </c>
      <c r="U201" s="5">
        <f t="shared" si="6"/>
        <v>1001288.129879073</v>
      </c>
      <c r="V201" s="150"/>
      <c r="W201" s="2">
        <v>196</v>
      </c>
      <c r="X201" s="118">
        <v>50802</v>
      </c>
      <c r="Y201" s="5">
        <f t="shared" si="40"/>
        <v>498394.76279266202</v>
      </c>
      <c r="Z201" s="5">
        <f t="shared" si="41"/>
        <v>4989.5991023797669</v>
      </c>
      <c r="AA201" s="5">
        <f t="shared" si="7"/>
        <v>1666.9673504286866</v>
      </c>
      <c r="AB201" s="35">
        <f t="shared" si="8"/>
        <v>4.0136072243331281E-2</v>
      </c>
      <c r="AC201" s="5">
        <f t="shared" si="9"/>
        <v>3322.6317519510803</v>
      </c>
      <c r="AD201" s="35">
        <f t="shared" si="10"/>
        <v>0.08</v>
      </c>
      <c r="AE201" s="5">
        <f t="shared" si="42"/>
        <v>183272.20455776667</v>
      </c>
      <c r="AF201" s="5">
        <f t="shared" si="43"/>
        <v>794689.21950866748</v>
      </c>
      <c r="AG201" s="5">
        <f t="shared" si="11"/>
        <v>496727.79544223333</v>
      </c>
      <c r="AH201" s="5">
        <f t="shared" si="12"/>
        <v>977961.42406643415</v>
      </c>
      <c r="AI201" s="150"/>
      <c r="AJ201" s="2">
        <v>196</v>
      </c>
      <c r="AK201" s="118">
        <v>50802</v>
      </c>
      <c r="AL201" s="5">
        <f t="shared" si="44"/>
        <v>493550.68318554288</v>
      </c>
      <c r="AM201" s="5">
        <f t="shared" si="45"/>
        <v>4871.6032698015033</v>
      </c>
      <c r="AN201" s="5">
        <f t="shared" si="13"/>
        <v>1684.0884408948723</v>
      </c>
      <c r="AO201" s="35">
        <f t="shared" si="14"/>
        <v>4.0946273562630607E-2</v>
      </c>
      <c r="AP201" s="5">
        <f t="shared" si="15"/>
        <v>3187.514828906631</v>
      </c>
      <c r="AQ201" s="35">
        <f t="shared" si="16"/>
        <v>7.7499999999999999E-2</v>
      </c>
      <c r="AR201" s="5">
        <f t="shared" si="46"/>
        <v>188133.4052553525</v>
      </c>
      <c r="AS201" s="5">
        <f t="shared" si="47"/>
        <v>766700.83562574245</v>
      </c>
      <c r="AT201" s="5">
        <f t="shared" si="17"/>
        <v>491866.59474464803</v>
      </c>
      <c r="AU201" s="5">
        <f t="shared" si="18"/>
        <v>954834.24088109494</v>
      </c>
      <c r="AV201" s="150"/>
      <c r="AW201" s="2">
        <v>196</v>
      </c>
      <c r="AX201" s="118">
        <v>50802</v>
      </c>
      <c r="AY201" s="5">
        <f t="shared" si="48"/>
        <v>488621.33927369071</v>
      </c>
      <c r="AZ201" s="5">
        <f t="shared" si="49"/>
        <v>4754.6586581588872</v>
      </c>
      <c r="BA201" s="5">
        <f t="shared" si="19"/>
        <v>1700.7752876983204</v>
      </c>
      <c r="BB201" s="35">
        <f t="shared" si="20"/>
        <v>4.1769161131433953E-2</v>
      </c>
      <c r="BC201" s="5">
        <f t="shared" si="21"/>
        <v>3053.8833704605668</v>
      </c>
      <c r="BD201" s="35">
        <f t="shared" si="22"/>
        <v>7.4999999999999997E-2</v>
      </c>
      <c r="BE201" s="5">
        <f t="shared" si="50"/>
        <v>193079.43601400752</v>
      </c>
      <c r="BF201" s="5">
        <f t="shared" si="51"/>
        <v>738833.66098513384</v>
      </c>
      <c r="BG201" s="5">
        <f t="shared" si="23"/>
        <v>486920.5639859924</v>
      </c>
      <c r="BH201" s="5">
        <f t="shared" si="24"/>
        <v>931913.09699914139</v>
      </c>
      <c r="BI201" s="150"/>
      <c r="BJ201" s="2">
        <v>196</v>
      </c>
      <c r="BK201" s="118">
        <v>50802</v>
      </c>
      <c r="BL201" s="5">
        <f t="shared" si="52"/>
        <v>483607.72902608319</v>
      </c>
      <c r="BM201" s="5">
        <f t="shared" si="53"/>
        <v>4638.7987043821031</v>
      </c>
      <c r="BN201" s="5">
        <f t="shared" si="25"/>
        <v>1717.0020081828507</v>
      </c>
      <c r="BO201" s="35">
        <f t="shared" si="26"/>
        <v>4.2604827966020657E-2</v>
      </c>
      <c r="BP201" s="5">
        <f t="shared" si="27"/>
        <v>2921.7966961992524</v>
      </c>
      <c r="BQ201" s="35">
        <f t="shared" si="28"/>
        <v>7.2499999999999995E-2</v>
      </c>
      <c r="BR201" s="5">
        <f t="shared" si="54"/>
        <v>198109.27298210017</v>
      </c>
      <c r="BS201" s="5">
        <f t="shared" si="55"/>
        <v>711095.27307679167</v>
      </c>
      <c r="BT201" s="5">
        <f t="shared" si="29"/>
        <v>481890.72701790032</v>
      </c>
      <c r="BU201" s="5">
        <f t="shared" si="30"/>
        <v>909204.54605889181</v>
      </c>
      <c r="BV201" s="150"/>
      <c r="BW201" s="2">
        <v>196</v>
      </c>
      <c r="BX201" s="118">
        <v>50802</v>
      </c>
      <c r="BY201" s="5">
        <f t="shared" si="56"/>
        <v>478511.00431329309</v>
      </c>
      <c r="BZ201" s="5">
        <f t="shared" si="57"/>
        <v>4524.056967218442</v>
      </c>
      <c r="CA201" s="5">
        <f t="shared" si="31"/>
        <v>1732.7427753908987</v>
      </c>
      <c r="CB201" s="35">
        <f t="shared" si="32"/>
        <v>4.3453364953498844E-2</v>
      </c>
      <c r="CC201" s="5">
        <f t="shared" si="33"/>
        <v>2791.3141918275433</v>
      </c>
      <c r="CD201" s="35">
        <f t="shared" si="34"/>
        <v>7.0000000000000007E-2</v>
      </c>
      <c r="CE201" s="5">
        <f t="shared" si="58"/>
        <v>203221.73846209724</v>
      </c>
      <c r="CF201" s="5">
        <f t="shared" si="59"/>
        <v>683493.42711271765</v>
      </c>
      <c r="CG201" s="5">
        <f t="shared" si="35"/>
        <v>476778.26153790217</v>
      </c>
      <c r="CH201" s="5">
        <f t="shared" si="36"/>
        <v>886715.16557481489</v>
      </c>
    </row>
    <row r="202" spans="9:86" ht="14.25" customHeight="1">
      <c r="I202" s="150"/>
      <c r="J202" s="2">
        <v>197</v>
      </c>
      <c r="K202" s="118">
        <v>50830</v>
      </c>
      <c r="L202" s="5">
        <f t="shared" si="37"/>
        <v>501503.2926696887</v>
      </c>
      <c r="M202" s="5">
        <f t="shared" si="0"/>
        <v>5108.6129075462923</v>
      </c>
      <c r="N202" s="5">
        <f t="shared" si="1"/>
        <v>1660.7777704421824</v>
      </c>
      <c r="O202" s="35">
        <f t="shared" si="2"/>
        <v>3.9739187232879225E-2</v>
      </c>
      <c r="P202" s="5">
        <f t="shared" si="3"/>
        <v>3447.8351371041099</v>
      </c>
      <c r="Q202" s="35">
        <f t="shared" si="4"/>
        <v>8.2500000000000004E-2</v>
      </c>
      <c r="R202" s="5">
        <f t="shared" si="38"/>
        <v>180157.48510075413</v>
      </c>
      <c r="S202" s="5">
        <f t="shared" si="39"/>
        <v>826239.25768586528</v>
      </c>
      <c r="T202" s="5">
        <f t="shared" si="5"/>
        <v>499842.51489924651</v>
      </c>
      <c r="U202" s="5">
        <f t="shared" si="6"/>
        <v>1006396.7427866193</v>
      </c>
      <c r="V202" s="150"/>
      <c r="W202" s="2">
        <v>197</v>
      </c>
      <c r="X202" s="118">
        <v>50830</v>
      </c>
      <c r="Y202" s="5">
        <f t="shared" si="40"/>
        <v>496727.79544223333</v>
      </c>
      <c r="Z202" s="5">
        <f t="shared" si="41"/>
        <v>4989.5991023797669</v>
      </c>
      <c r="AA202" s="5">
        <f t="shared" si="7"/>
        <v>1678.0804660982112</v>
      </c>
      <c r="AB202" s="35">
        <f t="shared" si="8"/>
        <v>4.05392365354766E-2</v>
      </c>
      <c r="AC202" s="5">
        <f t="shared" si="9"/>
        <v>3311.5186362815557</v>
      </c>
      <c r="AD202" s="35">
        <f t="shared" si="10"/>
        <v>0.08</v>
      </c>
      <c r="AE202" s="5">
        <f t="shared" si="42"/>
        <v>184950.28502386488</v>
      </c>
      <c r="AF202" s="5">
        <f t="shared" si="43"/>
        <v>798000.73814494908</v>
      </c>
      <c r="AG202" s="5">
        <f t="shared" si="11"/>
        <v>495049.71497613512</v>
      </c>
      <c r="AH202" s="5">
        <f t="shared" si="12"/>
        <v>982951.0231688139</v>
      </c>
      <c r="AI202" s="150"/>
      <c r="AJ202" s="2">
        <v>197</v>
      </c>
      <c r="AK202" s="118">
        <v>50830</v>
      </c>
      <c r="AL202" s="5">
        <f t="shared" si="44"/>
        <v>491866.59474464803</v>
      </c>
      <c r="AM202" s="5">
        <f t="shared" si="45"/>
        <v>4871.6032698015033</v>
      </c>
      <c r="AN202" s="5">
        <f t="shared" si="13"/>
        <v>1694.9648454089847</v>
      </c>
      <c r="AO202" s="35">
        <f t="shared" si="14"/>
        <v>4.1351818485390504E-2</v>
      </c>
      <c r="AP202" s="5">
        <f t="shared" si="15"/>
        <v>3176.6384243925186</v>
      </c>
      <c r="AQ202" s="35">
        <f t="shared" si="16"/>
        <v>7.7499999999999999E-2</v>
      </c>
      <c r="AR202" s="5">
        <f t="shared" si="46"/>
        <v>189828.37010076147</v>
      </c>
      <c r="AS202" s="5">
        <f t="shared" si="47"/>
        <v>769877.474050135</v>
      </c>
      <c r="AT202" s="5">
        <f t="shared" si="17"/>
        <v>490171.62989923905</v>
      </c>
      <c r="AU202" s="5">
        <f t="shared" si="18"/>
        <v>959705.84415089642</v>
      </c>
      <c r="AV202" s="150"/>
      <c r="AW202" s="2">
        <v>197</v>
      </c>
      <c r="AX202" s="118">
        <v>50830</v>
      </c>
      <c r="AY202" s="5">
        <f t="shared" si="48"/>
        <v>486920.5639859924</v>
      </c>
      <c r="AZ202" s="5">
        <f t="shared" si="49"/>
        <v>4754.6586581588872</v>
      </c>
      <c r="BA202" s="5">
        <f t="shared" si="19"/>
        <v>1711.4051332464351</v>
      </c>
      <c r="BB202" s="35">
        <f t="shared" si="20"/>
        <v>4.2177026640320782E-2</v>
      </c>
      <c r="BC202" s="5">
        <f t="shared" si="21"/>
        <v>3043.2535249124521</v>
      </c>
      <c r="BD202" s="35">
        <f t="shared" si="22"/>
        <v>7.4999999999999997E-2</v>
      </c>
      <c r="BE202" s="5">
        <f t="shared" si="50"/>
        <v>194790.84114725396</v>
      </c>
      <c r="BF202" s="5">
        <f t="shared" si="51"/>
        <v>741876.91451004625</v>
      </c>
      <c r="BG202" s="5">
        <f t="shared" si="23"/>
        <v>485209.15885274595</v>
      </c>
      <c r="BH202" s="5">
        <f t="shared" si="24"/>
        <v>936667.75565730024</v>
      </c>
      <c r="BI202" s="150"/>
      <c r="BJ202" s="2">
        <v>197</v>
      </c>
      <c r="BK202" s="118">
        <v>50830</v>
      </c>
      <c r="BL202" s="5">
        <f t="shared" si="52"/>
        <v>481890.72701790032</v>
      </c>
      <c r="BM202" s="5">
        <f t="shared" si="53"/>
        <v>4638.7987043821031</v>
      </c>
      <c r="BN202" s="5">
        <f t="shared" si="25"/>
        <v>1727.3755619822887</v>
      </c>
      <c r="BO202" s="35">
        <f t="shared" si="26"/>
        <v>4.301495252266492E-2</v>
      </c>
      <c r="BP202" s="5">
        <f t="shared" si="27"/>
        <v>2911.4231423998144</v>
      </c>
      <c r="BQ202" s="35">
        <f t="shared" si="28"/>
        <v>7.2499999999999995E-2</v>
      </c>
      <c r="BR202" s="5">
        <f t="shared" si="54"/>
        <v>199836.64854408245</v>
      </c>
      <c r="BS202" s="5">
        <f t="shared" si="55"/>
        <v>714006.69621919154</v>
      </c>
      <c r="BT202" s="5">
        <f t="shared" si="29"/>
        <v>480163.35145591805</v>
      </c>
      <c r="BU202" s="5">
        <f t="shared" si="30"/>
        <v>913843.34476327396</v>
      </c>
      <c r="BV202" s="150"/>
      <c r="BW202" s="2">
        <v>197</v>
      </c>
      <c r="BX202" s="118">
        <v>50830</v>
      </c>
      <c r="BY202" s="5">
        <f t="shared" si="56"/>
        <v>476778.26153790217</v>
      </c>
      <c r="BZ202" s="5">
        <f t="shared" si="57"/>
        <v>4524.056967218442</v>
      </c>
      <c r="CA202" s="5">
        <f t="shared" si="31"/>
        <v>1742.8504415806792</v>
      </c>
      <c r="CB202" s="35">
        <f t="shared" si="32"/>
        <v>4.3865685552665547E-2</v>
      </c>
      <c r="CC202" s="5">
        <f t="shared" si="33"/>
        <v>2781.2065256377628</v>
      </c>
      <c r="CD202" s="35">
        <f t="shared" si="34"/>
        <v>7.0000000000000007E-2</v>
      </c>
      <c r="CE202" s="5">
        <f t="shared" si="58"/>
        <v>204964.58890367791</v>
      </c>
      <c r="CF202" s="5">
        <f t="shared" si="59"/>
        <v>686274.63363835542</v>
      </c>
      <c r="CG202" s="5">
        <f t="shared" si="35"/>
        <v>475035.41109632148</v>
      </c>
      <c r="CH202" s="5">
        <f t="shared" si="36"/>
        <v>891239.2225420333</v>
      </c>
    </row>
    <row r="203" spans="9:86" ht="14.25" customHeight="1">
      <c r="I203" s="150"/>
      <c r="J203" s="2">
        <v>198</v>
      </c>
      <c r="K203" s="118">
        <v>50861</v>
      </c>
      <c r="L203" s="5">
        <f t="shared" si="37"/>
        <v>499842.51489924651</v>
      </c>
      <c r="M203" s="5">
        <f t="shared" si="0"/>
        <v>5108.6129075462923</v>
      </c>
      <c r="N203" s="5">
        <f t="shared" si="1"/>
        <v>1672.1956176139724</v>
      </c>
      <c r="O203" s="35">
        <f t="shared" si="2"/>
        <v>4.0145339408378361E-2</v>
      </c>
      <c r="P203" s="5">
        <f t="shared" si="3"/>
        <v>3436.4172899323198</v>
      </c>
      <c r="Q203" s="35">
        <f t="shared" si="4"/>
        <v>8.2500000000000004E-2</v>
      </c>
      <c r="R203" s="5">
        <f t="shared" si="38"/>
        <v>181829.68071836809</v>
      </c>
      <c r="S203" s="5">
        <f t="shared" si="39"/>
        <v>829675.67497579765</v>
      </c>
      <c r="T203" s="5">
        <f t="shared" si="5"/>
        <v>498170.31928163255</v>
      </c>
      <c r="U203" s="5">
        <f t="shared" si="6"/>
        <v>1011505.3556941657</v>
      </c>
      <c r="V203" s="150"/>
      <c r="W203" s="2">
        <v>198</v>
      </c>
      <c r="X203" s="118">
        <v>50861</v>
      </c>
      <c r="Y203" s="5">
        <f t="shared" si="40"/>
        <v>495049.71497613512</v>
      </c>
      <c r="Z203" s="5">
        <f t="shared" si="41"/>
        <v>4989.5991023797669</v>
      </c>
      <c r="AA203" s="5">
        <f t="shared" si="7"/>
        <v>1689.2676692055325</v>
      </c>
      <c r="AB203" s="35">
        <f t="shared" si="8"/>
        <v>4.094783092935142E-2</v>
      </c>
      <c r="AC203" s="5">
        <f t="shared" si="9"/>
        <v>3300.3314331742345</v>
      </c>
      <c r="AD203" s="35">
        <f t="shared" si="10"/>
        <v>0.08</v>
      </c>
      <c r="AE203" s="5">
        <f t="shared" si="42"/>
        <v>186639.55269307041</v>
      </c>
      <c r="AF203" s="5">
        <f t="shared" si="43"/>
        <v>801301.06957812328</v>
      </c>
      <c r="AG203" s="5">
        <f t="shared" si="11"/>
        <v>493360.44730692956</v>
      </c>
      <c r="AH203" s="5">
        <f t="shared" si="12"/>
        <v>987940.62227119366</v>
      </c>
      <c r="AI203" s="150"/>
      <c r="AJ203" s="2">
        <v>198</v>
      </c>
      <c r="AK203" s="118">
        <v>50861</v>
      </c>
      <c r="AL203" s="5">
        <f t="shared" si="44"/>
        <v>490171.62989923905</v>
      </c>
      <c r="AM203" s="5">
        <f t="shared" si="45"/>
        <v>4871.6032698015033</v>
      </c>
      <c r="AN203" s="5">
        <f t="shared" si="13"/>
        <v>1705.9114933689179</v>
      </c>
      <c r="AO203" s="35">
        <f t="shared" si="14"/>
        <v>4.1762796277367328E-2</v>
      </c>
      <c r="AP203" s="5">
        <f t="shared" si="15"/>
        <v>3165.6917764325854</v>
      </c>
      <c r="AQ203" s="35">
        <f t="shared" si="16"/>
        <v>7.7499999999999999E-2</v>
      </c>
      <c r="AR203" s="5">
        <f t="shared" si="46"/>
        <v>191534.28159413039</v>
      </c>
      <c r="AS203" s="5">
        <f t="shared" si="47"/>
        <v>773043.16582656757</v>
      </c>
      <c r="AT203" s="5">
        <f t="shared" si="17"/>
        <v>488465.71840587014</v>
      </c>
      <c r="AU203" s="5">
        <f t="shared" si="18"/>
        <v>964577.44742069789</v>
      </c>
      <c r="AV203" s="150"/>
      <c r="AW203" s="2">
        <v>198</v>
      </c>
      <c r="AX203" s="118">
        <v>50861</v>
      </c>
      <c r="AY203" s="5">
        <f t="shared" si="48"/>
        <v>485209.15885274595</v>
      </c>
      <c r="AZ203" s="5">
        <f t="shared" si="49"/>
        <v>4754.6586581588872</v>
      </c>
      <c r="BA203" s="5">
        <f t="shared" si="19"/>
        <v>1722.1014153292253</v>
      </c>
      <c r="BB203" s="35">
        <f t="shared" si="20"/>
        <v>4.2590327504972561E-2</v>
      </c>
      <c r="BC203" s="5">
        <f t="shared" si="21"/>
        <v>3032.5572428296618</v>
      </c>
      <c r="BD203" s="35">
        <f t="shared" si="22"/>
        <v>7.4999999999999997E-2</v>
      </c>
      <c r="BE203" s="5">
        <f t="shared" si="50"/>
        <v>196512.94256258319</v>
      </c>
      <c r="BF203" s="5">
        <f t="shared" si="51"/>
        <v>744909.47175287595</v>
      </c>
      <c r="BG203" s="5">
        <f t="shared" si="23"/>
        <v>483487.05743741675</v>
      </c>
      <c r="BH203" s="5">
        <f t="shared" si="24"/>
        <v>941422.41431545909</v>
      </c>
      <c r="BI203" s="150"/>
      <c r="BJ203" s="2">
        <v>198</v>
      </c>
      <c r="BK203" s="118">
        <v>50861</v>
      </c>
      <c r="BL203" s="5">
        <f t="shared" si="52"/>
        <v>480163.35145591805</v>
      </c>
      <c r="BM203" s="5">
        <f t="shared" si="53"/>
        <v>4638.7987043821031</v>
      </c>
      <c r="BN203" s="5">
        <f t="shared" si="25"/>
        <v>1737.8117893359317</v>
      </c>
      <c r="BO203" s="35">
        <f t="shared" si="26"/>
        <v>4.3430514654648075E-2</v>
      </c>
      <c r="BP203" s="5">
        <f t="shared" si="27"/>
        <v>2900.9869150461714</v>
      </c>
      <c r="BQ203" s="35">
        <f t="shared" si="28"/>
        <v>7.2499999999999995E-2</v>
      </c>
      <c r="BR203" s="5">
        <f t="shared" si="54"/>
        <v>201574.46033341839</v>
      </c>
      <c r="BS203" s="5">
        <f t="shared" si="55"/>
        <v>716907.68313423765</v>
      </c>
      <c r="BT203" s="5">
        <f t="shared" si="29"/>
        <v>478425.53966658213</v>
      </c>
      <c r="BU203" s="5">
        <f t="shared" si="30"/>
        <v>918482.1434676561</v>
      </c>
      <c r="BV203" s="150"/>
      <c r="BW203" s="2">
        <v>198</v>
      </c>
      <c r="BX203" s="118">
        <v>50861</v>
      </c>
      <c r="BY203" s="5">
        <f t="shared" si="56"/>
        <v>475035.41109632148</v>
      </c>
      <c r="BZ203" s="5">
        <f t="shared" si="57"/>
        <v>4524.056967218442</v>
      </c>
      <c r="CA203" s="5">
        <f t="shared" si="31"/>
        <v>1753.0170691565668</v>
      </c>
      <c r="CB203" s="35">
        <f t="shared" si="32"/>
        <v>4.4283445693721883E-2</v>
      </c>
      <c r="CC203" s="5">
        <f t="shared" si="33"/>
        <v>2771.0398980618752</v>
      </c>
      <c r="CD203" s="35">
        <f t="shared" si="34"/>
        <v>6.9999999999999993E-2</v>
      </c>
      <c r="CE203" s="5">
        <f t="shared" si="58"/>
        <v>206717.60597283448</v>
      </c>
      <c r="CF203" s="5">
        <f t="shared" si="59"/>
        <v>689045.67353641731</v>
      </c>
      <c r="CG203" s="5">
        <f t="shared" si="35"/>
        <v>473282.3940271649</v>
      </c>
      <c r="CH203" s="5">
        <f t="shared" si="36"/>
        <v>895763.27950925182</v>
      </c>
    </row>
    <row r="204" spans="9:86" ht="14.25" customHeight="1">
      <c r="I204" s="150"/>
      <c r="J204" s="2">
        <v>199</v>
      </c>
      <c r="K204" s="118">
        <v>50891</v>
      </c>
      <c r="L204" s="5">
        <f t="shared" si="37"/>
        <v>498170.31928163255</v>
      </c>
      <c r="M204" s="5">
        <f t="shared" si="0"/>
        <v>5108.6129075462923</v>
      </c>
      <c r="N204" s="5">
        <f t="shared" si="1"/>
        <v>1683.6919624850684</v>
      </c>
      <c r="O204" s="35">
        <f t="shared" si="2"/>
        <v>4.0557019894231487E-2</v>
      </c>
      <c r="P204" s="5">
        <f t="shared" si="3"/>
        <v>3424.9209450612238</v>
      </c>
      <c r="Q204" s="35">
        <f t="shared" si="4"/>
        <v>8.2500000000000004E-2</v>
      </c>
      <c r="R204" s="5">
        <f t="shared" si="38"/>
        <v>183513.37268085315</v>
      </c>
      <c r="S204" s="5">
        <f t="shared" si="39"/>
        <v>833100.5959208589</v>
      </c>
      <c r="T204" s="5">
        <f t="shared" si="5"/>
        <v>496486.62731914746</v>
      </c>
      <c r="U204" s="5">
        <f t="shared" si="6"/>
        <v>1016613.968601712</v>
      </c>
      <c r="V204" s="150"/>
      <c r="W204" s="2">
        <v>199</v>
      </c>
      <c r="X204" s="118">
        <v>50891</v>
      </c>
      <c r="Y204" s="5">
        <f t="shared" si="40"/>
        <v>493360.44730692956</v>
      </c>
      <c r="Z204" s="5">
        <f t="shared" si="41"/>
        <v>4989.5991023797669</v>
      </c>
      <c r="AA204" s="5">
        <f t="shared" si="7"/>
        <v>1700.529453666903</v>
      </c>
      <c r="AB204" s="35">
        <f t="shared" si="8"/>
        <v>4.1361956669598257E-2</v>
      </c>
      <c r="AC204" s="5">
        <f t="shared" si="9"/>
        <v>3289.0696487128639</v>
      </c>
      <c r="AD204" s="35">
        <f t="shared" si="10"/>
        <v>0.08</v>
      </c>
      <c r="AE204" s="5">
        <f t="shared" si="42"/>
        <v>188340.08214673732</v>
      </c>
      <c r="AF204" s="5">
        <f t="shared" si="43"/>
        <v>804590.13922683615</v>
      </c>
      <c r="AG204" s="5">
        <f t="shared" si="11"/>
        <v>491659.91785326268</v>
      </c>
      <c r="AH204" s="5">
        <f t="shared" si="12"/>
        <v>992930.22137357341</v>
      </c>
      <c r="AI204" s="150"/>
      <c r="AJ204" s="2">
        <v>199</v>
      </c>
      <c r="AK204" s="118">
        <v>50891</v>
      </c>
      <c r="AL204" s="5">
        <f t="shared" si="44"/>
        <v>488465.71840587014</v>
      </c>
      <c r="AM204" s="5">
        <f t="shared" si="45"/>
        <v>4871.6032698015033</v>
      </c>
      <c r="AN204" s="5">
        <f t="shared" si="13"/>
        <v>1716.9288384302586</v>
      </c>
      <c r="AO204" s="35">
        <f t="shared" si="14"/>
        <v>4.2179308157801534E-2</v>
      </c>
      <c r="AP204" s="5">
        <f t="shared" si="15"/>
        <v>3154.6744313712447</v>
      </c>
      <c r="AQ204" s="35">
        <f t="shared" si="16"/>
        <v>7.7499999999999999E-2</v>
      </c>
      <c r="AR204" s="5">
        <f t="shared" si="46"/>
        <v>193251.21043256065</v>
      </c>
      <c r="AS204" s="5">
        <f t="shared" si="47"/>
        <v>776197.84025793883</v>
      </c>
      <c r="AT204" s="5">
        <f t="shared" si="17"/>
        <v>486748.78956743988</v>
      </c>
      <c r="AU204" s="5">
        <f t="shared" si="18"/>
        <v>969449.05069049948</v>
      </c>
      <c r="AV204" s="150"/>
      <c r="AW204" s="2">
        <v>199</v>
      </c>
      <c r="AX204" s="118">
        <v>50891</v>
      </c>
      <c r="AY204" s="5">
        <f t="shared" si="48"/>
        <v>483487.05743741675</v>
      </c>
      <c r="AZ204" s="5">
        <f t="shared" si="49"/>
        <v>4754.6586581588872</v>
      </c>
      <c r="BA204" s="5">
        <f t="shared" si="19"/>
        <v>1732.8645491750326</v>
      </c>
      <c r="BB204" s="35">
        <f t="shared" si="20"/>
        <v>4.3009164920184126E-2</v>
      </c>
      <c r="BC204" s="5">
        <f t="shared" si="21"/>
        <v>3021.7941089838546</v>
      </c>
      <c r="BD204" s="35">
        <f t="shared" si="22"/>
        <v>7.4999999999999997E-2</v>
      </c>
      <c r="BE204" s="5">
        <f t="shared" si="50"/>
        <v>198245.80711175821</v>
      </c>
      <c r="BF204" s="5">
        <f t="shared" si="51"/>
        <v>747931.26586185978</v>
      </c>
      <c r="BG204" s="5">
        <f t="shared" si="23"/>
        <v>481754.19288824173</v>
      </c>
      <c r="BH204" s="5">
        <f t="shared" si="24"/>
        <v>946177.07297361805</v>
      </c>
      <c r="BI204" s="150"/>
      <c r="BJ204" s="2">
        <v>199</v>
      </c>
      <c r="BK204" s="118">
        <v>50891</v>
      </c>
      <c r="BL204" s="5">
        <f t="shared" si="52"/>
        <v>478425.53966658213</v>
      </c>
      <c r="BM204" s="5">
        <f t="shared" si="53"/>
        <v>4638.7987043821031</v>
      </c>
      <c r="BN204" s="5">
        <f t="shared" si="25"/>
        <v>1748.311068896503</v>
      </c>
      <c r="BO204" s="35">
        <f t="shared" si="26"/>
        <v>4.3851615533273887E-2</v>
      </c>
      <c r="BP204" s="5">
        <f t="shared" si="27"/>
        <v>2890.4876354856001</v>
      </c>
      <c r="BQ204" s="35">
        <f t="shared" si="28"/>
        <v>7.2499999999999981E-2</v>
      </c>
      <c r="BR204" s="5">
        <f t="shared" si="54"/>
        <v>203322.77140231489</v>
      </c>
      <c r="BS204" s="5">
        <f t="shared" si="55"/>
        <v>719798.17076972325</v>
      </c>
      <c r="BT204" s="5">
        <f t="shared" si="29"/>
        <v>476677.22859768564</v>
      </c>
      <c r="BU204" s="5">
        <f t="shared" si="30"/>
        <v>923120.94217203814</v>
      </c>
      <c r="BV204" s="150"/>
      <c r="BW204" s="2">
        <v>199</v>
      </c>
      <c r="BX204" s="118">
        <v>50891</v>
      </c>
      <c r="BY204" s="5">
        <f t="shared" si="56"/>
        <v>473282.3940271649</v>
      </c>
      <c r="BZ204" s="5">
        <f t="shared" si="57"/>
        <v>4524.056967218442</v>
      </c>
      <c r="CA204" s="5">
        <f t="shared" si="31"/>
        <v>1763.24300205998</v>
      </c>
      <c r="CB204" s="35">
        <f t="shared" si="32"/>
        <v>4.4706746525427069E-2</v>
      </c>
      <c r="CC204" s="5">
        <f t="shared" si="33"/>
        <v>2760.813965158462</v>
      </c>
      <c r="CD204" s="35">
        <f t="shared" si="34"/>
        <v>7.0000000000000007E-2</v>
      </c>
      <c r="CE204" s="5">
        <f t="shared" si="58"/>
        <v>208480.84897489447</v>
      </c>
      <c r="CF204" s="5">
        <f t="shared" si="59"/>
        <v>691806.48750157573</v>
      </c>
      <c r="CG204" s="5">
        <f t="shared" si="35"/>
        <v>471519.15102510492</v>
      </c>
      <c r="CH204" s="5">
        <f t="shared" si="36"/>
        <v>900287.33647647023</v>
      </c>
    </row>
    <row r="205" spans="9:86" ht="14.25" customHeight="1">
      <c r="I205" s="150"/>
      <c r="J205" s="2">
        <v>200</v>
      </c>
      <c r="K205" s="118">
        <v>50922</v>
      </c>
      <c r="L205" s="5">
        <f t="shared" si="37"/>
        <v>496486.62731914746</v>
      </c>
      <c r="M205" s="5">
        <f t="shared" si="0"/>
        <v>5108.6129075462923</v>
      </c>
      <c r="N205" s="5">
        <f t="shared" si="1"/>
        <v>1695.2673447271536</v>
      </c>
      <c r="O205" s="35">
        <f t="shared" si="2"/>
        <v>4.0974332474113119E-2</v>
      </c>
      <c r="P205" s="5">
        <f t="shared" si="3"/>
        <v>3413.3455628191386</v>
      </c>
      <c r="Q205" s="35">
        <f t="shared" si="4"/>
        <v>8.2500000000000004E-2</v>
      </c>
      <c r="R205" s="5">
        <f t="shared" si="38"/>
        <v>185208.6400255803</v>
      </c>
      <c r="S205" s="5">
        <f t="shared" si="39"/>
        <v>836513.94148367806</v>
      </c>
      <c r="T205" s="5">
        <f t="shared" si="5"/>
        <v>494791.35997442028</v>
      </c>
      <c r="U205" s="5">
        <f t="shared" si="6"/>
        <v>1021722.5815092584</v>
      </c>
      <c r="V205" s="150"/>
      <c r="W205" s="2">
        <v>200</v>
      </c>
      <c r="X205" s="118">
        <v>50922</v>
      </c>
      <c r="Y205" s="5">
        <f t="shared" si="40"/>
        <v>491659.91785326268</v>
      </c>
      <c r="Z205" s="5">
        <f t="shared" si="41"/>
        <v>4989.5991023797669</v>
      </c>
      <c r="AA205" s="5">
        <f t="shared" si="7"/>
        <v>1711.8663166913489</v>
      </c>
      <c r="AB205" s="35">
        <f t="shared" si="8"/>
        <v>4.1781717513175685E-2</v>
      </c>
      <c r="AC205" s="5">
        <f t="shared" si="9"/>
        <v>3277.7327856884181</v>
      </c>
      <c r="AD205" s="35">
        <f t="shared" si="10"/>
        <v>0.08</v>
      </c>
      <c r="AE205" s="5">
        <f t="shared" si="42"/>
        <v>190051.94846342868</v>
      </c>
      <c r="AF205" s="5">
        <f t="shared" si="43"/>
        <v>807867.87201252452</v>
      </c>
      <c r="AG205" s="5">
        <f t="shared" si="11"/>
        <v>489948.05153657135</v>
      </c>
      <c r="AH205" s="5">
        <f t="shared" si="12"/>
        <v>997919.82047595317</v>
      </c>
      <c r="AI205" s="150"/>
      <c r="AJ205" s="2">
        <v>200</v>
      </c>
      <c r="AK205" s="118">
        <v>50922</v>
      </c>
      <c r="AL205" s="5">
        <f t="shared" si="44"/>
        <v>486748.78956743988</v>
      </c>
      <c r="AM205" s="5">
        <f t="shared" si="45"/>
        <v>4871.6032698015033</v>
      </c>
      <c r="AN205" s="5">
        <f t="shared" si="13"/>
        <v>1728.017337178454</v>
      </c>
      <c r="AO205" s="35">
        <f t="shared" si="14"/>
        <v>4.2601457857900663E-2</v>
      </c>
      <c r="AP205" s="5">
        <f t="shared" si="15"/>
        <v>3143.5859326230493</v>
      </c>
      <c r="AQ205" s="35">
        <f t="shared" si="16"/>
        <v>7.7499999999999999E-2</v>
      </c>
      <c r="AR205" s="5">
        <f t="shared" si="46"/>
        <v>194979.22776973911</v>
      </c>
      <c r="AS205" s="5">
        <f t="shared" si="47"/>
        <v>779341.42619056185</v>
      </c>
      <c r="AT205" s="5">
        <f t="shared" si="17"/>
        <v>485020.77223026141</v>
      </c>
      <c r="AU205" s="5">
        <f t="shared" si="18"/>
        <v>974320.65396030096</v>
      </c>
      <c r="AV205" s="150"/>
      <c r="AW205" s="2">
        <v>200</v>
      </c>
      <c r="AX205" s="118">
        <v>50922</v>
      </c>
      <c r="AY205" s="5">
        <f t="shared" si="48"/>
        <v>481754.19288824173</v>
      </c>
      <c r="AZ205" s="5">
        <f t="shared" si="49"/>
        <v>4754.6586581588872</v>
      </c>
      <c r="BA205" s="5">
        <f t="shared" si="19"/>
        <v>1743.6949526073768</v>
      </c>
      <c r="BB205" s="35">
        <f t="shared" si="20"/>
        <v>4.3433642592380278E-2</v>
      </c>
      <c r="BC205" s="5">
        <f t="shared" si="21"/>
        <v>3010.9637055515104</v>
      </c>
      <c r="BD205" s="35">
        <f t="shared" si="22"/>
        <v>7.4999999999999997E-2</v>
      </c>
      <c r="BE205" s="5">
        <f t="shared" si="50"/>
        <v>199989.5020643656</v>
      </c>
      <c r="BF205" s="5">
        <f t="shared" si="51"/>
        <v>750942.22956741124</v>
      </c>
      <c r="BG205" s="5">
        <f t="shared" si="23"/>
        <v>480010.49793563434</v>
      </c>
      <c r="BH205" s="5">
        <f t="shared" si="24"/>
        <v>950931.73163177678</v>
      </c>
      <c r="BI205" s="150"/>
      <c r="BJ205" s="2">
        <v>200</v>
      </c>
      <c r="BK205" s="118">
        <v>50922</v>
      </c>
      <c r="BL205" s="5">
        <f t="shared" si="52"/>
        <v>476677.22859768564</v>
      </c>
      <c r="BM205" s="5">
        <f t="shared" si="53"/>
        <v>4638.7987043821031</v>
      </c>
      <c r="BN205" s="5">
        <f t="shared" si="25"/>
        <v>1758.873781604419</v>
      </c>
      <c r="BO205" s="35">
        <f t="shared" si="26"/>
        <v>4.4278358841149612E-2</v>
      </c>
      <c r="BP205" s="5">
        <f t="shared" si="27"/>
        <v>2879.9249227776841</v>
      </c>
      <c r="BQ205" s="35">
        <f t="shared" si="28"/>
        <v>7.2499999999999995E-2</v>
      </c>
      <c r="BR205" s="5">
        <f t="shared" si="54"/>
        <v>205081.64518391932</v>
      </c>
      <c r="BS205" s="5">
        <f t="shared" si="55"/>
        <v>722678.09569250094</v>
      </c>
      <c r="BT205" s="5">
        <f t="shared" si="29"/>
        <v>474918.35481608124</v>
      </c>
      <c r="BU205" s="5">
        <f t="shared" si="30"/>
        <v>927759.74087642028</v>
      </c>
      <c r="BV205" s="150"/>
      <c r="BW205" s="2">
        <v>200</v>
      </c>
      <c r="BX205" s="118">
        <v>50922</v>
      </c>
      <c r="BY205" s="5">
        <f t="shared" si="56"/>
        <v>471519.15102510492</v>
      </c>
      <c r="BZ205" s="5">
        <f t="shared" si="57"/>
        <v>4524.056967218442</v>
      </c>
      <c r="CA205" s="5">
        <f t="shared" si="31"/>
        <v>1773.5285862386631</v>
      </c>
      <c r="CB205" s="35">
        <f t="shared" si="32"/>
        <v>4.5135691707526911E-2</v>
      </c>
      <c r="CC205" s="5">
        <f t="shared" si="33"/>
        <v>2750.5283809797788</v>
      </c>
      <c r="CD205" s="35">
        <f t="shared" si="34"/>
        <v>7.0000000000000007E-2</v>
      </c>
      <c r="CE205" s="5">
        <f t="shared" si="58"/>
        <v>210254.37756113312</v>
      </c>
      <c r="CF205" s="5">
        <f t="shared" si="59"/>
        <v>694557.01588255551</v>
      </c>
      <c r="CG205" s="5">
        <f t="shared" si="35"/>
        <v>469745.62243886624</v>
      </c>
      <c r="CH205" s="5">
        <f t="shared" si="36"/>
        <v>904811.39344368863</v>
      </c>
    </row>
    <row r="206" spans="9:86" ht="14.25" customHeight="1">
      <c r="I206" s="150"/>
      <c r="J206" s="2">
        <v>201</v>
      </c>
      <c r="K206" s="118">
        <v>50952</v>
      </c>
      <c r="L206" s="5">
        <f t="shared" si="37"/>
        <v>494791.35997442028</v>
      </c>
      <c r="M206" s="5">
        <f t="shared" si="0"/>
        <v>5108.6129075462923</v>
      </c>
      <c r="N206" s="5">
        <f t="shared" si="1"/>
        <v>1706.9223077221527</v>
      </c>
      <c r="O206" s="35">
        <f t="shared" si="2"/>
        <v>4.1397383522874705E-2</v>
      </c>
      <c r="P206" s="5">
        <f t="shared" si="3"/>
        <v>3401.6905998241396</v>
      </c>
      <c r="Q206" s="35">
        <f t="shared" si="4"/>
        <v>8.2500000000000004E-2</v>
      </c>
      <c r="R206" s="5">
        <f t="shared" si="38"/>
        <v>186915.56233330246</v>
      </c>
      <c r="S206" s="5">
        <f t="shared" si="39"/>
        <v>839915.63208350225</v>
      </c>
      <c r="T206" s="5">
        <f t="shared" si="5"/>
        <v>493084.43766669813</v>
      </c>
      <c r="U206" s="5">
        <f t="shared" si="6"/>
        <v>1026831.1944168047</v>
      </c>
      <c r="V206" s="150"/>
      <c r="W206" s="2">
        <v>201</v>
      </c>
      <c r="X206" s="118">
        <v>50952</v>
      </c>
      <c r="Y206" s="5">
        <f t="shared" si="40"/>
        <v>489948.05153657135</v>
      </c>
      <c r="Z206" s="5">
        <f t="shared" si="41"/>
        <v>4989.5991023797669</v>
      </c>
      <c r="AA206" s="5">
        <f t="shared" si="7"/>
        <v>1723.2787588026245</v>
      </c>
      <c r="AB206" s="35">
        <f t="shared" si="8"/>
        <v>4.2207219807849194E-2</v>
      </c>
      <c r="AC206" s="5">
        <f t="shared" si="9"/>
        <v>3266.3203435771425</v>
      </c>
      <c r="AD206" s="35">
        <f t="shared" si="10"/>
        <v>0.08</v>
      </c>
      <c r="AE206" s="5">
        <f t="shared" si="42"/>
        <v>191775.2272222313</v>
      </c>
      <c r="AF206" s="5">
        <f t="shared" si="43"/>
        <v>811134.1923561017</v>
      </c>
      <c r="AG206" s="5">
        <f t="shared" si="11"/>
        <v>488224.77277776873</v>
      </c>
      <c r="AH206" s="5">
        <f t="shared" si="12"/>
        <v>1002909.419578333</v>
      </c>
      <c r="AI206" s="150"/>
      <c r="AJ206" s="2">
        <v>201</v>
      </c>
      <c r="AK206" s="118">
        <v>50952</v>
      </c>
      <c r="AL206" s="5">
        <f t="shared" si="44"/>
        <v>485020.77223026141</v>
      </c>
      <c r="AM206" s="5">
        <f t="shared" si="45"/>
        <v>4871.6032698015033</v>
      </c>
      <c r="AN206" s="5">
        <f t="shared" si="13"/>
        <v>1739.1774491477317</v>
      </c>
      <c r="AO206" s="35">
        <f t="shared" si="14"/>
        <v>4.3029351699322232E-2</v>
      </c>
      <c r="AP206" s="5">
        <f t="shared" si="15"/>
        <v>3132.4258206537716</v>
      </c>
      <c r="AQ206" s="35">
        <f t="shared" si="16"/>
        <v>7.7499999999999999E-2</v>
      </c>
      <c r="AR206" s="5">
        <f t="shared" si="46"/>
        <v>196718.40521888685</v>
      </c>
      <c r="AS206" s="5">
        <f t="shared" si="47"/>
        <v>782473.85201121564</v>
      </c>
      <c r="AT206" s="5">
        <f t="shared" si="17"/>
        <v>483281.59478111367</v>
      </c>
      <c r="AU206" s="5">
        <f t="shared" si="18"/>
        <v>979192.25723010255</v>
      </c>
      <c r="AV206" s="150"/>
      <c r="AW206" s="2">
        <v>201</v>
      </c>
      <c r="AX206" s="118">
        <v>50952</v>
      </c>
      <c r="AY206" s="5">
        <f t="shared" si="48"/>
        <v>480010.49793563434</v>
      </c>
      <c r="AZ206" s="5">
        <f t="shared" si="49"/>
        <v>4754.6586581588872</v>
      </c>
      <c r="BA206" s="5">
        <f t="shared" si="19"/>
        <v>1754.593046061173</v>
      </c>
      <c r="BB206" s="35">
        <f t="shared" si="20"/>
        <v>4.3863866818090722E-2</v>
      </c>
      <c r="BC206" s="5">
        <f t="shared" si="21"/>
        <v>3000.0656120977142</v>
      </c>
      <c r="BD206" s="35">
        <f t="shared" si="22"/>
        <v>7.4999999999999997E-2</v>
      </c>
      <c r="BE206" s="5">
        <f t="shared" si="50"/>
        <v>201744.09511042677</v>
      </c>
      <c r="BF206" s="5">
        <f t="shared" si="51"/>
        <v>753942.29517950898</v>
      </c>
      <c r="BG206" s="5">
        <f t="shared" si="23"/>
        <v>478255.90488957317</v>
      </c>
      <c r="BH206" s="5">
        <f t="shared" si="24"/>
        <v>955686.39028993575</v>
      </c>
      <c r="BI206" s="150"/>
      <c r="BJ206" s="2">
        <v>201</v>
      </c>
      <c r="BK206" s="118">
        <v>50952</v>
      </c>
      <c r="BL206" s="5">
        <f t="shared" si="52"/>
        <v>474918.35481608124</v>
      </c>
      <c r="BM206" s="5">
        <f t="shared" si="53"/>
        <v>4638.7987043821031</v>
      </c>
      <c r="BN206" s="5">
        <f t="shared" si="25"/>
        <v>1769.5003107016123</v>
      </c>
      <c r="BO206" s="35">
        <f t="shared" si="26"/>
        <v>4.4710850850653086E-2</v>
      </c>
      <c r="BP206" s="5">
        <f t="shared" si="27"/>
        <v>2869.2983936804908</v>
      </c>
      <c r="BQ206" s="35">
        <f t="shared" si="28"/>
        <v>7.2499999999999995E-2</v>
      </c>
      <c r="BR206" s="5">
        <f t="shared" si="54"/>
        <v>206851.14549462093</v>
      </c>
      <c r="BS206" s="5">
        <f t="shared" si="55"/>
        <v>725547.39408618142</v>
      </c>
      <c r="BT206" s="5">
        <f t="shared" si="29"/>
        <v>473148.85450537963</v>
      </c>
      <c r="BU206" s="5">
        <f t="shared" si="30"/>
        <v>932398.53958080232</v>
      </c>
      <c r="BV206" s="150"/>
      <c r="BW206" s="2">
        <v>201</v>
      </c>
      <c r="BX206" s="118">
        <v>50952</v>
      </c>
      <c r="BY206" s="5">
        <f t="shared" si="56"/>
        <v>469745.62243886624</v>
      </c>
      <c r="BZ206" s="5">
        <f t="shared" si="57"/>
        <v>4524.056967218442</v>
      </c>
      <c r="CA206" s="5">
        <f t="shared" si="31"/>
        <v>1783.8741696583888</v>
      </c>
      <c r="CB206" s="35">
        <f t="shared" si="32"/>
        <v>4.5570387489212966E-2</v>
      </c>
      <c r="CC206" s="5">
        <f t="shared" si="33"/>
        <v>2740.1827975600531</v>
      </c>
      <c r="CD206" s="35">
        <f t="shared" si="34"/>
        <v>7.0000000000000007E-2</v>
      </c>
      <c r="CE206" s="5">
        <f t="shared" si="58"/>
        <v>212038.2517307915</v>
      </c>
      <c r="CF206" s="5">
        <f t="shared" si="59"/>
        <v>697297.19868011551</v>
      </c>
      <c r="CG206" s="5">
        <f t="shared" si="35"/>
        <v>467961.74826920783</v>
      </c>
      <c r="CH206" s="5">
        <f t="shared" si="36"/>
        <v>909335.45041090704</v>
      </c>
    </row>
    <row r="207" spans="9:86" ht="14.25" customHeight="1">
      <c r="I207" s="150"/>
      <c r="J207" s="2">
        <v>202</v>
      </c>
      <c r="K207" s="118">
        <v>50983</v>
      </c>
      <c r="L207" s="5">
        <f t="shared" si="37"/>
        <v>493084.43766669813</v>
      </c>
      <c r="M207" s="5">
        <f t="shared" si="0"/>
        <v>5108.6129075462923</v>
      </c>
      <c r="N207" s="5">
        <f t="shared" si="1"/>
        <v>1718.6573985877426</v>
      </c>
      <c r="O207" s="35">
        <f t="shared" si="2"/>
        <v>4.1826282088005561E-2</v>
      </c>
      <c r="P207" s="5">
        <f t="shared" si="3"/>
        <v>3389.9555089585497</v>
      </c>
      <c r="Q207" s="35">
        <f t="shared" si="4"/>
        <v>8.2500000000000004E-2</v>
      </c>
      <c r="R207" s="5">
        <f t="shared" si="38"/>
        <v>188634.21973189019</v>
      </c>
      <c r="S207" s="5">
        <f t="shared" si="39"/>
        <v>843305.5875924608</v>
      </c>
      <c r="T207" s="5">
        <f t="shared" si="5"/>
        <v>491365.78026811039</v>
      </c>
      <c r="U207" s="5">
        <f t="shared" si="6"/>
        <v>1031939.807324351</v>
      </c>
      <c r="V207" s="150"/>
      <c r="W207" s="2">
        <v>202</v>
      </c>
      <c r="X207" s="118">
        <v>50983</v>
      </c>
      <c r="Y207" s="5">
        <f t="shared" si="40"/>
        <v>488224.77277776873</v>
      </c>
      <c r="Z207" s="5">
        <f t="shared" si="41"/>
        <v>4989.5991023797669</v>
      </c>
      <c r="AA207" s="5">
        <f t="shared" si="7"/>
        <v>1734.7672838613084</v>
      </c>
      <c r="AB207" s="35">
        <f t="shared" si="8"/>
        <v>4.2638572573643917E-2</v>
      </c>
      <c r="AC207" s="5">
        <f t="shared" si="9"/>
        <v>3254.8318185184585</v>
      </c>
      <c r="AD207" s="35">
        <f t="shared" si="10"/>
        <v>0.08</v>
      </c>
      <c r="AE207" s="5">
        <f t="shared" si="42"/>
        <v>193509.99450609263</v>
      </c>
      <c r="AF207" s="5">
        <f t="shared" si="43"/>
        <v>814389.02417462016</v>
      </c>
      <c r="AG207" s="5">
        <f t="shared" si="11"/>
        <v>486490.00549390743</v>
      </c>
      <c r="AH207" s="5">
        <f t="shared" si="12"/>
        <v>1007899.0186807128</v>
      </c>
      <c r="AI207" s="150"/>
      <c r="AJ207" s="2">
        <v>202</v>
      </c>
      <c r="AK207" s="118">
        <v>50983</v>
      </c>
      <c r="AL207" s="5">
        <f t="shared" si="44"/>
        <v>483281.59478111367</v>
      </c>
      <c r="AM207" s="5">
        <f t="shared" si="45"/>
        <v>4871.6032698015033</v>
      </c>
      <c r="AN207" s="5">
        <f t="shared" si="13"/>
        <v>1750.4096368401442</v>
      </c>
      <c r="AO207" s="35">
        <f t="shared" si="14"/>
        <v>4.3463098675618317E-2</v>
      </c>
      <c r="AP207" s="5">
        <f t="shared" si="15"/>
        <v>3121.1936329613591</v>
      </c>
      <c r="AQ207" s="35">
        <f t="shared" si="16"/>
        <v>7.7499999999999999E-2</v>
      </c>
      <c r="AR207" s="5">
        <f t="shared" si="46"/>
        <v>198468.81485572699</v>
      </c>
      <c r="AS207" s="5">
        <f t="shared" si="47"/>
        <v>785595.04564417701</v>
      </c>
      <c r="AT207" s="5">
        <f t="shared" si="17"/>
        <v>481531.18514427351</v>
      </c>
      <c r="AU207" s="5">
        <f t="shared" si="18"/>
        <v>984063.86049990403</v>
      </c>
      <c r="AV207" s="150"/>
      <c r="AW207" s="2">
        <v>202</v>
      </c>
      <c r="AX207" s="118">
        <v>50983</v>
      </c>
      <c r="AY207" s="5">
        <f t="shared" si="48"/>
        <v>478255.90488957317</v>
      </c>
      <c r="AZ207" s="5">
        <f t="shared" si="49"/>
        <v>4754.6586581588872</v>
      </c>
      <c r="BA207" s="5">
        <f t="shared" si="19"/>
        <v>1765.5592525990551</v>
      </c>
      <c r="BB207" s="35">
        <f t="shared" si="20"/>
        <v>4.4299946565386501E-2</v>
      </c>
      <c r="BC207" s="5">
        <f t="shared" si="21"/>
        <v>2989.0994055598321</v>
      </c>
      <c r="BD207" s="35">
        <f t="shared" si="22"/>
        <v>7.4999999999999997E-2</v>
      </c>
      <c r="BE207" s="5">
        <f t="shared" si="50"/>
        <v>203509.65436302582</v>
      </c>
      <c r="BF207" s="5">
        <f t="shared" si="51"/>
        <v>756931.3945850688</v>
      </c>
      <c r="BG207" s="5">
        <f t="shared" si="23"/>
        <v>476490.34563697409</v>
      </c>
      <c r="BH207" s="5">
        <f t="shared" si="24"/>
        <v>960441.0489480946</v>
      </c>
      <c r="BI207" s="150"/>
      <c r="BJ207" s="2">
        <v>202</v>
      </c>
      <c r="BK207" s="118">
        <v>50983</v>
      </c>
      <c r="BL207" s="5">
        <f t="shared" si="52"/>
        <v>473148.85450537963</v>
      </c>
      <c r="BM207" s="5">
        <f t="shared" si="53"/>
        <v>4638.7987043821031</v>
      </c>
      <c r="BN207" s="5">
        <f t="shared" si="25"/>
        <v>1780.1910417454346</v>
      </c>
      <c r="BO207" s="35">
        <f t="shared" si="26"/>
        <v>4.5149200505360892E-2</v>
      </c>
      <c r="BP207" s="5">
        <f t="shared" si="27"/>
        <v>2858.6076626366685</v>
      </c>
      <c r="BQ207" s="35">
        <f t="shared" si="28"/>
        <v>7.2499999999999995E-2</v>
      </c>
      <c r="BR207" s="5">
        <f t="shared" si="54"/>
        <v>208631.33653636638</v>
      </c>
      <c r="BS207" s="5">
        <f t="shared" si="55"/>
        <v>728406.00174881809</v>
      </c>
      <c r="BT207" s="5">
        <f t="shared" si="29"/>
        <v>471368.66346363421</v>
      </c>
      <c r="BU207" s="5">
        <f t="shared" si="30"/>
        <v>937037.33828518447</v>
      </c>
      <c r="BV207" s="150"/>
      <c r="BW207" s="2">
        <v>202</v>
      </c>
      <c r="BX207" s="118">
        <v>50983</v>
      </c>
      <c r="BY207" s="5">
        <f t="shared" si="56"/>
        <v>467961.74826920783</v>
      </c>
      <c r="BZ207" s="5">
        <f t="shared" si="57"/>
        <v>4524.056967218442</v>
      </c>
      <c r="CA207" s="5">
        <f t="shared" si="31"/>
        <v>1794.2801023147294</v>
      </c>
      <c r="CB207" s="35">
        <f t="shared" si="32"/>
        <v>4.6010942790542457E-2</v>
      </c>
      <c r="CC207" s="5">
        <f t="shared" si="33"/>
        <v>2729.7768649037125</v>
      </c>
      <c r="CD207" s="35">
        <f t="shared" si="34"/>
        <v>7.0000000000000007E-2</v>
      </c>
      <c r="CE207" s="5">
        <f t="shared" si="58"/>
        <v>213832.53183310622</v>
      </c>
      <c r="CF207" s="5">
        <f t="shared" si="59"/>
        <v>700026.97554501926</v>
      </c>
      <c r="CG207" s="5">
        <f t="shared" si="35"/>
        <v>466167.46816689312</v>
      </c>
      <c r="CH207" s="5">
        <f t="shared" si="36"/>
        <v>913859.50737812545</v>
      </c>
    </row>
    <row r="208" spans="9:86" ht="14.25" customHeight="1">
      <c r="I208" s="150"/>
      <c r="J208" s="2">
        <v>203</v>
      </c>
      <c r="K208" s="118">
        <v>51014</v>
      </c>
      <c r="L208" s="5">
        <f t="shared" si="37"/>
        <v>491365.78026811039</v>
      </c>
      <c r="M208" s="5">
        <f t="shared" si="0"/>
        <v>5108.6129075462923</v>
      </c>
      <c r="N208" s="5">
        <f t="shared" si="1"/>
        <v>1730.4731682030333</v>
      </c>
      <c r="O208" s="35">
        <f t="shared" si="2"/>
        <v>4.2261139974187352E-2</v>
      </c>
      <c r="P208" s="5">
        <f t="shared" si="3"/>
        <v>3378.139739343259</v>
      </c>
      <c r="Q208" s="35">
        <f t="shared" si="4"/>
        <v>8.2500000000000004E-2</v>
      </c>
      <c r="R208" s="5">
        <f t="shared" si="38"/>
        <v>190364.69290009321</v>
      </c>
      <c r="S208" s="5">
        <f t="shared" si="39"/>
        <v>846683.72733180411</v>
      </c>
      <c r="T208" s="5">
        <f t="shared" si="5"/>
        <v>489635.30709990737</v>
      </c>
      <c r="U208" s="5">
        <f t="shared" si="6"/>
        <v>1037048.4202318974</v>
      </c>
      <c r="V208" s="150"/>
      <c r="W208" s="2">
        <v>203</v>
      </c>
      <c r="X208" s="118">
        <v>51014</v>
      </c>
      <c r="Y208" s="5">
        <f t="shared" si="40"/>
        <v>486490.00549390743</v>
      </c>
      <c r="Z208" s="5">
        <f t="shared" si="41"/>
        <v>4989.5991023797669</v>
      </c>
      <c r="AA208" s="5">
        <f t="shared" si="7"/>
        <v>1746.3323990870504</v>
      </c>
      <c r="AB208" s="35">
        <f t="shared" si="8"/>
        <v>4.3075887587390622E-2</v>
      </c>
      <c r="AC208" s="5">
        <f t="shared" si="9"/>
        <v>3243.2667032927166</v>
      </c>
      <c r="AD208" s="35">
        <f t="shared" si="10"/>
        <v>0.08</v>
      </c>
      <c r="AE208" s="5">
        <f t="shared" si="42"/>
        <v>195256.32690517968</v>
      </c>
      <c r="AF208" s="5">
        <f t="shared" si="43"/>
        <v>817632.29087791289</v>
      </c>
      <c r="AG208" s="5">
        <f t="shared" si="11"/>
        <v>484743.67309482041</v>
      </c>
      <c r="AH208" s="5">
        <f t="shared" si="12"/>
        <v>1012888.6177830925</v>
      </c>
      <c r="AI208" s="150"/>
      <c r="AJ208" s="2">
        <v>203</v>
      </c>
      <c r="AK208" s="118">
        <v>51014</v>
      </c>
      <c r="AL208" s="5">
        <f t="shared" si="44"/>
        <v>481531.18514427351</v>
      </c>
      <c r="AM208" s="5">
        <f t="shared" si="45"/>
        <v>4871.6032698015033</v>
      </c>
      <c r="AN208" s="5">
        <f t="shared" si="13"/>
        <v>1761.7143657447368</v>
      </c>
      <c r="AO208" s="35">
        <f t="shared" si="14"/>
        <v>4.3902810536773085E-2</v>
      </c>
      <c r="AP208" s="5">
        <f t="shared" si="15"/>
        <v>3109.8889040567665</v>
      </c>
      <c r="AQ208" s="35">
        <f t="shared" si="16"/>
        <v>7.7499999999999999E-2</v>
      </c>
      <c r="AR208" s="5">
        <f t="shared" si="46"/>
        <v>200230.52922147172</v>
      </c>
      <c r="AS208" s="5">
        <f t="shared" si="47"/>
        <v>788704.93454823375</v>
      </c>
      <c r="AT208" s="5">
        <f t="shared" si="17"/>
        <v>479769.47077852878</v>
      </c>
      <c r="AU208" s="5">
        <f t="shared" si="18"/>
        <v>988935.4637697055</v>
      </c>
      <c r="AV208" s="150"/>
      <c r="AW208" s="2">
        <v>203</v>
      </c>
      <c r="AX208" s="118">
        <v>51014</v>
      </c>
      <c r="AY208" s="5">
        <f t="shared" si="48"/>
        <v>476490.34563697409</v>
      </c>
      <c r="AZ208" s="5">
        <f t="shared" si="49"/>
        <v>4754.6586581588872</v>
      </c>
      <c r="BA208" s="5">
        <f t="shared" si="19"/>
        <v>1776.5939979277996</v>
      </c>
      <c r="BB208" s="35">
        <f t="shared" si="20"/>
        <v>4.4741993558409049E-2</v>
      </c>
      <c r="BC208" s="5">
        <f t="shared" si="21"/>
        <v>2978.0646602310876</v>
      </c>
      <c r="BD208" s="35">
        <f t="shared" si="22"/>
        <v>7.4999999999999983E-2</v>
      </c>
      <c r="BE208" s="5">
        <f t="shared" si="50"/>
        <v>205286.24836095361</v>
      </c>
      <c r="BF208" s="5">
        <f t="shared" si="51"/>
        <v>759909.45924529992</v>
      </c>
      <c r="BG208" s="5">
        <f t="shared" si="23"/>
        <v>474713.7516390463</v>
      </c>
      <c r="BH208" s="5">
        <f t="shared" si="24"/>
        <v>965195.70760625356</v>
      </c>
      <c r="BI208" s="150"/>
      <c r="BJ208" s="2">
        <v>203</v>
      </c>
      <c r="BK208" s="118">
        <v>51014</v>
      </c>
      <c r="BL208" s="5">
        <f t="shared" si="52"/>
        <v>471368.66346363421</v>
      </c>
      <c r="BM208" s="5">
        <f t="shared" si="53"/>
        <v>4638.7987043821031</v>
      </c>
      <c r="BN208" s="5">
        <f t="shared" si="25"/>
        <v>1790.9463626226466</v>
      </c>
      <c r="BO208" s="35">
        <f t="shared" si="26"/>
        <v>4.5593519504568851E-2</v>
      </c>
      <c r="BP208" s="5">
        <f t="shared" si="27"/>
        <v>2847.8523417594565</v>
      </c>
      <c r="BQ208" s="35">
        <f t="shared" si="28"/>
        <v>7.2499999999999995E-2</v>
      </c>
      <c r="BR208" s="5">
        <f t="shared" si="54"/>
        <v>210422.28289898901</v>
      </c>
      <c r="BS208" s="5">
        <f t="shared" si="55"/>
        <v>731253.85409057757</v>
      </c>
      <c r="BT208" s="5">
        <f t="shared" si="29"/>
        <v>469577.71710101154</v>
      </c>
      <c r="BU208" s="5">
        <f t="shared" si="30"/>
        <v>941676.13698956661</v>
      </c>
      <c r="BV208" s="150"/>
      <c r="BW208" s="2">
        <v>203</v>
      </c>
      <c r="BX208" s="118">
        <v>51014</v>
      </c>
      <c r="BY208" s="5">
        <f t="shared" si="56"/>
        <v>466167.46816689312</v>
      </c>
      <c r="BZ208" s="5">
        <f t="shared" si="57"/>
        <v>4524.056967218442</v>
      </c>
      <c r="CA208" s="5">
        <f t="shared" si="31"/>
        <v>1804.7467362448988</v>
      </c>
      <c r="CB208" s="35">
        <f t="shared" si="32"/>
        <v>4.6457469286950229E-2</v>
      </c>
      <c r="CC208" s="5">
        <f t="shared" si="33"/>
        <v>2719.3102309735432</v>
      </c>
      <c r="CD208" s="35">
        <f t="shared" si="34"/>
        <v>7.0000000000000007E-2</v>
      </c>
      <c r="CE208" s="5">
        <f t="shared" si="58"/>
        <v>215637.27856935113</v>
      </c>
      <c r="CF208" s="5">
        <f t="shared" si="59"/>
        <v>702746.28577599279</v>
      </c>
      <c r="CG208" s="5">
        <f t="shared" si="35"/>
        <v>464362.72143064823</v>
      </c>
      <c r="CH208" s="5">
        <f t="shared" si="36"/>
        <v>918383.56434534397</v>
      </c>
    </row>
    <row r="209" spans="9:86" ht="14.25" customHeight="1">
      <c r="I209" s="150"/>
      <c r="J209" s="2">
        <v>204</v>
      </c>
      <c r="K209" s="118">
        <v>51044</v>
      </c>
      <c r="L209" s="5">
        <f t="shared" si="37"/>
        <v>489635.30709990737</v>
      </c>
      <c r="M209" s="5">
        <f t="shared" si="0"/>
        <v>5108.6129075462923</v>
      </c>
      <c r="N209" s="5">
        <f t="shared" si="1"/>
        <v>1742.3701712344291</v>
      </c>
      <c r="O209" s="35">
        <f t="shared" si="2"/>
        <v>4.2702071831079977E-2</v>
      </c>
      <c r="P209" s="5">
        <f t="shared" si="3"/>
        <v>3366.2427363118632</v>
      </c>
      <c r="Q209" s="35">
        <f t="shared" si="4"/>
        <v>8.2500000000000004E-2</v>
      </c>
      <c r="R209" s="5">
        <f t="shared" si="38"/>
        <v>192107.06307132763</v>
      </c>
      <c r="S209" s="5">
        <f t="shared" si="39"/>
        <v>850049.97006811597</v>
      </c>
      <c r="T209" s="5">
        <f t="shared" si="5"/>
        <v>487892.93692867295</v>
      </c>
      <c r="U209" s="5">
        <f t="shared" si="6"/>
        <v>1042157.0331394436</v>
      </c>
      <c r="V209" s="150"/>
      <c r="W209" s="2">
        <v>204</v>
      </c>
      <c r="X209" s="118">
        <v>51044</v>
      </c>
      <c r="Y209" s="5">
        <f t="shared" si="40"/>
        <v>484743.67309482041</v>
      </c>
      <c r="Z209" s="5">
        <f t="shared" si="41"/>
        <v>4989.5991023797669</v>
      </c>
      <c r="AA209" s="5">
        <f t="shared" si="7"/>
        <v>1757.9746150809642</v>
      </c>
      <c r="AB209" s="35">
        <f t="shared" si="8"/>
        <v>4.3519279470502867E-2</v>
      </c>
      <c r="AC209" s="5">
        <f t="shared" si="9"/>
        <v>3231.6244872988027</v>
      </c>
      <c r="AD209" s="35">
        <f t="shared" si="10"/>
        <v>0.08</v>
      </c>
      <c r="AE209" s="5">
        <f t="shared" si="42"/>
        <v>197014.30152026063</v>
      </c>
      <c r="AF209" s="5">
        <f t="shared" si="43"/>
        <v>820863.91536521167</v>
      </c>
      <c r="AG209" s="5">
        <f t="shared" si="11"/>
        <v>482985.69847973943</v>
      </c>
      <c r="AH209" s="5">
        <f t="shared" si="12"/>
        <v>1017878.2168854723</v>
      </c>
      <c r="AI209" s="150"/>
      <c r="AJ209" s="2">
        <v>204</v>
      </c>
      <c r="AK209" s="118">
        <v>51044</v>
      </c>
      <c r="AL209" s="5">
        <f t="shared" si="44"/>
        <v>479769.47077852878</v>
      </c>
      <c r="AM209" s="5">
        <f t="shared" si="45"/>
        <v>4871.6032698015033</v>
      </c>
      <c r="AN209" s="5">
        <f t="shared" si="13"/>
        <v>1773.0921043568383</v>
      </c>
      <c r="AO209" s="35">
        <f t="shared" si="14"/>
        <v>4.4348601876971032E-2</v>
      </c>
      <c r="AP209" s="5">
        <f t="shared" si="15"/>
        <v>3098.511165444665</v>
      </c>
      <c r="AQ209" s="35">
        <f t="shared" si="16"/>
        <v>7.7499999999999999E-2</v>
      </c>
      <c r="AR209" s="5">
        <f t="shared" si="46"/>
        <v>202003.62132582857</v>
      </c>
      <c r="AS209" s="5">
        <f t="shared" si="47"/>
        <v>791803.44571367837</v>
      </c>
      <c r="AT209" s="5">
        <f t="shared" si="17"/>
        <v>477996.37867417192</v>
      </c>
      <c r="AU209" s="5">
        <f t="shared" si="18"/>
        <v>993807.06703950698</v>
      </c>
      <c r="AV209" s="150"/>
      <c r="AW209" s="2">
        <v>204</v>
      </c>
      <c r="AX209" s="118">
        <v>51044</v>
      </c>
      <c r="AY209" s="5">
        <f t="shared" si="48"/>
        <v>474713.7516390463</v>
      </c>
      <c r="AZ209" s="5">
        <f t="shared" si="49"/>
        <v>4754.6586581588872</v>
      </c>
      <c r="BA209" s="5">
        <f t="shared" si="19"/>
        <v>1787.6977104148482</v>
      </c>
      <c r="BB209" s="35">
        <f t="shared" si="20"/>
        <v>4.5190122365129461E-2</v>
      </c>
      <c r="BC209" s="5">
        <f t="shared" si="21"/>
        <v>2966.960947744039</v>
      </c>
      <c r="BD209" s="35">
        <f t="shared" si="22"/>
        <v>7.4999999999999997E-2</v>
      </c>
      <c r="BE209" s="5">
        <f t="shared" si="50"/>
        <v>207073.94607136847</v>
      </c>
      <c r="BF209" s="5">
        <f t="shared" si="51"/>
        <v>762876.420193044</v>
      </c>
      <c r="BG209" s="5">
        <f t="shared" si="23"/>
        <v>472926.05392863147</v>
      </c>
      <c r="BH209" s="5">
        <f t="shared" si="24"/>
        <v>969950.36626441241</v>
      </c>
      <c r="BI209" s="150"/>
      <c r="BJ209" s="2">
        <v>204</v>
      </c>
      <c r="BK209" s="118">
        <v>51044</v>
      </c>
      <c r="BL209" s="5">
        <f t="shared" si="52"/>
        <v>469577.71710101154</v>
      </c>
      <c r="BM209" s="5">
        <f t="shared" si="53"/>
        <v>4638.7987043821031</v>
      </c>
      <c r="BN209" s="5">
        <f t="shared" si="25"/>
        <v>1801.7666635634919</v>
      </c>
      <c r="BO209" s="35">
        <f t="shared" si="26"/>
        <v>4.6043922391042533E-2</v>
      </c>
      <c r="BP209" s="5">
        <f t="shared" si="27"/>
        <v>2837.0320408186112</v>
      </c>
      <c r="BQ209" s="35">
        <f t="shared" si="28"/>
        <v>7.2499999999999995E-2</v>
      </c>
      <c r="BR209" s="5">
        <f t="shared" si="54"/>
        <v>212224.04956255251</v>
      </c>
      <c r="BS209" s="5">
        <f t="shared" si="55"/>
        <v>734090.88613139617</v>
      </c>
      <c r="BT209" s="5">
        <f t="shared" si="29"/>
        <v>467775.95043744805</v>
      </c>
      <c r="BU209" s="5">
        <f t="shared" si="30"/>
        <v>946314.93569394865</v>
      </c>
      <c r="BV209" s="150"/>
      <c r="BW209" s="2">
        <v>204</v>
      </c>
      <c r="BX209" s="118">
        <v>51044</v>
      </c>
      <c r="BY209" s="5">
        <f t="shared" si="56"/>
        <v>464362.72143064823</v>
      </c>
      <c r="BZ209" s="5">
        <f t="shared" si="57"/>
        <v>4524.056967218442</v>
      </c>
      <c r="CA209" s="5">
        <f t="shared" si="31"/>
        <v>1815.2744255396606</v>
      </c>
      <c r="CB209" s="35">
        <f t="shared" si="32"/>
        <v>4.691008149699033E-2</v>
      </c>
      <c r="CC209" s="5">
        <f t="shared" si="33"/>
        <v>2708.7825416787814</v>
      </c>
      <c r="CD209" s="35">
        <f t="shared" si="34"/>
        <v>7.0000000000000007E-2</v>
      </c>
      <c r="CE209" s="5">
        <f t="shared" si="58"/>
        <v>217452.55299489078</v>
      </c>
      <c r="CF209" s="5">
        <f t="shared" si="59"/>
        <v>705455.06831767154</v>
      </c>
      <c r="CG209" s="5">
        <f t="shared" si="35"/>
        <v>462547.44700510858</v>
      </c>
      <c r="CH209" s="5">
        <f t="shared" si="36"/>
        <v>922907.62131256238</v>
      </c>
    </row>
    <row r="210" spans="9:86" ht="14.25" customHeight="1">
      <c r="I210" s="150"/>
      <c r="J210" s="2">
        <v>205</v>
      </c>
      <c r="K210" s="118">
        <v>51075</v>
      </c>
      <c r="L210" s="5">
        <f t="shared" si="37"/>
        <v>487892.93692867295</v>
      </c>
      <c r="M210" s="5">
        <f t="shared" si="0"/>
        <v>5108.6129075462923</v>
      </c>
      <c r="N210" s="5">
        <f t="shared" si="1"/>
        <v>1754.3489661616659</v>
      </c>
      <c r="O210" s="35">
        <f t="shared" si="2"/>
        <v>4.3149195244483921E-2</v>
      </c>
      <c r="P210" s="5">
        <f t="shared" si="3"/>
        <v>3354.2639413846264</v>
      </c>
      <c r="Q210" s="35">
        <f t="shared" si="4"/>
        <v>8.2500000000000004E-2</v>
      </c>
      <c r="R210" s="5">
        <f t="shared" si="38"/>
        <v>193861.4120374893</v>
      </c>
      <c r="S210" s="5">
        <f t="shared" si="39"/>
        <v>853404.23400950059</v>
      </c>
      <c r="T210" s="5">
        <f t="shared" si="5"/>
        <v>486138.58796251129</v>
      </c>
      <c r="U210" s="5">
        <f t="shared" si="6"/>
        <v>1047265.6460469898</v>
      </c>
      <c r="V210" s="150"/>
      <c r="W210" s="2">
        <v>205</v>
      </c>
      <c r="X210" s="118">
        <v>51075</v>
      </c>
      <c r="Y210" s="5">
        <f t="shared" si="40"/>
        <v>482985.69847973943</v>
      </c>
      <c r="Z210" s="5">
        <f t="shared" si="41"/>
        <v>4989.5991023797669</v>
      </c>
      <c r="AA210" s="5">
        <f t="shared" si="7"/>
        <v>1769.6944458481707</v>
      </c>
      <c r="AB210" s="35">
        <f t="shared" si="8"/>
        <v>4.3968865780130102E-2</v>
      </c>
      <c r="AC210" s="5">
        <f t="shared" si="9"/>
        <v>3219.9046565315962</v>
      </c>
      <c r="AD210" s="35">
        <f t="shared" si="10"/>
        <v>0.08</v>
      </c>
      <c r="AE210" s="5">
        <f t="shared" si="42"/>
        <v>198783.99596610881</v>
      </c>
      <c r="AF210" s="5">
        <f t="shared" si="43"/>
        <v>824083.8200217433</v>
      </c>
      <c r="AG210" s="5">
        <f t="shared" si="11"/>
        <v>481216.00403389125</v>
      </c>
      <c r="AH210" s="5">
        <f t="shared" si="12"/>
        <v>1022867.8159878522</v>
      </c>
      <c r="AI210" s="150"/>
      <c r="AJ210" s="2">
        <v>205</v>
      </c>
      <c r="AK210" s="118">
        <v>51075</v>
      </c>
      <c r="AL210" s="5">
        <f t="shared" si="44"/>
        <v>477996.37867417192</v>
      </c>
      <c r="AM210" s="5">
        <f t="shared" si="45"/>
        <v>4871.6032698015033</v>
      </c>
      <c r="AN210" s="5">
        <f t="shared" si="13"/>
        <v>1784.5433241974765</v>
      </c>
      <c r="AO210" s="35">
        <f t="shared" si="14"/>
        <v>4.4800590225741038E-2</v>
      </c>
      <c r="AP210" s="5">
        <f t="shared" si="15"/>
        <v>3087.0599456040268</v>
      </c>
      <c r="AQ210" s="35">
        <f t="shared" si="16"/>
        <v>7.7499999999999999E-2</v>
      </c>
      <c r="AR210" s="5">
        <f t="shared" si="46"/>
        <v>203788.16465002604</v>
      </c>
      <c r="AS210" s="5">
        <f t="shared" si="47"/>
        <v>794890.50565928244</v>
      </c>
      <c r="AT210" s="5">
        <f t="shared" si="17"/>
        <v>476211.83534997446</v>
      </c>
      <c r="AU210" s="5">
        <f t="shared" si="18"/>
        <v>998678.67030930845</v>
      </c>
      <c r="AV210" s="150"/>
      <c r="AW210" s="2">
        <v>205</v>
      </c>
      <c r="AX210" s="118">
        <v>51075</v>
      </c>
      <c r="AY210" s="5">
        <f t="shared" si="48"/>
        <v>472926.05392863147</v>
      </c>
      <c r="AZ210" s="5">
        <f t="shared" si="49"/>
        <v>4754.6586581588872</v>
      </c>
      <c r="BA210" s="5">
        <f t="shared" si="19"/>
        <v>1798.8708211049407</v>
      </c>
      <c r="BB210" s="35">
        <f t="shared" si="20"/>
        <v>4.5644450488483479E-2</v>
      </c>
      <c r="BC210" s="5">
        <f t="shared" si="21"/>
        <v>2955.7878370539465</v>
      </c>
      <c r="BD210" s="35">
        <f t="shared" si="22"/>
        <v>7.4999999999999997E-2</v>
      </c>
      <c r="BE210" s="5">
        <f t="shared" si="50"/>
        <v>208872.81689247341</v>
      </c>
      <c r="BF210" s="5">
        <f t="shared" si="51"/>
        <v>765832.208030098</v>
      </c>
      <c r="BG210" s="5">
        <f t="shared" si="23"/>
        <v>471127.18310752651</v>
      </c>
      <c r="BH210" s="5">
        <f t="shared" si="24"/>
        <v>974705.02492257138</v>
      </c>
      <c r="BI210" s="150"/>
      <c r="BJ210" s="2">
        <v>205</v>
      </c>
      <c r="BK210" s="118">
        <v>51075</v>
      </c>
      <c r="BL210" s="5">
        <f t="shared" si="52"/>
        <v>467775.95043744805</v>
      </c>
      <c r="BM210" s="5">
        <f t="shared" si="53"/>
        <v>4638.7987043821031</v>
      </c>
      <c r="BN210" s="5">
        <f t="shared" si="25"/>
        <v>1812.6523371558546</v>
      </c>
      <c r="BO210" s="35">
        <f t="shared" si="26"/>
        <v>4.6500526642142867E-2</v>
      </c>
      <c r="BP210" s="5">
        <f t="shared" si="27"/>
        <v>2826.1463672262485</v>
      </c>
      <c r="BQ210" s="35">
        <f t="shared" si="28"/>
        <v>7.2499999999999995E-2</v>
      </c>
      <c r="BR210" s="5">
        <f t="shared" si="54"/>
        <v>214036.70189970837</v>
      </c>
      <c r="BS210" s="5">
        <f t="shared" si="55"/>
        <v>736917.03249862243</v>
      </c>
      <c r="BT210" s="5">
        <f t="shared" si="29"/>
        <v>465963.29810029222</v>
      </c>
      <c r="BU210" s="5">
        <f t="shared" si="30"/>
        <v>950953.73439833079</v>
      </c>
      <c r="BV210" s="150"/>
      <c r="BW210" s="2">
        <v>205</v>
      </c>
      <c r="BX210" s="118">
        <v>51075</v>
      </c>
      <c r="BY210" s="5">
        <f t="shared" si="56"/>
        <v>462547.44700510858</v>
      </c>
      <c r="BZ210" s="5">
        <f t="shared" si="57"/>
        <v>4524.056967218442</v>
      </c>
      <c r="CA210" s="5">
        <f t="shared" si="31"/>
        <v>1825.8635263553083</v>
      </c>
      <c r="CB210" s="35">
        <f t="shared" si="32"/>
        <v>4.736889687345245E-2</v>
      </c>
      <c r="CC210" s="5">
        <f t="shared" si="33"/>
        <v>2698.1934408631337</v>
      </c>
      <c r="CD210" s="35">
        <f t="shared" si="34"/>
        <v>7.0000000000000007E-2</v>
      </c>
      <c r="CE210" s="5">
        <f t="shared" si="58"/>
        <v>219278.41652124608</v>
      </c>
      <c r="CF210" s="5">
        <f t="shared" si="59"/>
        <v>708153.2617585347</v>
      </c>
      <c r="CG210" s="5">
        <f t="shared" si="35"/>
        <v>460721.58347875328</v>
      </c>
      <c r="CH210" s="5">
        <f t="shared" si="36"/>
        <v>927431.67827978078</v>
      </c>
    </row>
    <row r="211" spans="9:86" ht="14.25" customHeight="1">
      <c r="I211" s="150"/>
      <c r="J211" s="2">
        <v>206</v>
      </c>
      <c r="K211" s="118">
        <v>51105</v>
      </c>
      <c r="L211" s="5">
        <f t="shared" si="37"/>
        <v>486138.58796251129</v>
      </c>
      <c r="M211" s="5">
        <f t="shared" si="0"/>
        <v>5108.6129075462923</v>
      </c>
      <c r="N211" s="5">
        <f t="shared" si="1"/>
        <v>1766.4101153040269</v>
      </c>
      <c r="O211" s="35">
        <f t="shared" si="2"/>
        <v>4.3602630831031525E-2</v>
      </c>
      <c r="P211" s="5">
        <f t="shared" si="3"/>
        <v>3342.2027922422653</v>
      </c>
      <c r="Q211" s="35">
        <f t="shared" si="4"/>
        <v>8.2500000000000018E-2</v>
      </c>
      <c r="R211" s="5">
        <f t="shared" si="38"/>
        <v>195627.82215279332</v>
      </c>
      <c r="S211" s="5">
        <f t="shared" si="39"/>
        <v>856746.43680174288</v>
      </c>
      <c r="T211" s="5">
        <f t="shared" si="5"/>
        <v>484372.17784720723</v>
      </c>
      <c r="U211" s="5">
        <f t="shared" si="6"/>
        <v>1052374.2589545362</v>
      </c>
      <c r="V211" s="150"/>
      <c r="W211" s="2">
        <v>206</v>
      </c>
      <c r="X211" s="118">
        <v>51105</v>
      </c>
      <c r="Y211" s="5">
        <f t="shared" si="40"/>
        <v>481216.00403389125</v>
      </c>
      <c r="Z211" s="5">
        <f t="shared" si="41"/>
        <v>4989.5991023797669</v>
      </c>
      <c r="AA211" s="5">
        <f t="shared" si="7"/>
        <v>1781.4924088204916</v>
      </c>
      <c r="AB211" s="35">
        <f t="shared" si="8"/>
        <v>4.4424767103839483E-2</v>
      </c>
      <c r="AC211" s="5">
        <f t="shared" si="9"/>
        <v>3208.1066935592753</v>
      </c>
      <c r="AD211" s="35">
        <f t="shared" si="10"/>
        <v>0.08</v>
      </c>
      <c r="AE211" s="5">
        <f t="shared" si="42"/>
        <v>200565.48837492929</v>
      </c>
      <c r="AF211" s="5">
        <f t="shared" si="43"/>
        <v>827291.92671530263</v>
      </c>
      <c r="AG211" s="5">
        <f t="shared" si="11"/>
        <v>479434.51162507077</v>
      </c>
      <c r="AH211" s="5">
        <f t="shared" si="12"/>
        <v>1027857.4150902319</v>
      </c>
      <c r="AI211" s="150"/>
      <c r="AJ211" s="2">
        <v>206</v>
      </c>
      <c r="AK211" s="118">
        <v>51105</v>
      </c>
      <c r="AL211" s="5">
        <f t="shared" si="44"/>
        <v>476211.83534997446</v>
      </c>
      <c r="AM211" s="5">
        <f t="shared" si="45"/>
        <v>4871.6032698015033</v>
      </c>
      <c r="AN211" s="5">
        <f t="shared" si="13"/>
        <v>1796.0684998329184</v>
      </c>
      <c r="AO211" s="35">
        <f t="shared" si="14"/>
        <v>4.5258896142628548E-2</v>
      </c>
      <c r="AP211" s="5">
        <f t="shared" si="15"/>
        <v>3075.5347699685849</v>
      </c>
      <c r="AQ211" s="35">
        <f t="shared" si="16"/>
        <v>7.7499999999999999E-2</v>
      </c>
      <c r="AR211" s="5">
        <f t="shared" si="46"/>
        <v>205584.23314985895</v>
      </c>
      <c r="AS211" s="5">
        <f t="shared" si="47"/>
        <v>797966.04042925104</v>
      </c>
      <c r="AT211" s="5">
        <f t="shared" si="17"/>
        <v>474415.76685014152</v>
      </c>
      <c r="AU211" s="5">
        <f t="shared" si="18"/>
        <v>1003550.2735791099</v>
      </c>
      <c r="AV211" s="150"/>
      <c r="AW211" s="2">
        <v>206</v>
      </c>
      <c r="AX211" s="118">
        <v>51105</v>
      </c>
      <c r="AY211" s="5">
        <f t="shared" si="48"/>
        <v>471127.18310752651</v>
      </c>
      <c r="AZ211" s="5">
        <f t="shared" si="49"/>
        <v>4754.6586581588872</v>
      </c>
      <c r="BA211" s="5">
        <f t="shared" si="19"/>
        <v>1810.113763736847</v>
      </c>
      <c r="BB211" s="35">
        <f t="shared" si="20"/>
        <v>4.6105098461034125E-2</v>
      </c>
      <c r="BC211" s="5">
        <f t="shared" si="21"/>
        <v>2944.5448944220402</v>
      </c>
      <c r="BD211" s="35">
        <f t="shared" si="22"/>
        <v>7.4999999999999983E-2</v>
      </c>
      <c r="BE211" s="5">
        <f t="shared" si="50"/>
        <v>210682.93065621026</v>
      </c>
      <c r="BF211" s="5">
        <f t="shared" si="51"/>
        <v>768776.75292452006</v>
      </c>
      <c r="BG211" s="5">
        <f t="shared" si="23"/>
        <v>469317.06934378966</v>
      </c>
      <c r="BH211" s="5">
        <f t="shared" si="24"/>
        <v>979459.68358073034</v>
      </c>
      <c r="BI211" s="150"/>
      <c r="BJ211" s="2">
        <v>206</v>
      </c>
      <c r="BK211" s="118">
        <v>51105</v>
      </c>
      <c r="BL211" s="5">
        <f t="shared" si="52"/>
        <v>465963.29810029222</v>
      </c>
      <c r="BM211" s="5">
        <f t="shared" si="53"/>
        <v>4638.7987043821031</v>
      </c>
      <c r="BN211" s="5">
        <f t="shared" si="25"/>
        <v>1823.6037783595043</v>
      </c>
      <c r="BO211" s="35">
        <f t="shared" si="26"/>
        <v>4.6963452764479281E-2</v>
      </c>
      <c r="BP211" s="5">
        <f t="shared" si="27"/>
        <v>2815.1949260225988</v>
      </c>
      <c r="BQ211" s="35">
        <f t="shared" si="28"/>
        <v>7.2499999999999995E-2</v>
      </c>
      <c r="BR211" s="5">
        <f t="shared" si="54"/>
        <v>215860.30567806787</v>
      </c>
      <c r="BS211" s="5">
        <f t="shared" si="55"/>
        <v>739732.22742464498</v>
      </c>
      <c r="BT211" s="5">
        <f t="shared" si="29"/>
        <v>464139.69432193274</v>
      </c>
      <c r="BU211" s="5">
        <f t="shared" si="30"/>
        <v>955592.53310271283</v>
      </c>
      <c r="BV211" s="150"/>
      <c r="BW211" s="2">
        <v>206</v>
      </c>
      <c r="BX211" s="118">
        <v>51105</v>
      </c>
      <c r="BY211" s="5">
        <f t="shared" si="56"/>
        <v>460721.58347875328</v>
      </c>
      <c r="BZ211" s="5">
        <f t="shared" si="57"/>
        <v>4524.056967218442</v>
      </c>
      <c r="CA211" s="5">
        <f t="shared" si="31"/>
        <v>1836.5143969257142</v>
      </c>
      <c r="CB211" s="35">
        <f t="shared" si="32"/>
        <v>4.7834035898005389E-2</v>
      </c>
      <c r="CC211" s="5">
        <f t="shared" si="33"/>
        <v>2687.5425702927278</v>
      </c>
      <c r="CD211" s="35">
        <f t="shared" si="34"/>
        <v>7.0000000000000007E-2</v>
      </c>
      <c r="CE211" s="5">
        <f t="shared" si="58"/>
        <v>221114.9309181718</v>
      </c>
      <c r="CF211" s="5">
        <f t="shared" si="59"/>
        <v>710840.80432882742</v>
      </c>
      <c r="CG211" s="5">
        <f t="shared" si="35"/>
        <v>458885.06908182759</v>
      </c>
      <c r="CH211" s="5">
        <f t="shared" si="36"/>
        <v>931955.73524699919</v>
      </c>
    </row>
    <row r="212" spans="9:86" ht="14.25" customHeight="1">
      <c r="I212" s="150"/>
      <c r="J212" s="2">
        <v>207</v>
      </c>
      <c r="K212" s="118">
        <v>51136</v>
      </c>
      <c r="L212" s="5">
        <f t="shared" si="37"/>
        <v>484372.17784720723</v>
      </c>
      <c r="M212" s="5">
        <f t="shared" si="0"/>
        <v>5108.6129075462923</v>
      </c>
      <c r="N212" s="5">
        <f t="shared" si="1"/>
        <v>1778.5541848467424</v>
      </c>
      <c r="O212" s="35">
        <f t="shared" si="2"/>
        <v>4.4062502336567604E-2</v>
      </c>
      <c r="P212" s="5">
        <f t="shared" si="3"/>
        <v>3330.0587226995499</v>
      </c>
      <c r="Q212" s="35">
        <f t="shared" si="4"/>
        <v>8.2500000000000004E-2</v>
      </c>
      <c r="R212" s="5">
        <f t="shared" si="38"/>
        <v>197406.37633764007</v>
      </c>
      <c r="S212" s="5">
        <f t="shared" si="39"/>
        <v>860076.49552444241</v>
      </c>
      <c r="T212" s="5">
        <f t="shared" si="5"/>
        <v>482593.62366236048</v>
      </c>
      <c r="U212" s="5">
        <f t="shared" si="6"/>
        <v>1057482.8718620825</v>
      </c>
      <c r="V212" s="150"/>
      <c r="W212" s="2">
        <v>207</v>
      </c>
      <c r="X212" s="118">
        <v>51136</v>
      </c>
      <c r="Y212" s="5">
        <f t="shared" si="40"/>
        <v>479434.51162507077</v>
      </c>
      <c r="Z212" s="5">
        <f t="shared" si="41"/>
        <v>4989.5991023797669</v>
      </c>
      <c r="AA212" s="5">
        <f t="shared" si="7"/>
        <v>1793.369024879295</v>
      </c>
      <c r="AB212" s="35">
        <f t="shared" si="8"/>
        <v>4.4887107157986633E-2</v>
      </c>
      <c r="AC212" s="5">
        <f t="shared" si="9"/>
        <v>3196.2300775004719</v>
      </c>
      <c r="AD212" s="35">
        <f t="shared" si="10"/>
        <v>0.08</v>
      </c>
      <c r="AE212" s="5">
        <f t="shared" si="42"/>
        <v>202358.85739980859</v>
      </c>
      <c r="AF212" s="5">
        <f t="shared" si="43"/>
        <v>830488.15679280309</v>
      </c>
      <c r="AG212" s="5">
        <f t="shared" si="11"/>
        <v>477641.14260019147</v>
      </c>
      <c r="AH212" s="5">
        <f t="shared" si="12"/>
        <v>1032847.0141926117</v>
      </c>
      <c r="AI212" s="150"/>
      <c r="AJ212" s="2">
        <v>207</v>
      </c>
      <c r="AK212" s="118">
        <v>51136</v>
      </c>
      <c r="AL212" s="5">
        <f t="shared" si="44"/>
        <v>474415.76685014152</v>
      </c>
      <c r="AM212" s="5">
        <f t="shared" si="45"/>
        <v>4871.6032698015033</v>
      </c>
      <c r="AN212" s="5">
        <f t="shared" si="13"/>
        <v>1807.6681088943392</v>
      </c>
      <c r="AO212" s="35">
        <f t="shared" si="14"/>
        <v>4.5723643315556471E-2</v>
      </c>
      <c r="AP212" s="5">
        <f t="shared" si="15"/>
        <v>3063.9351609071641</v>
      </c>
      <c r="AQ212" s="35">
        <f t="shared" si="16"/>
        <v>7.7499999999999999E-2</v>
      </c>
      <c r="AR212" s="5">
        <f t="shared" si="46"/>
        <v>207391.90125875329</v>
      </c>
      <c r="AS212" s="5">
        <f t="shared" si="47"/>
        <v>801029.97559015825</v>
      </c>
      <c r="AT212" s="5">
        <f t="shared" si="17"/>
        <v>472608.0987412472</v>
      </c>
      <c r="AU212" s="5">
        <f t="shared" si="18"/>
        <v>1008421.8768489115</v>
      </c>
      <c r="AV212" s="150"/>
      <c r="AW212" s="2">
        <v>207</v>
      </c>
      <c r="AX212" s="118">
        <v>51136</v>
      </c>
      <c r="AY212" s="5">
        <f t="shared" si="48"/>
        <v>469317.06934378966</v>
      </c>
      <c r="AZ212" s="5">
        <f t="shared" si="49"/>
        <v>4754.6586581588872</v>
      </c>
      <c r="BA212" s="5">
        <f t="shared" si="19"/>
        <v>1821.426974760202</v>
      </c>
      <c r="BB212" s="35">
        <f t="shared" si="20"/>
        <v>4.657218994332249E-2</v>
      </c>
      <c r="BC212" s="5">
        <f t="shared" si="21"/>
        <v>2933.2316833986852</v>
      </c>
      <c r="BD212" s="35">
        <f t="shared" si="22"/>
        <v>7.4999999999999997E-2</v>
      </c>
      <c r="BE212" s="5">
        <f t="shared" si="50"/>
        <v>212504.35763097045</v>
      </c>
      <c r="BF212" s="5">
        <f t="shared" si="51"/>
        <v>771709.98460791877</v>
      </c>
      <c r="BG212" s="5">
        <f t="shared" si="23"/>
        <v>467495.64236902946</v>
      </c>
      <c r="BH212" s="5">
        <f t="shared" si="24"/>
        <v>984214.34223888919</v>
      </c>
      <c r="BI212" s="150"/>
      <c r="BJ212" s="2">
        <v>207</v>
      </c>
      <c r="BK212" s="118">
        <v>51136</v>
      </c>
      <c r="BL212" s="5">
        <f t="shared" si="52"/>
        <v>464139.69432193274</v>
      </c>
      <c r="BM212" s="5">
        <f t="shared" si="53"/>
        <v>4638.7987043821031</v>
      </c>
      <c r="BN212" s="5">
        <f t="shared" si="25"/>
        <v>1834.6213845204261</v>
      </c>
      <c r="BO212" s="35">
        <f t="shared" si="26"/>
        <v>4.7432824392250612E-2</v>
      </c>
      <c r="BP212" s="5">
        <f t="shared" si="27"/>
        <v>2804.177319861677</v>
      </c>
      <c r="BQ212" s="35">
        <f t="shared" si="28"/>
        <v>7.2499999999999995E-2</v>
      </c>
      <c r="BR212" s="5">
        <f t="shared" si="54"/>
        <v>217694.92706258831</v>
      </c>
      <c r="BS212" s="5">
        <f t="shared" si="55"/>
        <v>742536.4047445067</v>
      </c>
      <c r="BT212" s="5">
        <f t="shared" si="29"/>
        <v>462305.0729374123</v>
      </c>
      <c r="BU212" s="5">
        <f t="shared" si="30"/>
        <v>960231.33180709498</v>
      </c>
      <c r="BV212" s="150"/>
      <c r="BW212" s="2">
        <v>207</v>
      </c>
      <c r="BX212" s="118">
        <v>51136</v>
      </c>
      <c r="BY212" s="5">
        <f t="shared" si="56"/>
        <v>458885.06908182759</v>
      </c>
      <c r="BZ212" s="5">
        <f t="shared" si="57"/>
        <v>4524.056967218442</v>
      </c>
      <c r="CA212" s="5">
        <f t="shared" si="31"/>
        <v>1847.2273975744474</v>
      </c>
      <c r="CB212" s="35">
        <f t="shared" si="32"/>
        <v>4.8305622179528003E-2</v>
      </c>
      <c r="CC212" s="5">
        <f t="shared" si="33"/>
        <v>2676.8295696439945</v>
      </c>
      <c r="CD212" s="35">
        <f t="shared" si="34"/>
        <v>7.0000000000000007E-2</v>
      </c>
      <c r="CE212" s="5">
        <f t="shared" si="58"/>
        <v>222962.15831574626</v>
      </c>
      <c r="CF212" s="5">
        <f t="shared" si="59"/>
        <v>713517.63389847137</v>
      </c>
      <c r="CG212" s="5">
        <f t="shared" si="35"/>
        <v>457037.84168425313</v>
      </c>
      <c r="CH212" s="5">
        <f t="shared" si="36"/>
        <v>936479.7922142176</v>
      </c>
    </row>
    <row r="213" spans="9:86" ht="14.25" customHeight="1">
      <c r="I213" s="150"/>
      <c r="J213" s="2">
        <v>208</v>
      </c>
      <c r="K213" s="118">
        <v>51167</v>
      </c>
      <c r="L213" s="5">
        <f t="shared" si="37"/>
        <v>482593.62366236048</v>
      </c>
      <c r="M213" s="5">
        <f t="shared" si="0"/>
        <v>5108.6129075462923</v>
      </c>
      <c r="N213" s="5">
        <f t="shared" si="1"/>
        <v>1790.7817448675642</v>
      </c>
      <c r="O213" s="35">
        <f t="shared" si="2"/>
        <v>4.4528936738388189E-2</v>
      </c>
      <c r="P213" s="5">
        <f t="shared" si="3"/>
        <v>3317.8311626787281</v>
      </c>
      <c r="Q213" s="35">
        <f t="shared" si="4"/>
        <v>8.2500000000000004E-2</v>
      </c>
      <c r="R213" s="5">
        <f t="shared" si="38"/>
        <v>199197.15808250764</v>
      </c>
      <c r="S213" s="5">
        <f t="shared" si="39"/>
        <v>863394.32668712118</v>
      </c>
      <c r="T213" s="5">
        <f t="shared" si="5"/>
        <v>480802.84191749291</v>
      </c>
      <c r="U213" s="5">
        <f t="shared" si="6"/>
        <v>1062591.4847696288</v>
      </c>
      <c r="V213" s="150"/>
      <c r="W213" s="2">
        <v>208</v>
      </c>
      <c r="X213" s="118">
        <v>51167</v>
      </c>
      <c r="Y213" s="5">
        <f t="shared" si="40"/>
        <v>477641.14260019147</v>
      </c>
      <c r="Z213" s="5">
        <f t="shared" si="41"/>
        <v>4989.5991023797669</v>
      </c>
      <c r="AA213" s="5">
        <f t="shared" si="7"/>
        <v>1805.3248183784904</v>
      </c>
      <c r="AB213" s="35">
        <f t="shared" si="8"/>
        <v>4.5356012889944043E-2</v>
      </c>
      <c r="AC213" s="5">
        <f t="shared" si="9"/>
        <v>3184.2742840012766</v>
      </c>
      <c r="AD213" s="35">
        <f t="shared" si="10"/>
        <v>0.08</v>
      </c>
      <c r="AE213" s="5">
        <f t="shared" si="42"/>
        <v>204164.18221818708</v>
      </c>
      <c r="AF213" s="5">
        <f t="shared" si="43"/>
        <v>833672.43107680441</v>
      </c>
      <c r="AG213" s="5">
        <f t="shared" si="11"/>
        <v>475835.81778181298</v>
      </c>
      <c r="AH213" s="5">
        <f t="shared" si="12"/>
        <v>1037836.6132949914</v>
      </c>
      <c r="AI213" s="150"/>
      <c r="AJ213" s="2">
        <v>208</v>
      </c>
      <c r="AK213" s="118">
        <v>51167</v>
      </c>
      <c r="AL213" s="5">
        <f t="shared" si="44"/>
        <v>472608.0987412472</v>
      </c>
      <c r="AM213" s="5">
        <f t="shared" si="45"/>
        <v>4871.6032698015033</v>
      </c>
      <c r="AN213" s="5">
        <f t="shared" si="13"/>
        <v>1819.342632097615</v>
      </c>
      <c r="AO213" s="35">
        <f t="shared" si="14"/>
        <v>4.6194958663043253E-2</v>
      </c>
      <c r="AP213" s="5">
        <f t="shared" si="15"/>
        <v>3052.2606377038883</v>
      </c>
      <c r="AQ213" s="35">
        <f t="shared" si="16"/>
        <v>7.7499999999999999E-2</v>
      </c>
      <c r="AR213" s="5">
        <f t="shared" si="46"/>
        <v>209211.24389085092</v>
      </c>
      <c r="AS213" s="5">
        <f t="shared" si="47"/>
        <v>804082.23622786219</v>
      </c>
      <c r="AT213" s="5">
        <f t="shared" si="17"/>
        <v>470788.7561091496</v>
      </c>
      <c r="AU213" s="5">
        <f t="shared" si="18"/>
        <v>1013293.4801187131</v>
      </c>
      <c r="AV213" s="150"/>
      <c r="AW213" s="2">
        <v>208</v>
      </c>
      <c r="AX213" s="118">
        <v>51167</v>
      </c>
      <c r="AY213" s="5">
        <f t="shared" si="48"/>
        <v>467495.64236902946</v>
      </c>
      <c r="AZ213" s="5">
        <f t="shared" si="49"/>
        <v>4754.6586581588872</v>
      </c>
      <c r="BA213" s="5">
        <f t="shared" si="19"/>
        <v>1832.8108933524531</v>
      </c>
      <c r="BB213" s="35">
        <f t="shared" si="20"/>
        <v>4.7045851826075694E-2</v>
      </c>
      <c r="BC213" s="5">
        <f t="shared" si="21"/>
        <v>2921.847764806434</v>
      </c>
      <c r="BD213" s="35">
        <f t="shared" si="22"/>
        <v>7.4999999999999997E-2</v>
      </c>
      <c r="BE213" s="5">
        <f t="shared" si="50"/>
        <v>214337.16852432291</v>
      </c>
      <c r="BF213" s="5">
        <f t="shared" si="51"/>
        <v>774631.83237272524</v>
      </c>
      <c r="BG213" s="5">
        <f t="shared" si="23"/>
        <v>465662.83147567703</v>
      </c>
      <c r="BH213" s="5">
        <f t="shared" si="24"/>
        <v>988969.00089704816</v>
      </c>
      <c r="BI213" s="150"/>
      <c r="BJ213" s="2">
        <v>208</v>
      </c>
      <c r="BK213" s="118">
        <v>51167</v>
      </c>
      <c r="BL213" s="5">
        <f t="shared" si="52"/>
        <v>462305.0729374123</v>
      </c>
      <c r="BM213" s="5">
        <f t="shared" si="53"/>
        <v>4638.7987043821031</v>
      </c>
      <c r="BN213" s="5">
        <f t="shared" si="25"/>
        <v>1845.7055553852369</v>
      </c>
      <c r="BO213" s="35">
        <f t="shared" si="26"/>
        <v>4.790876838944258E-2</v>
      </c>
      <c r="BP213" s="5">
        <f t="shared" si="27"/>
        <v>2793.0931489968661</v>
      </c>
      <c r="BQ213" s="35">
        <f t="shared" si="28"/>
        <v>7.2500000000000009E-2</v>
      </c>
      <c r="BR213" s="5">
        <f t="shared" si="54"/>
        <v>219540.63261797355</v>
      </c>
      <c r="BS213" s="5">
        <f t="shared" si="55"/>
        <v>745329.49789350352</v>
      </c>
      <c r="BT213" s="5">
        <f t="shared" si="29"/>
        <v>460459.36738202709</v>
      </c>
      <c r="BU213" s="5">
        <f t="shared" si="30"/>
        <v>964870.13051147712</v>
      </c>
      <c r="BV213" s="150"/>
      <c r="BW213" s="2">
        <v>208</v>
      </c>
      <c r="BX213" s="118">
        <v>51167</v>
      </c>
      <c r="BY213" s="5">
        <f t="shared" si="56"/>
        <v>457037.84168425313</v>
      </c>
      <c r="BZ213" s="5">
        <f t="shared" si="57"/>
        <v>4524.056967218442</v>
      </c>
      <c r="CA213" s="5">
        <f t="shared" si="31"/>
        <v>1858.0028907269652</v>
      </c>
      <c r="CB213" s="35">
        <f t="shared" si="32"/>
        <v>4.8783782556296312E-2</v>
      </c>
      <c r="CC213" s="5">
        <f t="shared" si="33"/>
        <v>2666.0540764914767</v>
      </c>
      <c r="CD213" s="35">
        <f t="shared" si="34"/>
        <v>7.0000000000000007E-2</v>
      </c>
      <c r="CE213" s="5">
        <f t="shared" si="58"/>
        <v>224820.16120647322</v>
      </c>
      <c r="CF213" s="5">
        <f t="shared" si="59"/>
        <v>716183.68797496287</v>
      </c>
      <c r="CG213" s="5">
        <f t="shared" si="35"/>
        <v>455179.83879352617</v>
      </c>
      <c r="CH213" s="5">
        <f t="shared" si="36"/>
        <v>941003.84918143612</v>
      </c>
    </row>
    <row r="214" spans="9:86" ht="14.25" customHeight="1">
      <c r="I214" s="150"/>
      <c r="J214" s="2">
        <v>209</v>
      </c>
      <c r="K214" s="118">
        <v>51196</v>
      </c>
      <c r="L214" s="5">
        <f t="shared" si="37"/>
        <v>480802.84191749291</v>
      </c>
      <c r="M214" s="5">
        <f t="shared" si="0"/>
        <v>5108.6129075462923</v>
      </c>
      <c r="N214" s="5">
        <f t="shared" si="1"/>
        <v>1803.0933693635284</v>
      </c>
      <c r="O214" s="35">
        <f t="shared" si="2"/>
        <v>4.5002064351515061E-2</v>
      </c>
      <c r="P214" s="5">
        <f t="shared" si="3"/>
        <v>3305.5195381827639</v>
      </c>
      <c r="Q214" s="35">
        <f t="shared" si="4"/>
        <v>8.2500000000000004E-2</v>
      </c>
      <c r="R214" s="5">
        <f t="shared" si="38"/>
        <v>201000.25145187115</v>
      </c>
      <c r="S214" s="5">
        <f t="shared" si="39"/>
        <v>866699.84622530395</v>
      </c>
      <c r="T214" s="5">
        <f t="shared" si="5"/>
        <v>478999.7485481294</v>
      </c>
      <c r="U214" s="5">
        <f t="shared" si="6"/>
        <v>1067700.0976771752</v>
      </c>
      <c r="V214" s="150"/>
      <c r="W214" s="2">
        <v>209</v>
      </c>
      <c r="X214" s="118">
        <v>51196</v>
      </c>
      <c r="Y214" s="5">
        <f t="shared" si="40"/>
        <v>475835.81778181298</v>
      </c>
      <c r="Z214" s="5">
        <f t="shared" si="41"/>
        <v>4989.5991023797669</v>
      </c>
      <c r="AA214" s="5">
        <f t="shared" si="7"/>
        <v>1817.36031716768</v>
      </c>
      <c r="AB214" s="35">
        <f t="shared" si="8"/>
        <v>4.5831614584364945E-2</v>
      </c>
      <c r="AC214" s="5">
        <f t="shared" si="9"/>
        <v>3172.2387852120869</v>
      </c>
      <c r="AD214" s="35">
        <f t="shared" si="10"/>
        <v>0.08</v>
      </c>
      <c r="AE214" s="5">
        <f t="shared" si="42"/>
        <v>205981.54253535476</v>
      </c>
      <c r="AF214" s="5">
        <f t="shared" si="43"/>
        <v>836844.66986201645</v>
      </c>
      <c r="AG214" s="5">
        <f t="shared" si="11"/>
        <v>474018.45746464533</v>
      </c>
      <c r="AH214" s="5">
        <f t="shared" si="12"/>
        <v>1042826.2123973712</v>
      </c>
      <c r="AI214" s="150"/>
      <c r="AJ214" s="2">
        <v>209</v>
      </c>
      <c r="AK214" s="118">
        <v>51196</v>
      </c>
      <c r="AL214" s="5">
        <f t="shared" si="44"/>
        <v>470788.7561091496</v>
      </c>
      <c r="AM214" s="5">
        <f t="shared" si="45"/>
        <v>4871.6032698015033</v>
      </c>
      <c r="AN214" s="5">
        <f t="shared" si="13"/>
        <v>1831.0925532632455</v>
      </c>
      <c r="AO214" s="35">
        <f t="shared" si="14"/>
        <v>4.6672972440456095E-2</v>
      </c>
      <c r="AP214" s="5">
        <f t="shared" si="15"/>
        <v>3040.5107165382578</v>
      </c>
      <c r="AQ214" s="35">
        <f t="shared" si="16"/>
        <v>7.7499999999999999E-2</v>
      </c>
      <c r="AR214" s="5">
        <f t="shared" si="46"/>
        <v>211042.33644411416</v>
      </c>
      <c r="AS214" s="5">
        <f t="shared" si="47"/>
        <v>807122.74694440048</v>
      </c>
      <c r="AT214" s="5">
        <f t="shared" si="17"/>
        <v>468957.66355588636</v>
      </c>
      <c r="AU214" s="5">
        <f t="shared" si="18"/>
        <v>1018165.0833885146</v>
      </c>
      <c r="AV214" s="150"/>
      <c r="AW214" s="2">
        <v>209</v>
      </c>
      <c r="AX214" s="118">
        <v>51196</v>
      </c>
      <c r="AY214" s="5">
        <f t="shared" si="48"/>
        <v>465662.83147567703</v>
      </c>
      <c r="AZ214" s="5">
        <f t="shared" si="49"/>
        <v>4754.6586581588872</v>
      </c>
      <c r="BA214" s="5">
        <f t="shared" si="19"/>
        <v>1844.2659614359059</v>
      </c>
      <c r="BB214" s="35">
        <f t="shared" si="20"/>
        <v>4.7526214336449241E-2</v>
      </c>
      <c r="BC214" s="5">
        <f t="shared" si="21"/>
        <v>2910.3926967229813</v>
      </c>
      <c r="BD214" s="35">
        <f t="shared" si="22"/>
        <v>7.4999999999999997E-2</v>
      </c>
      <c r="BE214" s="5">
        <f t="shared" si="50"/>
        <v>216181.43448575883</v>
      </c>
      <c r="BF214" s="5">
        <f t="shared" si="51"/>
        <v>777542.22506944824</v>
      </c>
      <c r="BG214" s="5">
        <f t="shared" si="23"/>
        <v>463818.56551424111</v>
      </c>
      <c r="BH214" s="5">
        <f t="shared" si="24"/>
        <v>993723.65955520701</v>
      </c>
      <c r="BI214" s="150"/>
      <c r="BJ214" s="2">
        <v>209</v>
      </c>
      <c r="BK214" s="118">
        <v>51196</v>
      </c>
      <c r="BL214" s="5">
        <f t="shared" si="52"/>
        <v>460459.36738202709</v>
      </c>
      <c r="BM214" s="5">
        <f t="shared" si="53"/>
        <v>4638.7987043821031</v>
      </c>
      <c r="BN214" s="5">
        <f t="shared" si="25"/>
        <v>1856.8566931156893</v>
      </c>
      <c r="BO214" s="35">
        <f t="shared" si="26"/>
        <v>4.8391414956059392E-2</v>
      </c>
      <c r="BP214" s="5">
        <f t="shared" si="27"/>
        <v>2781.9420112664138</v>
      </c>
      <c r="BQ214" s="35">
        <f t="shared" si="28"/>
        <v>7.2500000000000009E-2</v>
      </c>
      <c r="BR214" s="5">
        <f t="shared" si="54"/>
        <v>221397.48931108924</v>
      </c>
      <c r="BS214" s="5">
        <f t="shared" si="55"/>
        <v>748111.43990476988</v>
      </c>
      <c r="BT214" s="5">
        <f t="shared" si="29"/>
        <v>458602.51068891142</v>
      </c>
      <c r="BU214" s="5">
        <f t="shared" si="30"/>
        <v>969508.92921585916</v>
      </c>
      <c r="BV214" s="150"/>
      <c r="BW214" s="2">
        <v>209</v>
      </c>
      <c r="BX214" s="118">
        <v>51196</v>
      </c>
      <c r="BY214" s="5">
        <f t="shared" si="56"/>
        <v>455179.83879352617</v>
      </c>
      <c r="BZ214" s="5">
        <f t="shared" si="57"/>
        <v>4524.056967218442</v>
      </c>
      <c r="CA214" s="5">
        <f t="shared" si="31"/>
        <v>1868.8412409228727</v>
      </c>
      <c r="CB214" s="35">
        <f t="shared" si="32"/>
        <v>4.9268647202204315E-2</v>
      </c>
      <c r="CC214" s="5">
        <f t="shared" si="33"/>
        <v>2655.2157262955693</v>
      </c>
      <c r="CD214" s="35">
        <f t="shared" si="34"/>
        <v>7.0000000000000007E-2</v>
      </c>
      <c r="CE214" s="5">
        <f t="shared" si="58"/>
        <v>226689.00244739608</v>
      </c>
      <c r="CF214" s="5">
        <f t="shared" si="59"/>
        <v>718838.90370125847</v>
      </c>
      <c r="CG214" s="5">
        <f t="shared" si="35"/>
        <v>453310.99755260331</v>
      </c>
      <c r="CH214" s="5">
        <f t="shared" si="36"/>
        <v>945527.90614865453</v>
      </c>
    </row>
    <row r="215" spans="9:86" ht="14.25" customHeight="1">
      <c r="I215" s="150"/>
      <c r="J215" s="2">
        <v>210</v>
      </c>
      <c r="K215" s="118">
        <v>51227</v>
      </c>
      <c r="L215" s="5">
        <f t="shared" si="37"/>
        <v>478999.7485481294</v>
      </c>
      <c r="M215" s="5">
        <f t="shared" si="0"/>
        <v>5108.6129075462923</v>
      </c>
      <c r="N215" s="5">
        <f t="shared" si="1"/>
        <v>1815.4896362779027</v>
      </c>
      <c r="O215" s="35">
        <f t="shared" si="2"/>
        <v>4.5482018939193264E-2</v>
      </c>
      <c r="P215" s="5">
        <f t="shared" si="3"/>
        <v>3293.1232712683895</v>
      </c>
      <c r="Q215" s="35">
        <f t="shared" si="4"/>
        <v>8.2500000000000004E-2</v>
      </c>
      <c r="R215" s="5">
        <f t="shared" si="38"/>
        <v>202815.74108814905</v>
      </c>
      <c r="S215" s="5">
        <f t="shared" si="39"/>
        <v>869992.96949657239</v>
      </c>
      <c r="T215" s="5">
        <f t="shared" si="5"/>
        <v>477184.2589118515</v>
      </c>
      <c r="U215" s="5">
        <f t="shared" si="6"/>
        <v>1072808.7105847215</v>
      </c>
      <c r="V215" s="150"/>
      <c r="W215" s="2">
        <v>210</v>
      </c>
      <c r="X215" s="118">
        <v>51227</v>
      </c>
      <c r="Y215" s="5">
        <f t="shared" si="40"/>
        <v>474018.45746464533</v>
      </c>
      <c r="Z215" s="5">
        <f t="shared" si="41"/>
        <v>4989.5991023797669</v>
      </c>
      <c r="AA215" s="5">
        <f t="shared" si="7"/>
        <v>1829.4760526154646</v>
      </c>
      <c r="AB215" s="35">
        <f t="shared" si="8"/>
        <v>4.6314045973669692E-2</v>
      </c>
      <c r="AC215" s="5">
        <f t="shared" si="9"/>
        <v>3160.1230497643023</v>
      </c>
      <c r="AD215" s="35">
        <f t="shared" si="10"/>
        <v>0.08</v>
      </c>
      <c r="AE215" s="5">
        <f t="shared" si="42"/>
        <v>207811.01858797023</v>
      </c>
      <c r="AF215" s="5">
        <f t="shared" si="43"/>
        <v>840004.79291178077</v>
      </c>
      <c r="AG215" s="5">
        <f t="shared" si="11"/>
        <v>472188.98141202988</v>
      </c>
      <c r="AH215" s="5">
        <f t="shared" si="12"/>
        <v>1047815.8114997509</v>
      </c>
      <c r="AI215" s="150"/>
      <c r="AJ215" s="2">
        <v>210</v>
      </c>
      <c r="AK215" s="118">
        <v>51227</v>
      </c>
      <c r="AL215" s="5">
        <f t="shared" si="44"/>
        <v>468957.66355588636</v>
      </c>
      <c r="AM215" s="5">
        <f t="shared" si="45"/>
        <v>4871.6032698015033</v>
      </c>
      <c r="AN215" s="5">
        <f t="shared" si="13"/>
        <v>1842.9183593364037</v>
      </c>
      <c r="AO215" s="35">
        <f t="shared" si="14"/>
        <v>4.7157818350486054E-2</v>
      </c>
      <c r="AP215" s="5">
        <f t="shared" si="15"/>
        <v>3028.6849104650996</v>
      </c>
      <c r="AQ215" s="35">
        <f t="shared" si="16"/>
        <v>7.7500000000000013E-2</v>
      </c>
      <c r="AR215" s="5">
        <f t="shared" si="46"/>
        <v>212885.25480345057</v>
      </c>
      <c r="AS215" s="5">
        <f t="shared" si="47"/>
        <v>810151.43185486563</v>
      </c>
      <c r="AT215" s="5">
        <f t="shared" si="17"/>
        <v>467114.74519654998</v>
      </c>
      <c r="AU215" s="5">
        <f t="shared" si="18"/>
        <v>1023036.6866583162</v>
      </c>
      <c r="AV215" s="150"/>
      <c r="AW215" s="2">
        <v>210</v>
      </c>
      <c r="AX215" s="118">
        <v>51227</v>
      </c>
      <c r="AY215" s="5">
        <f t="shared" si="48"/>
        <v>463818.56551424111</v>
      </c>
      <c r="AZ215" s="5">
        <f t="shared" si="49"/>
        <v>4754.6586581588872</v>
      </c>
      <c r="BA215" s="5">
        <f t="shared" si="19"/>
        <v>1855.7926236948806</v>
      </c>
      <c r="BB215" s="35">
        <f t="shared" si="20"/>
        <v>4.8013411148491003E-2</v>
      </c>
      <c r="BC215" s="5">
        <f t="shared" si="21"/>
        <v>2898.8660344640066</v>
      </c>
      <c r="BD215" s="35">
        <f t="shared" si="22"/>
        <v>7.4999999999999997E-2</v>
      </c>
      <c r="BE215" s="5">
        <f t="shared" si="50"/>
        <v>218037.2271094537</v>
      </c>
      <c r="BF215" s="5">
        <f t="shared" si="51"/>
        <v>780441.09110391221</v>
      </c>
      <c r="BG215" s="5">
        <f t="shared" si="23"/>
        <v>461962.77289054624</v>
      </c>
      <c r="BH215" s="5">
        <f t="shared" si="24"/>
        <v>998478.31821336597</v>
      </c>
      <c r="BI215" s="150"/>
      <c r="BJ215" s="2">
        <v>210</v>
      </c>
      <c r="BK215" s="118">
        <v>51227</v>
      </c>
      <c r="BL215" s="5">
        <f t="shared" si="52"/>
        <v>458602.51068891142</v>
      </c>
      <c r="BM215" s="5">
        <f t="shared" si="53"/>
        <v>4638.7987043821031</v>
      </c>
      <c r="BN215" s="5">
        <f t="shared" si="25"/>
        <v>1868.0752023032633</v>
      </c>
      <c r="BO215" s="35">
        <f t="shared" si="26"/>
        <v>4.8880897738576595E-2</v>
      </c>
      <c r="BP215" s="5">
        <f t="shared" si="27"/>
        <v>2770.7235020788398</v>
      </c>
      <c r="BQ215" s="35">
        <f t="shared" si="28"/>
        <v>7.2499999999999995E-2</v>
      </c>
      <c r="BR215" s="5">
        <f t="shared" si="54"/>
        <v>223265.56451339251</v>
      </c>
      <c r="BS215" s="5">
        <f t="shared" si="55"/>
        <v>750882.16340684867</v>
      </c>
      <c r="BT215" s="5">
        <f t="shared" si="29"/>
        <v>456734.43548660818</v>
      </c>
      <c r="BU215" s="5">
        <f t="shared" si="30"/>
        <v>974147.72792024119</v>
      </c>
      <c r="BV215" s="150"/>
      <c r="BW215" s="2">
        <v>210</v>
      </c>
      <c r="BX215" s="118">
        <v>51227</v>
      </c>
      <c r="BY215" s="5">
        <f t="shared" si="56"/>
        <v>453310.99755260331</v>
      </c>
      <c r="BZ215" s="5">
        <f t="shared" si="57"/>
        <v>4524.056967218442</v>
      </c>
      <c r="CA215" s="5">
        <f t="shared" si="31"/>
        <v>1879.7428148282561</v>
      </c>
      <c r="CB215" s="35">
        <f t="shared" si="32"/>
        <v>4.9760349737205556E-2</v>
      </c>
      <c r="CC215" s="5">
        <f t="shared" si="33"/>
        <v>2644.3141523901859</v>
      </c>
      <c r="CD215" s="35">
        <f t="shared" si="34"/>
        <v>6.9999999999999993E-2</v>
      </c>
      <c r="CE215" s="5">
        <f t="shared" si="58"/>
        <v>228568.74526222434</v>
      </c>
      <c r="CF215" s="5">
        <f t="shared" si="59"/>
        <v>721483.2178536487</v>
      </c>
      <c r="CG215" s="5">
        <f t="shared" si="35"/>
        <v>451431.25473777507</v>
      </c>
      <c r="CH215" s="5">
        <f t="shared" si="36"/>
        <v>950051.96311587305</v>
      </c>
    </row>
    <row r="216" spans="9:86" ht="14.25" customHeight="1">
      <c r="I216" s="150"/>
      <c r="J216" s="2">
        <v>211</v>
      </c>
      <c r="K216" s="118">
        <v>51257</v>
      </c>
      <c r="L216" s="5">
        <f t="shared" si="37"/>
        <v>477184.2589118515</v>
      </c>
      <c r="M216" s="5">
        <f t="shared" si="0"/>
        <v>5108.6129075462923</v>
      </c>
      <c r="N216" s="5">
        <f t="shared" si="1"/>
        <v>1827.971127527313</v>
      </c>
      <c r="O216" s="35">
        <f t="shared" si="2"/>
        <v>4.5968937827808462E-2</v>
      </c>
      <c r="P216" s="5">
        <f t="shared" si="3"/>
        <v>3280.6417800189793</v>
      </c>
      <c r="Q216" s="35">
        <f t="shared" si="4"/>
        <v>8.2500000000000004E-2</v>
      </c>
      <c r="R216" s="5">
        <f t="shared" si="38"/>
        <v>204643.71221567635</v>
      </c>
      <c r="S216" s="5">
        <f t="shared" si="39"/>
        <v>873273.61127659131</v>
      </c>
      <c r="T216" s="5">
        <f t="shared" si="5"/>
        <v>475356.2877843242</v>
      </c>
      <c r="U216" s="5">
        <f t="shared" si="6"/>
        <v>1077917.3234922676</v>
      </c>
      <c r="V216" s="150"/>
      <c r="W216" s="2">
        <v>211</v>
      </c>
      <c r="X216" s="118">
        <v>51257</v>
      </c>
      <c r="Y216" s="5">
        <f t="shared" si="40"/>
        <v>472188.98141202988</v>
      </c>
      <c r="Z216" s="5">
        <f t="shared" si="41"/>
        <v>4989.5991023797669</v>
      </c>
      <c r="AA216" s="5">
        <f t="shared" si="7"/>
        <v>1841.6725596329006</v>
      </c>
      <c r="AB216" s="35">
        <f t="shared" si="8"/>
        <v>4.6803444352951536E-2</v>
      </c>
      <c r="AC216" s="5">
        <f t="shared" si="9"/>
        <v>3147.9265427468663</v>
      </c>
      <c r="AD216" s="35">
        <f t="shared" si="10"/>
        <v>0.08</v>
      </c>
      <c r="AE216" s="5">
        <f t="shared" si="42"/>
        <v>209652.69114760312</v>
      </c>
      <c r="AF216" s="5">
        <f t="shared" si="43"/>
        <v>843152.7194545276</v>
      </c>
      <c r="AG216" s="5">
        <f t="shared" si="11"/>
        <v>470347.30885239696</v>
      </c>
      <c r="AH216" s="5">
        <f t="shared" si="12"/>
        <v>1052805.4106021307</v>
      </c>
      <c r="AI216" s="150"/>
      <c r="AJ216" s="2">
        <v>211</v>
      </c>
      <c r="AK216" s="118">
        <v>51257</v>
      </c>
      <c r="AL216" s="5">
        <f t="shared" si="44"/>
        <v>467114.74519654998</v>
      </c>
      <c r="AM216" s="5">
        <f t="shared" si="45"/>
        <v>4871.6032698015033</v>
      </c>
      <c r="AN216" s="5">
        <f t="shared" si="13"/>
        <v>1854.8205404071182</v>
      </c>
      <c r="AO216" s="35">
        <f t="shared" si="14"/>
        <v>4.7649633658042381E-2</v>
      </c>
      <c r="AP216" s="5">
        <f t="shared" si="15"/>
        <v>3016.7827293943851</v>
      </c>
      <c r="AQ216" s="35">
        <f t="shared" si="16"/>
        <v>7.7499999999999999E-2</v>
      </c>
      <c r="AR216" s="5">
        <f t="shared" si="46"/>
        <v>214740.07534385769</v>
      </c>
      <c r="AS216" s="5">
        <f t="shared" si="47"/>
        <v>813168.21458426001</v>
      </c>
      <c r="AT216" s="5">
        <f t="shared" si="17"/>
        <v>465259.92465614289</v>
      </c>
      <c r="AU216" s="5">
        <f t="shared" si="18"/>
        <v>1027908.2899281178</v>
      </c>
      <c r="AV216" s="150"/>
      <c r="AW216" s="2">
        <v>211</v>
      </c>
      <c r="AX216" s="118">
        <v>51257</v>
      </c>
      <c r="AY216" s="5">
        <f t="shared" si="48"/>
        <v>461962.77289054624</v>
      </c>
      <c r="AZ216" s="5">
        <f t="shared" si="49"/>
        <v>4754.6586581588872</v>
      </c>
      <c r="BA216" s="5">
        <f t="shared" si="19"/>
        <v>1867.3913275929735</v>
      </c>
      <c r="BB216" s="35">
        <f t="shared" si="20"/>
        <v>4.8507579498023798E-2</v>
      </c>
      <c r="BC216" s="5">
        <f t="shared" si="21"/>
        <v>2887.2673305659137</v>
      </c>
      <c r="BD216" s="35">
        <f t="shared" si="22"/>
        <v>7.4999999999999997E-2</v>
      </c>
      <c r="BE216" s="5">
        <f t="shared" si="50"/>
        <v>219904.61843704668</v>
      </c>
      <c r="BF216" s="5">
        <f t="shared" si="51"/>
        <v>783328.35843447817</v>
      </c>
      <c r="BG216" s="5">
        <f t="shared" si="23"/>
        <v>460095.38156295329</v>
      </c>
      <c r="BH216" s="5">
        <f t="shared" si="24"/>
        <v>1003232.9768715248</v>
      </c>
      <c r="BI216" s="150"/>
      <c r="BJ216" s="2">
        <v>211</v>
      </c>
      <c r="BK216" s="118">
        <v>51257</v>
      </c>
      <c r="BL216" s="5">
        <f t="shared" si="52"/>
        <v>456734.43548660818</v>
      </c>
      <c r="BM216" s="5">
        <f t="shared" si="53"/>
        <v>4638.7987043821031</v>
      </c>
      <c r="BN216" s="5">
        <f t="shared" si="25"/>
        <v>1879.3614899838453</v>
      </c>
      <c r="BO216" s="35">
        <f t="shared" si="26"/>
        <v>4.9377353944811977E-2</v>
      </c>
      <c r="BP216" s="5">
        <f t="shared" si="27"/>
        <v>2759.4372143982578</v>
      </c>
      <c r="BQ216" s="35">
        <f t="shared" si="28"/>
        <v>7.2499999999999995E-2</v>
      </c>
      <c r="BR216" s="5">
        <f t="shared" si="54"/>
        <v>225144.92600337637</v>
      </c>
      <c r="BS216" s="5">
        <f t="shared" si="55"/>
        <v>753641.60062124697</v>
      </c>
      <c r="BT216" s="5">
        <f t="shared" si="29"/>
        <v>454855.07399662433</v>
      </c>
      <c r="BU216" s="5">
        <f t="shared" si="30"/>
        <v>978786.52662462334</v>
      </c>
      <c r="BV216" s="150"/>
      <c r="BW216" s="2">
        <v>211</v>
      </c>
      <c r="BX216" s="118">
        <v>51257</v>
      </c>
      <c r="BY216" s="5">
        <f t="shared" si="56"/>
        <v>451431.25473777507</v>
      </c>
      <c r="BZ216" s="5">
        <f t="shared" si="57"/>
        <v>4524.056967218442</v>
      </c>
      <c r="CA216" s="5">
        <f t="shared" si="31"/>
        <v>1890.7079812480874</v>
      </c>
      <c r="CB216" s="35">
        <f t="shared" si="32"/>
        <v>5.0259027342172441E-2</v>
      </c>
      <c r="CC216" s="5">
        <f t="shared" si="33"/>
        <v>2633.3489859703545</v>
      </c>
      <c r="CD216" s="35">
        <f t="shared" si="34"/>
        <v>7.0000000000000007E-2</v>
      </c>
      <c r="CE216" s="5">
        <f t="shared" si="58"/>
        <v>230459.45324347244</v>
      </c>
      <c r="CF216" s="5">
        <f t="shared" si="59"/>
        <v>724116.56683961907</v>
      </c>
      <c r="CG216" s="5">
        <f t="shared" si="35"/>
        <v>449540.54675652698</v>
      </c>
      <c r="CH216" s="5">
        <f t="shared" si="36"/>
        <v>954576.02008309145</v>
      </c>
    </row>
    <row r="217" spans="9:86" ht="14.25" customHeight="1">
      <c r="I217" s="150"/>
      <c r="J217" s="2">
        <v>212</v>
      </c>
      <c r="K217" s="118">
        <v>51288</v>
      </c>
      <c r="L217" s="5">
        <f t="shared" si="37"/>
        <v>475356.2877843242</v>
      </c>
      <c r="M217" s="5">
        <f t="shared" si="0"/>
        <v>5108.6129075462923</v>
      </c>
      <c r="N217" s="5">
        <f t="shared" si="1"/>
        <v>1840.5384290290635</v>
      </c>
      <c r="O217" s="35">
        <f t="shared" si="2"/>
        <v>4.6462962026432054E-2</v>
      </c>
      <c r="P217" s="5">
        <f t="shared" si="3"/>
        <v>3268.0744785172287</v>
      </c>
      <c r="Q217" s="35">
        <f t="shared" si="4"/>
        <v>8.2500000000000004E-2</v>
      </c>
      <c r="R217" s="5">
        <f t="shared" si="38"/>
        <v>206484.2506447054</v>
      </c>
      <c r="S217" s="5">
        <f t="shared" si="39"/>
        <v>876541.6857551086</v>
      </c>
      <c r="T217" s="5">
        <f t="shared" si="5"/>
        <v>473515.74935529515</v>
      </c>
      <c r="U217" s="5">
        <f t="shared" si="6"/>
        <v>1083025.936399814</v>
      </c>
      <c r="V217" s="150"/>
      <c r="W217" s="2">
        <v>212</v>
      </c>
      <c r="X217" s="118">
        <v>51288</v>
      </c>
      <c r="Y217" s="5">
        <f t="shared" si="40"/>
        <v>470347.30885239696</v>
      </c>
      <c r="Z217" s="5">
        <f t="shared" si="41"/>
        <v>4989.5991023797669</v>
      </c>
      <c r="AA217" s="5">
        <f t="shared" si="7"/>
        <v>1853.9503766971202</v>
      </c>
      <c r="AB217" s="35">
        <f t="shared" si="8"/>
        <v>4.7299950699509707E-2</v>
      </c>
      <c r="AC217" s="5">
        <f t="shared" si="9"/>
        <v>3135.6487256826467</v>
      </c>
      <c r="AD217" s="35">
        <f t="shared" si="10"/>
        <v>0.08</v>
      </c>
      <c r="AE217" s="5">
        <f t="shared" si="42"/>
        <v>211506.64152430024</v>
      </c>
      <c r="AF217" s="5">
        <f t="shared" si="43"/>
        <v>846288.36818021024</v>
      </c>
      <c r="AG217" s="5">
        <f t="shared" si="11"/>
        <v>468493.35847569985</v>
      </c>
      <c r="AH217" s="5">
        <f t="shared" si="12"/>
        <v>1057795.0097045104</v>
      </c>
      <c r="AI217" s="150"/>
      <c r="AJ217" s="2">
        <v>212</v>
      </c>
      <c r="AK217" s="118">
        <v>51288</v>
      </c>
      <c r="AL217" s="5">
        <f t="shared" si="44"/>
        <v>465259.92465614289</v>
      </c>
      <c r="AM217" s="5">
        <f t="shared" si="45"/>
        <v>4871.6032698015033</v>
      </c>
      <c r="AN217" s="5">
        <f t="shared" si="13"/>
        <v>1866.7995897305805</v>
      </c>
      <c r="AO217" s="35">
        <f t="shared" si="14"/>
        <v>4.8148559309773326E-2</v>
      </c>
      <c r="AP217" s="5">
        <f t="shared" si="15"/>
        <v>3004.8036800709228</v>
      </c>
      <c r="AQ217" s="35">
        <f t="shared" si="16"/>
        <v>7.7499999999999999E-2</v>
      </c>
      <c r="AR217" s="5">
        <f t="shared" si="46"/>
        <v>216606.87493358826</v>
      </c>
      <c r="AS217" s="5">
        <f t="shared" si="47"/>
        <v>816173.01826433092</v>
      </c>
      <c r="AT217" s="5">
        <f t="shared" si="17"/>
        <v>463393.12506641232</v>
      </c>
      <c r="AU217" s="5">
        <f t="shared" si="18"/>
        <v>1032779.8931979192</v>
      </c>
      <c r="AV217" s="150"/>
      <c r="AW217" s="2">
        <v>212</v>
      </c>
      <c r="AX217" s="118">
        <v>51288</v>
      </c>
      <c r="AY217" s="5">
        <f t="shared" si="48"/>
        <v>460095.38156295329</v>
      </c>
      <c r="AZ217" s="5">
        <f t="shared" si="49"/>
        <v>4754.6586581588872</v>
      </c>
      <c r="BA217" s="5">
        <f t="shared" si="19"/>
        <v>1879.0625233904293</v>
      </c>
      <c r="BB217" s="35">
        <f t="shared" si="20"/>
        <v>4.9008860302154289E-2</v>
      </c>
      <c r="BC217" s="5">
        <f t="shared" si="21"/>
        <v>2875.5961347684579</v>
      </c>
      <c r="BD217" s="35">
        <f t="shared" si="22"/>
        <v>7.4999999999999997E-2</v>
      </c>
      <c r="BE217" s="5">
        <f t="shared" si="50"/>
        <v>221783.68096043711</v>
      </c>
      <c r="BF217" s="5">
        <f t="shared" si="51"/>
        <v>786203.95456924662</v>
      </c>
      <c r="BG217" s="5">
        <f t="shared" si="23"/>
        <v>458216.31903956283</v>
      </c>
      <c r="BH217" s="5">
        <f t="shared" si="24"/>
        <v>1007987.6355296837</v>
      </c>
      <c r="BI217" s="150"/>
      <c r="BJ217" s="2">
        <v>212</v>
      </c>
      <c r="BK217" s="118">
        <v>51288</v>
      </c>
      <c r="BL217" s="5">
        <f t="shared" si="52"/>
        <v>454855.07399662433</v>
      </c>
      <c r="BM217" s="5">
        <f t="shared" si="53"/>
        <v>4638.7987043821031</v>
      </c>
      <c r="BN217" s="5">
        <f t="shared" si="25"/>
        <v>1890.7159656524977</v>
      </c>
      <c r="BO217" s="35">
        <f t="shared" si="26"/>
        <v>4.9880924463422287E-2</v>
      </c>
      <c r="BP217" s="5">
        <f t="shared" si="27"/>
        <v>2748.0827387296054</v>
      </c>
      <c r="BQ217" s="35">
        <f t="shared" si="28"/>
        <v>7.2499999999999995E-2</v>
      </c>
      <c r="BR217" s="5">
        <f t="shared" si="54"/>
        <v>227035.64196902886</v>
      </c>
      <c r="BS217" s="5">
        <f t="shared" si="55"/>
        <v>756389.68335997663</v>
      </c>
      <c r="BT217" s="5">
        <f t="shared" si="29"/>
        <v>452964.35803097184</v>
      </c>
      <c r="BU217" s="5">
        <f t="shared" si="30"/>
        <v>983425.32532900549</v>
      </c>
      <c r="BV217" s="150"/>
      <c r="BW217" s="2">
        <v>212</v>
      </c>
      <c r="BX217" s="118">
        <v>51288</v>
      </c>
      <c r="BY217" s="5">
        <f t="shared" si="56"/>
        <v>449540.54675652698</v>
      </c>
      <c r="BZ217" s="5">
        <f t="shared" si="57"/>
        <v>4524.056967218442</v>
      </c>
      <c r="CA217" s="5">
        <f t="shared" si="31"/>
        <v>1901.737111138701</v>
      </c>
      <c r="CB217" s="35">
        <f t="shared" si="32"/>
        <v>5.0764820878380697E-2</v>
      </c>
      <c r="CC217" s="5">
        <f t="shared" si="33"/>
        <v>2622.3198560797409</v>
      </c>
      <c r="CD217" s="35">
        <f t="shared" si="34"/>
        <v>7.0000000000000007E-2</v>
      </c>
      <c r="CE217" s="5">
        <f t="shared" si="58"/>
        <v>232361.19035461114</v>
      </c>
      <c r="CF217" s="5">
        <f t="shared" si="59"/>
        <v>726738.88669569883</v>
      </c>
      <c r="CG217" s="5">
        <f t="shared" si="35"/>
        <v>447638.80964538828</v>
      </c>
      <c r="CH217" s="5">
        <f t="shared" si="36"/>
        <v>959100.07705030998</v>
      </c>
    </row>
    <row r="218" spans="9:86" ht="14.25" customHeight="1">
      <c r="I218" s="150"/>
      <c r="J218" s="2">
        <v>213</v>
      </c>
      <c r="K218" s="118">
        <v>51318</v>
      </c>
      <c r="L218" s="5">
        <f t="shared" si="37"/>
        <v>473515.74935529515</v>
      </c>
      <c r="M218" s="5">
        <f t="shared" si="0"/>
        <v>5108.6129075462923</v>
      </c>
      <c r="N218" s="5">
        <f t="shared" si="1"/>
        <v>1853.1921307286379</v>
      </c>
      <c r="O218" s="35">
        <f t="shared" si="2"/>
        <v>4.6964236351212656E-2</v>
      </c>
      <c r="P218" s="5">
        <f t="shared" si="3"/>
        <v>3255.4207768176543</v>
      </c>
      <c r="Q218" s="35">
        <f t="shared" si="4"/>
        <v>8.2500000000000004E-2</v>
      </c>
      <c r="R218" s="5">
        <f t="shared" si="38"/>
        <v>208337.44277543403</v>
      </c>
      <c r="S218" s="5">
        <f t="shared" si="39"/>
        <v>879797.1065319262</v>
      </c>
      <c r="T218" s="5">
        <f t="shared" si="5"/>
        <v>471662.55722456652</v>
      </c>
      <c r="U218" s="5">
        <f t="shared" si="6"/>
        <v>1088134.5493073603</v>
      </c>
      <c r="V218" s="150"/>
      <c r="W218" s="2">
        <v>213</v>
      </c>
      <c r="X218" s="118">
        <v>51318</v>
      </c>
      <c r="Y218" s="5">
        <f t="shared" si="40"/>
        <v>468493.35847569985</v>
      </c>
      <c r="Z218" s="5">
        <f t="shared" si="41"/>
        <v>4989.5991023797669</v>
      </c>
      <c r="AA218" s="5">
        <f t="shared" si="7"/>
        <v>1866.310045875101</v>
      </c>
      <c r="AB218" s="35">
        <f t="shared" si="8"/>
        <v>4.7803709797228325E-2</v>
      </c>
      <c r="AC218" s="5">
        <f t="shared" si="9"/>
        <v>3123.289056504666</v>
      </c>
      <c r="AD218" s="35">
        <f t="shared" si="10"/>
        <v>0.08</v>
      </c>
      <c r="AE218" s="5">
        <f t="shared" si="42"/>
        <v>213372.95157017536</v>
      </c>
      <c r="AF218" s="5">
        <f t="shared" si="43"/>
        <v>849411.65723671485</v>
      </c>
      <c r="AG218" s="5">
        <f t="shared" si="11"/>
        <v>466627.04842982476</v>
      </c>
      <c r="AH218" s="5">
        <f t="shared" si="12"/>
        <v>1062784.6088068902</v>
      </c>
      <c r="AI218" s="150"/>
      <c r="AJ218" s="2">
        <v>213</v>
      </c>
      <c r="AK218" s="118">
        <v>51318</v>
      </c>
      <c r="AL218" s="5">
        <f t="shared" si="44"/>
        <v>463393.12506641232</v>
      </c>
      <c r="AM218" s="5">
        <f t="shared" si="45"/>
        <v>4871.6032698015033</v>
      </c>
      <c r="AN218" s="5">
        <f t="shared" si="13"/>
        <v>1878.8560037475904</v>
      </c>
      <c r="AO218" s="35">
        <f t="shared" si="14"/>
        <v>4.8654740058432705E-2</v>
      </c>
      <c r="AP218" s="5">
        <f t="shared" si="15"/>
        <v>2992.7472660539129</v>
      </c>
      <c r="AQ218" s="35">
        <f t="shared" si="16"/>
        <v>7.7499999999999999E-2</v>
      </c>
      <c r="AR218" s="5">
        <f t="shared" si="46"/>
        <v>218485.73093733584</v>
      </c>
      <c r="AS218" s="5">
        <f t="shared" si="47"/>
        <v>819165.76553038484</v>
      </c>
      <c r="AT218" s="5">
        <f t="shared" si="17"/>
        <v>461514.26906266471</v>
      </c>
      <c r="AU218" s="5">
        <f t="shared" si="18"/>
        <v>1037651.4964677207</v>
      </c>
      <c r="AV218" s="150"/>
      <c r="AW218" s="2">
        <v>213</v>
      </c>
      <c r="AX218" s="118">
        <v>51318</v>
      </c>
      <c r="AY218" s="5">
        <f t="shared" si="48"/>
        <v>458216.31903956283</v>
      </c>
      <c r="AZ218" s="5">
        <f t="shared" si="49"/>
        <v>4754.6586581588872</v>
      </c>
      <c r="BA218" s="5">
        <f t="shared" si="19"/>
        <v>1890.8066641616197</v>
      </c>
      <c r="BB218" s="35">
        <f t="shared" si="20"/>
        <v>4.9517398283626793E-2</v>
      </c>
      <c r="BC218" s="5">
        <f t="shared" si="21"/>
        <v>2863.8519939972675</v>
      </c>
      <c r="BD218" s="35">
        <f t="shared" si="22"/>
        <v>7.4999999999999997E-2</v>
      </c>
      <c r="BE218" s="5">
        <f t="shared" si="50"/>
        <v>223674.48762459873</v>
      </c>
      <c r="BF218" s="5">
        <f t="shared" si="51"/>
        <v>789067.80656324385</v>
      </c>
      <c r="BG218" s="5">
        <f t="shared" si="23"/>
        <v>456325.51237540122</v>
      </c>
      <c r="BH218" s="5">
        <f t="shared" si="24"/>
        <v>1012742.2941878426</v>
      </c>
      <c r="BI218" s="150"/>
      <c r="BJ218" s="2">
        <v>213</v>
      </c>
      <c r="BK218" s="118">
        <v>51318</v>
      </c>
      <c r="BL218" s="5">
        <f t="shared" si="52"/>
        <v>452964.35803097184</v>
      </c>
      <c r="BM218" s="5">
        <f t="shared" si="53"/>
        <v>4638.7987043821031</v>
      </c>
      <c r="BN218" s="5">
        <f t="shared" si="25"/>
        <v>1902.1390412783148</v>
      </c>
      <c r="BO218" s="35">
        <f t="shared" si="26"/>
        <v>5.039175398824438E-2</v>
      </c>
      <c r="BP218" s="5">
        <f t="shared" si="27"/>
        <v>2736.6596631037883</v>
      </c>
      <c r="BQ218" s="35">
        <f t="shared" si="28"/>
        <v>7.2499999999999995E-2</v>
      </c>
      <c r="BR218" s="5">
        <f t="shared" si="54"/>
        <v>228937.78101030717</v>
      </c>
      <c r="BS218" s="5">
        <f t="shared" si="55"/>
        <v>759126.34302308038</v>
      </c>
      <c r="BT218" s="5">
        <f t="shared" si="29"/>
        <v>451062.2189896935</v>
      </c>
      <c r="BU218" s="5">
        <f t="shared" si="30"/>
        <v>988064.12403338752</v>
      </c>
      <c r="BV218" s="150"/>
      <c r="BW218" s="2">
        <v>213</v>
      </c>
      <c r="BX218" s="118">
        <v>51318</v>
      </c>
      <c r="BY218" s="5">
        <f t="shared" si="56"/>
        <v>447638.80964538828</v>
      </c>
      <c r="BZ218" s="5">
        <f t="shared" si="57"/>
        <v>4524.056967218442</v>
      </c>
      <c r="CA218" s="5">
        <f t="shared" si="31"/>
        <v>1912.8305776203438</v>
      </c>
      <c r="CB218" s="35">
        <f t="shared" si="32"/>
        <v>5.127787501183792E-2</v>
      </c>
      <c r="CC218" s="5">
        <f t="shared" si="33"/>
        <v>2611.2263895980982</v>
      </c>
      <c r="CD218" s="35">
        <f t="shared" si="34"/>
        <v>6.9999999999999993E-2</v>
      </c>
      <c r="CE218" s="5">
        <f t="shared" si="58"/>
        <v>234274.02093223148</v>
      </c>
      <c r="CF218" s="5">
        <f t="shared" si="59"/>
        <v>729350.11308529694</v>
      </c>
      <c r="CG218" s="5">
        <f t="shared" si="35"/>
        <v>445725.97906776791</v>
      </c>
      <c r="CH218" s="5">
        <f t="shared" si="36"/>
        <v>963624.13401752838</v>
      </c>
    </row>
    <row r="219" spans="9:86" ht="14.25" customHeight="1">
      <c r="I219" s="150"/>
      <c r="J219" s="2">
        <v>214</v>
      </c>
      <c r="K219" s="118">
        <v>51349</v>
      </c>
      <c r="L219" s="5">
        <f t="shared" si="37"/>
        <v>471662.55722456652</v>
      </c>
      <c r="M219" s="5">
        <f t="shared" si="0"/>
        <v>5108.6129075462923</v>
      </c>
      <c r="N219" s="5">
        <f t="shared" si="1"/>
        <v>1865.9328266273974</v>
      </c>
      <c r="O219" s="35">
        <f t="shared" si="2"/>
        <v>4.7472909554845039E-2</v>
      </c>
      <c r="P219" s="5">
        <f t="shared" si="3"/>
        <v>3242.6800809188949</v>
      </c>
      <c r="Q219" s="35">
        <f t="shared" si="4"/>
        <v>8.2500000000000004E-2</v>
      </c>
      <c r="R219" s="5">
        <f t="shared" si="38"/>
        <v>210203.37560206142</v>
      </c>
      <c r="S219" s="5">
        <f t="shared" si="39"/>
        <v>883039.78661284514</v>
      </c>
      <c r="T219" s="5">
        <f t="shared" si="5"/>
        <v>469796.62439793913</v>
      </c>
      <c r="U219" s="5">
        <f t="shared" si="6"/>
        <v>1093243.1622149067</v>
      </c>
      <c r="V219" s="150"/>
      <c r="W219" s="2">
        <v>214</v>
      </c>
      <c r="X219" s="118">
        <v>51349</v>
      </c>
      <c r="Y219" s="5">
        <f t="shared" si="40"/>
        <v>466627.04842982476</v>
      </c>
      <c r="Z219" s="5">
        <f t="shared" si="41"/>
        <v>4989.5991023797669</v>
      </c>
      <c r="AA219" s="5">
        <f t="shared" si="7"/>
        <v>1878.7521128476014</v>
      </c>
      <c r="AB219" s="35">
        <f t="shared" si="8"/>
        <v>4.8314870366032214E-2</v>
      </c>
      <c r="AC219" s="5">
        <f t="shared" si="9"/>
        <v>3110.8469895321655</v>
      </c>
      <c r="AD219" s="35">
        <f t="shared" si="10"/>
        <v>8.0000000000000016E-2</v>
      </c>
      <c r="AE219" s="5">
        <f t="shared" si="42"/>
        <v>215251.70368302296</v>
      </c>
      <c r="AF219" s="5">
        <f t="shared" si="43"/>
        <v>852522.50422624697</v>
      </c>
      <c r="AG219" s="5">
        <f t="shared" si="11"/>
        <v>464748.29631697718</v>
      </c>
      <c r="AH219" s="5">
        <f t="shared" si="12"/>
        <v>1067774.20790927</v>
      </c>
      <c r="AI219" s="150"/>
      <c r="AJ219" s="2">
        <v>214</v>
      </c>
      <c r="AK219" s="118">
        <v>51349</v>
      </c>
      <c r="AL219" s="5">
        <f t="shared" si="44"/>
        <v>461514.26906266471</v>
      </c>
      <c r="AM219" s="5">
        <f t="shared" si="45"/>
        <v>4871.6032698015033</v>
      </c>
      <c r="AN219" s="5">
        <f t="shared" si="13"/>
        <v>1890.9902821051269</v>
      </c>
      <c r="AO219" s="35">
        <f t="shared" si="14"/>
        <v>4.9168324592322427E-2</v>
      </c>
      <c r="AP219" s="5">
        <f t="shared" si="15"/>
        <v>2980.6129876963764</v>
      </c>
      <c r="AQ219" s="35">
        <f t="shared" si="16"/>
        <v>7.7499999999999999E-2</v>
      </c>
      <c r="AR219" s="5">
        <f t="shared" si="46"/>
        <v>220376.72121944098</v>
      </c>
      <c r="AS219" s="5">
        <f t="shared" si="47"/>
        <v>822146.37851808127</v>
      </c>
      <c r="AT219" s="5">
        <f t="shared" si="17"/>
        <v>459623.2787805596</v>
      </c>
      <c r="AU219" s="5">
        <f t="shared" si="18"/>
        <v>1042523.0997375222</v>
      </c>
      <c r="AV219" s="150"/>
      <c r="AW219" s="2">
        <v>214</v>
      </c>
      <c r="AX219" s="118">
        <v>51349</v>
      </c>
      <c r="AY219" s="5">
        <f t="shared" si="48"/>
        <v>456325.51237540122</v>
      </c>
      <c r="AZ219" s="5">
        <f t="shared" si="49"/>
        <v>4754.6586581588872</v>
      </c>
      <c r="BA219" s="5">
        <f t="shared" si="19"/>
        <v>1902.62420581263</v>
      </c>
      <c r="BB219" s="35">
        <f t="shared" si="20"/>
        <v>5.0033342100252731E-2</v>
      </c>
      <c r="BC219" s="5">
        <f t="shared" si="21"/>
        <v>2852.0344523462572</v>
      </c>
      <c r="BD219" s="35">
        <f t="shared" si="22"/>
        <v>7.4999999999999997E-2</v>
      </c>
      <c r="BE219" s="5">
        <f t="shared" si="50"/>
        <v>225577.11183041136</v>
      </c>
      <c r="BF219" s="5">
        <f t="shared" si="51"/>
        <v>791919.84101559012</v>
      </c>
      <c r="BG219" s="5">
        <f t="shared" si="23"/>
        <v>454422.88816958858</v>
      </c>
      <c r="BH219" s="5">
        <f t="shared" si="24"/>
        <v>1017496.9528460015</v>
      </c>
      <c r="BI219" s="150"/>
      <c r="BJ219" s="2">
        <v>214</v>
      </c>
      <c r="BK219" s="118">
        <v>51349</v>
      </c>
      <c r="BL219" s="5">
        <f t="shared" si="52"/>
        <v>451062.2189896935</v>
      </c>
      <c r="BM219" s="5">
        <f t="shared" si="53"/>
        <v>4638.7987043821031</v>
      </c>
      <c r="BN219" s="5">
        <f t="shared" si="25"/>
        <v>1913.6311313193714</v>
      </c>
      <c r="BO219" s="35">
        <f t="shared" si="26"/>
        <v>5.0909991147711622E-2</v>
      </c>
      <c r="BP219" s="5">
        <f t="shared" si="27"/>
        <v>2725.1675730627317</v>
      </c>
      <c r="BQ219" s="35">
        <f t="shared" si="28"/>
        <v>7.2499999999999995E-2</v>
      </c>
      <c r="BR219" s="5">
        <f t="shared" si="54"/>
        <v>230851.41214162653</v>
      </c>
      <c r="BS219" s="5">
        <f t="shared" si="55"/>
        <v>761851.51059614308</v>
      </c>
      <c r="BT219" s="5">
        <f t="shared" si="29"/>
        <v>449148.58785837411</v>
      </c>
      <c r="BU219" s="5">
        <f t="shared" si="30"/>
        <v>992702.92273776955</v>
      </c>
      <c r="BV219" s="150"/>
      <c r="BW219" s="2">
        <v>214</v>
      </c>
      <c r="BX219" s="118">
        <v>51349</v>
      </c>
      <c r="BY219" s="5">
        <f t="shared" si="56"/>
        <v>445725.97906776791</v>
      </c>
      <c r="BZ219" s="5">
        <f t="shared" si="57"/>
        <v>4524.056967218442</v>
      </c>
      <c r="CA219" s="5">
        <f t="shared" si="31"/>
        <v>1923.9887559897957</v>
      </c>
      <c r="CB219" s="35">
        <f t="shared" si="32"/>
        <v>5.1798338342686732E-2</v>
      </c>
      <c r="CC219" s="5">
        <f t="shared" si="33"/>
        <v>2600.0682112286463</v>
      </c>
      <c r="CD219" s="35">
        <f t="shared" si="34"/>
        <v>7.0000000000000007E-2</v>
      </c>
      <c r="CE219" s="5">
        <f t="shared" si="58"/>
        <v>236198.00968822127</v>
      </c>
      <c r="CF219" s="5">
        <f t="shared" si="59"/>
        <v>731950.18129652564</v>
      </c>
      <c r="CG219" s="5">
        <f t="shared" si="35"/>
        <v>443801.99031177809</v>
      </c>
      <c r="CH219" s="5">
        <f t="shared" si="36"/>
        <v>968148.19098474691</v>
      </c>
    </row>
    <row r="220" spans="9:86" ht="14.25" customHeight="1">
      <c r="I220" s="150"/>
      <c r="J220" s="2">
        <v>215</v>
      </c>
      <c r="K220" s="118">
        <v>51380</v>
      </c>
      <c r="L220" s="5">
        <f t="shared" si="37"/>
        <v>469796.62439793913</v>
      </c>
      <c r="M220" s="5">
        <f t="shared" si="0"/>
        <v>5108.6129075462923</v>
      </c>
      <c r="N220" s="5">
        <f t="shared" si="1"/>
        <v>1878.7611148104606</v>
      </c>
      <c r="O220" s="35">
        <f t="shared" si="2"/>
        <v>4.7989134461359551E-2</v>
      </c>
      <c r="P220" s="5">
        <f t="shared" si="3"/>
        <v>3229.8517927358316</v>
      </c>
      <c r="Q220" s="35">
        <f t="shared" si="4"/>
        <v>8.2500000000000004E-2</v>
      </c>
      <c r="R220" s="5">
        <f t="shared" si="38"/>
        <v>212082.13671687187</v>
      </c>
      <c r="S220" s="5">
        <f t="shared" si="39"/>
        <v>886269.638405581</v>
      </c>
      <c r="T220" s="5">
        <f t="shared" si="5"/>
        <v>467917.86328312865</v>
      </c>
      <c r="U220" s="5">
        <f t="shared" si="6"/>
        <v>1098351.775122453</v>
      </c>
      <c r="V220" s="150"/>
      <c r="W220" s="2">
        <v>215</v>
      </c>
      <c r="X220" s="118">
        <v>51380</v>
      </c>
      <c r="Y220" s="5">
        <f t="shared" si="40"/>
        <v>464748.29631697718</v>
      </c>
      <c r="Z220" s="5">
        <f t="shared" si="41"/>
        <v>4989.5991023797669</v>
      </c>
      <c r="AA220" s="5">
        <f t="shared" si="7"/>
        <v>1891.277126933252</v>
      </c>
      <c r="AB220" s="35">
        <f t="shared" si="8"/>
        <v>4.8833585196662865E-2</v>
      </c>
      <c r="AC220" s="5">
        <f t="shared" si="9"/>
        <v>3098.3219754465149</v>
      </c>
      <c r="AD220" s="35">
        <f t="shared" si="10"/>
        <v>0.08</v>
      </c>
      <c r="AE220" s="5">
        <f t="shared" si="42"/>
        <v>217142.98080995621</v>
      </c>
      <c r="AF220" s="5">
        <f t="shared" si="43"/>
        <v>855620.8262016935</v>
      </c>
      <c r="AG220" s="5">
        <f t="shared" si="11"/>
        <v>462857.01919004391</v>
      </c>
      <c r="AH220" s="5">
        <f t="shared" si="12"/>
        <v>1072763.8070116497</v>
      </c>
      <c r="AI220" s="150"/>
      <c r="AJ220" s="2">
        <v>215</v>
      </c>
      <c r="AK220" s="118">
        <v>51380</v>
      </c>
      <c r="AL220" s="5">
        <f t="shared" si="44"/>
        <v>459623.2787805596</v>
      </c>
      <c r="AM220" s="5">
        <f t="shared" si="45"/>
        <v>4871.6032698015033</v>
      </c>
      <c r="AN220" s="5">
        <f t="shared" si="13"/>
        <v>1903.2029276770559</v>
      </c>
      <c r="AO220" s="35">
        <f t="shared" si="14"/>
        <v>4.9689465670054861E-2</v>
      </c>
      <c r="AP220" s="5">
        <f t="shared" si="15"/>
        <v>2968.4003421244474</v>
      </c>
      <c r="AQ220" s="35">
        <f t="shared" si="16"/>
        <v>7.7499999999999999E-2</v>
      </c>
      <c r="AR220" s="5">
        <f t="shared" si="46"/>
        <v>222279.92414711803</v>
      </c>
      <c r="AS220" s="5">
        <f t="shared" si="47"/>
        <v>825114.77886020567</v>
      </c>
      <c r="AT220" s="5">
        <f t="shared" si="17"/>
        <v>457720.07585288252</v>
      </c>
      <c r="AU220" s="5">
        <f t="shared" si="18"/>
        <v>1047394.7030073237</v>
      </c>
      <c r="AV220" s="150"/>
      <c r="AW220" s="2">
        <v>215</v>
      </c>
      <c r="AX220" s="118">
        <v>51380</v>
      </c>
      <c r="AY220" s="5">
        <f t="shared" si="48"/>
        <v>454422.88816958858</v>
      </c>
      <c r="AZ220" s="5">
        <f t="shared" si="49"/>
        <v>4754.6586581588872</v>
      </c>
      <c r="BA220" s="5">
        <f t="shared" si="19"/>
        <v>1914.5156070989588</v>
      </c>
      <c r="BB220" s="35">
        <f t="shared" si="20"/>
        <v>5.0556844479659316E-2</v>
      </c>
      <c r="BC220" s="5">
        <f t="shared" si="21"/>
        <v>2840.1430510599284</v>
      </c>
      <c r="BD220" s="35">
        <f t="shared" si="22"/>
        <v>7.4999999999999997E-2</v>
      </c>
      <c r="BE220" s="5">
        <f t="shared" si="50"/>
        <v>227491.62743751032</v>
      </c>
      <c r="BF220" s="5">
        <f t="shared" si="51"/>
        <v>794759.98406665004</v>
      </c>
      <c r="BG220" s="5">
        <f t="shared" si="23"/>
        <v>452508.37256248965</v>
      </c>
      <c r="BH220" s="5">
        <f t="shared" si="24"/>
        <v>1022251.6115041603</v>
      </c>
      <c r="BI220" s="150"/>
      <c r="BJ220" s="2">
        <v>215</v>
      </c>
      <c r="BK220" s="118">
        <v>51380</v>
      </c>
      <c r="BL220" s="5">
        <f t="shared" si="52"/>
        <v>449148.58785837411</v>
      </c>
      <c r="BM220" s="5">
        <f t="shared" si="53"/>
        <v>4638.7987043821031</v>
      </c>
      <c r="BN220" s="5">
        <f t="shared" si="25"/>
        <v>1925.1926527377595</v>
      </c>
      <c r="BO220" s="35">
        <f t="shared" si="26"/>
        <v>5.1435788639588809E-2</v>
      </c>
      <c r="BP220" s="5">
        <f t="shared" si="27"/>
        <v>2713.6060516443436</v>
      </c>
      <c r="BQ220" s="35">
        <f t="shared" si="28"/>
        <v>7.2499999999999995E-2</v>
      </c>
      <c r="BR220" s="5">
        <f t="shared" si="54"/>
        <v>232776.60479436428</v>
      </c>
      <c r="BS220" s="5">
        <f t="shared" si="55"/>
        <v>764565.11664778739</v>
      </c>
      <c r="BT220" s="5">
        <f t="shared" si="29"/>
        <v>447223.39520563633</v>
      </c>
      <c r="BU220" s="5">
        <f t="shared" si="30"/>
        <v>997341.7214421517</v>
      </c>
      <c r="BV220" s="150"/>
      <c r="BW220" s="2">
        <v>215</v>
      </c>
      <c r="BX220" s="118">
        <v>51380</v>
      </c>
      <c r="BY220" s="5">
        <f t="shared" si="56"/>
        <v>443801.99031177809</v>
      </c>
      <c r="BZ220" s="5">
        <f t="shared" si="57"/>
        <v>4524.056967218442</v>
      </c>
      <c r="CA220" s="5">
        <f t="shared" si="31"/>
        <v>1935.2120237330696</v>
      </c>
      <c r="CB220" s="35">
        <f t="shared" si="32"/>
        <v>5.2326363539926049E-2</v>
      </c>
      <c r="CC220" s="5">
        <f t="shared" si="33"/>
        <v>2588.8449434853724</v>
      </c>
      <c r="CD220" s="35">
        <f t="shared" si="34"/>
        <v>7.0000000000000007E-2</v>
      </c>
      <c r="CE220" s="5">
        <f t="shared" si="58"/>
        <v>238133.22171195433</v>
      </c>
      <c r="CF220" s="5">
        <f t="shared" si="59"/>
        <v>734539.02624001098</v>
      </c>
      <c r="CG220" s="5">
        <f t="shared" si="35"/>
        <v>441866.77828804502</v>
      </c>
      <c r="CH220" s="5">
        <f t="shared" si="36"/>
        <v>972672.24795196531</v>
      </c>
    </row>
    <row r="221" spans="9:86" ht="14.25" customHeight="1">
      <c r="I221" s="150"/>
      <c r="J221" s="2">
        <v>216</v>
      </c>
      <c r="K221" s="118">
        <v>51410</v>
      </c>
      <c r="L221" s="5">
        <f t="shared" si="37"/>
        <v>467917.86328312865</v>
      </c>
      <c r="M221" s="5">
        <f t="shared" si="0"/>
        <v>5108.6129075462923</v>
      </c>
      <c r="N221" s="5">
        <f t="shared" si="1"/>
        <v>1891.6775974747829</v>
      </c>
      <c r="O221" s="35">
        <f t="shared" si="2"/>
        <v>4.8513068106489358E-2</v>
      </c>
      <c r="P221" s="5">
        <f t="shared" si="3"/>
        <v>3216.9353100715093</v>
      </c>
      <c r="Q221" s="35">
        <f t="shared" si="4"/>
        <v>8.2500000000000004E-2</v>
      </c>
      <c r="R221" s="5">
        <f t="shared" si="38"/>
        <v>213973.81431434664</v>
      </c>
      <c r="S221" s="5">
        <f t="shared" si="39"/>
        <v>889486.57371565257</v>
      </c>
      <c r="T221" s="5">
        <f t="shared" si="5"/>
        <v>466026.18568565388</v>
      </c>
      <c r="U221" s="5">
        <f t="shared" si="6"/>
        <v>1103460.3880299991</v>
      </c>
      <c r="V221" s="150"/>
      <c r="W221" s="2">
        <v>216</v>
      </c>
      <c r="X221" s="118">
        <v>51410</v>
      </c>
      <c r="Y221" s="5">
        <f t="shared" si="40"/>
        <v>462857.01919004391</v>
      </c>
      <c r="Z221" s="5">
        <f t="shared" si="41"/>
        <v>4989.5991023797669</v>
      </c>
      <c r="AA221" s="5">
        <f t="shared" si="7"/>
        <v>1903.8856411128072</v>
      </c>
      <c r="AB221" s="35">
        <f t="shared" si="8"/>
        <v>4.9360011291031361E-2</v>
      </c>
      <c r="AC221" s="5">
        <f t="shared" si="9"/>
        <v>3085.7134612669597</v>
      </c>
      <c r="AD221" s="35">
        <f t="shared" si="10"/>
        <v>0.08</v>
      </c>
      <c r="AE221" s="5">
        <f t="shared" si="42"/>
        <v>219046.86645106901</v>
      </c>
      <c r="AF221" s="5">
        <f t="shared" si="43"/>
        <v>858706.53966296045</v>
      </c>
      <c r="AG221" s="5">
        <f t="shared" si="11"/>
        <v>460953.1335489311</v>
      </c>
      <c r="AH221" s="5">
        <f t="shared" si="12"/>
        <v>1077753.4061140295</v>
      </c>
      <c r="AI221" s="150"/>
      <c r="AJ221" s="2">
        <v>216</v>
      </c>
      <c r="AK221" s="118">
        <v>51410</v>
      </c>
      <c r="AL221" s="5">
        <f t="shared" si="44"/>
        <v>457720.07585288252</v>
      </c>
      <c r="AM221" s="5">
        <f t="shared" si="45"/>
        <v>4871.6032698015033</v>
      </c>
      <c r="AN221" s="5">
        <f t="shared" si="13"/>
        <v>1915.4944465849703</v>
      </c>
      <c r="AO221" s="35">
        <f t="shared" si="14"/>
        <v>5.0218320260891583E-2</v>
      </c>
      <c r="AP221" s="5">
        <f t="shared" si="15"/>
        <v>2956.108823216533</v>
      </c>
      <c r="AQ221" s="35">
        <f t="shared" si="16"/>
        <v>7.7499999999999999E-2</v>
      </c>
      <c r="AR221" s="5">
        <f t="shared" si="46"/>
        <v>224195.41859370301</v>
      </c>
      <c r="AS221" s="5">
        <f t="shared" si="47"/>
        <v>828070.88768342219</v>
      </c>
      <c r="AT221" s="5">
        <f t="shared" si="17"/>
        <v>455804.58140629757</v>
      </c>
      <c r="AU221" s="5">
        <f t="shared" si="18"/>
        <v>1052266.3062771251</v>
      </c>
      <c r="AV221" s="150"/>
      <c r="AW221" s="2">
        <v>216</v>
      </c>
      <c r="AX221" s="118">
        <v>51410</v>
      </c>
      <c r="AY221" s="5">
        <f t="shared" si="48"/>
        <v>452508.37256248965</v>
      </c>
      <c r="AZ221" s="5">
        <f t="shared" si="49"/>
        <v>4754.6586581588872</v>
      </c>
      <c r="BA221" s="5">
        <f t="shared" si="19"/>
        <v>1926.4813296433272</v>
      </c>
      <c r="BB221" s="35">
        <f t="shared" si="20"/>
        <v>5.1088062359614023E-2</v>
      </c>
      <c r="BC221" s="5">
        <f t="shared" si="21"/>
        <v>2828.17732851556</v>
      </c>
      <c r="BD221" s="35">
        <f t="shared" si="22"/>
        <v>7.4999999999999997E-2</v>
      </c>
      <c r="BE221" s="5">
        <f t="shared" si="50"/>
        <v>229418.10876715364</v>
      </c>
      <c r="BF221" s="5">
        <f t="shared" si="51"/>
        <v>797588.1613951656</v>
      </c>
      <c r="BG221" s="5">
        <f t="shared" si="23"/>
        <v>450581.8912328463</v>
      </c>
      <c r="BH221" s="5">
        <f t="shared" si="24"/>
        <v>1027006.2701623193</v>
      </c>
      <c r="BI221" s="150"/>
      <c r="BJ221" s="2">
        <v>216</v>
      </c>
      <c r="BK221" s="118">
        <v>51410</v>
      </c>
      <c r="BL221" s="5">
        <f t="shared" si="52"/>
        <v>447223.39520563633</v>
      </c>
      <c r="BM221" s="5">
        <f t="shared" si="53"/>
        <v>4638.7987043821031</v>
      </c>
      <c r="BN221" s="5">
        <f t="shared" si="25"/>
        <v>1936.8240250147169</v>
      </c>
      <c r="BO221" s="35">
        <f t="shared" si="26"/>
        <v>5.1969303371282319E-2</v>
      </c>
      <c r="BP221" s="5">
        <f t="shared" si="27"/>
        <v>2701.9746793673862</v>
      </c>
      <c r="BQ221" s="35">
        <f t="shared" si="28"/>
        <v>7.2499999999999995E-2</v>
      </c>
      <c r="BR221" s="5">
        <f t="shared" si="54"/>
        <v>234713.42881937898</v>
      </c>
      <c r="BS221" s="5">
        <f t="shared" si="55"/>
        <v>767267.09132715478</v>
      </c>
      <c r="BT221" s="5">
        <f t="shared" si="29"/>
        <v>445286.57118062163</v>
      </c>
      <c r="BU221" s="5">
        <f t="shared" si="30"/>
        <v>1001980.5201465337</v>
      </c>
      <c r="BV221" s="150"/>
      <c r="BW221" s="2">
        <v>216</v>
      </c>
      <c r="BX221" s="118">
        <v>51410</v>
      </c>
      <c r="BY221" s="5">
        <f t="shared" si="56"/>
        <v>441866.77828804502</v>
      </c>
      <c r="BZ221" s="5">
        <f t="shared" si="57"/>
        <v>4524.056967218442</v>
      </c>
      <c r="CA221" s="5">
        <f t="shared" si="31"/>
        <v>1946.5007605381793</v>
      </c>
      <c r="CB221" s="35">
        <f t="shared" si="32"/>
        <v>5.2862107481706819E-2</v>
      </c>
      <c r="CC221" s="5">
        <f t="shared" si="33"/>
        <v>2577.5562066802627</v>
      </c>
      <c r="CD221" s="35">
        <f t="shared" si="34"/>
        <v>7.0000000000000007E-2</v>
      </c>
      <c r="CE221" s="5">
        <f t="shared" si="58"/>
        <v>240079.72247249252</v>
      </c>
      <c r="CF221" s="5">
        <f t="shared" si="59"/>
        <v>737116.58244669123</v>
      </c>
      <c r="CG221" s="5">
        <f t="shared" si="35"/>
        <v>439920.27752750687</v>
      </c>
      <c r="CH221" s="5">
        <f t="shared" si="36"/>
        <v>977196.30491918372</v>
      </c>
    </row>
    <row r="222" spans="9:86" ht="14.25" customHeight="1">
      <c r="I222" s="150"/>
      <c r="J222" s="2">
        <v>217</v>
      </c>
      <c r="K222" s="118">
        <v>51441</v>
      </c>
      <c r="L222" s="5">
        <f t="shared" si="37"/>
        <v>466026.18568565388</v>
      </c>
      <c r="M222" s="5">
        <f t="shared" si="0"/>
        <v>5108.6129075462923</v>
      </c>
      <c r="N222" s="5">
        <f t="shared" si="1"/>
        <v>1904.6828809574217</v>
      </c>
      <c r="O222" s="35">
        <f t="shared" si="2"/>
        <v>4.9044871883886204E-2</v>
      </c>
      <c r="P222" s="5">
        <f t="shared" si="3"/>
        <v>3203.9300265888705</v>
      </c>
      <c r="Q222" s="35">
        <f t="shared" si="4"/>
        <v>8.2500000000000004E-2</v>
      </c>
      <c r="R222" s="5">
        <f t="shared" si="38"/>
        <v>215878.49719530408</v>
      </c>
      <c r="S222" s="5">
        <f t="shared" si="39"/>
        <v>892690.50374224142</v>
      </c>
      <c r="T222" s="5">
        <f t="shared" si="5"/>
        <v>464121.50280469644</v>
      </c>
      <c r="U222" s="5">
        <f t="shared" si="6"/>
        <v>1108569.0009375454</v>
      </c>
      <c r="V222" s="150"/>
      <c r="W222" s="2">
        <v>217</v>
      </c>
      <c r="X222" s="118">
        <v>51441</v>
      </c>
      <c r="Y222" s="5">
        <f t="shared" si="40"/>
        <v>460953.1335489311</v>
      </c>
      <c r="Z222" s="5">
        <f t="shared" si="41"/>
        <v>4989.5991023797669</v>
      </c>
      <c r="AA222" s="5">
        <f t="shared" si="7"/>
        <v>1916.5782120535596</v>
      </c>
      <c r="AB222" s="35">
        <f t="shared" si="8"/>
        <v>4.9894310008419401E-2</v>
      </c>
      <c r="AC222" s="5">
        <f t="shared" si="9"/>
        <v>3073.0208903262073</v>
      </c>
      <c r="AD222" s="35">
        <f t="shared" si="10"/>
        <v>7.9999999999999988E-2</v>
      </c>
      <c r="AE222" s="5">
        <f t="shared" si="42"/>
        <v>220963.44466312259</v>
      </c>
      <c r="AF222" s="5">
        <f t="shared" si="43"/>
        <v>861779.56055328669</v>
      </c>
      <c r="AG222" s="5">
        <f t="shared" si="11"/>
        <v>459036.55533687753</v>
      </c>
      <c r="AH222" s="5">
        <f t="shared" si="12"/>
        <v>1082743.0052164092</v>
      </c>
      <c r="AI222" s="150"/>
      <c r="AJ222" s="2">
        <v>217</v>
      </c>
      <c r="AK222" s="118">
        <v>51441</v>
      </c>
      <c r="AL222" s="5">
        <f t="shared" si="44"/>
        <v>455804.58140629757</v>
      </c>
      <c r="AM222" s="5">
        <f t="shared" si="45"/>
        <v>4871.6032698015033</v>
      </c>
      <c r="AN222" s="5">
        <f t="shared" si="13"/>
        <v>1927.8653482191648</v>
      </c>
      <c r="AO222" s="35">
        <f t="shared" si="14"/>
        <v>5.0755049690929546E-2</v>
      </c>
      <c r="AP222" s="5">
        <f t="shared" si="15"/>
        <v>2943.7379215823385</v>
      </c>
      <c r="AQ222" s="35">
        <f t="shared" si="16"/>
        <v>7.7499999999999999E-2</v>
      </c>
      <c r="AR222" s="5">
        <f t="shared" si="46"/>
        <v>226123.28394192219</v>
      </c>
      <c r="AS222" s="5">
        <f t="shared" si="47"/>
        <v>831014.62560500449</v>
      </c>
      <c r="AT222" s="5">
        <f t="shared" si="17"/>
        <v>453876.7160580784</v>
      </c>
      <c r="AU222" s="5">
        <f t="shared" si="18"/>
        <v>1057137.9095469266</v>
      </c>
      <c r="AV222" s="150"/>
      <c r="AW222" s="2">
        <v>217</v>
      </c>
      <c r="AX222" s="118">
        <v>51441</v>
      </c>
      <c r="AY222" s="5">
        <f t="shared" si="48"/>
        <v>450581.8912328463</v>
      </c>
      <c r="AZ222" s="5">
        <f t="shared" si="49"/>
        <v>4754.6586581588872</v>
      </c>
      <c r="BA222" s="5">
        <f t="shared" si="19"/>
        <v>1938.5218379535982</v>
      </c>
      <c r="BB222" s="35">
        <f t="shared" si="20"/>
        <v>5.1627157034196E-2</v>
      </c>
      <c r="BC222" s="5">
        <f t="shared" si="21"/>
        <v>2816.136820205289</v>
      </c>
      <c r="BD222" s="35">
        <f t="shared" si="22"/>
        <v>7.4999999999999997E-2</v>
      </c>
      <c r="BE222" s="5">
        <f t="shared" si="50"/>
        <v>231356.63060510723</v>
      </c>
      <c r="BF222" s="5">
        <f t="shared" si="51"/>
        <v>800404.29821537086</v>
      </c>
      <c r="BG222" s="5">
        <f t="shared" si="23"/>
        <v>448643.36939489271</v>
      </c>
      <c r="BH222" s="5">
        <f t="shared" si="24"/>
        <v>1031760.928820478</v>
      </c>
      <c r="BI222" s="150"/>
      <c r="BJ222" s="2">
        <v>217</v>
      </c>
      <c r="BK222" s="118">
        <v>51441</v>
      </c>
      <c r="BL222" s="5">
        <f t="shared" si="52"/>
        <v>445286.57118062163</v>
      </c>
      <c r="BM222" s="5">
        <f t="shared" si="53"/>
        <v>4638.7987043821031</v>
      </c>
      <c r="BN222" s="5">
        <f t="shared" si="25"/>
        <v>1948.5256701658473</v>
      </c>
      <c r="BO222" s="35">
        <f t="shared" si="26"/>
        <v>5.2510696605996679E-2</v>
      </c>
      <c r="BP222" s="5">
        <f t="shared" si="27"/>
        <v>2690.2730342162558</v>
      </c>
      <c r="BQ222" s="35">
        <f t="shared" si="28"/>
        <v>7.2500000000000009E-2</v>
      </c>
      <c r="BR222" s="5">
        <f t="shared" si="54"/>
        <v>236661.95448954482</v>
      </c>
      <c r="BS222" s="5">
        <f t="shared" si="55"/>
        <v>769957.36436137103</v>
      </c>
      <c r="BT222" s="5">
        <f t="shared" si="29"/>
        <v>443338.04551045579</v>
      </c>
      <c r="BU222" s="5">
        <f t="shared" si="30"/>
        <v>1006619.3188509159</v>
      </c>
      <c r="BV222" s="150"/>
      <c r="BW222" s="2">
        <v>217</v>
      </c>
      <c r="BX222" s="118">
        <v>51441</v>
      </c>
      <c r="BY222" s="5">
        <f t="shared" si="56"/>
        <v>439920.27752750687</v>
      </c>
      <c r="BZ222" s="5">
        <f t="shared" si="57"/>
        <v>4524.056967218442</v>
      </c>
      <c r="CA222" s="5">
        <f t="shared" si="31"/>
        <v>1957.855348307985</v>
      </c>
      <c r="CB222" s="35">
        <f t="shared" si="32"/>
        <v>5.3405731401473755E-2</v>
      </c>
      <c r="CC222" s="5">
        <f t="shared" si="33"/>
        <v>2566.201618910457</v>
      </c>
      <c r="CD222" s="35">
        <f t="shared" si="34"/>
        <v>7.0000000000000007E-2</v>
      </c>
      <c r="CE222" s="5">
        <f t="shared" si="58"/>
        <v>242037.57782080051</v>
      </c>
      <c r="CF222" s="5">
        <f t="shared" si="59"/>
        <v>739682.78406560165</v>
      </c>
      <c r="CG222" s="5">
        <f t="shared" si="35"/>
        <v>437962.42217919888</v>
      </c>
      <c r="CH222" s="5">
        <f t="shared" si="36"/>
        <v>981720.36188640213</v>
      </c>
    </row>
    <row r="223" spans="9:86" ht="14.25" customHeight="1">
      <c r="I223" s="150"/>
      <c r="J223" s="2">
        <v>218</v>
      </c>
      <c r="K223" s="118">
        <v>51471</v>
      </c>
      <c r="L223" s="5">
        <f t="shared" si="37"/>
        <v>464121.50280469644</v>
      </c>
      <c r="M223" s="5">
        <f t="shared" si="0"/>
        <v>5108.6129075462923</v>
      </c>
      <c r="N223" s="5">
        <f t="shared" si="1"/>
        <v>1917.7775757640043</v>
      </c>
      <c r="O223" s="35">
        <f t="shared" si="2"/>
        <v>4.9584711697471431E-2</v>
      </c>
      <c r="P223" s="5">
        <f t="shared" si="3"/>
        <v>3190.835331782288</v>
      </c>
      <c r="Q223" s="35">
        <f t="shared" si="4"/>
        <v>8.2500000000000004E-2</v>
      </c>
      <c r="R223" s="5">
        <f t="shared" si="38"/>
        <v>217796.27477106807</v>
      </c>
      <c r="S223" s="5">
        <f t="shared" si="39"/>
        <v>895881.33907402365</v>
      </c>
      <c r="T223" s="5">
        <f t="shared" si="5"/>
        <v>462203.72522893245</v>
      </c>
      <c r="U223" s="5">
        <f t="shared" si="6"/>
        <v>1113677.6138450918</v>
      </c>
      <c r="V223" s="150"/>
      <c r="W223" s="2">
        <v>218</v>
      </c>
      <c r="X223" s="118">
        <v>51471</v>
      </c>
      <c r="Y223" s="5">
        <f t="shared" si="40"/>
        <v>459036.55533687753</v>
      </c>
      <c r="Z223" s="5">
        <f t="shared" si="41"/>
        <v>4989.5991023797669</v>
      </c>
      <c r="AA223" s="5">
        <f t="shared" si="7"/>
        <v>1929.3554001339166</v>
      </c>
      <c r="AB223" s="35">
        <f t="shared" si="8"/>
        <v>5.0436647217814767E-2</v>
      </c>
      <c r="AC223" s="5">
        <f t="shared" si="9"/>
        <v>3060.2437022458503</v>
      </c>
      <c r="AD223" s="35">
        <f t="shared" si="10"/>
        <v>0.08</v>
      </c>
      <c r="AE223" s="5">
        <f t="shared" si="42"/>
        <v>222892.80006325649</v>
      </c>
      <c r="AF223" s="5">
        <f t="shared" si="43"/>
        <v>864839.80425553257</v>
      </c>
      <c r="AG223" s="5">
        <f t="shared" si="11"/>
        <v>457107.19993674359</v>
      </c>
      <c r="AH223" s="5">
        <f t="shared" si="12"/>
        <v>1087732.604318789</v>
      </c>
      <c r="AI223" s="150"/>
      <c r="AJ223" s="2">
        <v>218</v>
      </c>
      <c r="AK223" s="118">
        <v>51471</v>
      </c>
      <c r="AL223" s="5">
        <f t="shared" si="44"/>
        <v>453876.7160580784</v>
      </c>
      <c r="AM223" s="5">
        <f t="shared" si="45"/>
        <v>4871.6032698015033</v>
      </c>
      <c r="AN223" s="5">
        <f t="shared" si="13"/>
        <v>1940.3161452597469</v>
      </c>
      <c r="AO223" s="35">
        <f t="shared" si="14"/>
        <v>5.129981979542117E-2</v>
      </c>
      <c r="AP223" s="5">
        <f t="shared" si="15"/>
        <v>2931.2871245417564</v>
      </c>
      <c r="AQ223" s="35">
        <f t="shared" si="16"/>
        <v>7.7499999999999999E-2</v>
      </c>
      <c r="AR223" s="5">
        <f t="shared" si="46"/>
        <v>228063.60008718193</v>
      </c>
      <c r="AS223" s="5">
        <f t="shared" si="47"/>
        <v>833945.91272954619</v>
      </c>
      <c r="AT223" s="5">
        <f t="shared" si="17"/>
        <v>451936.39991281863</v>
      </c>
      <c r="AU223" s="5">
        <f t="shared" si="18"/>
        <v>1062009.5128167281</v>
      </c>
      <c r="AV223" s="150"/>
      <c r="AW223" s="2">
        <v>218</v>
      </c>
      <c r="AX223" s="118">
        <v>51471</v>
      </c>
      <c r="AY223" s="5">
        <f t="shared" si="48"/>
        <v>448643.36939489271</v>
      </c>
      <c r="AZ223" s="5">
        <f t="shared" si="49"/>
        <v>4754.6586581588872</v>
      </c>
      <c r="BA223" s="5">
        <f t="shared" si="19"/>
        <v>1950.6375994408081</v>
      </c>
      <c r="BB223" s="35">
        <f t="shared" si="20"/>
        <v>5.2174294306100502E-2</v>
      </c>
      <c r="BC223" s="5">
        <f t="shared" si="21"/>
        <v>2804.0210587180791</v>
      </c>
      <c r="BD223" s="35">
        <f t="shared" si="22"/>
        <v>7.4999999999999997E-2</v>
      </c>
      <c r="BE223" s="5">
        <f t="shared" si="50"/>
        <v>233307.26820454805</v>
      </c>
      <c r="BF223" s="5">
        <f t="shared" si="51"/>
        <v>803208.31927408895</v>
      </c>
      <c r="BG223" s="5">
        <f t="shared" si="23"/>
        <v>446692.73179545189</v>
      </c>
      <c r="BH223" s="5">
        <f t="shared" si="24"/>
        <v>1036515.587478637</v>
      </c>
      <c r="BI223" s="150"/>
      <c r="BJ223" s="2">
        <v>218</v>
      </c>
      <c r="BK223" s="118">
        <v>51471</v>
      </c>
      <c r="BL223" s="5">
        <f t="shared" si="52"/>
        <v>443338.04551045579</v>
      </c>
      <c r="BM223" s="5">
        <f t="shared" si="53"/>
        <v>4638.7987043821031</v>
      </c>
      <c r="BN223" s="5">
        <f t="shared" si="25"/>
        <v>1960.2980127564329</v>
      </c>
      <c r="BO223" s="35">
        <f t="shared" si="26"/>
        <v>5.3060134115023541E-2</v>
      </c>
      <c r="BP223" s="5">
        <f t="shared" si="27"/>
        <v>2678.5006916256702</v>
      </c>
      <c r="BQ223" s="35">
        <f t="shared" si="28"/>
        <v>7.2499999999999995E-2</v>
      </c>
      <c r="BR223" s="5">
        <f t="shared" si="54"/>
        <v>238622.25250230124</v>
      </c>
      <c r="BS223" s="5">
        <f t="shared" si="55"/>
        <v>772635.86505299667</v>
      </c>
      <c r="BT223" s="5">
        <f t="shared" si="29"/>
        <v>441377.74749769934</v>
      </c>
      <c r="BU223" s="5">
        <f t="shared" si="30"/>
        <v>1011258.1175552979</v>
      </c>
      <c r="BV223" s="150"/>
      <c r="BW223" s="2">
        <v>218</v>
      </c>
      <c r="BX223" s="118">
        <v>51471</v>
      </c>
      <c r="BY223" s="5">
        <f t="shared" si="56"/>
        <v>437962.42217919888</v>
      </c>
      <c r="BZ223" s="5">
        <f t="shared" si="57"/>
        <v>4524.056967218442</v>
      </c>
      <c r="CA223" s="5">
        <f t="shared" si="31"/>
        <v>1969.276171173115</v>
      </c>
      <c r="CB223" s="35">
        <f t="shared" si="32"/>
        <v>5.3957401040238731E-2</v>
      </c>
      <c r="CC223" s="5">
        <f t="shared" si="33"/>
        <v>2554.780796045327</v>
      </c>
      <c r="CD223" s="35">
        <f t="shared" si="34"/>
        <v>7.0000000000000007E-2</v>
      </c>
      <c r="CE223" s="5">
        <f t="shared" si="58"/>
        <v>244006.85399197362</v>
      </c>
      <c r="CF223" s="5">
        <f t="shared" si="59"/>
        <v>742237.56486164697</v>
      </c>
      <c r="CG223" s="5">
        <f t="shared" si="35"/>
        <v>435993.14600802574</v>
      </c>
      <c r="CH223" s="5">
        <f t="shared" si="36"/>
        <v>986244.41885362053</v>
      </c>
    </row>
    <row r="224" spans="9:86" ht="14.25" customHeight="1">
      <c r="I224" s="150"/>
      <c r="J224" s="2">
        <v>219</v>
      </c>
      <c r="K224" s="118">
        <v>51502</v>
      </c>
      <c r="L224" s="5">
        <f t="shared" si="37"/>
        <v>462203.72522893245</v>
      </c>
      <c r="M224" s="5">
        <f t="shared" si="0"/>
        <v>5108.6129075462923</v>
      </c>
      <c r="N224" s="5">
        <f t="shared" si="1"/>
        <v>1930.9622965973817</v>
      </c>
      <c r="O224" s="35">
        <f t="shared" si="2"/>
        <v>5.0132758120224073E-2</v>
      </c>
      <c r="P224" s="5">
        <f t="shared" si="3"/>
        <v>3177.6506109489105</v>
      </c>
      <c r="Q224" s="35">
        <f t="shared" si="4"/>
        <v>8.2500000000000004E-2</v>
      </c>
      <c r="R224" s="5">
        <f t="shared" si="38"/>
        <v>219727.23706766544</v>
      </c>
      <c r="S224" s="5">
        <f t="shared" si="39"/>
        <v>899058.98968497256</v>
      </c>
      <c r="T224" s="5">
        <f t="shared" si="5"/>
        <v>460272.76293233508</v>
      </c>
      <c r="U224" s="5">
        <f t="shared" si="6"/>
        <v>1118786.2267526379</v>
      </c>
      <c r="V224" s="150"/>
      <c r="W224" s="2">
        <v>219</v>
      </c>
      <c r="X224" s="118">
        <v>51502</v>
      </c>
      <c r="Y224" s="5">
        <f t="shared" si="40"/>
        <v>457107.19993674359</v>
      </c>
      <c r="Z224" s="5">
        <f t="shared" si="41"/>
        <v>4989.5991023797669</v>
      </c>
      <c r="AA224" s="5">
        <f t="shared" si="7"/>
        <v>1942.2177694681427</v>
      </c>
      <c r="AB224" s="35">
        <f t="shared" si="8"/>
        <v>5.0987193456683635E-2</v>
      </c>
      <c r="AC224" s="5">
        <f t="shared" si="9"/>
        <v>3047.3813329116242</v>
      </c>
      <c r="AD224" s="35">
        <f t="shared" si="10"/>
        <v>0.08</v>
      </c>
      <c r="AE224" s="5">
        <f t="shared" si="42"/>
        <v>224835.01783272464</v>
      </c>
      <c r="AF224" s="5">
        <f t="shared" si="43"/>
        <v>867887.18558844423</v>
      </c>
      <c r="AG224" s="5">
        <f t="shared" si="11"/>
        <v>455164.98216727545</v>
      </c>
      <c r="AH224" s="5">
        <f t="shared" si="12"/>
        <v>1092722.203421169</v>
      </c>
      <c r="AI224" s="150"/>
      <c r="AJ224" s="2">
        <v>219</v>
      </c>
      <c r="AK224" s="118">
        <v>51502</v>
      </c>
      <c r="AL224" s="5">
        <f t="shared" si="44"/>
        <v>451936.39991281863</v>
      </c>
      <c r="AM224" s="5">
        <f t="shared" si="45"/>
        <v>4871.6032698015033</v>
      </c>
      <c r="AN224" s="5">
        <f t="shared" si="13"/>
        <v>1952.8473536978831</v>
      </c>
      <c r="AO224" s="35">
        <f t="shared" si="14"/>
        <v>5.1852801077530361E-2</v>
      </c>
      <c r="AP224" s="5">
        <f t="shared" si="15"/>
        <v>2918.7559161036202</v>
      </c>
      <c r="AQ224" s="35">
        <f t="shared" si="16"/>
        <v>7.7499999999999999E-2</v>
      </c>
      <c r="AR224" s="5">
        <f t="shared" si="46"/>
        <v>230016.4474408798</v>
      </c>
      <c r="AS224" s="5">
        <f t="shared" si="47"/>
        <v>836864.6686456498</v>
      </c>
      <c r="AT224" s="5">
        <f t="shared" si="17"/>
        <v>449983.55255912076</v>
      </c>
      <c r="AU224" s="5">
        <f t="shared" si="18"/>
        <v>1066881.1160865296</v>
      </c>
      <c r="AV224" s="150"/>
      <c r="AW224" s="2">
        <v>219</v>
      </c>
      <c r="AX224" s="118">
        <v>51502</v>
      </c>
      <c r="AY224" s="5">
        <f t="shared" si="48"/>
        <v>446692.73179545189</v>
      </c>
      <c r="AZ224" s="5">
        <f t="shared" si="49"/>
        <v>4754.6586581588872</v>
      </c>
      <c r="BA224" s="5">
        <f t="shared" si="19"/>
        <v>1962.8290844373132</v>
      </c>
      <c r="BB224" s="35">
        <f t="shared" si="20"/>
        <v>5.2729644645378979E-2</v>
      </c>
      <c r="BC224" s="5">
        <f t="shared" si="21"/>
        <v>2791.829573721574</v>
      </c>
      <c r="BD224" s="35">
        <f t="shared" si="22"/>
        <v>7.4999999999999997E-2</v>
      </c>
      <c r="BE224" s="5">
        <f t="shared" si="50"/>
        <v>235270.09728898536</v>
      </c>
      <c r="BF224" s="5">
        <f t="shared" si="51"/>
        <v>806000.14884781057</v>
      </c>
      <c r="BG224" s="5">
        <f t="shared" si="23"/>
        <v>444729.90271101455</v>
      </c>
      <c r="BH224" s="5">
        <f t="shared" si="24"/>
        <v>1041270.246136796</v>
      </c>
      <c r="BI224" s="150"/>
      <c r="BJ224" s="2">
        <v>219</v>
      </c>
      <c r="BK224" s="118">
        <v>51502</v>
      </c>
      <c r="BL224" s="5">
        <f t="shared" si="52"/>
        <v>441377.74749769934</v>
      </c>
      <c r="BM224" s="5">
        <f t="shared" si="53"/>
        <v>4638.7987043821031</v>
      </c>
      <c r="BN224" s="5">
        <f t="shared" si="25"/>
        <v>1972.1414799168365</v>
      </c>
      <c r="BO224" s="35">
        <f t="shared" si="26"/>
        <v>5.3617786336465439E-2</v>
      </c>
      <c r="BP224" s="5">
        <f t="shared" si="27"/>
        <v>2666.6572244652666</v>
      </c>
      <c r="BQ224" s="35">
        <f t="shared" si="28"/>
        <v>7.2499999999999995E-2</v>
      </c>
      <c r="BR224" s="5">
        <f t="shared" si="54"/>
        <v>240594.39398221808</v>
      </c>
      <c r="BS224" s="5">
        <f t="shared" si="55"/>
        <v>775302.52227746195</v>
      </c>
      <c r="BT224" s="5">
        <f t="shared" si="29"/>
        <v>439405.60601778253</v>
      </c>
      <c r="BU224" s="5">
        <f t="shared" si="30"/>
        <v>1015896.9162596801</v>
      </c>
      <c r="BV224" s="150"/>
      <c r="BW224" s="2">
        <v>219</v>
      </c>
      <c r="BX224" s="118">
        <v>51502</v>
      </c>
      <c r="BY224" s="5">
        <f t="shared" si="56"/>
        <v>435993.14600802574</v>
      </c>
      <c r="BZ224" s="5">
        <f t="shared" si="57"/>
        <v>4524.056967218442</v>
      </c>
      <c r="CA224" s="5">
        <f t="shared" si="31"/>
        <v>1980.7636155049586</v>
      </c>
      <c r="CB224" s="35">
        <f t="shared" si="32"/>
        <v>5.4517286805288362E-2</v>
      </c>
      <c r="CC224" s="5">
        <f t="shared" si="33"/>
        <v>2543.2933517134834</v>
      </c>
      <c r="CD224" s="35">
        <f t="shared" si="34"/>
        <v>6.9999999999999993E-2</v>
      </c>
      <c r="CE224" s="5">
        <f t="shared" si="58"/>
        <v>245987.61760747858</v>
      </c>
      <c r="CF224" s="5">
        <f t="shared" si="59"/>
        <v>744780.85821336042</v>
      </c>
      <c r="CG224" s="5">
        <f t="shared" si="35"/>
        <v>434012.38239252078</v>
      </c>
      <c r="CH224" s="5">
        <f t="shared" si="36"/>
        <v>990768.47582083894</v>
      </c>
    </row>
    <row r="225" spans="9:86" ht="14.25" customHeight="1">
      <c r="I225" s="150"/>
      <c r="J225" s="2">
        <v>220</v>
      </c>
      <c r="K225" s="118">
        <v>51533</v>
      </c>
      <c r="L225" s="5">
        <f t="shared" si="37"/>
        <v>460272.76293233508</v>
      </c>
      <c r="M225" s="5">
        <f t="shared" si="0"/>
        <v>5108.6129075462923</v>
      </c>
      <c r="N225" s="5">
        <f t="shared" si="1"/>
        <v>1944.2376623864884</v>
      </c>
      <c r="O225" s="35">
        <f t="shared" si="2"/>
        <v>5.0689186559726415E-2</v>
      </c>
      <c r="P225" s="5">
        <f t="shared" si="3"/>
        <v>3164.3752451598039</v>
      </c>
      <c r="Q225" s="35">
        <f t="shared" si="4"/>
        <v>8.2500000000000004E-2</v>
      </c>
      <c r="R225" s="5">
        <f t="shared" si="38"/>
        <v>221671.47473005194</v>
      </c>
      <c r="S225" s="5">
        <f t="shared" si="39"/>
        <v>902223.3649301324</v>
      </c>
      <c r="T225" s="5">
        <f t="shared" si="5"/>
        <v>458328.52526994859</v>
      </c>
      <c r="U225" s="5">
        <f t="shared" si="6"/>
        <v>1123894.8396601845</v>
      </c>
      <c r="V225" s="150"/>
      <c r="W225" s="2">
        <v>220</v>
      </c>
      <c r="X225" s="118">
        <v>51533</v>
      </c>
      <c r="Y225" s="5">
        <f t="shared" si="40"/>
        <v>455164.98216727545</v>
      </c>
      <c r="Z225" s="5">
        <f t="shared" si="41"/>
        <v>4989.5991023797669</v>
      </c>
      <c r="AA225" s="5">
        <f t="shared" si="7"/>
        <v>1955.1658879312636</v>
      </c>
      <c r="AB225" s="35">
        <f t="shared" si="8"/>
        <v>5.1546124096499064E-2</v>
      </c>
      <c r="AC225" s="5">
        <f t="shared" si="9"/>
        <v>3034.4332144485033</v>
      </c>
      <c r="AD225" s="35">
        <f t="shared" si="10"/>
        <v>0.08</v>
      </c>
      <c r="AE225" s="5">
        <f t="shared" si="42"/>
        <v>226790.18372065591</v>
      </c>
      <c r="AF225" s="5">
        <f t="shared" si="43"/>
        <v>870921.61880289274</v>
      </c>
      <c r="AG225" s="5">
        <f t="shared" si="11"/>
        <v>453209.8162793442</v>
      </c>
      <c r="AH225" s="5">
        <f t="shared" si="12"/>
        <v>1097711.8025235487</v>
      </c>
      <c r="AI225" s="150"/>
      <c r="AJ225" s="2">
        <v>220</v>
      </c>
      <c r="AK225" s="118">
        <v>51533</v>
      </c>
      <c r="AL225" s="5">
        <f t="shared" si="44"/>
        <v>449983.55255912076</v>
      </c>
      <c r="AM225" s="5">
        <f t="shared" si="45"/>
        <v>4871.6032698015033</v>
      </c>
      <c r="AN225" s="5">
        <f t="shared" si="13"/>
        <v>1965.4594928571819</v>
      </c>
      <c r="AO225" s="35">
        <f t="shared" si="14"/>
        <v>5.2414168873844383E-2</v>
      </c>
      <c r="AP225" s="5">
        <f t="shared" si="15"/>
        <v>2906.1437769443214</v>
      </c>
      <c r="AQ225" s="35">
        <f t="shared" si="16"/>
        <v>7.7499999999999999E-2</v>
      </c>
      <c r="AR225" s="5">
        <f t="shared" si="46"/>
        <v>231981.90693373699</v>
      </c>
      <c r="AS225" s="5">
        <f t="shared" si="47"/>
        <v>839770.81242259417</v>
      </c>
      <c r="AT225" s="5">
        <f t="shared" si="17"/>
        <v>448018.09306626359</v>
      </c>
      <c r="AU225" s="5">
        <f t="shared" si="18"/>
        <v>1071752.719356331</v>
      </c>
      <c r="AV225" s="150"/>
      <c r="AW225" s="2">
        <v>220</v>
      </c>
      <c r="AX225" s="118">
        <v>51533</v>
      </c>
      <c r="AY225" s="5">
        <f t="shared" si="48"/>
        <v>444729.90271101455</v>
      </c>
      <c r="AZ225" s="5">
        <f t="shared" si="49"/>
        <v>4754.6586581588872</v>
      </c>
      <c r="BA225" s="5">
        <f t="shared" si="19"/>
        <v>1975.0967662150465</v>
      </c>
      <c r="BB225" s="35">
        <f t="shared" si="20"/>
        <v>5.3293383354933901E-2</v>
      </c>
      <c r="BC225" s="5">
        <f t="shared" si="21"/>
        <v>2779.5618919438407</v>
      </c>
      <c r="BD225" s="35">
        <f t="shared" si="22"/>
        <v>7.4999999999999997E-2</v>
      </c>
      <c r="BE225" s="5">
        <f t="shared" si="50"/>
        <v>237245.19405520041</v>
      </c>
      <c r="BF225" s="5">
        <f t="shared" si="51"/>
        <v>808779.71073975437</v>
      </c>
      <c r="BG225" s="5">
        <f t="shared" si="23"/>
        <v>442754.8059447995</v>
      </c>
      <c r="BH225" s="5">
        <f t="shared" si="24"/>
        <v>1046024.9047949548</v>
      </c>
      <c r="BI225" s="150"/>
      <c r="BJ225" s="2">
        <v>220</v>
      </c>
      <c r="BK225" s="118">
        <v>51533</v>
      </c>
      <c r="BL225" s="5">
        <f t="shared" si="52"/>
        <v>439405.60601778253</v>
      </c>
      <c r="BM225" s="5">
        <f t="shared" si="53"/>
        <v>4638.7987043821031</v>
      </c>
      <c r="BN225" s="5">
        <f t="shared" si="25"/>
        <v>1984.0565013580003</v>
      </c>
      <c r="BO225" s="35">
        <f t="shared" si="26"/>
        <v>5.418382854071388E-2</v>
      </c>
      <c r="BP225" s="5">
        <f t="shared" si="27"/>
        <v>2654.7422030241028</v>
      </c>
      <c r="BQ225" s="35">
        <f t="shared" si="28"/>
        <v>7.2499999999999995E-2</v>
      </c>
      <c r="BR225" s="5">
        <f t="shared" si="54"/>
        <v>242578.45048357607</v>
      </c>
      <c r="BS225" s="5">
        <f t="shared" si="55"/>
        <v>777957.26448048605</v>
      </c>
      <c r="BT225" s="5">
        <f t="shared" si="29"/>
        <v>437421.54951642454</v>
      </c>
      <c r="BU225" s="5">
        <f t="shared" si="30"/>
        <v>1020535.7149640621</v>
      </c>
      <c r="BV225" s="150"/>
      <c r="BW225" s="2">
        <v>220</v>
      </c>
      <c r="BX225" s="118">
        <v>51533</v>
      </c>
      <c r="BY225" s="5">
        <f t="shared" si="56"/>
        <v>434012.38239252078</v>
      </c>
      <c r="BZ225" s="5">
        <f t="shared" si="57"/>
        <v>4524.056967218442</v>
      </c>
      <c r="CA225" s="5">
        <f t="shared" si="31"/>
        <v>1992.3180699287373</v>
      </c>
      <c r="CB225" s="35">
        <f t="shared" si="32"/>
        <v>5.5085563935645079E-2</v>
      </c>
      <c r="CC225" s="5">
        <f t="shared" si="33"/>
        <v>2531.7388972897047</v>
      </c>
      <c r="CD225" s="35">
        <f t="shared" si="34"/>
        <v>7.0000000000000007E-2</v>
      </c>
      <c r="CE225" s="5">
        <f t="shared" si="58"/>
        <v>247979.93567740731</v>
      </c>
      <c r="CF225" s="5">
        <f t="shared" si="59"/>
        <v>747312.59711065015</v>
      </c>
      <c r="CG225" s="5">
        <f t="shared" si="35"/>
        <v>432020.06432259205</v>
      </c>
      <c r="CH225" s="5">
        <f t="shared" si="36"/>
        <v>995292.53278805746</v>
      </c>
    </row>
    <row r="226" spans="9:86" ht="14.25" customHeight="1">
      <c r="I226" s="150"/>
      <c r="J226" s="2">
        <v>221</v>
      </c>
      <c r="K226" s="118">
        <v>51561</v>
      </c>
      <c r="L226" s="5">
        <f t="shared" si="37"/>
        <v>458328.52526994859</v>
      </c>
      <c r="M226" s="5">
        <f t="shared" si="0"/>
        <v>5108.6129075462923</v>
      </c>
      <c r="N226" s="5">
        <f t="shared" si="1"/>
        <v>1957.6042963153959</v>
      </c>
      <c r="O226" s="35">
        <f t="shared" si="2"/>
        <v>5.1254177430804154E-2</v>
      </c>
      <c r="P226" s="5">
        <f t="shared" si="3"/>
        <v>3151.0086112308963</v>
      </c>
      <c r="Q226" s="35">
        <f t="shared" si="4"/>
        <v>8.2500000000000004E-2</v>
      </c>
      <c r="R226" s="5">
        <f t="shared" si="38"/>
        <v>223629.07902636734</v>
      </c>
      <c r="S226" s="5">
        <f t="shared" si="39"/>
        <v>905374.37354136328</v>
      </c>
      <c r="T226" s="5">
        <f t="shared" si="5"/>
        <v>456370.92097363318</v>
      </c>
      <c r="U226" s="5">
        <f t="shared" si="6"/>
        <v>1129003.4525677306</v>
      </c>
      <c r="V226" s="150"/>
      <c r="W226" s="2">
        <v>221</v>
      </c>
      <c r="X226" s="118">
        <v>51561</v>
      </c>
      <c r="Y226" s="5">
        <f t="shared" si="40"/>
        <v>453209.8162793442</v>
      </c>
      <c r="Z226" s="5">
        <f t="shared" si="41"/>
        <v>4989.5991023797669</v>
      </c>
      <c r="AA226" s="5">
        <f t="shared" si="7"/>
        <v>1968.2003271841386</v>
      </c>
      <c r="AB226" s="35">
        <f t="shared" si="8"/>
        <v>5.2113619515363772E-2</v>
      </c>
      <c r="AC226" s="5">
        <f t="shared" si="9"/>
        <v>3021.3987751956283</v>
      </c>
      <c r="AD226" s="35">
        <f t="shared" si="10"/>
        <v>0.08</v>
      </c>
      <c r="AE226" s="5">
        <f t="shared" si="42"/>
        <v>228758.38404784005</v>
      </c>
      <c r="AF226" s="5">
        <f t="shared" si="43"/>
        <v>873943.01757808833</v>
      </c>
      <c r="AG226" s="5">
        <f t="shared" si="11"/>
        <v>451241.61595216009</v>
      </c>
      <c r="AH226" s="5">
        <f t="shared" si="12"/>
        <v>1102701.4016259285</v>
      </c>
      <c r="AI226" s="150"/>
      <c r="AJ226" s="2">
        <v>221</v>
      </c>
      <c r="AK226" s="118">
        <v>51561</v>
      </c>
      <c r="AL226" s="5">
        <f t="shared" si="44"/>
        <v>448018.09306626359</v>
      </c>
      <c r="AM226" s="5">
        <f t="shared" si="45"/>
        <v>4871.6032698015033</v>
      </c>
      <c r="AN226" s="5">
        <f t="shared" si="13"/>
        <v>1978.1530854152174</v>
      </c>
      <c r="AO226" s="35">
        <f t="shared" si="14"/>
        <v>5.2984103526978972E-2</v>
      </c>
      <c r="AP226" s="5">
        <f t="shared" si="15"/>
        <v>2893.4501843862859</v>
      </c>
      <c r="AQ226" s="35">
        <f t="shared" si="16"/>
        <v>7.7499999999999999E-2</v>
      </c>
      <c r="AR226" s="5">
        <f t="shared" si="46"/>
        <v>233960.06001915221</v>
      </c>
      <c r="AS226" s="5">
        <f t="shared" si="47"/>
        <v>842664.26260698051</v>
      </c>
      <c r="AT226" s="5">
        <f t="shared" si="17"/>
        <v>446039.9399808484</v>
      </c>
      <c r="AU226" s="5">
        <f t="shared" si="18"/>
        <v>1076624.3226261328</v>
      </c>
      <c r="AV226" s="150"/>
      <c r="AW226" s="2">
        <v>221</v>
      </c>
      <c r="AX226" s="118">
        <v>51561</v>
      </c>
      <c r="AY226" s="5">
        <f t="shared" si="48"/>
        <v>442754.8059447995</v>
      </c>
      <c r="AZ226" s="5">
        <f t="shared" si="49"/>
        <v>4754.6586581588872</v>
      </c>
      <c r="BA226" s="5">
        <f t="shared" si="19"/>
        <v>1987.4411210038907</v>
      </c>
      <c r="BB226" s="35">
        <f t="shared" si="20"/>
        <v>5.3865690743106473E-2</v>
      </c>
      <c r="BC226" s="5">
        <f t="shared" si="21"/>
        <v>2767.2175371549965</v>
      </c>
      <c r="BD226" s="35">
        <f t="shared" si="22"/>
        <v>7.4999999999999997E-2</v>
      </c>
      <c r="BE226" s="5">
        <f t="shared" si="50"/>
        <v>239232.63517620429</v>
      </c>
      <c r="BF226" s="5">
        <f t="shared" si="51"/>
        <v>811546.9282769094</v>
      </c>
      <c r="BG226" s="5">
        <f t="shared" si="23"/>
        <v>440767.36482379562</v>
      </c>
      <c r="BH226" s="5">
        <f t="shared" si="24"/>
        <v>1050779.5634531137</v>
      </c>
      <c r="BI226" s="150"/>
      <c r="BJ226" s="2">
        <v>221</v>
      </c>
      <c r="BK226" s="118">
        <v>51561</v>
      </c>
      <c r="BL226" s="5">
        <f t="shared" si="52"/>
        <v>437421.54951642454</v>
      </c>
      <c r="BM226" s="5">
        <f t="shared" si="53"/>
        <v>4638.7987043821031</v>
      </c>
      <c r="BN226" s="5">
        <f t="shared" si="25"/>
        <v>1996.0435093870383</v>
      </c>
      <c r="BO226" s="35">
        <f t="shared" si="26"/>
        <v>5.4758441003019395E-2</v>
      </c>
      <c r="BP226" s="5">
        <f t="shared" si="27"/>
        <v>2642.7551949950648</v>
      </c>
      <c r="BQ226" s="35">
        <f t="shared" si="28"/>
        <v>7.2499999999999995E-2</v>
      </c>
      <c r="BR226" s="5">
        <f t="shared" si="54"/>
        <v>244574.49399296311</v>
      </c>
      <c r="BS226" s="5">
        <f t="shared" si="55"/>
        <v>780600.01967548113</v>
      </c>
      <c r="BT226" s="5">
        <f t="shared" si="29"/>
        <v>435425.50600703747</v>
      </c>
      <c r="BU226" s="5">
        <f t="shared" si="30"/>
        <v>1025174.5136684442</v>
      </c>
      <c r="BV226" s="150"/>
      <c r="BW226" s="2">
        <v>221</v>
      </c>
      <c r="BX226" s="118">
        <v>51561</v>
      </c>
      <c r="BY226" s="5">
        <f t="shared" si="56"/>
        <v>432020.06432259205</v>
      </c>
      <c r="BZ226" s="5">
        <f t="shared" si="57"/>
        <v>4524.056967218442</v>
      </c>
      <c r="CA226" s="5">
        <f t="shared" si="31"/>
        <v>2003.9399253366551</v>
      </c>
      <c r="CB226" s="35">
        <f t="shared" si="32"/>
        <v>5.5662412674619688E-2</v>
      </c>
      <c r="CC226" s="5">
        <f t="shared" si="33"/>
        <v>2520.1170418817869</v>
      </c>
      <c r="CD226" s="35">
        <f t="shared" si="34"/>
        <v>7.0000000000000007E-2</v>
      </c>
      <c r="CE226" s="5">
        <f t="shared" si="58"/>
        <v>249983.87560274397</v>
      </c>
      <c r="CF226" s="5">
        <f t="shared" si="59"/>
        <v>749832.71415253193</v>
      </c>
      <c r="CG226" s="5">
        <f t="shared" si="35"/>
        <v>430016.12439725542</v>
      </c>
      <c r="CH226" s="5">
        <f t="shared" si="36"/>
        <v>999816.58975527587</v>
      </c>
    </row>
    <row r="227" spans="9:86" ht="14.25" customHeight="1">
      <c r="I227" s="150"/>
      <c r="J227" s="2">
        <v>222</v>
      </c>
      <c r="K227" s="118">
        <v>51592</v>
      </c>
      <c r="L227" s="5">
        <f t="shared" si="37"/>
        <v>456370.92097363318</v>
      </c>
      <c r="M227" s="5">
        <f t="shared" si="0"/>
        <v>5108.6129075462923</v>
      </c>
      <c r="N227" s="5">
        <f t="shared" si="1"/>
        <v>1971.0628258525639</v>
      </c>
      <c r="O227" s="35">
        <f t="shared" si="2"/>
        <v>5.1827916335618812E-2</v>
      </c>
      <c r="P227" s="5">
        <f t="shared" si="3"/>
        <v>3137.5500816937283</v>
      </c>
      <c r="Q227" s="35">
        <f t="shared" si="4"/>
        <v>8.2500000000000004E-2</v>
      </c>
      <c r="R227" s="5">
        <f t="shared" si="38"/>
        <v>225600.14185221991</v>
      </c>
      <c r="S227" s="5">
        <f t="shared" si="39"/>
        <v>908511.92362305697</v>
      </c>
      <c r="T227" s="5">
        <f t="shared" si="5"/>
        <v>454399.85814778064</v>
      </c>
      <c r="U227" s="5">
        <f t="shared" si="6"/>
        <v>1134112.0654752769</v>
      </c>
      <c r="V227" s="150"/>
      <c r="W227" s="2">
        <v>222</v>
      </c>
      <c r="X227" s="118">
        <v>51592</v>
      </c>
      <c r="Y227" s="5">
        <f t="shared" si="40"/>
        <v>451241.61595216009</v>
      </c>
      <c r="Z227" s="5">
        <f t="shared" si="41"/>
        <v>4989.5991023797669</v>
      </c>
      <c r="AA227" s="5">
        <f t="shared" si="7"/>
        <v>1981.3216626986996</v>
      </c>
      <c r="AB227" s="35">
        <f t="shared" si="8"/>
        <v>5.2689865278084357E-2</v>
      </c>
      <c r="AC227" s="5">
        <f t="shared" si="9"/>
        <v>3008.2774396810673</v>
      </c>
      <c r="AD227" s="35">
        <f t="shared" si="10"/>
        <v>0.08</v>
      </c>
      <c r="AE227" s="5">
        <f t="shared" si="42"/>
        <v>230739.70571053875</v>
      </c>
      <c r="AF227" s="5">
        <f t="shared" si="43"/>
        <v>876951.29501776944</v>
      </c>
      <c r="AG227" s="5">
        <f t="shared" si="11"/>
        <v>449260.2942894614</v>
      </c>
      <c r="AH227" s="5">
        <f t="shared" si="12"/>
        <v>1107691.0007283082</v>
      </c>
      <c r="AI227" s="150"/>
      <c r="AJ227" s="2">
        <v>222</v>
      </c>
      <c r="AK227" s="118">
        <v>51592</v>
      </c>
      <c r="AL227" s="5">
        <f t="shared" si="44"/>
        <v>446039.9399808484</v>
      </c>
      <c r="AM227" s="5">
        <f t="shared" si="45"/>
        <v>4871.6032698015033</v>
      </c>
      <c r="AN227" s="5">
        <f t="shared" si="13"/>
        <v>1990.9286574251905</v>
      </c>
      <c r="AO227" s="35">
        <f t="shared" si="14"/>
        <v>5.356279056563433E-2</v>
      </c>
      <c r="AP227" s="5">
        <f t="shared" si="15"/>
        <v>2880.6746123763128</v>
      </c>
      <c r="AQ227" s="35">
        <f t="shared" si="16"/>
        <v>7.7500000000000013E-2</v>
      </c>
      <c r="AR227" s="5">
        <f t="shared" si="46"/>
        <v>235950.9886765774</v>
      </c>
      <c r="AS227" s="5">
        <f t="shared" si="47"/>
        <v>845544.93721935677</v>
      </c>
      <c r="AT227" s="5">
        <f t="shared" si="17"/>
        <v>444049.01132342318</v>
      </c>
      <c r="AU227" s="5">
        <f t="shared" si="18"/>
        <v>1081495.9258959342</v>
      </c>
      <c r="AV227" s="150"/>
      <c r="AW227" s="2">
        <v>222</v>
      </c>
      <c r="AX227" s="118">
        <v>51592</v>
      </c>
      <c r="AY227" s="5">
        <f t="shared" si="48"/>
        <v>440767.36482379562</v>
      </c>
      <c r="AZ227" s="5">
        <f t="shared" si="49"/>
        <v>4754.6586581588872</v>
      </c>
      <c r="BA227" s="5">
        <f t="shared" si="19"/>
        <v>1999.8626280101648</v>
      </c>
      <c r="BB227" s="35">
        <f t="shared" si="20"/>
        <v>5.4446752303714076E-2</v>
      </c>
      <c r="BC227" s="5">
        <f t="shared" si="21"/>
        <v>2754.7960301487224</v>
      </c>
      <c r="BD227" s="35">
        <f t="shared" si="22"/>
        <v>7.4999999999999997E-2</v>
      </c>
      <c r="BE227" s="5">
        <f t="shared" si="50"/>
        <v>241232.49780421445</v>
      </c>
      <c r="BF227" s="5">
        <f t="shared" si="51"/>
        <v>814301.72430705815</v>
      </c>
      <c r="BG227" s="5">
        <f t="shared" si="23"/>
        <v>438767.50219578546</v>
      </c>
      <c r="BH227" s="5">
        <f t="shared" si="24"/>
        <v>1055534.2221112726</v>
      </c>
      <c r="BI227" s="150"/>
      <c r="BJ227" s="2">
        <v>222</v>
      </c>
      <c r="BK227" s="118">
        <v>51592</v>
      </c>
      <c r="BL227" s="5">
        <f t="shared" si="52"/>
        <v>435425.50600703747</v>
      </c>
      <c r="BM227" s="5">
        <f t="shared" si="53"/>
        <v>4638.7987043821031</v>
      </c>
      <c r="BN227" s="5">
        <f t="shared" si="25"/>
        <v>2008.1029389229184</v>
      </c>
      <c r="BO227" s="35">
        <f t="shared" si="26"/>
        <v>5.5341809183510608E-2</v>
      </c>
      <c r="BP227" s="5">
        <f t="shared" si="27"/>
        <v>2630.6957654591847</v>
      </c>
      <c r="BQ227" s="35">
        <f t="shared" si="28"/>
        <v>7.2499999999999995E-2</v>
      </c>
      <c r="BR227" s="5">
        <f t="shared" si="54"/>
        <v>246582.59693188602</v>
      </c>
      <c r="BS227" s="5">
        <f t="shared" si="55"/>
        <v>783230.71544094034</v>
      </c>
      <c r="BT227" s="5">
        <f t="shared" si="29"/>
        <v>433417.40306811454</v>
      </c>
      <c r="BU227" s="5">
        <f t="shared" si="30"/>
        <v>1029813.3123728264</v>
      </c>
      <c r="BV227" s="150"/>
      <c r="BW227" s="2">
        <v>222</v>
      </c>
      <c r="BX227" s="118">
        <v>51592</v>
      </c>
      <c r="BY227" s="5">
        <f t="shared" si="56"/>
        <v>430016.12439725542</v>
      </c>
      <c r="BZ227" s="5">
        <f t="shared" si="57"/>
        <v>4524.056967218442</v>
      </c>
      <c r="CA227" s="5">
        <f t="shared" si="31"/>
        <v>2015.6295749011188</v>
      </c>
      <c r="CB227" s="35">
        <f t="shared" si="32"/>
        <v>5.6248018449811886E-2</v>
      </c>
      <c r="CC227" s="5">
        <f t="shared" si="33"/>
        <v>2508.4273923173232</v>
      </c>
      <c r="CD227" s="35">
        <f t="shared" si="34"/>
        <v>6.9999999999999993E-2</v>
      </c>
      <c r="CE227" s="5">
        <f t="shared" si="58"/>
        <v>251999.50517764507</v>
      </c>
      <c r="CF227" s="5">
        <f t="shared" si="59"/>
        <v>752341.14154484926</v>
      </c>
      <c r="CG227" s="5">
        <f t="shared" si="35"/>
        <v>428000.49482235429</v>
      </c>
      <c r="CH227" s="5">
        <f t="shared" si="36"/>
        <v>1004340.6467224944</v>
      </c>
    </row>
    <row r="228" spans="9:86" ht="14.25" customHeight="1">
      <c r="I228" s="150"/>
      <c r="J228" s="2">
        <v>223</v>
      </c>
      <c r="K228" s="118">
        <v>51622</v>
      </c>
      <c r="L228" s="5">
        <f t="shared" si="37"/>
        <v>454399.85814778064</v>
      </c>
      <c r="M228" s="5">
        <f t="shared" si="0"/>
        <v>5108.6129075462923</v>
      </c>
      <c r="N228" s="5">
        <f t="shared" si="1"/>
        <v>1984.6138827803002</v>
      </c>
      <c r="O228" s="35">
        <f t="shared" si="2"/>
        <v>5.2410594251590489E-2</v>
      </c>
      <c r="P228" s="5">
        <f t="shared" si="3"/>
        <v>3123.9990247659921</v>
      </c>
      <c r="Q228" s="35">
        <f t="shared" si="4"/>
        <v>8.2500000000000004E-2</v>
      </c>
      <c r="R228" s="5">
        <f t="shared" si="38"/>
        <v>227584.75573500022</v>
      </c>
      <c r="S228" s="5">
        <f t="shared" si="39"/>
        <v>911635.922647823</v>
      </c>
      <c r="T228" s="5">
        <f t="shared" si="5"/>
        <v>452415.24426500034</v>
      </c>
      <c r="U228" s="5">
        <f t="shared" si="6"/>
        <v>1139220.6783828232</v>
      </c>
      <c r="V228" s="150"/>
      <c r="W228" s="2">
        <v>223</v>
      </c>
      <c r="X228" s="118">
        <v>51622</v>
      </c>
      <c r="Y228" s="5">
        <f t="shared" si="40"/>
        <v>449260.2942894614</v>
      </c>
      <c r="Z228" s="5">
        <f t="shared" si="41"/>
        <v>4989.5991023797669</v>
      </c>
      <c r="AA228" s="5">
        <f t="shared" si="7"/>
        <v>1994.5304737833576</v>
      </c>
      <c r="AB228" s="35">
        <f t="shared" si="8"/>
        <v>5.3275052324074784E-2</v>
      </c>
      <c r="AC228" s="5">
        <f t="shared" si="9"/>
        <v>2995.0686285964093</v>
      </c>
      <c r="AD228" s="35">
        <f t="shared" si="10"/>
        <v>0.08</v>
      </c>
      <c r="AE228" s="5">
        <f t="shared" si="42"/>
        <v>232734.2361843221</v>
      </c>
      <c r="AF228" s="5">
        <f t="shared" si="43"/>
        <v>879946.36364636582</v>
      </c>
      <c r="AG228" s="5">
        <f t="shared" si="11"/>
        <v>447265.76381567802</v>
      </c>
      <c r="AH228" s="5">
        <f t="shared" si="12"/>
        <v>1112680.599830688</v>
      </c>
      <c r="AI228" s="150"/>
      <c r="AJ228" s="2">
        <v>223</v>
      </c>
      <c r="AK228" s="118">
        <v>51622</v>
      </c>
      <c r="AL228" s="5">
        <f t="shared" si="44"/>
        <v>444049.01132342318</v>
      </c>
      <c r="AM228" s="5">
        <f t="shared" si="45"/>
        <v>4871.6032698015033</v>
      </c>
      <c r="AN228" s="5">
        <f t="shared" si="13"/>
        <v>2003.7867383377288</v>
      </c>
      <c r="AO228" s="35">
        <f t="shared" si="14"/>
        <v>5.4150420892479463E-2</v>
      </c>
      <c r="AP228" s="5">
        <f t="shared" si="15"/>
        <v>2867.8165314637745</v>
      </c>
      <c r="AQ228" s="35">
        <f t="shared" si="16"/>
        <v>7.7499999999999986E-2</v>
      </c>
      <c r="AR228" s="5">
        <f t="shared" si="46"/>
        <v>237954.77541491512</v>
      </c>
      <c r="AS228" s="5">
        <f t="shared" si="47"/>
        <v>848412.75375082053</v>
      </c>
      <c r="AT228" s="5">
        <f t="shared" si="17"/>
        <v>442045.22458508547</v>
      </c>
      <c r="AU228" s="5">
        <f t="shared" si="18"/>
        <v>1086367.5291657357</v>
      </c>
      <c r="AV228" s="150"/>
      <c r="AW228" s="2">
        <v>223</v>
      </c>
      <c r="AX228" s="118">
        <v>51622</v>
      </c>
      <c r="AY228" s="5">
        <f t="shared" si="48"/>
        <v>438767.50219578546</v>
      </c>
      <c r="AZ228" s="5">
        <f t="shared" si="49"/>
        <v>4754.6586581588872</v>
      </c>
      <c r="BA228" s="5">
        <f t="shared" si="19"/>
        <v>2012.3617694352283</v>
      </c>
      <c r="BB228" s="35">
        <f t="shared" si="20"/>
        <v>5.5036758903915683E-2</v>
      </c>
      <c r="BC228" s="5">
        <f t="shared" si="21"/>
        <v>2742.2968887236589</v>
      </c>
      <c r="BD228" s="35">
        <f t="shared" si="22"/>
        <v>7.4999999999999997E-2</v>
      </c>
      <c r="BE228" s="5">
        <f t="shared" si="50"/>
        <v>243244.85957364968</v>
      </c>
      <c r="BF228" s="5">
        <f t="shared" si="51"/>
        <v>817044.02119578177</v>
      </c>
      <c r="BG228" s="5">
        <f t="shared" si="23"/>
        <v>436755.14042635023</v>
      </c>
      <c r="BH228" s="5">
        <f t="shared" si="24"/>
        <v>1060288.8807694314</v>
      </c>
      <c r="BI228" s="150"/>
      <c r="BJ228" s="2">
        <v>223</v>
      </c>
      <c r="BK228" s="118">
        <v>51622</v>
      </c>
      <c r="BL228" s="5">
        <f t="shared" si="52"/>
        <v>433417.40306811454</v>
      </c>
      <c r="BM228" s="5">
        <f t="shared" si="53"/>
        <v>4638.7987043821031</v>
      </c>
      <c r="BN228" s="5">
        <f t="shared" si="25"/>
        <v>2020.2352275122444</v>
      </c>
      <c r="BO228" s="35">
        <f t="shared" si="26"/>
        <v>5.5934123915040407E-2</v>
      </c>
      <c r="BP228" s="5">
        <f t="shared" si="27"/>
        <v>2618.5634768698587</v>
      </c>
      <c r="BQ228" s="35">
        <f t="shared" si="28"/>
        <v>7.2499999999999995E-2</v>
      </c>
      <c r="BR228" s="5">
        <f t="shared" si="54"/>
        <v>248602.83215939827</v>
      </c>
      <c r="BS228" s="5">
        <f t="shared" si="55"/>
        <v>785849.27891781018</v>
      </c>
      <c r="BT228" s="5">
        <f t="shared" si="29"/>
        <v>431397.16784060228</v>
      </c>
      <c r="BU228" s="5">
        <f t="shared" si="30"/>
        <v>1034452.1110772084</v>
      </c>
      <c r="BV228" s="150"/>
      <c r="BW228" s="2">
        <v>223</v>
      </c>
      <c r="BX228" s="118">
        <v>51622</v>
      </c>
      <c r="BY228" s="5">
        <f t="shared" si="56"/>
        <v>428000.49482235429</v>
      </c>
      <c r="BZ228" s="5">
        <f t="shared" si="57"/>
        <v>4524.056967218442</v>
      </c>
      <c r="CA228" s="5">
        <f t="shared" si="31"/>
        <v>2027.3874140880416</v>
      </c>
      <c r="CB228" s="35">
        <f t="shared" si="32"/>
        <v>5.6842572060937305E-2</v>
      </c>
      <c r="CC228" s="5">
        <f t="shared" si="33"/>
        <v>2496.6695531304003</v>
      </c>
      <c r="CD228" s="35">
        <f t="shared" si="34"/>
        <v>7.0000000000000007E-2</v>
      </c>
      <c r="CE228" s="5">
        <f t="shared" si="58"/>
        <v>254026.89259173311</v>
      </c>
      <c r="CF228" s="5">
        <f t="shared" si="59"/>
        <v>754837.81109797966</v>
      </c>
      <c r="CG228" s="5">
        <f t="shared" si="35"/>
        <v>425973.10740826622</v>
      </c>
      <c r="CH228" s="5">
        <f t="shared" si="36"/>
        <v>1008864.7036897128</v>
      </c>
    </row>
    <row r="229" spans="9:86" ht="14.25" customHeight="1">
      <c r="I229" s="150"/>
      <c r="J229" s="2">
        <v>224</v>
      </c>
      <c r="K229" s="118">
        <v>51653</v>
      </c>
      <c r="L229" s="5">
        <f t="shared" si="37"/>
        <v>452415.24426500034</v>
      </c>
      <c r="M229" s="5">
        <f t="shared" si="0"/>
        <v>5108.6129075462923</v>
      </c>
      <c r="N229" s="5">
        <f t="shared" si="1"/>
        <v>1998.2581032244148</v>
      </c>
      <c r="O229" s="35">
        <f t="shared" si="2"/>
        <v>5.3002407727550674E-2</v>
      </c>
      <c r="P229" s="5">
        <f t="shared" si="3"/>
        <v>3110.3548043218775</v>
      </c>
      <c r="Q229" s="35">
        <f t="shared" si="4"/>
        <v>8.2500000000000004E-2</v>
      </c>
      <c r="R229" s="5">
        <f t="shared" si="38"/>
        <v>229583.01383822464</v>
      </c>
      <c r="S229" s="5">
        <f t="shared" si="39"/>
        <v>914746.27745214489</v>
      </c>
      <c r="T229" s="5">
        <f t="shared" si="5"/>
        <v>450416.98616177595</v>
      </c>
      <c r="U229" s="5">
        <f t="shared" si="6"/>
        <v>1144329.2912903696</v>
      </c>
      <c r="V229" s="150"/>
      <c r="W229" s="2">
        <v>224</v>
      </c>
      <c r="X229" s="118">
        <v>51653</v>
      </c>
      <c r="Y229" s="5">
        <f t="shared" si="40"/>
        <v>447265.76381567802</v>
      </c>
      <c r="Z229" s="5">
        <f t="shared" si="41"/>
        <v>4989.5991023797669</v>
      </c>
      <c r="AA229" s="5">
        <f t="shared" si="7"/>
        <v>2007.8273436085801</v>
      </c>
      <c r="AB229" s="35">
        <f t="shared" si="8"/>
        <v>5.3869377163489475E-2</v>
      </c>
      <c r="AC229" s="5">
        <f t="shared" si="9"/>
        <v>2981.7717587711868</v>
      </c>
      <c r="AD229" s="35">
        <f t="shared" si="10"/>
        <v>0.08</v>
      </c>
      <c r="AE229" s="5">
        <f t="shared" si="42"/>
        <v>234742.06352793067</v>
      </c>
      <c r="AF229" s="5">
        <f t="shared" si="43"/>
        <v>882928.13540513697</v>
      </c>
      <c r="AG229" s="5">
        <f t="shared" si="11"/>
        <v>445257.93647206941</v>
      </c>
      <c r="AH229" s="5">
        <f t="shared" si="12"/>
        <v>1117670.1989330677</v>
      </c>
      <c r="AI229" s="150"/>
      <c r="AJ229" s="2">
        <v>224</v>
      </c>
      <c r="AK229" s="118">
        <v>51653</v>
      </c>
      <c r="AL229" s="5">
        <f t="shared" si="44"/>
        <v>442045.22458508547</v>
      </c>
      <c r="AM229" s="5">
        <f t="shared" si="45"/>
        <v>4871.6032698015033</v>
      </c>
      <c r="AN229" s="5">
        <f t="shared" si="13"/>
        <v>2016.7278610228263</v>
      </c>
      <c r="AO229" s="35">
        <f t="shared" si="14"/>
        <v>5.4747190980265245E-2</v>
      </c>
      <c r="AP229" s="5">
        <f t="shared" si="15"/>
        <v>2854.875408778677</v>
      </c>
      <c r="AQ229" s="35">
        <f t="shared" si="16"/>
        <v>7.7499999999999999E-2</v>
      </c>
      <c r="AR229" s="5">
        <f t="shared" si="46"/>
        <v>239971.50327593795</v>
      </c>
      <c r="AS229" s="5">
        <f t="shared" si="47"/>
        <v>851267.62915959919</v>
      </c>
      <c r="AT229" s="5">
        <f t="shared" si="17"/>
        <v>440028.49672406266</v>
      </c>
      <c r="AU229" s="5">
        <f t="shared" si="18"/>
        <v>1091239.1324355372</v>
      </c>
      <c r="AV229" s="150"/>
      <c r="AW229" s="2">
        <v>224</v>
      </c>
      <c r="AX229" s="118">
        <v>51653</v>
      </c>
      <c r="AY229" s="5">
        <f t="shared" si="48"/>
        <v>436755.14042635023</v>
      </c>
      <c r="AZ229" s="5">
        <f t="shared" si="49"/>
        <v>4754.6586581588872</v>
      </c>
      <c r="BA229" s="5">
        <f t="shared" si="19"/>
        <v>2024.9390304941985</v>
      </c>
      <c r="BB229" s="35">
        <f t="shared" si="20"/>
        <v>5.5635906980304808E-2</v>
      </c>
      <c r="BC229" s="5">
        <f t="shared" si="21"/>
        <v>2729.7196276646887</v>
      </c>
      <c r="BD229" s="35">
        <f t="shared" si="22"/>
        <v>7.4999999999999997E-2</v>
      </c>
      <c r="BE229" s="5">
        <f t="shared" si="50"/>
        <v>245269.79860414387</v>
      </c>
      <c r="BF229" s="5">
        <f t="shared" si="51"/>
        <v>819773.74082344642</v>
      </c>
      <c r="BG229" s="5">
        <f t="shared" si="23"/>
        <v>434730.20139585604</v>
      </c>
      <c r="BH229" s="5">
        <f t="shared" si="24"/>
        <v>1065043.5394275903</v>
      </c>
      <c r="BI229" s="150"/>
      <c r="BJ229" s="2">
        <v>224</v>
      </c>
      <c r="BK229" s="118">
        <v>51653</v>
      </c>
      <c r="BL229" s="5">
        <f t="shared" si="52"/>
        <v>431397.16784060228</v>
      </c>
      <c r="BM229" s="5">
        <f t="shared" si="53"/>
        <v>4638.7987043821031</v>
      </c>
      <c r="BN229" s="5">
        <f t="shared" si="25"/>
        <v>2032.4408153451309</v>
      </c>
      <c r="BO229" s="35">
        <f t="shared" si="26"/>
        <v>5.6535581599258936E-2</v>
      </c>
      <c r="BP229" s="5">
        <f t="shared" si="27"/>
        <v>2606.3578890369722</v>
      </c>
      <c r="BQ229" s="35">
        <f t="shared" si="28"/>
        <v>7.2499999999999995E-2</v>
      </c>
      <c r="BR229" s="5">
        <f t="shared" si="54"/>
        <v>250635.27297474339</v>
      </c>
      <c r="BS229" s="5">
        <f t="shared" si="55"/>
        <v>788455.63680684718</v>
      </c>
      <c r="BT229" s="5">
        <f t="shared" si="29"/>
        <v>429364.72702525713</v>
      </c>
      <c r="BU229" s="5">
        <f t="shared" si="30"/>
        <v>1039090.9097815906</v>
      </c>
      <c r="BV229" s="150"/>
      <c r="BW229" s="2">
        <v>224</v>
      </c>
      <c r="BX229" s="118">
        <v>51653</v>
      </c>
      <c r="BY229" s="5">
        <f t="shared" si="56"/>
        <v>425973.10740826622</v>
      </c>
      <c r="BZ229" s="5">
        <f t="shared" si="57"/>
        <v>4524.056967218442</v>
      </c>
      <c r="CA229" s="5">
        <f t="shared" si="31"/>
        <v>2039.213840670222</v>
      </c>
      <c r="CB229" s="35">
        <f t="shared" si="32"/>
        <v>5.7446269875880432E-2</v>
      </c>
      <c r="CC229" s="5">
        <f t="shared" si="33"/>
        <v>2484.84312654822</v>
      </c>
      <c r="CD229" s="35">
        <f t="shared" si="34"/>
        <v>7.0000000000000007E-2</v>
      </c>
      <c r="CE229" s="5">
        <f t="shared" si="58"/>
        <v>256066.10643240332</v>
      </c>
      <c r="CF229" s="5">
        <f t="shared" si="59"/>
        <v>757322.65422452788</v>
      </c>
      <c r="CG229" s="5">
        <f t="shared" si="35"/>
        <v>423933.89356759598</v>
      </c>
      <c r="CH229" s="5">
        <f t="shared" si="36"/>
        <v>1013388.7606569312</v>
      </c>
    </row>
    <row r="230" spans="9:86" ht="14.25" customHeight="1">
      <c r="I230" s="150"/>
      <c r="J230" s="2">
        <v>225</v>
      </c>
      <c r="K230" s="118">
        <v>51683</v>
      </c>
      <c r="L230" s="5">
        <f t="shared" si="37"/>
        <v>450416.98616177595</v>
      </c>
      <c r="M230" s="5">
        <f t="shared" si="0"/>
        <v>5108.6129075462923</v>
      </c>
      <c r="N230" s="5">
        <f t="shared" si="1"/>
        <v>2011.9961276840827</v>
      </c>
      <c r="O230" s="35">
        <f t="shared" si="2"/>
        <v>5.3603559088549177E-2</v>
      </c>
      <c r="P230" s="5">
        <f t="shared" si="3"/>
        <v>3096.6167798622096</v>
      </c>
      <c r="Q230" s="35">
        <f t="shared" si="4"/>
        <v>8.2500000000000004E-2</v>
      </c>
      <c r="R230" s="5">
        <f t="shared" si="38"/>
        <v>231595.00996590871</v>
      </c>
      <c r="S230" s="5">
        <f t="shared" si="39"/>
        <v>917842.89423200709</v>
      </c>
      <c r="T230" s="5">
        <f t="shared" si="5"/>
        <v>448404.99003409187</v>
      </c>
      <c r="U230" s="5">
        <f t="shared" si="6"/>
        <v>1149437.9041979159</v>
      </c>
      <c r="V230" s="150"/>
      <c r="W230" s="2">
        <v>225</v>
      </c>
      <c r="X230" s="118">
        <v>51683</v>
      </c>
      <c r="Y230" s="5">
        <f t="shared" si="40"/>
        <v>445257.93647206941</v>
      </c>
      <c r="Z230" s="5">
        <f t="shared" si="41"/>
        <v>4989.5991023797669</v>
      </c>
      <c r="AA230" s="5">
        <f t="shared" si="7"/>
        <v>2021.2128592326371</v>
      </c>
      <c r="AB230" s="35">
        <f t="shared" si="8"/>
        <v>5.4473042082009274E-2</v>
      </c>
      <c r="AC230" s="5">
        <f t="shared" si="9"/>
        <v>2968.3862431471298</v>
      </c>
      <c r="AD230" s="35">
        <f t="shared" si="10"/>
        <v>0.08</v>
      </c>
      <c r="AE230" s="5">
        <f t="shared" si="42"/>
        <v>236763.27638716332</v>
      </c>
      <c r="AF230" s="5">
        <f t="shared" si="43"/>
        <v>885896.52164828405</v>
      </c>
      <c r="AG230" s="5">
        <f t="shared" si="11"/>
        <v>443236.72361283679</v>
      </c>
      <c r="AH230" s="5">
        <f t="shared" si="12"/>
        <v>1122659.7980354475</v>
      </c>
      <c r="AI230" s="150"/>
      <c r="AJ230" s="2">
        <v>225</v>
      </c>
      <c r="AK230" s="118">
        <v>51683</v>
      </c>
      <c r="AL230" s="5">
        <f t="shared" si="44"/>
        <v>440028.49672406266</v>
      </c>
      <c r="AM230" s="5">
        <f t="shared" si="45"/>
        <v>4871.6032698015033</v>
      </c>
      <c r="AN230" s="5">
        <f t="shared" si="13"/>
        <v>2029.7525617919318</v>
      </c>
      <c r="AO230" s="35">
        <f t="shared" si="14"/>
        <v>5.5353303076589665E-2</v>
      </c>
      <c r="AP230" s="5">
        <f t="shared" si="15"/>
        <v>2841.8507080095715</v>
      </c>
      <c r="AQ230" s="35">
        <f t="shared" si="16"/>
        <v>7.7499999999999999E-2</v>
      </c>
      <c r="AR230" s="5">
        <f t="shared" si="46"/>
        <v>242001.2558377299</v>
      </c>
      <c r="AS230" s="5">
        <f t="shared" si="47"/>
        <v>854109.47986760875</v>
      </c>
      <c r="AT230" s="5">
        <f t="shared" si="17"/>
        <v>437998.74416227074</v>
      </c>
      <c r="AU230" s="5">
        <f t="shared" si="18"/>
        <v>1096110.7357053387</v>
      </c>
      <c r="AV230" s="150"/>
      <c r="AW230" s="2">
        <v>225</v>
      </c>
      <c r="AX230" s="118">
        <v>51683</v>
      </c>
      <c r="AY230" s="5">
        <f t="shared" si="48"/>
        <v>434730.20139585604</v>
      </c>
      <c r="AZ230" s="5">
        <f t="shared" si="49"/>
        <v>4754.6586581588872</v>
      </c>
      <c r="BA230" s="5">
        <f t="shared" si="19"/>
        <v>2037.5948994347873</v>
      </c>
      <c r="BB230" s="35">
        <f t="shared" si="20"/>
        <v>5.6244398743653792E-2</v>
      </c>
      <c r="BC230" s="5">
        <f t="shared" si="21"/>
        <v>2717.0637587240999</v>
      </c>
      <c r="BD230" s="35">
        <f t="shared" si="22"/>
        <v>7.4999999999999997E-2</v>
      </c>
      <c r="BE230" s="5">
        <f t="shared" si="50"/>
        <v>247307.39350357867</v>
      </c>
      <c r="BF230" s="5">
        <f t="shared" si="51"/>
        <v>822490.80458217056</v>
      </c>
      <c r="BG230" s="5">
        <f t="shared" si="23"/>
        <v>432692.60649642127</v>
      </c>
      <c r="BH230" s="5">
        <f t="shared" si="24"/>
        <v>1069798.1980857493</v>
      </c>
      <c r="BI230" s="150"/>
      <c r="BJ230" s="2">
        <v>225</v>
      </c>
      <c r="BK230" s="118">
        <v>51683</v>
      </c>
      <c r="BL230" s="5">
        <f t="shared" si="52"/>
        <v>429364.72702525713</v>
      </c>
      <c r="BM230" s="5">
        <f t="shared" si="53"/>
        <v>4638.7987043821031</v>
      </c>
      <c r="BN230" s="5">
        <f t="shared" si="25"/>
        <v>2044.7201452711747</v>
      </c>
      <c r="BO230" s="35">
        <f t="shared" si="26"/>
        <v>5.7146384411336945E-2</v>
      </c>
      <c r="BP230" s="5">
        <f t="shared" si="27"/>
        <v>2594.0785591109284</v>
      </c>
      <c r="BQ230" s="35">
        <f t="shared" si="28"/>
        <v>7.2499999999999995E-2</v>
      </c>
      <c r="BR230" s="5">
        <f t="shared" si="54"/>
        <v>252679.99312001458</v>
      </c>
      <c r="BS230" s="5">
        <f t="shared" si="55"/>
        <v>791049.71536595805</v>
      </c>
      <c r="BT230" s="5">
        <f t="shared" si="29"/>
        <v>427320.00687998597</v>
      </c>
      <c r="BU230" s="5">
        <f t="shared" si="30"/>
        <v>1043729.7084859726</v>
      </c>
      <c r="BV230" s="150"/>
      <c r="BW230" s="2">
        <v>225</v>
      </c>
      <c r="BX230" s="118">
        <v>51683</v>
      </c>
      <c r="BY230" s="5">
        <f t="shared" si="56"/>
        <v>423933.89356759598</v>
      </c>
      <c r="BZ230" s="5">
        <f t="shared" si="57"/>
        <v>4524.056967218442</v>
      </c>
      <c r="CA230" s="5">
        <f t="shared" si="31"/>
        <v>2051.1092547407989</v>
      </c>
      <c r="CB230" s="35">
        <f t="shared" si="32"/>
        <v>5.8059314035396908E-2</v>
      </c>
      <c r="CC230" s="5">
        <f t="shared" si="33"/>
        <v>2472.9477124776431</v>
      </c>
      <c r="CD230" s="35">
        <f t="shared" si="34"/>
        <v>6.9999999999999993E-2</v>
      </c>
      <c r="CE230" s="5">
        <f t="shared" si="58"/>
        <v>258117.21568714411</v>
      </c>
      <c r="CF230" s="5">
        <f t="shared" si="59"/>
        <v>759795.60193700553</v>
      </c>
      <c r="CG230" s="5">
        <f t="shared" si="35"/>
        <v>421882.78431285516</v>
      </c>
      <c r="CH230" s="5">
        <f t="shared" si="36"/>
        <v>1017912.8176241496</v>
      </c>
    </row>
    <row r="231" spans="9:86" ht="14.25" customHeight="1">
      <c r="I231" s="150"/>
      <c r="J231" s="2">
        <v>226</v>
      </c>
      <c r="K231" s="118">
        <v>51714</v>
      </c>
      <c r="L231" s="5">
        <f t="shared" si="37"/>
        <v>448404.99003409187</v>
      </c>
      <c r="M231" s="5">
        <f t="shared" si="0"/>
        <v>5108.6129075462923</v>
      </c>
      <c r="N231" s="5">
        <f t="shared" si="1"/>
        <v>2025.8286010619108</v>
      </c>
      <c r="O231" s="35">
        <f t="shared" si="2"/>
        <v>5.4214256649763565E-2</v>
      </c>
      <c r="P231" s="5">
        <f t="shared" si="3"/>
        <v>3082.7843064843814</v>
      </c>
      <c r="Q231" s="35">
        <f t="shared" si="4"/>
        <v>8.2500000000000004E-2</v>
      </c>
      <c r="R231" s="5">
        <f t="shared" si="38"/>
        <v>233620.83856697063</v>
      </c>
      <c r="S231" s="5">
        <f t="shared" si="39"/>
        <v>920925.67853849148</v>
      </c>
      <c r="T231" s="5">
        <f t="shared" si="5"/>
        <v>446379.16143302998</v>
      </c>
      <c r="U231" s="5">
        <f t="shared" si="6"/>
        <v>1154546.517105462</v>
      </c>
      <c r="V231" s="150"/>
      <c r="W231" s="2">
        <v>226</v>
      </c>
      <c r="X231" s="118">
        <v>51714</v>
      </c>
      <c r="Y231" s="5">
        <f t="shared" si="40"/>
        <v>443236.72361283679</v>
      </c>
      <c r="Z231" s="5">
        <f t="shared" si="41"/>
        <v>4989.5991023797669</v>
      </c>
      <c r="AA231" s="5">
        <f t="shared" si="7"/>
        <v>2034.6876116275216</v>
      </c>
      <c r="AB231" s="35">
        <f t="shared" si="8"/>
        <v>5.5086255354729205E-2</v>
      </c>
      <c r="AC231" s="5">
        <f t="shared" si="9"/>
        <v>2954.9114907522453</v>
      </c>
      <c r="AD231" s="35">
        <f t="shared" si="10"/>
        <v>0.08</v>
      </c>
      <c r="AE231" s="5">
        <f t="shared" si="42"/>
        <v>238797.96399879083</v>
      </c>
      <c r="AF231" s="5">
        <f t="shared" si="43"/>
        <v>888851.43313903629</v>
      </c>
      <c r="AG231" s="5">
        <f t="shared" si="11"/>
        <v>441202.03600120929</v>
      </c>
      <c r="AH231" s="5">
        <f t="shared" si="12"/>
        <v>1127649.3971378272</v>
      </c>
      <c r="AI231" s="150"/>
      <c r="AJ231" s="2">
        <v>226</v>
      </c>
      <c r="AK231" s="118">
        <v>51714</v>
      </c>
      <c r="AL231" s="5">
        <f t="shared" si="44"/>
        <v>437998.74416227074</v>
      </c>
      <c r="AM231" s="5">
        <f t="shared" si="45"/>
        <v>4871.6032698015033</v>
      </c>
      <c r="AN231" s="5">
        <f t="shared" si="13"/>
        <v>2042.8613804201714</v>
      </c>
      <c r="AO231" s="35">
        <f t="shared" si="14"/>
        <v>5.5968965417763687E-2</v>
      </c>
      <c r="AP231" s="5">
        <f t="shared" si="15"/>
        <v>2828.7418893813319</v>
      </c>
      <c r="AQ231" s="35">
        <f t="shared" si="16"/>
        <v>7.7499999999999999E-2</v>
      </c>
      <c r="AR231" s="5">
        <f t="shared" si="46"/>
        <v>244044.11721815006</v>
      </c>
      <c r="AS231" s="5">
        <f t="shared" si="47"/>
        <v>856938.22175699007</v>
      </c>
      <c r="AT231" s="5">
        <f t="shared" si="17"/>
        <v>435955.88278185058</v>
      </c>
      <c r="AU231" s="5">
        <f t="shared" si="18"/>
        <v>1100982.3389751401</v>
      </c>
      <c r="AV231" s="150"/>
      <c r="AW231" s="2">
        <v>226</v>
      </c>
      <c r="AX231" s="118">
        <v>51714</v>
      </c>
      <c r="AY231" s="5">
        <f t="shared" si="48"/>
        <v>432692.60649642127</v>
      </c>
      <c r="AZ231" s="5">
        <f t="shared" si="49"/>
        <v>4754.6586581588872</v>
      </c>
      <c r="BA231" s="5">
        <f t="shared" si="19"/>
        <v>2050.3298675562546</v>
      </c>
      <c r="BB231" s="35">
        <f t="shared" si="20"/>
        <v>5.6862442392757985E-2</v>
      </c>
      <c r="BC231" s="5">
        <f t="shared" si="21"/>
        <v>2704.3287906026326</v>
      </c>
      <c r="BD231" s="35">
        <f t="shared" si="22"/>
        <v>7.4999999999999997E-2</v>
      </c>
      <c r="BE231" s="5">
        <f t="shared" si="50"/>
        <v>249357.72337113493</v>
      </c>
      <c r="BF231" s="5">
        <f t="shared" si="51"/>
        <v>825195.13337277318</v>
      </c>
      <c r="BG231" s="5">
        <f t="shared" si="23"/>
        <v>430642.27662886505</v>
      </c>
      <c r="BH231" s="5">
        <f t="shared" si="24"/>
        <v>1074552.856743908</v>
      </c>
      <c r="BI231" s="150"/>
      <c r="BJ231" s="2">
        <v>226</v>
      </c>
      <c r="BK231" s="118">
        <v>51714</v>
      </c>
      <c r="BL231" s="5">
        <f t="shared" si="52"/>
        <v>427320.00687998597</v>
      </c>
      <c r="BM231" s="5">
        <f t="shared" si="53"/>
        <v>4638.7987043821031</v>
      </c>
      <c r="BN231" s="5">
        <f t="shared" si="25"/>
        <v>2057.0736628155214</v>
      </c>
      <c r="BO231" s="35">
        <f t="shared" si="26"/>
        <v>5.7766740513788009E-2</v>
      </c>
      <c r="BP231" s="5">
        <f t="shared" si="27"/>
        <v>2581.7250415665817</v>
      </c>
      <c r="BQ231" s="35">
        <f t="shared" si="28"/>
        <v>7.2499999999999995E-2</v>
      </c>
      <c r="BR231" s="5">
        <f t="shared" si="54"/>
        <v>254737.06678283011</v>
      </c>
      <c r="BS231" s="5">
        <f t="shared" si="55"/>
        <v>793631.44040752458</v>
      </c>
      <c r="BT231" s="5">
        <f t="shared" si="29"/>
        <v>425262.93321717047</v>
      </c>
      <c r="BU231" s="5">
        <f t="shared" si="30"/>
        <v>1048368.5071903546</v>
      </c>
      <c r="BV231" s="150"/>
      <c r="BW231" s="2">
        <v>226</v>
      </c>
      <c r="BX231" s="118">
        <v>51714</v>
      </c>
      <c r="BY231" s="5">
        <f t="shared" si="56"/>
        <v>421882.78431285516</v>
      </c>
      <c r="BZ231" s="5">
        <f t="shared" si="57"/>
        <v>4524.056967218442</v>
      </c>
      <c r="CA231" s="5">
        <f t="shared" si="31"/>
        <v>2063.0740587267869</v>
      </c>
      <c r="CB231" s="35">
        <f t="shared" si="32"/>
        <v>5.8681912666913902E-2</v>
      </c>
      <c r="CC231" s="5">
        <f t="shared" si="33"/>
        <v>2460.9829084916551</v>
      </c>
      <c r="CD231" s="35">
        <f t="shared" si="34"/>
        <v>7.0000000000000007E-2</v>
      </c>
      <c r="CE231" s="5">
        <f t="shared" si="58"/>
        <v>260180.28974587089</v>
      </c>
      <c r="CF231" s="5">
        <f t="shared" si="59"/>
        <v>762256.58484549716</v>
      </c>
      <c r="CG231" s="5">
        <f t="shared" si="35"/>
        <v>419819.71025412838</v>
      </c>
      <c r="CH231" s="5">
        <f t="shared" si="36"/>
        <v>1022436.874591368</v>
      </c>
    </row>
    <row r="232" spans="9:86" ht="14.25" customHeight="1">
      <c r="I232" s="150"/>
      <c r="J232" s="2">
        <v>227</v>
      </c>
      <c r="K232" s="118">
        <v>51745</v>
      </c>
      <c r="L232" s="5">
        <f t="shared" si="37"/>
        <v>446379.16143302998</v>
      </c>
      <c r="M232" s="5">
        <f t="shared" si="0"/>
        <v>5108.6129075462923</v>
      </c>
      <c r="N232" s="5">
        <f t="shared" si="1"/>
        <v>2039.7561726942113</v>
      </c>
      <c r="O232" s="35">
        <f t="shared" si="2"/>
        <v>5.4834714939986776E-2</v>
      </c>
      <c r="P232" s="5">
        <f t="shared" si="3"/>
        <v>3068.856734852081</v>
      </c>
      <c r="Q232" s="35">
        <f t="shared" si="4"/>
        <v>8.2500000000000004E-2</v>
      </c>
      <c r="R232" s="5">
        <f t="shared" si="38"/>
        <v>235660.59473966484</v>
      </c>
      <c r="S232" s="5">
        <f t="shared" si="39"/>
        <v>923994.53527334356</v>
      </c>
      <c r="T232" s="5">
        <f t="shared" si="5"/>
        <v>444339.40526033577</v>
      </c>
      <c r="U232" s="5">
        <f t="shared" si="6"/>
        <v>1159655.1300130084</v>
      </c>
      <c r="V232" s="150"/>
      <c r="W232" s="2">
        <v>227</v>
      </c>
      <c r="X232" s="118">
        <v>51745</v>
      </c>
      <c r="Y232" s="5">
        <f t="shared" si="40"/>
        <v>441202.03600120929</v>
      </c>
      <c r="Z232" s="5">
        <f t="shared" si="41"/>
        <v>4989.5991023797669</v>
      </c>
      <c r="AA232" s="5">
        <f t="shared" si="7"/>
        <v>2048.252195705038</v>
      </c>
      <c r="AB232" s="35">
        <f t="shared" si="8"/>
        <v>5.5709231469623338E-2</v>
      </c>
      <c r="AC232" s="5">
        <f t="shared" si="9"/>
        <v>2941.3469066747289</v>
      </c>
      <c r="AD232" s="35">
        <f t="shared" si="10"/>
        <v>0.08</v>
      </c>
      <c r="AE232" s="5">
        <f t="shared" si="42"/>
        <v>240846.21619449588</v>
      </c>
      <c r="AF232" s="5">
        <f t="shared" si="43"/>
        <v>891792.78004571097</v>
      </c>
      <c r="AG232" s="5">
        <f t="shared" si="11"/>
        <v>439153.78380550427</v>
      </c>
      <c r="AH232" s="5">
        <f t="shared" si="12"/>
        <v>1132638.9962402068</v>
      </c>
      <c r="AI232" s="150"/>
      <c r="AJ232" s="2">
        <v>227</v>
      </c>
      <c r="AK232" s="118">
        <v>51745</v>
      </c>
      <c r="AL232" s="5">
        <f t="shared" si="44"/>
        <v>435955.88278185058</v>
      </c>
      <c r="AM232" s="5">
        <f t="shared" si="45"/>
        <v>4871.6032698015033</v>
      </c>
      <c r="AN232" s="5">
        <f t="shared" si="13"/>
        <v>2056.0548601687183</v>
      </c>
      <c r="AO232" s="35">
        <f t="shared" si="14"/>
        <v>5.6594392452253367E-2</v>
      </c>
      <c r="AP232" s="5">
        <f t="shared" si="15"/>
        <v>2815.548409632785</v>
      </c>
      <c r="AQ232" s="35">
        <f t="shared" si="16"/>
        <v>7.7499999999999999E-2</v>
      </c>
      <c r="AR232" s="5">
        <f t="shared" si="46"/>
        <v>246100.17207831878</v>
      </c>
      <c r="AS232" s="5">
        <f t="shared" si="47"/>
        <v>859753.77016662282</v>
      </c>
      <c r="AT232" s="5">
        <f t="shared" si="17"/>
        <v>433899.82792168186</v>
      </c>
      <c r="AU232" s="5">
        <f t="shared" si="18"/>
        <v>1105853.9422449416</v>
      </c>
      <c r="AV232" s="150"/>
      <c r="AW232" s="2">
        <v>227</v>
      </c>
      <c r="AX232" s="118">
        <v>51745</v>
      </c>
      <c r="AY232" s="5">
        <f t="shared" si="48"/>
        <v>430642.27662886505</v>
      </c>
      <c r="AZ232" s="5">
        <f t="shared" si="49"/>
        <v>4754.6586581588872</v>
      </c>
      <c r="BA232" s="5">
        <f t="shared" si="19"/>
        <v>2063.1444292284809</v>
      </c>
      <c r="BB232" s="35">
        <f t="shared" si="20"/>
        <v>5.7490252337854916E-2</v>
      </c>
      <c r="BC232" s="5">
        <f t="shared" si="21"/>
        <v>2691.5142289304063</v>
      </c>
      <c r="BD232" s="35">
        <f t="shared" si="22"/>
        <v>7.4999999999999997E-2</v>
      </c>
      <c r="BE232" s="5">
        <f t="shared" si="50"/>
        <v>251420.8678003634</v>
      </c>
      <c r="BF232" s="5">
        <f t="shared" si="51"/>
        <v>827886.64760170365</v>
      </c>
      <c r="BG232" s="5">
        <f t="shared" si="23"/>
        <v>428579.13219963654</v>
      </c>
      <c r="BH232" s="5">
        <f t="shared" si="24"/>
        <v>1079307.515402067</v>
      </c>
      <c r="BI232" s="150"/>
      <c r="BJ232" s="2">
        <v>227</v>
      </c>
      <c r="BK232" s="118">
        <v>51745</v>
      </c>
      <c r="BL232" s="5">
        <f t="shared" si="52"/>
        <v>425262.93321717047</v>
      </c>
      <c r="BM232" s="5">
        <f t="shared" si="53"/>
        <v>4638.7987043821031</v>
      </c>
      <c r="BN232" s="5">
        <f t="shared" si="25"/>
        <v>2069.5018161950316</v>
      </c>
      <c r="BO232" s="35">
        <f t="shared" si="26"/>
        <v>5.8396864279864957E-2</v>
      </c>
      <c r="BP232" s="5">
        <f t="shared" si="27"/>
        <v>2569.2968881870715</v>
      </c>
      <c r="BQ232" s="35">
        <f t="shared" si="28"/>
        <v>7.2499999999999995E-2</v>
      </c>
      <c r="BR232" s="5">
        <f t="shared" si="54"/>
        <v>256806.56859902514</v>
      </c>
      <c r="BS232" s="5">
        <f t="shared" si="55"/>
        <v>796200.73729571165</v>
      </c>
      <c r="BT232" s="5">
        <f t="shared" si="29"/>
        <v>423193.43140097545</v>
      </c>
      <c r="BU232" s="5">
        <f t="shared" si="30"/>
        <v>1053007.3058947367</v>
      </c>
      <c r="BV232" s="150"/>
      <c r="BW232" s="2">
        <v>227</v>
      </c>
      <c r="BX232" s="118">
        <v>51745</v>
      </c>
      <c r="BY232" s="5">
        <f t="shared" si="56"/>
        <v>419819.71025412838</v>
      </c>
      <c r="BZ232" s="5">
        <f t="shared" si="57"/>
        <v>4524.056967218442</v>
      </c>
      <c r="CA232" s="5">
        <f t="shared" si="31"/>
        <v>2075.1086574026931</v>
      </c>
      <c r="CB232" s="35">
        <f t="shared" si="32"/>
        <v>5.9314280107903641E-2</v>
      </c>
      <c r="CC232" s="5">
        <f t="shared" si="33"/>
        <v>2448.9483098157489</v>
      </c>
      <c r="CD232" s="35">
        <f t="shared" si="34"/>
        <v>7.0000000000000007E-2</v>
      </c>
      <c r="CE232" s="5">
        <f t="shared" si="58"/>
        <v>262255.3984032736</v>
      </c>
      <c r="CF232" s="5">
        <f t="shared" si="59"/>
        <v>764705.53315531288</v>
      </c>
      <c r="CG232" s="5">
        <f t="shared" si="35"/>
        <v>417744.6015967257</v>
      </c>
      <c r="CH232" s="5">
        <f t="shared" si="36"/>
        <v>1026960.9315585864</v>
      </c>
    </row>
    <row r="233" spans="9:86" ht="14.25" customHeight="1">
      <c r="I233" s="150"/>
      <c r="J233" s="2">
        <v>228</v>
      </c>
      <c r="K233" s="118">
        <v>51775</v>
      </c>
      <c r="L233" s="5">
        <f t="shared" si="37"/>
        <v>444339.40526033577</v>
      </c>
      <c r="M233" s="5">
        <f t="shared" si="0"/>
        <v>5108.6129075462923</v>
      </c>
      <c r="N233" s="5">
        <f t="shared" si="1"/>
        <v>2053.779496381484</v>
      </c>
      <c r="O233" s="35">
        <f t="shared" si="2"/>
        <v>5.5465154935196992E-2</v>
      </c>
      <c r="P233" s="5">
        <f t="shared" si="3"/>
        <v>3054.8334111648082</v>
      </c>
      <c r="Q233" s="35">
        <f t="shared" si="4"/>
        <v>8.249999999999999E-2</v>
      </c>
      <c r="R233" s="5">
        <f t="shared" si="38"/>
        <v>237714.37423604634</v>
      </c>
      <c r="S233" s="5">
        <f t="shared" si="39"/>
        <v>927049.36868450837</v>
      </c>
      <c r="T233" s="5">
        <f t="shared" si="5"/>
        <v>442285.6257639543</v>
      </c>
      <c r="U233" s="5">
        <f t="shared" si="6"/>
        <v>1164763.7429205547</v>
      </c>
      <c r="V233" s="150"/>
      <c r="W233" s="2">
        <v>228</v>
      </c>
      <c r="X233" s="118">
        <v>51775</v>
      </c>
      <c r="Y233" s="5">
        <f t="shared" si="40"/>
        <v>439153.78380550427</v>
      </c>
      <c r="Z233" s="5">
        <f t="shared" si="41"/>
        <v>4989.5991023797669</v>
      </c>
      <c r="AA233" s="5">
        <f t="shared" si="7"/>
        <v>2061.9072103430717</v>
      </c>
      <c r="AB233" s="35">
        <f t="shared" si="8"/>
        <v>5.6342191361090893E-2</v>
      </c>
      <c r="AC233" s="5">
        <f t="shared" si="9"/>
        <v>2927.6918920366952</v>
      </c>
      <c r="AD233" s="35">
        <f t="shared" si="10"/>
        <v>0.08</v>
      </c>
      <c r="AE233" s="5">
        <f t="shared" si="42"/>
        <v>242908.12340483896</v>
      </c>
      <c r="AF233" s="5">
        <f t="shared" si="43"/>
        <v>894720.47193774767</v>
      </c>
      <c r="AG233" s="5">
        <f t="shared" si="11"/>
        <v>437091.87659516121</v>
      </c>
      <c r="AH233" s="5">
        <f t="shared" si="12"/>
        <v>1137628.5953425867</v>
      </c>
      <c r="AI233" s="150"/>
      <c r="AJ233" s="2">
        <v>228</v>
      </c>
      <c r="AK233" s="118">
        <v>51775</v>
      </c>
      <c r="AL233" s="5">
        <f t="shared" si="44"/>
        <v>433899.82792168186</v>
      </c>
      <c r="AM233" s="5">
        <f t="shared" si="45"/>
        <v>4871.6032698015033</v>
      </c>
      <c r="AN233" s="5">
        <f t="shared" si="13"/>
        <v>2069.3335478073082</v>
      </c>
      <c r="AO233" s="35">
        <f t="shared" si="14"/>
        <v>5.7229805074202125E-2</v>
      </c>
      <c r="AP233" s="5">
        <f t="shared" si="15"/>
        <v>2802.2697219941952</v>
      </c>
      <c r="AQ233" s="35">
        <f t="shared" si="16"/>
        <v>7.7499999999999986E-2</v>
      </c>
      <c r="AR233" s="5">
        <f t="shared" si="46"/>
        <v>248169.50562612608</v>
      </c>
      <c r="AS233" s="5">
        <f t="shared" si="47"/>
        <v>862556.039888617</v>
      </c>
      <c r="AT233" s="5">
        <f t="shared" si="17"/>
        <v>431830.49437387456</v>
      </c>
      <c r="AU233" s="5">
        <f t="shared" si="18"/>
        <v>1110725.5455147431</v>
      </c>
      <c r="AV233" s="150"/>
      <c r="AW233" s="2">
        <v>228</v>
      </c>
      <c r="AX233" s="118">
        <v>51775</v>
      </c>
      <c r="AY233" s="5">
        <f t="shared" si="48"/>
        <v>428579.13219963654</v>
      </c>
      <c r="AZ233" s="5">
        <f t="shared" si="49"/>
        <v>4754.6586581588872</v>
      </c>
      <c r="BA233" s="5">
        <f t="shared" si="19"/>
        <v>2076.039081911159</v>
      </c>
      <c r="BB233" s="35">
        <f t="shared" si="20"/>
        <v>5.8128049434122767E-2</v>
      </c>
      <c r="BC233" s="5">
        <f t="shared" si="21"/>
        <v>2678.6195762477282</v>
      </c>
      <c r="BD233" s="35">
        <f t="shared" si="22"/>
        <v>7.4999999999999997E-2</v>
      </c>
      <c r="BE233" s="5">
        <f t="shared" si="50"/>
        <v>253496.90688227455</v>
      </c>
      <c r="BF233" s="5">
        <f t="shared" si="51"/>
        <v>830565.26717795141</v>
      </c>
      <c r="BG233" s="5">
        <f t="shared" si="23"/>
        <v>426503.0931177254</v>
      </c>
      <c r="BH233" s="5">
        <f t="shared" si="24"/>
        <v>1084062.174060226</v>
      </c>
      <c r="BI233" s="150"/>
      <c r="BJ233" s="2">
        <v>228</v>
      </c>
      <c r="BK233" s="118">
        <v>51775</v>
      </c>
      <c r="BL233" s="5">
        <f t="shared" si="52"/>
        <v>423193.43140097545</v>
      </c>
      <c r="BM233" s="5">
        <f t="shared" si="53"/>
        <v>4638.7987043821031</v>
      </c>
      <c r="BN233" s="5">
        <f t="shared" si="25"/>
        <v>2082.005056334543</v>
      </c>
      <c r="BO233" s="35">
        <f t="shared" si="26"/>
        <v>5.9036976527034372E-2</v>
      </c>
      <c r="BP233" s="5">
        <f t="shared" si="27"/>
        <v>2556.7936480475601</v>
      </c>
      <c r="BQ233" s="35">
        <f t="shared" si="28"/>
        <v>7.2499999999999995E-2</v>
      </c>
      <c r="BR233" s="5">
        <f t="shared" si="54"/>
        <v>258888.57365535968</v>
      </c>
      <c r="BS233" s="5">
        <f t="shared" si="55"/>
        <v>798757.53094375925</v>
      </c>
      <c r="BT233" s="5">
        <f t="shared" si="29"/>
        <v>421111.4263446409</v>
      </c>
      <c r="BU233" s="5">
        <f t="shared" si="30"/>
        <v>1057646.1045991189</v>
      </c>
      <c r="BV233" s="150"/>
      <c r="BW233" s="2">
        <v>228</v>
      </c>
      <c r="BX233" s="118">
        <v>51775</v>
      </c>
      <c r="BY233" s="5">
        <f t="shared" si="56"/>
        <v>417744.6015967257</v>
      </c>
      <c r="BZ233" s="5">
        <f t="shared" si="57"/>
        <v>4524.056967218442</v>
      </c>
      <c r="CA233" s="5">
        <f t="shared" si="31"/>
        <v>2087.2134579042086</v>
      </c>
      <c r="CB233" s="35">
        <f t="shared" si="32"/>
        <v>5.995663713933394E-2</v>
      </c>
      <c r="CC233" s="5">
        <f t="shared" si="33"/>
        <v>2436.8435093142334</v>
      </c>
      <c r="CD233" s="35">
        <f t="shared" si="34"/>
        <v>7.0000000000000007E-2</v>
      </c>
      <c r="CE233" s="5">
        <f t="shared" si="58"/>
        <v>264342.61186117784</v>
      </c>
      <c r="CF233" s="5">
        <f t="shared" si="59"/>
        <v>767142.37666462711</v>
      </c>
      <c r="CG233" s="5">
        <f t="shared" si="35"/>
        <v>415657.38813882146</v>
      </c>
      <c r="CH233" s="5">
        <f t="shared" si="36"/>
        <v>1031484.9885258049</v>
      </c>
    </row>
    <row r="234" spans="9:86" ht="14.25" customHeight="1">
      <c r="I234" s="150"/>
      <c r="J234" s="2">
        <v>229</v>
      </c>
      <c r="K234" s="118">
        <v>51806</v>
      </c>
      <c r="L234" s="5">
        <f t="shared" si="37"/>
        <v>442285.6257639543</v>
      </c>
      <c r="M234" s="5">
        <f t="shared" si="0"/>
        <v>5108.6129075462923</v>
      </c>
      <c r="N234" s="5">
        <f t="shared" si="1"/>
        <v>2067.8992304191065</v>
      </c>
      <c r="O234" s="35">
        <f t="shared" si="2"/>
        <v>5.6105804302744422E-2</v>
      </c>
      <c r="P234" s="5">
        <f t="shared" si="3"/>
        <v>3040.7136771271857</v>
      </c>
      <c r="Q234" s="35">
        <f t="shared" si="4"/>
        <v>8.2500000000000004E-2</v>
      </c>
      <c r="R234" s="5">
        <f t="shared" si="38"/>
        <v>239782.27346646544</v>
      </c>
      <c r="S234" s="5">
        <f t="shared" si="39"/>
        <v>930090.08236163552</v>
      </c>
      <c r="T234" s="5">
        <f t="shared" si="5"/>
        <v>440217.72653353517</v>
      </c>
      <c r="U234" s="5">
        <f t="shared" si="6"/>
        <v>1169872.355828101</v>
      </c>
      <c r="V234" s="150"/>
      <c r="W234" s="2">
        <v>229</v>
      </c>
      <c r="X234" s="118">
        <v>51806</v>
      </c>
      <c r="Y234" s="5">
        <f t="shared" si="40"/>
        <v>437091.87659516121</v>
      </c>
      <c r="Z234" s="5">
        <f t="shared" si="41"/>
        <v>4989.5991023797669</v>
      </c>
      <c r="AA234" s="5">
        <f t="shared" si="7"/>
        <v>2075.6532584120255</v>
      </c>
      <c r="AB234" s="35">
        <f t="shared" si="8"/>
        <v>5.6985362654118119E-2</v>
      </c>
      <c r="AC234" s="5">
        <f t="shared" si="9"/>
        <v>2913.9458439677414</v>
      </c>
      <c r="AD234" s="35">
        <f t="shared" si="10"/>
        <v>0.08</v>
      </c>
      <c r="AE234" s="5">
        <f t="shared" si="42"/>
        <v>244983.77666325099</v>
      </c>
      <c r="AF234" s="5">
        <f t="shared" si="43"/>
        <v>897634.4177817154</v>
      </c>
      <c r="AG234" s="5">
        <f t="shared" si="11"/>
        <v>435016.22333674919</v>
      </c>
      <c r="AH234" s="5">
        <f t="shared" si="12"/>
        <v>1142618.1944449665</v>
      </c>
      <c r="AI234" s="150"/>
      <c r="AJ234" s="2">
        <v>229</v>
      </c>
      <c r="AK234" s="118">
        <v>51806</v>
      </c>
      <c r="AL234" s="5">
        <f t="shared" si="44"/>
        <v>431830.49437387456</v>
      </c>
      <c r="AM234" s="5">
        <f t="shared" si="45"/>
        <v>4871.6032698015033</v>
      </c>
      <c r="AN234" s="5">
        <f t="shared" si="13"/>
        <v>2082.6979936368966</v>
      </c>
      <c r="AO234" s="35">
        <f t="shared" si="14"/>
        <v>5.7875430867567704E-2</v>
      </c>
      <c r="AP234" s="5">
        <f t="shared" si="15"/>
        <v>2788.9052761646067</v>
      </c>
      <c r="AQ234" s="35">
        <f t="shared" si="16"/>
        <v>7.7499999999999999E-2</v>
      </c>
      <c r="AR234" s="5">
        <f t="shared" si="46"/>
        <v>250252.20361976296</v>
      </c>
      <c r="AS234" s="5">
        <f t="shared" si="47"/>
        <v>865344.94516478165</v>
      </c>
      <c r="AT234" s="5">
        <f t="shared" si="17"/>
        <v>429747.79638023768</v>
      </c>
      <c r="AU234" s="5">
        <f t="shared" si="18"/>
        <v>1115597.1487845446</v>
      </c>
      <c r="AV234" s="150"/>
      <c r="AW234" s="2">
        <v>229</v>
      </c>
      <c r="AX234" s="118">
        <v>51806</v>
      </c>
      <c r="AY234" s="5">
        <f t="shared" si="48"/>
        <v>426503.0931177254</v>
      </c>
      <c r="AZ234" s="5">
        <f t="shared" si="49"/>
        <v>4754.6586581588872</v>
      </c>
      <c r="BA234" s="5">
        <f t="shared" si="19"/>
        <v>2089.0143261731037</v>
      </c>
      <c r="BB234" s="35">
        <f t="shared" si="20"/>
        <v>5.8776061225792348E-2</v>
      </c>
      <c r="BC234" s="5">
        <f t="shared" si="21"/>
        <v>2665.6443319857835</v>
      </c>
      <c r="BD234" s="35">
        <f t="shared" si="22"/>
        <v>7.4999999999999997E-2</v>
      </c>
      <c r="BE234" s="5">
        <f t="shared" si="50"/>
        <v>255585.92120844766</v>
      </c>
      <c r="BF234" s="5">
        <f t="shared" si="51"/>
        <v>833230.91150993714</v>
      </c>
      <c r="BG234" s="5">
        <f t="shared" si="23"/>
        <v>424414.07879155228</v>
      </c>
      <c r="BH234" s="5">
        <f t="shared" si="24"/>
        <v>1088816.8327183849</v>
      </c>
      <c r="BI234" s="150"/>
      <c r="BJ234" s="2">
        <v>229</v>
      </c>
      <c r="BK234" s="118">
        <v>51806</v>
      </c>
      <c r="BL234" s="5">
        <f t="shared" si="52"/>
        <v>421111.4263446409</v>
      </c>
      <c r="BM234" s="5">
        <f t="shared" si="53"/>
        <v>4638.7987043821031</v>
      </c>
      <c r="BN234" s="5">
        <f t="shared" si="25"/>
        <v>2094.583836883231</v>
      </c>
      <c r="BO234" s="35">
        <f t="shared" si="26"/>
        <v>5.9687304761063611E-2</v>
      </c>
      <c r="BP234" s="5">
        <f t="shared" si="27"/>
        <v>2544.2148674988721</v>
      </c>
      <c r="BQ234" s="35">
        <f t="shared" si="28"/>
        <v>7.2499999999999995E-2</v>
      </c>
      <c r="BR234" s="5">
        <f t="shared" si="54"/>
        <v>260983.1574922429</v>
      </c>
      <c r="BS234" s="5">
        <f t="shared" si="55"/>
        <v>801301.74581125809</v>
      </c>
      <c r="BT234" s="5">
        <f t="shared" si="29"/>
        <v>419016.84250775765</v>
      </c>
      <c r="BU234" s="5">
        <f t="shared" si="30"/>
        <v>1062284.903303501</v>
      </c>
      <c r="BV234" s="150"/>
      <c r="BW234" s="2">
        <v>229</v>
      </c>
      <c r="BX234" s="118">
        <v>51806</v>
      </c>
      <c r="BY234" s="5">
        <f t="shared" si="56"/>
        <v>415657.38813882146</v>
      </c>
      <c r="BZ234" s="5">
        <f t="shared" si="57"/>
        <v>4524.056967218442</v>
      </c>
      <c r="CA234" s="5">
        <f t="shared" si="31"/>
        <v>2099.3888697419834</v>
      </c>
      <c r="CB234" s="35">
        <f t="shared" si="32"/>
        <v>6.0609211229730245E-2</v>
      </c>
      <c r="CC234" s="5">
        <f t="shared" si="33"/>
        <v>2424.6680974764586</v>
      </c>
      <c r="CD234" s="35">
        <f t="shared" si="34"/>
        <v>7.0000000000000007E-2</v>
      </c>
      <c r="CE234" s="5">
        <f t="shared" si="58"/>
        <v>266442.00073091983</v>
      </c>
      <c r="CF234" s="5">
        <f t="shared" si="59"/>
        <v>769567.04476210359</v>
      </c>
      <c r="CG234" s="5">
        <f t="shared" si="35"/>
        <v>413557.99926907948</v>
      </c>
      <c r="CH234" s="5">
        <f t="shared" si="36"/>
        <v>1036009.0454930235</v>
      </c>
    </row>
    <row r="235" spans="9:86" ht="14.25" customHeight="1">
      <c r="I235" s="150"/>
      <c r="J235" s="2">
        <v>230</v>
      </c>
      <c r="K235" s="118">
        <v>51836</v>
      </c>
      <c r="L235" s="5">
        <f t="shared" si="37"/>
        <v>440217.72653353517</v>
      </c>
      <c r="M235" s="5">
        <f t="shared" si="0"/>
        <v>5108.6129075462923</v>
      </c>
      <c r="N235" s="5">
        <f t="shared" si="1"/>
        <v>2082.1160376282378</v>
      </c>
      <c r="O235" s="35">
        <f t="shared" si="2"/>
        <v>5.6756897656722372E-2</v>
      </c>
      <c r="P235" s="5">
        <f t="shared" si="3"/>
        <v>3026.4968699180545</v>
      </c>
      <c r="Q235" s="35">
        <f t="shared" si="4"/>
        <v>8.2500000000000004E-2</v>
      </c>
      <c r="R235" s="5">
        <f t="shared" si="38"/>
        <v>241864.38950409368</v>
      </c>
      <c r="S235" s="5">
        <f t="shared" si="39"/>
        <v>933116.57923155359</v>
      </c>
      <c r="T235" s="5">
        <f t="shared" si="5"/>
        <v>438135.61049590691</v>
      </c>
      <c r="U235" s="5">
        <f t="shared" si="6"/>
        <v>1174980.9687356474</v>
      </c>
      <c r="V235" s="150"/>
      <c r="W235" s="2">
        <v>230</v>
      </c>
      <c r="X235" s="118">
        <v>51836</v>
      </c>
      <c r="Y235" s="5">
        <f t="shared" si="40"/>
        <v>435016.22333674919</v>
      </c>
      <c r="Z235" s="5">
        <f t="shared" si="41"/>
        <v>4989.5991023797669</v>
      </c>
      <c r="AA235" s="5">
        <f t="shared" si="7"/>
        <v>2089.4909468014389</v>
      </c>
      <c r="AB235" s="35">
        <f t="shared" si="8"/>
        <v>5.7638979919623343E-2</v>
      </c>
      <c r="AC235" s="5">
        <f t="shared" si="9"/>
        <v>2900.108155578328</v>
      </c>
      <c r="AD235" s="35">
        <f t="shared" si="10"/>
        <v>0.08</v>
      </c>
      <c r="AE235" s="5">
        <f t="shared" si="42"/>
        <v>247073.26761005243</v>
      </c>
      <c r="AF235" s="5">
        <f t="shared" si="43"/>
        <v>900534.52593729377</v>
      </c>
      <c r="AG235" s="5">
        <f t="shared" si="11"/>
        <v>432926.73238994775</v>
      </c>
      <c r="AH235" s="5">
        <f t="shared" si="12"/>
        <v>1147607.7935473463</v>
      </c>
      <c r="AI235" s="150"/>
      <c r="AJ235" s="2">
        <v>230</v>
      </c>
      <c r="AK235" s="118">
        <v>51836</v>
      </c>
      <c r="AL235" s="5">
        <f t="shared" si="44"/>
        <v>429747.79638023768</v>
      </c>
      <c r="AM235" s="5">
        <f t="shared" si="45"/>
        <v>4871.6032698015033</v>
      </c>
      <c r="AN235" s="5">
        <f t="shared" si="13"/>
        <v>2096.1487515124682</v>
      </c>
      <c r="AO235" s="35">
        <f t="shared" si="14"/>
        <v>5.8531504361441181E-2</v>
      </c>
      <c r="AP235" s="5">
        <f t="shared" si="15"/>
        <v>2775.4545182890351</v>
      </c>
      <c r="AQ235" s="35">
        <f t="shared" si="16"/>
        <v>7.7499999999999999E-2</v>
      </c>
      <c r="AR235" s="5">
        <f t="shared" si="46"/>
        <v>252348.35237127542</v>
      </c>
      <c r="AS235" s="5">
        <f t="shared" si="47"/>
        <v>868120.39968307072</v>
      </c>
      <c r="AT235" s="5">
        <f t="shared" si="17"/>
        <v>427651.64762872522</v>
      </c>
      <c r="AU235" s="5">
        <f t="shared" si="18"/>
        <v>1120468.7520543463</v>
      </c>
      <c r="AV235" s="150"/>
      <c r="AW235" s="2">
        <v>230</v>
      </c>
      <c r="AX235" s="118">
        <v>51836</v>
      </c>
      <c r="AY235" s="5">
        <f t="shared" si="48"/>
        <v>424414.07879155228</v>
      </c>
      <c r="AZ235" s="5">
        <f t="shared" si="49"/>
        <v>4754.6586581588872</v>
      </c>
      <c r="BA235" s="5">
        <f t="shared" si="19"/>
        <v>2102.0706657116857</v>
      </c>
      <c r="BB235" s="35">
        <f t="shared" si="20"/>
        <v>5.9434522201440021E-2</v>
      </c>
      <c r="BC235" s="5">
        <f t="shared" si="21"/>
        <v>2652.5879924472015</v>
      </c>
      <c r="BD235" s="35">
        <f t="shared" si="22"/>
        <v>7.4999999999999997E-2</v>
      </c>
      <c r="BE235" s="5">
        <f t="shared" si="50"/>
        <v>257687.99187415934</v>
      </c>
      <c r="BF235" s="5">
        <f t="shared" si="51"/>
        <v>835883.49950238434</v>
      </c>
      <c r="BG235" s="5">
        <f t="shared" si="23"/>
        <v>422312.00812584057</v>
      </c>
      <c r="BH235" s="5">
        <f t="shared" si="24"/>
        <v>1093571.4913765437</v>
      </c>
      <c r="BI235" s="150"/>
      <c r="BJ235" s="2">
        <v>230</v>
      </c>
      <c r="BK235" s="118">
        <v>51836</v>
      </c>
      <c r="BL235" s="5">
        <f t="shared" si="52"/>
        <v>419016.84250775765</v>
      </c>
      <c r="BM235" s="5">
        <f t="shared" si="53"/>
        <v>4638.7987043821031</v>
      </c>
      <c r="BN235" s="5">
        <f t="shared" si="25"/>
        <v>2107.2386142310675</v>
      </c>
      <c r="BO235" s="35">
        <f t="shared" si="26"/>
        <v>6.0348083431287489E-2</v>
      </c>
      <c r="BP235" s="5">
        <f t="shared" si="27"/>
        <v>2531.5600901510356</v>
      </c>
      <c r="BQ235" s="35">
        <f t="shared" si="28"/>
        <v>7.2499999999999995E-2</v>
      </c>
      <c r="BR235" s="5">
        <f t="shared" si="54"/>
        <v>263090.39610647399</v>
      </c>
      <c r="BS235" s="5">
        <f t="shared" si="55"/>
        <v>803833.30590140913</v>
      </c>
      <c r="BT235" s="5">
        <f t="shared" si="29"/>
        <v>416909.6038935266</v>
      </c>
      <c r="BU235" s="5">
        <f t="shared" si="30"/>
        <v>1066923.7020078832</v>
      </c>
      <c r="BV235" s="150"/>
      <c r="BW235" s="2">
        <v>230</v>
      </c>
      <c r="BX235" s="118">
        <v>51836</v>
      </c>
      <c r="BY235" s="5">
        <f t="shared" si="56"/>
        <v>413557.99926907948</v>
      </c>
      <c r="BZ235" s="5">
        <f t="shared" si="57"/>
        <v>4524.056967218442</v>
      </c>
      <c r="CA235" s="5">
        <f t="shared" si="31"/>
        <v>2111.6353048154783</v>
      </c>
      <c r="CB235" s="35">
        <f t="shared" si="32"/>
        <v>6.1272236790416039E-2</v>
      </c>
      <c r="CC235" s="5">
        <f t="shared" si="33"/>
        <v>2412.4216624029636</v>
      </c>
      <c r="CD235" s="35">
        <f t="shared" si="34"/>
        <v>7.0000000000000007E-2</v>
      </c>
      <c r="CE235" s="5">
        <f t="shared" si="58"/>
        <v>268553.63603573531</v>
      </c>
      <c r="CF235" s="5">
        <f t="shared" si="59"/>
        <v>771979.46642450651</v>
      </c>
      <c r="CG235" s="5">
        <f t="shared" si="35"/>
        <v>411446.36396426399</v>
      </c>
      <c r="CH235" s="5">
        <f t="shared" si="36"/>
        <v>1040533.1024602419</v>
      </c>
    </row>
    <row r="236" spans="9:86" ht="14.25" customHeight="1">
      <c r="I236" s="150"/>
      <c r="J236" s="2">
        <v>231</v>
      </c>
      <c r="K236" s="118">
        <v>51867</v>
      </c>
      <c r="L236" s="5">
        <f t="shared" si="37"/>
        <v>438135.61049590691</v>
      </c>
      <c r="M236" s="5">
        <f t="shared" si="0"/>
        <v>5108.6129075462923</v>
      </c>
      <c r="N236" s="5">
        <f t="shared" si="1"/>
        <v>2096.4305853869323</v>
      </c>
      <c r="O236" s="35">
        <f t="shared" si="2"/>
        <v>5.7418676825124693E-2</v>
      </c>
      <c r="P236" s="5">
        <f t="shared" si="3"/>
        <v>3012.18232215936</v>
      </c>
      <c r="Q236" s="35">
        <f t="shared" si="4"/>
        <v>8.2500000000000004E-2</v>
      </c>
      <c r="R236" s="5">
        <f t="shared" si="38"/>
        <v>243960.82008948061</v>
      </c>
      <c r="S236" s="5">
        <f t="shared" si="39"/>
        <v>936128.761553713</v>
      </c>
      <c r="T236" s="5">
        <f t="shared" si="5"/>
        <v>436039.17991051998</v>
      </c>
      <c r="U236" s="5">
        <f t="shared" si="6"/>
        <v>1180089.5816431935</v>
      </c>
      <c r="V236" s="150"/>
      <c r="W236" s="2">
        <v>231</v>
      </c>
      <c r="X236" s="118">
        <v>51867</v>
      </c>
      <c r="Y236" s="5">
        <f t="shared" si="40"/>
        <v>432926.73238994775</v>
      </c>
      <c r="Z236" s="5">
        <f t="shared" si="41"/>
        <v>4989.5991023797669</v>
      </c>
      <c r="AA236" s="5">
        <f t="shared" si="7"/>
        <v>2103.4208864467819</v>
      </c>
      <c r="AB236" s="35">
        <f t="shared" si="8"/>
        <v>5.8303284941587173E-2</v>
      </c>
      <c r="AC236" s="5">
        <f t="shared" si="9"/>
        <v>2886.178215932985</v>
      </c>
      <c r="AD236" s="35">
        <f t="shared" si="10"/>
        <v>0.08</v>
      </c>
      <c r="AE236" s="5">
        <f t="shared" si="42"/>
        <v>249176.68849649921</v>
      </c>
      <c r="AF236" s="5">
        <f t="shared" si="43"/>
        <v>903420.7041532268</v>
      </c>
      <c r="AG236" s="5">
        <f t="shared" si="11"/>
        <v>430823.31150350097</v>
      </c>
      <c r="AH236" s="5">
        <f t="shared" si="12"/>
        <v>1152597.392649726</v>
      </c>
      <c r="AI236" s="150"/>
      <c r="AJ236" s="2">
        <v>231</v>
      </c>
      <c r="AK236" s="118">
        <v>51867</v>
      </c>
      <c r="AL236" s="5">
        <f t="shared" si="44"/>
        <v>427651.64762872522</v>
      </c>
      <c r="AM236" s="5">
        <f t="shared" si="45"/>
        <v>4871.6032698015033</v>
      </c>
      <c r="AN236" s="5">
        <f t="shared" si="13"/>
        <v>2109.6863788659862</v>
      </c>
      <c r="AO236" s="35">
        <f t="shared" si="14"/>
        <v>5.9198267297149887E-2</v>
      </c>
      <c r="AP236" s="5">
        <f t="shared" si="15"/>
        <v>2761.9168909355171</v>
      </c>
      <c r="AQ236" s="35">
        <f t="shared" si="16"/>
        <v>7.7499999999999999E-2</v>
      </c>
      <c r="AR236" s="5">
        <f t="shared" si="46"/>
        <v>254458.03875014142</v>
      </c>
      <c r="AS236" s="5">
        <f t="shared" si="47"/>
        <v>870882.31657400622</v>
      </c>
      <c r="AT236" s="5">
        <f t="shared" si="17"/>
        <v>425541.96124985925</v>
      </c>
      <c r="AU236" s="5">
        <f t="shared" si="18"/>
        <v>1125340.3553241477</v>
      </c>
      <c r="AV236" s="150"/>
      <c r="AW236" s="2">
        <v>231</v>
      </c>
      <c r="AX236" s="118">
        <v>51867</v>
      </c>
      <c r="AY236" s="5">
        <f t="shared" si="48"/>
        <v>422312.00812584057</v>
      </c>
      <c r="AZ236" s="5">
        <f t="shared" si="49"/>
        <v>4754.6586581588872</v>
      </c>
      <c r="BA236" s="5">
        <f t="shared" si="19"/>
        <v>2115.208607372384</v>
      </c>
      <c r="BB236" s="35">
        <f t="shared" si="20"/>
        <v>6.0103674061063234E-2</v>
      </c>
      <c r="BC236" s="5">
        <f t="shared" si="21"/>
        <v>2639.4500507865032</v>
      </c>
      <c r="BD236" s="35">
        <f t="shared" si="22"/>
        <v>7.4999999999999997E-2</v>
      </c>
      <c r="BE236" s="5">
        <f t="shared" si="50"/>
        <v>259803.20048153173</v>
      </c>
      <c r="BF236" s="5">
        <f t="shared" si="51"/>
        <v>838522.94955317082</v>
      </c>
      <c r="BG236" s="5">
        <f t="shared" si="23"/>
        <v>420196.79951846821</v>
      </c>
      <c r="BH236" s="5">
        <f t="shared" si="24"/>
        <v>1098326.1500347026</v>
      </c>
      <c r="BI236" s="150"/>
      <c r="BJ236" s="2">
        <v>231</v>
      </c>
      <c r="BK236" s="118">
        <v>51867</v>
      </c>
      <c r="BL236" s="5">
        <f t="shared" si="52"/>
        <v>416909.6038935266</v>
      </c>
      <c r="BM236" s="5">
        <f t="shared" si="53"/>
        <v>4638.7987043821031</v>
      </c>
      <c r="BN236" s="5">
        <f t="shared" si="25"/>
        <v>2119.9698475253799</v>
      </c>
      <c r="BO236" s="35">
        <f t="shared" si="26"/>
        <v>6.101955419765652E-2</v>
      </c>
      <c r="BP236" s="5">
        <f t="shared" si="27"/>
        <v>2518.8288568567232</v>
      </c>
      <c r="BQ236" s="35">
        <f t="shared" si="28"/>
        <v>7.2499999999999995E-2</v>
      </c>
      <c r="BR236" s="5">
        <f t="shared" si="54"/>
        <v>265210.36595399934</v>
      </c>
      <c r="BS236" s="5">
        <f t="shared" si="55"/>
        <v>806352.13475826581</v>
      </c>
      <c r="BT236" s="5">
        <f t="shared" si="29"/>
        <v>414789.63404600124</v>
      </c>
      <c r="BU236" s="5">
        <f t="shared" si="30"/>
        <v>1071562.5007122653</v>
      </c>
      <c r="BV236" s="150"/>
      <c r="BW236" s="2">
        <v>231</v>
      </c>
      <c r="BX236" s="118">
        <v>51867</v>
      </c>
      <c r="BY236" s="5">
        <f t="shared" si="56"/>
        <v>411446.36396426399</v>
      </c>
      <c r="BZ236" s="5">
        <f t="shared" si="57"/>
        <v>4524.056967218442</v>
      </c>
      <c r="CA236" s="5">
        <f t="shared" si="31"/>
        <v>2123.9531774269021</v>
      </c>
      <c r="CB236" s="35">
        <f t="shared" si="32"/>
        <v>6.1945955442533757E-2</v>
      </c>
      <c r="CC236" s="5">
        <f t="shared" si="33"/>
        <v>2400.1037897915398</v>
      </c>
      <c r="CD236" s="35">
        <f t="shared" si="34"/>
        <v>6.9999999999999993E-2</v>
      </c>
      <c r="CE236" s="5">
        <f t="shared" si="58"/>
        <v>270677.58921316219</v>
      </c>
      <c r="CF236" s="5">
        <f t="shared" si="59"/>
        <v>774379.57021429809</v>
      </c>
      <c r="CG236" s="5">
        <f t="shared" si="35"/>
        <v>409322.41078683711</v>
      </c>
      <c r="CH236" s="5">
        <f t="shared" si="36"/>
        <v>1045057.1594274603</v>
      </c>
    </row>
    <row r="237" spans="9:86" ht="14.25" customHeight="1">
      <c r="I237" s="150"/>
      <c r="J237" s="2">
        <v>232</v>
      </c>
      <c r="K237" s="118">
        <v>51898</v>
      </c>
      <c r="L237" s="5">
        <f t="shared" si="37"/>
        <v>436039.17991051998</v>
      </c>
      <c r="M237" s="5">
        <f t="shared" si="0"/>
        <v>5108.6129075462923</v>
      </c>
      <c r="N237" s="5">
        <f t="shared" si="1"/>
        <v>2110.8435456614675</v>
      </c>
      <c r="O237" s="35">
        <f t="shared" si="2"/>
        <v>5.8091391129429307E-2</v>
      </c>
      <c r="P237" s="5">
        <f t="shared" si="3"/>
        <v>2997.7693618848248</v>
      </c>
      <c r="Q237" s="35">
        <f t="shared" si="4"/>
        <v>8.2500000000000004E-2</v>
      </c>
      <c r="R237" s="5">
        <f t="shared" si="38"/>
        <v>246071.66363514206</v>
      </c>
      <c r="S237" s="5">
        <f t="shared" si="39"/>
        <v>939126.5309155978</v>
      </c>
      <c r="T237" s="5">
        <f t="shared" si="5"/>
        <v>433928.33636485849</v>
      </c>
      <c r="U237" s="5">
        <f t="shared" si="6"/>
        <v>1185198.1945507398</v>
      </c>
      <c r="V237" s="150"/>
      <c r="W237" s="2">
        <v>232</v>
      </c>
      <c r="X237" s="118">
        <v>51898</v>
      </c>
      <c r="Y237" s="5">
        <f t="shared" si="40"/>
        <v>430823.31150350097</v>
      </c>
      <c r="Z237" s="5">
        <f t="shared" si="41"/>
        <v>4989.5991023797669</v>
      </c>
      <c r="AA237" s="5">
        <f t="shared" si="7"/>
        <v>2117.4436923564272</v>
      </c>
      <c r="AB237" s="35">
        <f t="shared" si="8"/>
        <v>5.8978526996607619E-2</v>
      </c>
      <c r="AC237" s="5">
        <f t="shared" si="9"/>
        <v>2872.1554100233398</v>
      </c>
      <c r="AD237" s="35">
        <f t="shared" si="10"/>
        <v>7.9999999999999988E-2</v>
      </c>
      <c r="AE237" s="5">
        <f t="shared" si="42"/>
        <v>251294.13218885564</v>
      </c>
      <c r="AF237" s="5">
        <f t="shared" si="43"/>
        <v>906292.85956325009</v>
      </c>
      <c r="AG237" s="5">
        <f t="shared" si="11"/>
        <v>428705.86781114456</v>
      </c>
      <c r="AH237" s="5">
        <f t="shared" si="12"/>
        <v>1157586.9917521058</v>
      </c>
      <c r="AI237" s="150"/>
      <c r="AJ237" s="2">
        <v>232</v>
      </c>
      <c r="AK237" s="118">
        <v>51898</v>
      </c>
      <c r="AL237" s="5">
        <f t="shared" si="44"/>
        <v>425541.96124985925</v>
      </c>
      <c r="AM237" s="5">
        <f t="shared" si="45"/>
        <v>4871.6032698015033</v>
      </c>
      <c r="AN237" s="5">
        <f t="shared" si="13"/>
        <v>2123.3114367294957</v>
      </c>
      <c r="AO237" s="35">
        <f t="shared" si="14"/>
        <v>5.9875968907783884E-2</v>
      </c>
      <c r="AP237" s="5">
        <f t="shared" si="15"/>
        <v>2748.2918330720076</v>
      </c>
      <c r="AQ237" s="35">
        <f t="shared" si="16"/>
        <v>7.7499999999999999E-2</v>
      </c>
      <c r="AR237" s="5">
        <f t="shared" si="46"/>
        <v>256581.35018687093</v>
      </c>
      <c r="AS237" s="5">
        <f t="shared" si="47"/>
        <v>873630.60840707819</v>
      </c>
      <c r="AT237" s="5">
        <f t="shared" si="17"/>
        <v>423418.64981312974</v>
      </c>
      <c r="AU237" s="5">
        <f t="shared" si="18"/>
        <v>1130211.9585939492</v>
      </c>
      <c r="AV237" s="150"/>
      <c r="AW237" s="2">
        <v>232</v>
      </c>
      <c r="AX237" s="118">
        <v>51898</v>
      </c>
      <c r="AY237" s="5">
        <f t="shared" si="48"/>
        <v>420196.79951846821</v>
      </c>
      <c r="AZ237" s="5">
        <f t="shared" si="49"/>
        <v>4754.6586581588872</v>
      </c>
      <c r="BA237" s="5">
        <f t="shared" si="19"/>
        <v>2128.4286611684611</v>
      </c>
      <c r="BB237" s="35">
        <f t="shared" si="20"/>
        <v>6.0783765995578373E-2</v>
      </c>
      <c r="BC237" s="5">
        <f t="shared" si="21"/>
        <v>2626.2299969904261</v>
      </c>
      <c r="BD237" s="35">
        <f t="shared" si="22"/>
        <v>7.4999999999999997E-2</v>
      </c>
      <c r="BE237" s="5">
        <f t="shared" si="50"/>
        <v>261931.6291427002</v>
      </c>
      <c r="BF237" s="5">
        <f t="shared" si="51"/>
        <v>841149.17955016124</v>
      </c>
      <c r="BG237" s="5">
        <f t="shared" si="23"/>
        <v>418068.37085729977</v>
      </c>
      <c r="BH237" s="5">
        <f t="shared" si="24"/>
        <v>1103080.8086928613</v>
      </c>
      <c r="BI237" s="150"/>
      <c r="BJ237" s="2">
        <v>232</v>
      </c>
      <c r="BK237" s="118">
        <v>51898</v>
      </c>
      <c r="BL237" s="5">
        <f t="shared" si="52"/>
        <v>414789.63404600124</v>
      </c>
      <c r="BM237" s="5">
        <f t="shared" si="53"/>
        <v>4638.7987043821031</v>
      </c>
      <c r="BN237" s="5">
        <f t="shared" si="25"/>
        <v>2132.7779986875121</v>
      </c>
      <c r="BO237" s="35">
        <f t="shared" si="26"/>
        <v>6.1701966210206155E-2</v>
      </c>
      <c r="BP237" s="5">
        <f t="shared" si="27"/>
        <v>2506.020705694591</v>
      </c>
      <c r="BQ237" s="35">
        <f t="shared" si="28"/>
        <v>7.2500000000000009E-2</v>
      </c>
      <c r="BR237" s="5">
        <f t="shared" si="54"/>
        <v>267343.14395268686</v>
      </c>
      <c r="BS237" s="5">
        <f t="shared" si="55"/>
        <v>808858.15546396037</v>
      </c>
      <c r="BT237" s="5">
        <f t="shared" si="29"/>
        <v>412656.85604731372</v>
      </c>
      <c r="BU237" s="5">
        <f t="shared" si="30"/>
        <v>1076201.2994166473</v>
      </c>
      <c r="BV237" s="150"/>
      <c r="BW237" s="2">
        <v>232</v>
      </c>
      <c r="BX237" s="118">
        <v>51898</v>
      </c>
      <c r="BY237" s="5">
        <f t="shared" si="56"/>
        <v>409322.41078683711</v>
      </c>
      <c r="BZ237" s="5">
        <f t="shared" si="57"/>
        <v>4524.056967218442</v>
      </c>
      <c r="CA237" s="5">
        <f t="shared" si="31"/>
        <v>2136.3429042952253</v>
      </c>
      <c r="CB237" s="35">
        <f t="shared" si="32"/>
        <v>6.2630616296485239E-2</v>
      </c>
      <c r="CC237" s="5">
        <f t="shared" si="33"/>
        <v>2387.7140629232167</v>
      </c>
      <c r="CD237" s="35">
        <f t="shared" si="34"/>
        <v>7.0000000000000007E-2</v>
      </c>
      <c r="CE237" s="5">
        <f t="shared" si="58"/>
        <v>272813.93211745744</v>
      </c>
      <c r="CF237" s="5">
        <f t="shared" si="59"/>
        <v>776767.2842772213</v>
      </c>
      <c r="CG237" s="5">
        <f t="shared" si="35"/>
        <v>407186.06788254186</v>
      </c>
      <c r="CH237" s="5">
        <f t="shared" si="36"/>
        <v>1049581.2163946787</v>
      </c>
    </row>
    <row r="238" spans="9:86" ht="14.25" customHeight="1">
      <c r="I238" s="150"/>
      <c r="J238" s="2">
        <v>233</v>
      </c>
      <c r="K238" s="118">
        <v>51926</v>
      </c>
      <c r="L238" s="5">
        <f t="shared" si="37"/>
        <v>433928.33636485849</v>
      </c>
      <c r="M238" s="5">
        <f t="shared" si="0"/>
        <v>5108.6129075462923</v>
      </c>
      <c r="N238" s="5">
        <f t="shared" si="1"/>
        <v>2125.35559503789</v>
      </c>
      <c r="O238" s="35">
        <f t="shared" si="2"/>
        <v>5.8775297677287466E-2</v>
      </c>
      <c r="P238" s="5">
        <f t="shared" si="3"/>
        <v>2983.2573125084023</v>
      </c>
      <c r="Q238" s="35">
        <f t="shared" si="4"/>
        <v>8.2500000000000004E-2</v>
      </c>
      <c r="R238" s="5">
        <f t="shared" si="38"/>
        <v>248197.01923017995</v>
      </c>
      <c r="S238" s="5">
        <f t="shared" si="39"/>
        <v>942109.78822810622</v>
      </c>
      <c r="T238" s="5">
        <f t="shared" si="5"/>
        <v>431802.98076982063</v>
      </c>
      <c r="U238" s="5">
        <f t="shared" si="6"/>
        <v>1190306.8074582862</v>
      </c>
      <c r="V238" s="150"/>
      <c r="W238" s="2">
        <v>233</v>
      </c>
      <c r="X238" s="118">
        <v>51926</v>
      </c>
      <c r="Y238" s="5">
        <f t="shared" si="40"/>
        <v>428705.86781114456</v>
      </c>
      <c r="Z238" s="5">
        <f t="shared" si="41"/>
        <v>4989.5991023797669</v>
      </c>
      <c r="AA238" s="5">
        <f t="shared" si="7"/>
        <v>2131.5599836388028</v>
      </c>
      <c r="AB238" s="35">
        <f t="shared" si="8"/>
        <v>5.9664963146559238E-2</v>
      </c>
      <c r="AC238" s="5">
        <f t="shared" si="9"/>
        <v>2858.0391187409641</v>
      </c>
      <c r="AD238" s="35">
        <f t="shared" si="10"/>
        <v>0.08</v>
      </c>
      <c r="AE238" s="5">
        <f t="shared" si="42"/>
        <v>253425.69217249446</v>
      </c>
      <c r="AF238" s="5">
        <f t="shared" si="43"/>
        <v>909150.89868199104</v>
      </c>
      <c r="AG238" s="5">
        <f t="shared" si="11"/>
        <v>426574.30782750575</v>
      </c>
      <c r="AH238" s="5">
        <f t="shared" si="12"/>
        <v>1162576.5908544855</v>
      </c>
      <c r="AI238" s="150"/>
      <c r="AJ238" s="2">
        <v>233</v>
      </c>
      <c r="AK238" s="118">
        <v>51926</v>
      </c>
      <c r="AL238" s="5">
        <f t="shared" si="44"/>
        <v>423418.64981312974</v>
      </c>
      <c r="AM238" s="5">
        <f t="shared" si="45"/>
        <v>4871.6032698015033</v>
      </c>
      <c r="AN238" s="5">
        <f t="shared" si="13"/>
        <v>2137.0244897583739</v>
      </c>
      <c r="AO238" s="35">
        <f t="shared" si="14"/>
        <v>6.056486621082529E-2</v>
      </c>
      <c r="AP238" s="5">
        <f t="shared" si="15"/>
        <v>2734.5787800431294</v>
      </c>
      <c r="AQ238" s="35">
        <f t="shared" si="16"/>
        <v>7.7499999999999999E-2</v>
      </c>
      <c r="AR238" s="5">
        <f t="shared" si="46"/>
        <v>258718.37467662929</v>
      </c>
      <c r="AS238" s="5">
        <f t="shared" si="47"/>
        <v>876365.18718712137</v>
      </c>
      <c r="AT238" s="5">
        <f t="shared" si="17"/>
        <v>421281.62532337138</v>
      </c>
      <c r="AU238" s="5">
        <f t="shared" si="18"/>
        <v>1135083.5618637507</v>
      </c>
      <c r="AV238" s="150"/>
      <c r="AW238" s="2">
        <v>233</v>
      </c>
      <c r="AX238" s="118">
        <v>51926</v>
      </c>
      <c r="AY238" s="5">
        <f t="shared" si="48"/>
        <v>418068.37085729977</v>
      </c>
      <c r="AZ238" s="5">
        <f t="shared" si="49"/>
        <v>4754.6586581588872</v>
      </c>
      <c r="BA238" s="5">
        <f t="shared" si="19"/>
        <v>2141.7313403007638</v>
      </c>
      <c r="BB238" s="35">
        <f t="shared" si="20"/>
        <v>6.1475054979420268E-2</v>
      </c>
      <c r="BC238" s="5">
        <f t="shared" si="21"/>
        <v>2612.9273178581234</v>
      </c>
      <c r="BD238" s="35">
        <f t="shared" si="22"/>
        <v>7.4999999999999997E-2</v>
      </c>
      <c r="BE238" s="5">
        <f t="shared" si="50"/>
        <v>264073.36048300099</v>
      </c>
      <c r="BF238" s="5">
        <f t="shared" si="51"/>
        <v>843762.10686801933</v>
      </c>
      <c r="BG238" s="5">
        <f t="shared" si="23"/>
        <v>415926.63951699901</v>
      </c>
      <c r="BH238" s="5">
        <f t="shared" si="24"/>
        <v>1107835.4673510203</v>
      </c>
      <c r="BI238" s="150"/>
      <c r="BJ238" s="2">
        <v>233</v>
      </c>
      <c r="BK238" s="118">
        <v>51926</v>
      </c>
      <c r="BL238" s="5">
        <f t="shared" si="52"/>
        <v>412656.85604731372</v>
      </c>
      <c r="BM238" s="5">
        <f t="shared" si="53"/>
        <v>4638.7987043821031</v>
      </c>
      <c r="BN238" s="5">
        <f t="shared" si="25"/>
        <v>2145.6635324295826</v>
      </c>
      <c r="BO238" s="35">
        <f t="shared" si="26"/>
        <v>6.2395576401626116E-2</v>
      </c>
      <c r="BP238" s="5">
        <f t="shared" si="27"/>
        <v>2493.1351719525205</v>
      </c>
      <c r="BQ238" s="35">
        <f t="shared" si="28"/>
        <v>7.2500000000000009E-2</v>
      </c>
      <c r="BR238" s="5">
        <f t="shared" si="54"/>
        <v>269488.80748511647</v>
      </c>
      <c r="BS238" s="5">
        <f t="shared" si="55"/>
        <v>811351.29063591291</v>
      </c>
      <c r="BT238" s="5">
        <f t="shared" si="29"/>
        <v>410511.19251488411</v>
      </c>
      <c r="BU238" s="5">
        <f t="shared" si="30"/>
        <v>1080840.0981210293</v>
      </c>
      <c r="BV238" s="150"/>
      <c r="BW238" s="2">
        <v>233</v>
      </c>
      <c r="BX238" s="118">
        <v>51926</v>
      </c>
      <c r="BY238" s="5">
        <f t="shared" si="56"/>
        <v>407186.06788254186</v>
      </c>
      <c r="BZ238" s="5">
        <f t="shared" si="57"/>
        <v>4524.056967218442</v>
      </c>
      <c r="CA238" s="5">
        <f t="shared" si="31"/>
        <v>2148.804904570281</v>
      </c>
      <c r="CB238" s="35">
        <f t="shared" si="32"/>
        <v>6.3326476244471075E-2</v>
      </c>
      <c r="CC238" s="5">
        <f t="shared" si="33"/>
        <v>2375.252062648161</v>
      </c>
      <c r="CD238" s="35">
        <f t="shared" si="34"/>
        <v>7.0000000000000007E-2</v>
      </c>
      <c r="CE238" s="5">
        <f t="shared" si="58"/>
        <v>274962.73702202772</v>
      </c>
      <c r="CF238" s="5">
        <f t="shared" si="59"/>
        <v>779142.53633986949</v>
      </c>
      <c r="CG238" s="5">
        <f t="shared" si="35"/>
        <v>405037.26297797158</v>
      </c>
      <c r="CH238" s="5">
        <f t="shared" si="36"/>
        <v>1054105.2733618971</v>
      </c>
    </row>
    <row r="239" spans="9:86" ht="14.25" customHeight="1">
      <c r="I239" s="150"/>
      <c r="J239" s="2">
        <v>234</v>
      </c>
      <c r="K239" s="118">
        <v>51957</v>
      </c>
      <c r="L239" s="5">
        <f t="shared" si="37"/>
        <v>431802.98076982063</v>
      </c>
      <c r="M239" s="5">
        <f t="shared" si="0"/>
        <v>5108.6129075462923</v>
      </c>
      <c r="N239" s="5">
        <f t="shared" si="1"/>
        <v>2139.9674147537753</v>
      </c>
      <c r="O239" s="35">
        <f t="shared" si="2"/>
        <v>5.9470661669040734E-2</v>
      </c>
      <c r="P239" s="5">
        <f t="shared" si="3"/>
        <v>2968.645492792517</v>
      </c>
      <c r="Q239" s="35">
        <f t="shared" si="4"/>
        <v>8.2500000000000004E-2</v>
      </c>
      <c r="R239" s="5">
        <f t="shared" si="38"/>
        <v>250336.98664493373</v>
      </c>
      <c r="S239" s="5">
        <f t="shared" si="39"/>
        <v>945078.4337208987</v>
      </c>
      <c r="T239" s="5">
        <f t="shared" si="5"/>
        <v>429663.01335506683</v>
      </c>
      <c r="U239" s="5">
        <f t="shared" si="6"/>
        <v>1195415.4203658325</v>
      </c>
      <c r="V239" s="150"/>
      <c r="W239" s="2">
        <v>234</v>
      </c>
      <c r="X239" s="118">
        <v>51957</v>
      </c>
      <c r="Y239" s="5">
        <f t="shared" si="40"/>
        <v>426574.30782750575</v>
      </c>
      <c r="Z239" s="5">
        <f t="shared" si="41"/>
        <v>4989.5991023797669</v>
      </c>
      <c r="AA239" s="5">
        <f t="shared" si="7"/>
        <v>2145.7703835297284</v>
      </c>
      <c r="AB239" s="35">
        <f t="shared" si="8"/>
        <v>6.0362858545079057E-2</v>
      </c>
      <c r="AC239" s="5">
        <f t="shared" si="9"/>
        <v>2843.8287188500385</v>
      </c>
      <c r="AD239" s="35">
        <f t="shared" si="10"/>
        <v>0.08</v>
      </c>
      <c r="AE239" s="5">
        <f t="shared" si="42"/>
        <v>255571.46255602417</v>
      </c>
      <c r="AF239" s="5">
        <f t="shared" si="43"/>
        <v>911994.72740084107</v>
      </c>
      <c r="AG239" s="5">
        <f t="shared" si="11"/>
        <v>424428.53744397603</v>
      </c>
      <c r="AH239" s="5">
        <f t="shared" si="12"/>
        <v>1167566.1899568653</v>
      </c>
      <c r="AI239" s="150"/>
      <c r="AJ239" s="2">
        <v>234</v>
      </c>
      <c r="AK239" s="118">
        <v>51957</v>
      </c>
      <c r="AL239" s="5">
        <f t="shared" si="44"/>
        <v>421281.62532337138</v>
      </c>
      <c r="AM239" s="5">
        <f t="shared" si="45"/>
        <v>4871.6032698015033</v>
      </c>
      <c r="AN239" s="5">
        <f t="shared" si="13"/>
        <v>2150.8261062547299</v>
      </c>
      <c r="AO239" s="35">
        <f t="shared" si="14"/>
        <v>6.1265224314602712E-2</v>
      </c>
      <c r="AP239" s="5">
        <f t="shared" si="15"/>
        <v>2720.7771635467734</v>
      </c>
      <c r="AQ239" s="35">
        <f t="shared" si="16"/>
        <v>7.7499999999999999E-2</v>
      </c>
      <c r="AR239" s="5">
        <f t="shared" si="46"/>
        <v>260869.20078288403</v>
      </c>
      <c r="AS239" s="5">
        <f t="shared" si="47"/>
        <v>879085.96435066813</v>
      </c>
      <c r="AT239" s="5">
        <f t="shared" si="17"/>
        <v>419130.79921711667</v>
      </c>
      <c r="AU239" s="5">
        <f t="shared" si="18"/>
        <v>1139955.1651335522</v>
      </c>
      <c r="AV239" s="150"/>
      <c r="AW239" s="2">
        <v>234</v>
      </c>
      <c r="AX239" s="118">
        <v>51957</v>
      </c>
      <c r="AY239" s="5">
        <f t="shared" si="48"/>
        <v>415926.63951699901</v>
      </c>
      <c r="AZ239" s="5">
        <f t="shared" si="49"/>
        <v>4754.6586581588872</v>
      </c>
      <c r="BA239" s="5">
        <f t="shared" si="19"/>
        <v>2155.1171611776435</v>
      </c>
      <c r="BB239" s="35">
        <f t="shared" si="20"/>
        <v>6.2177806076965075E-2</v>
      </c>
      <c r="BC239" s="5">
        <f t="shared" si="21"/>
        <v>2599.5414969812437</v>
      </c>
      <c r="BD239" s="35">
        <f t="shared" si="22"/>
        <v>7.4999999999999997E-2</v>
      </c>
      <c r="BE239" s="5">
        <f t="shared" si="50"/>
        <v>266228.47764417861</v>
      </c>
      <c r="BF239" s="5">
        <f t="shared" si="51"/>
        <v>846361.64836500061</v>
      </c>
      <c r="BG239" s="5">
        <f t="shared" si="23"/>
        <v>413771.52235582139</v>
      </c>
      <c r="BH239" s="5">
        <f t="shared" si="24"/>
        <v>1112590.1260091793</v>
      </c>
      <c r="BI239" s="150"/>
      <c r="BJ239" s="2">
        <v>234</v>
      </c>
      <c r="BK239" s="118">
        <v>51957</v>
      </c>
      <c r="BL239" s="5">
        <f t="shared" si="52"/>
        <v>410511.19251488411</v>
      </c>
      <c r="BM239" s="5">
        <f t="shared" si="53"/>
        <v>4638.7987043821031</v>
      </c>
      <c r="BN239" s="5">
        <f t="shared" si="25"/>
        <v>2158.6269162713452</v>
      </c>
      <c r="BO239" s="35">
        <f t="shared" si="26"/>
        <v>6.3100649793651958E-2</v>
      </c>
      <c r="BP239" s="5">
        <f t="shared" si="27"/>
        <v>2480.1717881107579</v>
      </c>
      <c r="BQ239" s="35">
        <f t="shared" si="28"/>
        <v>7.2499999999999981E-2</v>
      </c>
      <c r="BR239" s="5">
        <f t="shared" si="54"/>
        <v>271647.43440138781</v>
      </c>
      <c r="BS239" s="5">
        <f t="shared" si="55"/>
        <v>813831.46242402366</v>
      </c>
      <c r="BT239" s="5">
        <f t="shared" si="29"/>
        <v>408352.56559861277</v>
      </c>
      <c r="BU239" s="5">
        <f t="shared" si="30"/>
        <v>1085478.8968254114</v>
      </c>
      <c r="BV239" s="150"/>
      <c r="BW239" s="2">
        <v>234</v>
      </c>
      <c r="BX239" s="118">
        <v>51957</v>
      </c>
      <c r="BY239" s="5">
        <f t="shared" si="56"/>
        <v>405037.26297797158</v>
      </c>
      <c r="BZ239" s="5">
        <f t="shared" si="57"/>
        <v>4524.056967218442</v>
      </c>
      <c r="CA239" s="5">
        <f t="shared" si="31"/>
        <v>2161.3395998469409</v>
      </c>
      <c r="CB239" s="35">
        <f t="shared" si="32"/>
        <v>6.4033800266850641E-2</v>
      </c>
      <c r="CC239" s="5">
        <f t="shared" si="33"/>
        <v>2362.717367371501</v>
      </c>
      <c r="CD239" s="35">
        <f t="shared" si="34"/>
        <v>7.0000000000000007E-2</v>
      </c>
      <c r="CE239" s="5">
        <f t="shared" si="58"/>
        <v>277124.07662187464</v>
      </c>
      <c r="CF239" s="5">
        <f t="shared" si="59"/>
        <v>781505.25370724103</v>
      </c>
      <c r="CG239" s="5">
        <f t="shared" si="35"/>
        <v>402875.92337812466</v>
      </c>
      <c r="CH239" s="5">
        <f t="shared" si="36"/>
        <v>1058629.3303291157</v>
      </c>
    </row>
    <row r="240" spans="9:86" ht="14.25" customHeight="1">
      <c r="I240" s="150"/>
      <c r="J240" s="2">
        <v>235</v>
      </c>
      <c r="K240" s="118">
        <v>51987</v>
      </c>
      <c r="L240" s="5">
        <f t="shared" si="37"/>
        <v>429663.01335506683</v>
      </c>
      <c r="M240" s="5">
        <f t="shared" si="0"/>
        <v>5108.6129075462923</v>
      </c>
      <c r="N240" s="5">
        <f t="shared" si="1"/>
        <v>2154.6796907302078</v>
      </c>
      <c r="O240" s="35">
        <f t="shared" si="2"/>
        <v>6.0177756718834366E-2</v>
      </c>
      <c r="P240" s="5">
        <f t="shared" si="3"/>
        <v>2953.9332168160845</v>
      </c>
      <c r="Q240" s="35">
        <f t="shared" si="4"/>
        <v>8.2500000000000004E-2</v>
      </c>
      <c r="R240" s="5">
        <f t="shared" si="38"/>
        <v>252491.66633566393</v>
      </c>
      <c r="S240" s="5">
        <f t="shared" si="39"/>
        <v>948032.36693771475</v>
      </c>
      <c r="T240" s="5">
        <f t="shared" si="5"/>
        <v>427508.33366433659</v>
      </c>
      <c r="U240" s="5">
        <f t="shared" si="6"/>
        <v>1200524.0332733786</v>
      </c>
      <c r="V240" s="150"/>
      <c r="W240" s="2">
        <v>235</v>
      </c>
      <c r="X240" s="118">
        <v>51987</v>
      </c>
      <c r="Y240" s="5">
        <f t="shared" si="40"/>
        <v>424428.53744397603</v>
      </c>
      <c r="Z240" s="5">
        <f t="shared" si="41"/>
        <v>4989.5991023797669</v>
      </c>
      <c r="AA240" s="5">
        <f t="shared" si="7"/>
        <v>2160.0755194199264</v>
      </c>
      <c r="AB240" s="35">
        <f t="shared" si="8"/>
        <v>6.1072486758646946E-2</v>
      </c>
      <c r="AC240" s="5">
        <f t="shared" si="9"/>
        <v>2829.5235829598405</v>
      </c>
      <c r="AD240" s="35">
        <f t="shared" si="10"/>
        <v>0.08</v>
      </c>
      <c r="AE240" s="5">
        <f t="shared" si="42"/>
        <v>257731.53807544408</v>
      </c>
      <c r="AF240" s="5">
        <f t="shared" si="43"/>
        <v>914824.25098380097</v>
      </c>
      <c r="AG240" s="5">
        <f t="shared" si="11"/>
        <v>422268.46192455612</v>
      </c>
      <c r="AH240" s="5">
        <f t="shared" si="12"/>
        <v>1172555.789059245</v>
      </c>
      <c r="AI240" s="150"/>
      <c r="AJ240" s="2">
        <v>235</v>
      </c>
      <c r="AK240" s="118">
        <v>51987</v>
      </c>
      <c r="AL240" s="5">
        <f t="shared" si="44"/>
        <v>419130.79921711667</v>
      </c>
      <c r="AM240" s="5">
        <f t="shared" si="45"/>
        <v>4871.6032698015033</v>
      </c>
      <c r="AN240" s="5">
        <f t="shared" si="13"/>
        <v>2164.7168581909582</v>
      </c>
      <c r="AO240" s="35">
        <f t="shared" si="14"/>
        <v>6.19773167393389E-2</v>
      </c>
      <c r="AP240" s="5">
        <f t="shared" si="15"/>
        <v>2706.8864116105451</v>
      </c>
      <c r="AQ240" s="35">
        <f t="shared" si="16"/>
        <v>7.7499999999999999E-2</v>
      </c>
      <c r="AR240" s="5">
        <f t="shared" si="46"/>
        <v>263033.91764107498</v>
      </c>
      <c r="AS240" s="5">
        <f t="shared" si="47"/>
        <v>881792.85076227866</v>
      </c>
      <c r="AT240" s="5">
        <f t="shared" si="17"/>
        <v>416966.08235892572</v>
      </c>
      <c r="AU240" s="5">
        <f t="shared" si="18"/>
        <v>1144826.7684033536</v>
      </c>
      <c r="AV240" s="150"/>
      <c r="AW240" s="2">
        <v>235</v>
      </c>
      <c r="AX240" s="118">
        <v>51987</v>
      </c>
      <c r="AY240" s="5">
        <f t="shared" si="48"/>
        <v>413771.52235582139</v>
      </c>
      <c r="AZ240" s="5">
        <f t="shared" si="49"/>
        <v>4754.6586581588872</v>
      </c>
      <c r="BA240" s="5">
        <f t="shared" si="19"/>
        <v>2168.5866434350037</v>
      </c>
      <c r="BB240" s="35">
        <f t="shared" si="20"/>
        <v>6.2892292763545049E-2</v>
      </c>
      <c r="BC240" s="5">
        <f t="shared" si="21"/>
        <v>2586.0720147238835</v>
      </c>
      <c r="BD240" s="35">
        <f t="shared" si="22"/>
        <v>7.4999999999999997E-2</v>
      </c>
      <c r="BE240" s="5">
        <f t="shared" si="50"/>
        <v>268397.06428761361</v>
      </c>
      <c r="BF240" s="5">
        <f t="shared" si="51"/>
        <v>848947.72037972452</v>
      </c>
      <c r="BG240" s="5">
        <f t="shared" si="23"/>
        <v>411602.93571238639</v>
      </c>
      <c r="BH240" s="5">
        <f t="shared" si="24"/>
        <v>1117344.7846673382</v>
      </c>
      <c r="BI240" s="150"/>
      <c r="BJ240" s="2">
        <v>235</v>
      </c>
      <c r="BK240" s="118">
        <v>51987</v>
      </c>
      <c r="BL240" s="5">
        <f t="shared" si="52"/>
        <v>408352.56559861277</v>
      </c>
      <c r="BM240" s="5">
        <f t="shared" si="53"/>
        <v>4638.7987043821031</v>
      </c>
      <c r="BN240" s="5">
        <f t="shared" si="25"/>
        <v>2171.6686205571509</v>
      </c>
      <c r="BO240" s="35">
        <f t="shared" si="26"/>
        <v>6.3817459818046846E-2</v>
      </c>
      <c r="BP240" s="5">
        <f t="shared" si="27"/>
        <v>2467.1300838249522</v>
      </c>
      <c r="BQ240" s="35">
        <f t="shared" si="28"/>
        <v>7.2499999999999995E-2</v>
      </c>
      <c r="BR240" s="5">
        <f t="shared" si="54"/>
        <v>273819.10302194499</v>
      </c>
      <c r="BS240" s="5">
        <f t="shared" si="55"/>
        <v>816298.59250784863</v>
      </c>
      <c r="BT240" s="5">
        <f t="shared" si="29"/>
        <v>406180.89697805559</v>
      </c>
      <c r="BU240" s="5">
        <f t="shared" si="30"/>
        <v>1090117.6955297936</v>
      </c>
      <c r="BV240" s="150"/>
      <c r="BW240" s="2">
        <v>235</v>
      </c>
      <c r="BX240" s="118">
        <v>51987</v>
      </c>
      <c r="BY240" s="5">
        <f t="shared" si="56"/>
        <v>402875.92337812466</v>
      </c>
      <c r="BZ240" s="5">
        <f t="shared" si="57"/>
        <v>4524.056967218442</v>
      </c>
      <c r="CA240" s="5">
        <f t="shared" si="31"/>
        <v>2173.9474141793812</v>
      </c>
      <c r="CB240" s="35">
        <f t="shared" si="32"/>
        <v>6.4752861753090973E-2</v>
      </c>
      <c r="CC240" s="5">
        <f t="shared" si="33"/>
        <v>2350.1095530390608</v>
      </c>
      <c r="CD240" s="35">
        <f t="shared" si="34"/>
        <v>7.0000000000000007E-2</v>
      </c>
      <c r="CE240" s="5">
        <f t="shared" si="58"/>
        <v>279298.02403605403</v>
      </c>
      <c r="CF240" s="5">
        <f t="shared" si="59"/>
        <v>783855.36326028011</v>
      </c>
      <c r="CG240" s="5">
        <f t="shared" si="35"/>
        <v>400701.97596394527</v>
      </c>
      <c r="CH240" s="5">
        <f t="shared" si="36"/>
        <v>1063153.3872963341</v>
      </c>
    </row>
    <row r="241" spans="9:86" ht="14.25" customHeight="1">
      <c r="I241" s="150"/>
      <c r="J241" s="2">
        <v>236</v>
      </c>
      <c r="K241" s="118">
        <v>52018</v>
      </c>
      <c r="L241" s="5">
        <f t="shared" si="37"/>
        <v>427508.33366433659</v>
      </c>
      <c r="M241" s="5">
        <f t="shared" si="0"/>
        <v>5108.6129075462923</v>
      </c>
      <c r="N241" s="5">
        <f t="shared" si="1"/>
        <v>2169.4931136039781</v>
      </c>
      <c r="O241" s="35">
        <f t="shared" si="2"/>
        <v>6.089686519114406E-2</v>
      </c>
      <c r="P241" s="5">
        <f t="shared" si="3"/>
        <v>2939.1197939423141</v>
      </c>
      <c r="Q241" s="35">
        <f t="shared" si="4"/>
        <v>8.2500000000000004E-2</v>
      </c>
      <c r="R241" s="5">
        <f t="shared" si="38"/>
        <v>254661.1594492679</v>
      </c>
      <c r="S241" s="5">
        <f t="shared" si="39"/>
        <v>950971.48673165706</v>
      </c>
      <c r="T241" s="5">
        <f t="shared" si="5"/>
        <v>425338.84055073262</v>
      </c>
      <c r="U241" s="5">
        <f t="shared" si="6"/>
        <v>1205632.646180925</v>
      </c>
      <c r="V241" s="150"/>
      <c r="W241" s="2">
        <v>236</v>
      </c>
      <c r="X241" s="118">
        <v>52018</v>
      </c>
      <c r="Y241" s="5">
        <f t="shared" si="40"/>
        <v>422268.46192455612</v>
      </c>
      <c r="Z241" s="5">
        <f t="shared" si="41"/>
        <v>4989.5991023797669</v>
      </c>
      <c r="AA241" s="5">
        <f t="shared" si="7"/>
        <v>2174.4760228827258</v>
      </c>
      <c r="AB241" s="35">
        <f t="shared" si="8"/>
        <v>6.1794130103078118E-2</v>
      </c>
      <c r="AC241" s="5">
        <f t="shared" si="9"/>
        <v>2815.1230794970411</v>
      </c>
      <c r="AD241" s="35">
        <f t="shared" si="10"/>
        <v>0.08</v>
      </c>
      <c r="AE241" s="5">
        <f t="shared" si="42"/>
        <v>259906.01409832682</v>
      </c>
      <c r="AF241" s="5">
        <f t="shared" si="43"/>
        <v>917639.37406329799</v>
      </c>
      <c r="AG241" s="5">
        <f t="shared" si="11"/>
        <v>420093.98590167338</v>
      </c>
      <c r="AH241" s="5">
        <f t="shared" si="12"/>
        <v>1177545.3881616248</v>
      </c>
      <c r="AI241" s="150"/>
      <c r="AJ241" s="2">
        <v>236</v>
      </c>
      <c r="AK241" s="118">
        <v>52018</v>
      </c>
      <c r="AL241" s="5">
        <f t="shared" si="44"/>
        <v>416966.08235892572</v>
      </c>
      <c r="AM241" s="5">
        <f t="shared" si="45"/>
        <v>4871.6032698015033</v>
      </c>
      <c r="AN241" s="5">
        <f t="shared" si="13"/>
        <v>2178.6973212334415</v>
      </c>
      <c r="AO241" s="35">
        <f t="shared" si="14"/>
        <v>6.2701425753608764E-2</v>
      </c>
      <c r="AP241" s="5">
        <f t="shared" si="15"/>
        <v>2692.9059485680618</v>
      </c>
      <c r="AQ241" s="35">
        <f t="shared" si="16"/>
        <v>7.7499999999999999E-2</v>
      </c>
      <c r="AR241" s="5">
        <f t="shared" si="46"/>
        <v>265212.61496230843</v>
      </c>
      <c r="AS241" s="5">
        <f t="shared" si="47"/>
        <v>884485.75671084668</v>
      </c>
      <c r="AT241" s="5">
        <f t="shared" si="17"/>
        <v>414787.38503769226</v>
      </c>
      <c r="AU241" s="5">
        <f t="shared" si="18"/>
        <v>1149698.3716731551</v>
      </c>
      <c r="AV241" s="150"/>
      <c r="AW241" s="2">
        <v>236</v>
      </c>
      <c r="AX241" s="118">
        <v>52018</v>
      </c>
      <c r="AY241" s="5">
        <f t="shared" si="48"/>
        <v>411602.93571238639</v>
      </c>
      <c r="AZ241" s="5">
        <f t="shared" si="49"/>
        <v>4754.6586581588872</v>
      </c>
      <c r="BA241" s="5">
        <f t="shared" si="19"/>
        <v>2182.1403099564723</v>
      </c>
      <c r="BB241" s="35">
        <f t="shared" si="20"/>
        <v>6.3618797261872057E-2</v>
      </c>
      <c r="BC241" s="5">
        <f t="shared" si="21"/>
        <v>2572.5183482024149</v>
      </c>
      <c r="BD241" s="35">
        <f t="shared" si="22"/>
        <v>7.5000000000000011E-2</v>
      </c>
      <c r="BE241" s="5">
        <f t="shared" si="50"/>
        <v>270579.20459757006</v>
      </c>
      <c r="BF241" s="5">
        <f t="shared" si="51"/>
        <v>851520.23872792698</v>
      </c>
      <c r="BG241" s="5">
        <f t="shared" si="23"/>
        <v>409420.79540242994</v>
      </c>
      <c r="BH241" s="5">
        <f t="shared" si="24"/>
        <v>1122099.443325497</v>
      </c>
      <c r="BI241" s="150"/>
      <c r="BJ241" s="2">
        <v>236</v>
      </c>
      <c r="BK241" s="118">
        <v>52018</v>
      </c>
      <c r="BL241" s="5">
        <f t="shared" si="52"/>
        <v>406180.89697805559</v>
      </c>
      <c r="BM241" s="5">
        <f t="shared" si="53"/>
        <v>4638.7987043821031</v>
      </c>
      <c r="BN241" s="5">
        <f t="shared" si="25"/>
        <v>2184.7891184730174</v>
      </c>
      <c r="BO241" s="35">
        <f t="shared" si="26"/>
        <v>6.4546288652990585E-2</v>
      </c>
      <c r="BP241" s="5">
        <f t="shared" si="27"/>
        <v>2454.0095859090857</v>
      </c>
      <c r="BQ241" s="35">
        <f t="shared" si="28"/>
        <v>7.2499999999999995E-2</v>
      </c>
      <c r="BR241" s="5">
        <f t="shared" si="54"/>
        <v>276003.892140418</v>
      </c>
      <c r="BS241" s="5">
        <f t="shared" si="55"/>
        <v>818752.60209375771</v>
      </c>
      <c r="BT241" s="5">
        <f t="shared" si="29"/>
        <v>403996.10785958258</v>
      </c>
      <c r="BU241" s="5">
        <f t="shared" si="30"/>
        <v>1094756.4942341757</v>
      </c>
      <c r="BV241" s="150"/>
      <c r="BW241" s="2">
        <v>236</v>
      </c>
      <c r="BX241" s="118">
        <v>52018</v>
      </c>
      <c r="BY241" s="5">
        <f t="shared" si="56"/>
        <v>400701.97596394527</v>
      </c>
      <c r="BZ241" s="5">
        <f t="shared" si="57"/>
        <v>4524.056967218442</v>
      </c>
      <c r="CA241" s="5">
        <f t="shared" si="31"/>
        <v>2186.6287740954276</v>
      </c>
      <c r="CB241" s="35">
        <f t="shared" si="32"/>
        <v>6.5483942838121006E-2</v>
      </c>
      <c r="CC241" s="5">
        <f t="shared" si="33"/>
        <v>2337.4281931230144</v>
      </c>
      <c r="CD241" s="35">
        <f t="shared" si="34"/>
        <v>7.0000000000000007E-2</v>
      </c>
      <c r="CE241" s="5">
        <f t="shared" si="58"/>
        <v>281484.65281014948</v>
      </c>
      <c r="CF241" s="5">
        <f t="shared" si="59"/>
        <v>786192.79145340307</v>
      </c>
      <c r="CG241" s="5">
        <f t="shared" si="35"/>
        <v>398515.34718984982</v>
      </c>
      <c r="CH241" s="5">
        <f t="shared" si="36"/>
        <v>1067677.4442635525</v>
      </c>
    </row>
    <row r="242" spans="9:86" ht="14.25" customHeight="1">
      <c r="I242" s="150"/>
      <c r="J242" s="2">
        <v>237</v>
      </c>
      <c r="K242" s="118">
        <v>52048</v>
      </c>
      <c r="L242" s="5">
        <f t="shared" si="37"/>
        <v>425338.84055073262</v>
      </c>
      <c r="M242" s="5">
        <f t="shared" si="0"/>
        <v>5108.6129075462923</v>
      </c>
      <c r="N242" s="5">
        <f t="shared" si="1"/>
        <v>2184.4083787600052</v>
      </c>
      <c r="O242" s="35">
        <f t="shared" si="2"/>
        <v>6.1628278553586505E-2</v>
      </c>
      <c r="P242" s="5">
        <f t="shared" si="3"/>
        <v>2924.204528786287</v>
      </c>
      <c r="Q242" s="35">
        <f t="shared" si="4"/>
        <v>8.2500000000000018E-2</v>
      </c>
      <c r="R242" s="5">
        <f t="shared" si="38"/>
        <v>256845.56782802791</v>
      </c>
      <c r="S242" s="5">
        <f t="shared" si="39"/>
        <v>953895.6912604433</v>
      </c>
      <c r="T242" s="5">
        <f t="shared" si="5"/>
        <v>423154.43217197264</v>
      </c>
      <c r="U242" s="5">
        <f t="shared" si="6"/>
        <v>1210741.2590884713</v>
      </c>
      <c r="V242" s="150"/>
      <c r="W242" s="2">
        <v>237</v>
      </c>
      <c r="X242" s="118">
        <v>52048</v>
      </c>
      <c r="Y242" s="5">
        <f t="shared" si="40"/>
        <v>420093.98590167338</v>
      </c>
      <c r="Z242" s="5">
        <f t="shared" si="41"/>
        <v>4989.5991023797669</v>
      </c>
      <c r="AA242" s="5">
        <f t="shared" si="7"/>
        <v>2188.972529701944</v>
      </c>
      <c r="AB242" s="35">
        <f t="shared" si="8"/>
        <v>6.2528079996297559E-2</v>
      </c>
      <c r="AC242" s="5">
        <f t="shared" si="9"/>
        <v>2800.6265726778229</v>
      </c>
      <c r="AD242" s="35">
        <f t="shared" si="10"/>
        <v>0.08</v>
      </c>
      <c r="AE242" s="5">
        <f t="shared" si="42"/>
        <v>262094.98662802877</v>
      </c>
      <c r="AF242" s="5">
        <f t="shared" si="43"/>
        <v>920440.00063597586</v>
      </c>
      <c r="AG242" s="5">
        <f t="shared" si="11"/>
        <v>417905.01337197144</v>
      </c>
      <c r="AH242" s="5">
        <f t="shared" si="12"/>
        <v>1182534.9872640045</v>
      </c>
      <c r="AI242" s="150"/>
      <c r="AJ242" s="2">
        <v>237</v>
      </c>
      <c r="AK242" s="118">
        <v>52048</v>
      </c>
      <c r="AL242" s="5">
        <f t="shared" si="44"/>
        <v>414787.38503769226</v>
      </c>
      <c r="AM242" s="5">
        <f t="shared" si="45"/>
        <v>4871.6032698015033</v>
      </c>
      <c r="AN242" s="5">
        <f t="shared" si="13"/>
        <v>2192.7680747664076</v>
      </c>
      <c r="AO242" s="35">
        <f t="shared" si="14"/>
        <v>6.3437842727077573E-2</v>
      </c>
      <c r="AP242" s="5">
        <f t="shared" si="15"/>
        <v>2678.8351950350957</v>
      </c>
      <c r="AQ242" s="35">
        <f t="shared" si="16"/>
        <v>7.7499999999999999E-2</v>
      </c>
      <c r="AR242" s="5">
        <f t="shared" si="46"/>
        <v>267405.38303707482</v>
      </c>
      <c r="AS242" s="5">
        <f t="shared" si="47"/>
        <v>887164.59190588177</v>
      </c>
      <c r="AT242" s="5">
        <f t="shared" si="17"/>
        <v>412594.61696292588</v>
      </c>
      <c r="AU242" s="5">
        <f t="shared" si="18"/>
        <v>1154569.9749429566</v>
      </c>
      <c r="AV242" s="150"/>
      <c r="AW242" s="2">
        <v>237</v>
      </c>
      <c r="AX242" s="118">
        <v>52048</v>
      </c>
      <c r="AY242" s="5">
        <f t="shared" si="48"/>
        <v>409420.79540242994</v>
      </c>
      <c r="AZ242" s="5">
        <f t="shared" si="49"/>
        <v>4754.6586581588872</v>
      </c>
      <c r="BA242" s="5">
        <f t="shared" si="19"/>
        <v>2195.7786868937001</v>
      </c>
      <c r="BB242" s="35">
        <f t="shared" si="20"/>
        <v>6.4357610894739653E-2</v>
      </c>
      <c r="BC242" s="5">
        <f t="shared" si="21"/>
        <v>2558.8799712651871</v>
      </c>
      <c r="BD242" s="35">
        <f t="shared" si="22"/>
        <v>7.5000000000000011E-2</v>
      </c>
      <c r="BE242" s="5">
        <f t="shared" si="50"/>
        <v>272774.98328446376</v>
      </c>
      <c r="BF242" s="5">
        <f t="shared" si="51"/>
        <v>854079.11869919219</v>
      </c>
      <c r="BG242" s="5">
        <f t="shared" si="23"/>
        <v>407225.01671553624</v>
      </c>
      <c r="BH242" s="5">
        <f t="shared" si="24"/>
        <v>1126854.1019836559</v>
      </c>
      <c r="BI242" s="150"/>
      <c r="BJ242" s="2">
        <v>237</v>
      </c>
      <c r="BK242" s="118">
        <v>52048</v>
      </c>
      <c r="BL242" s="5">
        <f t="shared" si="52"/>
        <v>403996.10785958258</v>
      </c>
      <c r="BM242" s="5">
        <f t="shared" si="53"/>
        <v>4638.7987043821031</v>
      </c>
      <c r="BN242" s="5">
        <f t="shared" si="25"/>
        <v>2197.9888860637916</v>
      </c>
      <c r="BO242" s="35">
        <f t="shared" si="26"/>
        <v>6.5287427575745335E-2</v>
      </c>
      <c r="BP242" s="5">
        <f t="shared" si="27"/>
        <v>2440.8098183183115</v>
      </c>
      <c r="BQ242" s="35">
        <f t="shared" si="28"/>
        <v>7.2499999999999995E-2</v>
      </c>
      <c r="BR242" s="5">
        <f t="shared" si="54"/>
        <v>278201.8810264818</v>
      </c>
      <c r="BS242" s="5">
        <f t="shared" si="55"/>
        <v>821193.41191207606</v>
      </c>
      <c r="BT242" s="5">
        <f t="shared" si="29"/>
        <v>401798.11897351878</v>
      </c>
      <c r="BU242" s="5">
        <f t="shared" si="30"/>
        <v>1099395.2929385579</v>
      </c>
      <c r="BV242" s="150"/>
      <c r="BW242" s="2">
        <v>237</v>
      </c>
      <c r="BX242" s="118">
        <v>52048</v>
      </c>
      <c r="BY242" s="5">
        <f t="shared" si="56"/>
        <v>398515.34718984982</v>
      </c>
      <c r="BZ242" s="5">
        <f t="shared" si="57"/>
        <v>4524.056967218442</v>
      </c>
      <c r="CA242" s="5">
        <f t="shared" si="31"/>
        <v>2199.3841086109846</v>
      </c>
      <c r="CB242" s="35">
        <f t="shared" si="32"/>
        <v>6.6227334754961315E-2</v>
      </c>
      <c r="CC242" s="5">
        <f t="shared" si="33"/>
        <v>2324.6728586074573</v>
      </c>
      <c r="CD242" s="35">
        <f t="shared" si="34"/>
        <v>7.0000000000000007E-2</v>
      </c>
      <c r="CE242" s="5">
        <f t="shared" si="58"/>
        <v>283684.03691876045</v>
      </c>
      <c r="CF242" s="5">
        <f t="shared" si="59"/>
        <v>788517.46431201056</v>
      </c>
      <c r="CG242" s="5">
        <f t="shared" si="35"/>
        <v>396315.96308123885</v>
      </c>
      <c r="CH242" s="5">
        <f t="shared" si="36"/>
        <v>1072201.501230771</v>
      </c>
    </row>
    <row r="243" spans="9:86" ht="14.25" customHeight="1">
      <c r="I243" s="150"/>
      <c r="J243" s="2">
        <v>238</v>
      </c>
      <c r="K243" s="118">
        <v>52079</v>
      </c>
      <c r="L243" s="5">
        <f t="shared" si="37"/>
        <v>423154.43217197264</v>
      </c>
      <c r="M243" s="5">
        <f t="shared" si="0"/>
        <v>5108.6129075462923</v>
      </c>
      <c r="N243" s="5">
        <f t="shared" si="1"/>
        <v>2199.4261863639804</v>
      </c>
      <c r="O243" s="35">
        <f t="shared" si="2"/>
        <v>6.2372297746940378E-2</v>
      </c>
      <c r="P243" s="5">
        <f t="shared" si="3"/>
        <v>2909.1867211823119</v>
      </c>
      <c r="Q243" s="35">
        <f t="shared" si="4"/>
        <v>8.2500000000000004E-2</v>
      </c>
      <c r="R243" s="5">
        <f t="shared" si="38"/>
        <v>259044.99401439188</v>
      </c>
      <c r="S243" s="5">
        <f t="shared" si="39"/>
        <v>956804.87798162561</v>
      </c>
      <c r="T243" s="5">
        <f t="shared" si="5"/>
        <v>420955.00598560867</v>
      </c>
      <c r="U243" s="5">
        <f t="shared" si="6"/>
        <v>1215849.8719960174</v>
      </c>
      <c r="V243" s="150"/>
      <c r="W243" s="2">
        <v>238</v>
      </c>
      <c r="X243" s="118">
        <v>52079</v>
      </c>
      <c r="Y243" s="5">
        <f t="shared" si="40"/>
        <v>417905.01337197144</v>
      </c>
      <c r="Z243" s="5">
        <f t="shared" si="41"/>
        <v>4989.5991023797669</v>
      </c>
      <c r="AA243" s="5">
        <f t="shared" si="7"/>
        <v>2203.5656798999571</v>
      </c>
      <c r="AB243" s="35">
        <f t="shared" si="8"/>
        <v>6.3274637328323044E-2</v>
      </c>
      <c r="AC243" s="5">
        <f t="shared" si="9"/>
        <v>2786.0334224798098</v>
      </c>
      <c r="AD243" s="35">
        <f t="shared" si="10"/>
        <v>0.08</v>
      </c>
      <c r="AE243" s="5">
        <f t="shared" si="42"/>
        <v>264298.55230792874</v>
      </c>
      <c r="AF243" s="5">
        <f t="shared" si="43"/>
        <v>923226.03405845561</v>
      </c>
      <c r="AG243" s="5">
        <f t="shared" si="11"/>
        <v>415701.4476920715</v>
      </c>
      <c r="AH243" s="5">
        <f t="shared" si="12"/>
        <v>1187524.5863663843</v>
      </c>
      <c r="AI243" s="150"/>
      <c r="AJ243" s="2">
        <v>238</v>
      </c>
      <c r="AK243" s="118">
        <v>52079</v>
      </c>
      <c r="AL243" s="5">
        <f t="shared" si="44"/>
        <v>412594.61696292588</v>
      </c>
      <c r="AM243" s="5">
        <f t="shared" si="45"/>
        <v>4871.6032698015033</v>
      </c>
      <c r="AN243" s="5">
        <f t="shared" si="13"/>
        <v>2206.9297019159403</v>
      </c>
      <c r="AO243" s="35">
        <f t="shared" si="14"/>
        <v>6.4186868500446179E-2</v>
      </c>
      <c r="AP243" s="5">
        <f t="shared" si="15"/>
        <v>2664.673567885563</v>
      </c>
      <c r="AQ243" s="35">
        <f t="shared" si="16"/>
        <v>7.7499999999999999E-2</v>
      </c>
      <c r="AR243" s="5">
        <f t="shared" si="46"/>
        <v>269612.31273899076</v>
      </c>
      <c r="AS243" s="5">
        <f t="shared" si="47"/>
        <v>889829.2654737673</v>
      </c>
      <c r="AT243" s="5">
        <f t="shared" si="17"/>
        <v>410387.68726100994</v>
      </c>
      <c r="AU243" s="5">
        <f t="shared" si="18"/>
        <v>1159441.5782127581</v>
      </c>
      <c r="AV243" s="150"/>
      <c r="AW243" s="2">
        <v>238</v>
      </c>
      <c r="AX243" s="118">
        <v>52079</v>
      </c>
      <c r="AY243" s="5">
        <f t="shared" si="48"/>
        <v>407225.01671553624</v>
      </c>
      <c r="AZ243" s="5">
        <f t="shared" si="49"/>
        <v>4754.6586581588872</v>
      </c>
      <c r="BA243" s="5">
        <f t="shared" si="19"/>
        <v>2209.502303686786</v>
      </c>
      <c r="BB243" s="35">
        <f t="shared" si="20"/>
        <v>6.510903445493034E-2</v>
      </c>
      <c r="BC243" s="5">
        <f t="shared" si="21"/>
        <v>2545.1563544721012</v>
      </c>
      <c r="BD243" s="35">
        <f t="shared" si="22"/>
        <v>7.4999999999999997E-2</v>
      </c>
      <c r="BE243" s="5">
        <f t="shared" si="50"/>
        <v>274984.48558815056</v>
      </c>
      <c r="BF243" s="5">
        <f t="shared" si="51"/>
        <v>856624.27505366434</v>
      </c>
      <c r="BG243" s="5">
        <f t="shared" si="23"/>
        <v>405015.51441184944</v>
      </c>
      <c r="BH243" s="5">
        <f t="shared" si="24"/>
        <v>1131608.7606418149</v>
      </c>
      <c r="BI243" s="150"/>
      <c r="BJ243" s="2">
        <v>238</v>
      </c>
      <c r="BK243" s="118">
        <v>52079</v>
      </c>
      <c r="BL243" s="5">
        <f t="shared" si="52"/>
        <v>401798.11897351878</v>
      </c>
      <c r="BM243" s="5">
        <f t="shared" si="53"/>
        <v>4638.7987043821031</v>
      </c>
      <c r="BN243" s="5">
        <f t="shared" si="25"/>
        <v>2211.2684022504272</v>
      </c>
      <c r="BO243" s="35">
        <f t="shared" si="26"/>
        <v>6.6041177332524986E-2</v>
      </c>
      <c r="BP243" s="5">
        <f t="shared" si="27"/>
        <v>2427.5303021316759</v>
      </c>
      <c r="BQ243" s="35">
        <f t="shared" si="28"/>
        <v>7.2499999999999995E-2</v>
      </c>
      <c r="BR243" s="5">
        <f t="shared" si="54"/>
        <v>280413.14942873223</v>
      </c>
      <c r="BS243" s="5">
        <f t="shared" si="55"/>
        <v>823620.94221420772</v>
      </c>
      <c r="BT243" s="5">
        <f t="shared" si="29"/>
        <v>399586.85057126835</v>
      </c>
      <c r="BU243" s="5">
        <f t="shared" si="30"/>
        <v>1104034.09164294</v>
      </c>
      <c r="BV243" s="150"/>
      <c r="BW243" s="2">
        <v>238</v>
      </c>
      <c r="BX243" s="118">
        <v>52079</v>
      </c>
      <c r="BY243" s="5">
        <f t="shared" si="56"/>
        <v>396315.96308123885</v>
      </c>
      <c r="BZ243" s="5">
        <f t="shared" si="57"/>
        <v>4524.056967218442</v>
      </c>
      <c r="CA243" s="5">
        <f t="shared" si="31"/>
        <v>2212.2138492445488</v>
      </c>
      <c r="CB243" s="35">
        <f t="shared" si="32"/>
        <v>6.6983338204555071E-2</v>
      </c>
      <c r="CC243" s="5">
        <f t="shared" si="33"/>
        <v>2311.8431179738932</v>
      </c>
      <c r="CD243" s="35">
        <f t="shared" si="34"/>
        <v>6.9999999999999993E-2</v>
      </c>
      <c r="CE243" s="5">
        <f t="shared" si="58"/>
        <v>285896.25076800497</v>
      </c>
      <c r="CF243" s="5">
        <f t="shared" si="59"/>
        <v>790829.30742998444</v>
      </c>
      <c r="CG243" s="5">
        <f t="shared" si="35"/>
        <v>394103.74923199433</v>
      </c>
      <c r="CH243" s="5">
        <f t="shared" si="36"/>
        <v>1076725.5581979894</v>
      </c>
    </row>
    <row r="244" spans="9:86" ht="14.25" customHeight="1">
      <c r="I244" s="150"/>
      <c r="J244" s="2">
        <v>239</v>
      </c>
      <c r="K244" s="118">
        <v>52110</v>
      </c>
      <c r="L244" s="5">
        <f t="shared" si="37"/>
        <v>420955.00598560867</v>
      </c>
      <c r="M244" s="5">
        <f t="shared" si="0"/>
        <v>5108.6129075462923</v>
      </c>
      <c r="N244" s="5">
        <f t="shared" si="1"/>
        <v>2214.5472413952325</v>
      </c>
      <c r="O244" s="35">
        <f t="shared" si="2"/>
        <v>6.3129233573365098E-2</v>
      </c>
      <c r="P244" s="5">
        <f t="shared" si="3"/>
        <v>2894.0656661510598</v>
      </c>
      <c r="Q244" s="35">
        <f t="shared" si="4"/>
        <v>8.2500000000000004E-2</v>
      </c>
      <c r="R244" s="5">
        <f t="shared" si="38"/>
        <v>261259.5412557871</v>
      </c>
      <c r="S244" s="5">
        <f t="shared" si="39"/>
        <v>959698.94364777673</v>
      </c>
      <c r="T244" s="5">
        <f t="shared" si="5"/>
        <v>418740.45874421345</v>
      </c>
      <c r="U244" s="5">
        <f t="shared" si="6"/>
        <v>1220958.4849035637</v>
      </c>
      <c r="V244" s="150"/>
      <c r="W244" s="2">
        <v>239</v>
      </c>
      <c r="X244" s="118">
        <v>52110</v>
      </c>
      <c r="Y244" s="5">
        <f t="shared" si="40"/>
        <v>415701.4476920715</v>
      </c>
      <c r="Z244" s="5">
        <f t="shared" si="41"/>
        <v>4989.5991023797669</v>
      </c>
      <c r="AA244" s="5">
        <f t="shared" si="7"/>
        <v>2218.2561177659568</v>
      </c>
      <c r="AB244" s="35">
        <f t="shared" si="8"/>
        <v>6.4034112849444325E-2</v>
      </c>
      <c r="AC244" s="5">
        <f t="shared" si="9"/>
        <v>2771.3429846138101</v>
      </c>
      <c r="AD244" s="35">
        <f t="shared" si="10"/>
        <v>0.08</v>
      </c>
      <c r="AE244" s="5">
        <f t="shared" si="42"/>
        <v>266516.8084256947</v>
      </c>
      <c r="AF244" s="5">
        <f t="shared" si="43"/>
        <v>925997.37704306946</v>
      </c>
      <c r="AG244" s="5">
        <f t="shared" si="11"/>
        <v>413483.19157430553</v>
      </c>
      <c r="AH244" s="5">
        <f t="shared" si="12"/>
        <v>1192514.185468764</v>
      </c>
      <c r="AI244" s="150"/>
      <c r="AJ244" s="2">
        <v>239</v>
      </c>
      <c r="AK244" s="118">
        <v>52110</v>
      </c>
      <c r="AL244" s="5">
        <f t="shared" si="44"/>
        <v>410387.68726100994</v>
      </c>
      <c r="AM244" s="5">
        <f t="shared" si="45"/>
        <v>4871.6032698015033</v>
      </c>
      <c r="AN244" s="5">
        <f t="shared" si="13"/>
        <v>2221.1827895741476</v>
      </c>
      <c r="AO244" s="35">
        <f t="shared" si="14"/>
        <v>6.4948813773590353E-2</v>
      </c>
      <c r="AP244" s="5">
        <f t="shared" si="15"/>
        <v>2650.4204802273557</v>
      </c>
      <c r="AQ244" s="35">
        <f t="shared" si="16"/>
        <v>7.7499999999999999E-2</v>
      </c>
      <c r="AR244" s="5">
        <f t="shared" si="46"/>
        <v>271833.4955285649</v>
      </c>
      <c r="AS244" s="5">
        <f t="shared" si="47"/>
        <v>892479.68595399463</v>
      </c>
      <c r="AT244" s="5">
        <f t="shared" si="17"/>
        <v>408166.50447143579</v>
      </c>
      <c r="AU244" s="5">
        <f t="shared" si="18"/>
        <v>1164313.1814825595</v>
      </c>
      <c r="AV244" s="150"/>
      <c r="AW244" s="2">
        <v>239</v>
      </c>
      <c r="AX244" s="118">
        <v>52110</v>
      </c>
      <c r="AY244" s="5">
        <f t="shared" si="48"/>
        <v>405015.51441184944</v>
      </c>
      <c r="AZ244" s="5">
        <f t="shared" si="49"/>
        <v>4754.6586581588872</v>
      </c>
      <c r="BA244" s="5">
        <f t="shared" si="19"/>
        <v>2223.3116930848282</v>
      </c>
      <c r="BB244" s="35">
        <f t="shared" si="20"/>
        <v>6.587337859331488E-2</v>
      </c>
      <c r="BC244" s="5">
        <f t="shared" si="21"/>
        <v>2531.346965074059</v>
      </c>
      <c r="BD244" s="35">
        <f t="shared" si="22"/>
        <v>7.5000000000000011E-2</v>
      </c>
      <c r="BE244" s="5">
        <f t="shared" si="50"/>
        <v>277207.7972812354</v>
      </c>
      <c r="BF244" s="5">
        <f t="shared" si="51"/>
        <v>859155.62201873842</v>
      </c>
      <c r="BG244" s="5">
        <f t="shared" si="23"/>
        <v>402792.2027187646</v>
      </c>
      <c r="BH244" s="5">
        <f t="shared" si="24"/>
        <v>1136363.4192999739</v>
      </c>
      <c r="BI244" s="150"/>
      <c r="BJ244" s="2">
        <v>239</v>
      </c>
      <c r="BK244" s="118">
        <v>52110</v>
      </c>
      <c r="BL244" s="5">
        <f t="shared" si="52"/>
        <v>399586.85057126835</v>
      </c>
      <c r="BM244" s="5">
        <f t="shared" si="53"/>
        <v>4638.7987043821031</v>
      </c>
      <c r="BN244" s="5">
        <f t="shared" si="25"/>
        <v>2224.6281488473569</v>
      </c>
      <c r="BO244" s="35">
        <f t="shared" si="26"/>
        <v>6.6807848526554539E-2</v>
      </c>
      <c r="BP244" s="5">
        <f t="shared" si="27"/>
        <v>2414.1705555347462</v>
      </c>
      <c r="BQ244" s="35">
        <f t="shared" si="28"/>
        <v>7.2499999999999995E-2</v>
      </c>
      <c r="BR244" s="5">
        <f t="shared" si="54"/>
        <v>282637.7775775796</v>
      </c>
      <c r="BS244" s="5">
        <f t="shared" si="55"/>
        <v>826035.1127697425</v>
      </c>
      <c r="BT244" s="5">
        <f t="shared" si="29"/>
        <v>397362.22242242098</v>
      </c>
      <c r="BU244" s="5">
        <f t="shared" si="30"/>
        <v>1108672.890347322</v>
      </c>
      <c r="BV244" s="150"/>
      <c r="BW244" s="2">
        <v>239</v>
      </c>
      <c r="BX244" s="118">
        <v>52110</v>
      </c>
      <c r="BY244" s="5">
        <f t="shared" si="56"/>
        <v>394103.74923199433</v>
      </c>
      <c r="BZ244" s="5">
        <f t="shared" si="57"/>
        <v>4524.056967218442</v>
      </c>
      <c r="CA244" s="5">
        <f t="shared" si="31"/>
        <v>2225.1184300318082</v>
      </c>
      <c r="CB244" s="35">
        <f t="shared" si="32"/>
        <v>6.775226374378783E-2</v>
      </c>
      <c r="CC244" s="5">
        <f t="shared" si="33"/>
        <v>2298.9385371866338</v>
      </c>
      <c r="CD244" s="35">
        <f t="shared" si="34"/>
        <v>7.0000000000000007E-2</v>
      </c>
      <c r="CE244" s="5">
        <f t="shared" si="58"/>
        <v>288121.36919803679</v>
      </c>
      <c r="CF244" s="5">
        <f t="shared" si="59"/>
        <v>793128.24596717104</v>
      </c>
      <c r="CG244" s="5">
        <f t="shared" si="35"/>
        <v>391878.63080196251</v>
      </c>
      <c r="CH244" s="5">
        <f t="shared" si="36"/>
        <v>1081249.6151652078</v>
      </c>
    </row>
    <row r="245" spans="9:86" ht="14.25" customHeight="1">
      <c r="I245" s="150"/>
      <c r="J245" s="2">
        <v>240</v>
      </c>
      <c r="K245" s="118">
        <v>52140</v>
      </c>
      <c r="L245" s="5">
        <f t="shared" si="37"/>
        <v>418740.45874421345</v>
      </c>
      <c r="M245" s="5">
        <f t="shared" si="0"/>
        <v>5108.6129075462923</v>
      </c>
      <c r="N245" s="5">
        <f t="shared" si="1"/>
        <v>2229.7722536798246</v>
      </c>
      <c r="O245" s="35">
        <f t="shared" si="2"/>
        <v>6.3899407103870293E-2</v>
      </c>
      <c r="P245" s="5">
        <f t="shared" si="3"/>
        <v>2878.8406538664676</v>
      </c>
      <c r="Q245" s="35">
        <f t="shared" si="4"/>
        <v>8.2500000000000004E-2</v>
      </c>
      <c r="R245" s="5">
        <f t="shared" si="38"/>
        <v>263489.31350946694</v>
      </c>
      <c r="S245" s="5">
        <f t="shared" si="39"/>
        <v>962577.78430164314</v>
      </c>
      <c r="T245" s="5">
        <f t="shared" si="5"/>
        <v>416510.68649053364</v>
      </c>
      <c r="U245" s="5">
        <f t="shared" si="6"/>
        <v>1226067.0978111101</v>
      </c>
      <c r="V245" s="150"/>
      <c r="W245" s="2">
        <v>240</v>
      </c>
      <c r="X245" s="118">
        <v>52140</v>
      </c>
      <c r="Y245" s="5">
        <f t="shared" si="40"/>
        <v>413483.19157430553</v>
      </c>
      <c r="Z245" s="5">
        <f t="shared" si="41"/>
        <v>4989.5991023797669</v>
      </c>
      <c r="AA245" s="5">
        <f t="shared" si="7"/>
        <v>2233.0444918843964</v>
      </c>
      <c r="AB245" s="35">
        <f t="shared" si="8"/>
        <v>6.4806827577650758E-2</v>
      </c>
      <c r="AC245" s="5">
        <f t="shared" si="9"/>
        <v>2756.5546104953705</v>
      </c>
      <c r="AD245" s="35">
        <f t="shared" si="10"/>
        <v>0.08</v>
      </c>
      <c r="AE245" s="5">
        <f t="shared" si="42"/>
        <v>268749.85291757912</v>
      </c>
      <c r="AF245" s="5">
        <f t="shared" si="43"/>
        <v>928753.9316535648</v>
      </c>
      <c r="AG245" s="5">
        <f t="shared" si="11"/>
        <v>411250.14708242111</v>
      </c>
      <c r="AH245" s="5">
        <f t="shared" si="12"/>
        <v>1197503.7845711438</v>
      </c>
      <c r="AI245" s="150"/>
      <c r="AJ245" s="2">
        <v>240</v>
      </c>
      <c r="AK245" s="118">
        <v>52140</v>
      </c>
      <c r="AL245" s="5">
        <f t="shared" si="44"/>
        <v>408166.50447143579</v>
      </c>
      <c r="AM245" s="5">
        <f t="shared" si="45"/>
        <v>4871.6032698015033</v>
      </c>
      <c r="AN245" s="5">
        <f t="shared" si="13"/>
        <v>2235.5279284234803</v>
      </c>
      <c r="AO245" s="35">
        <f t="shared" si="14"/>
        <v>6.5723999512946607E-2</v>
      </c>
      <c r="AP245" s="5">
        <f t="shared" si="15"/>
        <v>2636.075341378023</v>
      </c>
      <c r="AQ245" s="35">
        <f t="shared" si="16"/>
        <v>7.7500000000000013E-2</v>
      </c>
      <c r="AR245" s="5">
        <f t="shared" si="46"/>
        <v>274069.02345698839</v>
      </c>
      <c r="AS245" s="5">
        <f t="shared" si="47"/>
        <v>895115.76129537262</v>
      </c>
      <c r="AT245" s="5">
        <f t="shared" si="17"/>
        <v>405930.97654301231</v>
      </c>
      <c r="AU245" s="5">
        <f t="shared" si="18"/>
        <v>1169184.784752361</v>
      </c>
      <c r="AV245" s="150"/>
      <c r="AW245" s="2">
        <v>240</v>
      </c>
      <c r="AX245" s="118">
        <v>52140</v>
      </c>
      <c r="AY245" s="5">
        <f t="shared" si="48"/>
        <v>402792.2027187646</v>
      </c>
      <c r="AZ245" s="5">
        <f t="shared" si="49"/>
        <v>4754.6586581588872</v>
      </c>
      <c r="BA245" s="5">
        <f t="shared" si="19"/>
        <v>2237.2073911666084</v>
      </c>
      <c r="BB245" s="35">
        <f t="shared" si="20"/>
        <v>6.6650964226196582E-2</v>
      </c>
      <c r="BC245" s="5">
        <f t="shared" si="21"/>
        <v>2517.4512669922788</v>
      </c>
      <c r="BD245" s="35">
        <f t="shared" si="22"/>
        <v>7.5000000000000011E-2</v>
      </c>
      <c r="BE245" s="5">
        <f t="shared" si="50"/>
        <v>279445.00467240199</v>
      </c>
      <c r="BF245" s="5">
        <f t="shared" si="51"/>
        <v>861673.07328573067</v>
      </c>
      <c r="BG245" s="5">
        <f t="shared" si="23"/>
        <v>400554.99532759801</v>
      </c>
      <c r="BH245" s="5">
        <f t="shared" si="24"/>
        <v>1141118.0779581326</v>
      </c>
      <c r="BI245" s="150"/>
      <c r="BJ245" s="2">
        <v>240</v>
      </c>
      <c r="BK245" s="118">
        <v>52140</v>
      </c>
      <c r="BL245" s="5">
        <f t="shared" si="52"/>
        <v>397362.22242242098</v>
      </c>
      <c r="BM245" s="5">
        <f t="shared" si="53"/>
        <v>4638.7987043821031</v>
      </c>
      <c r="BN245" s="5">
        <f t="shared" si="25"/>
        <v>2238.0686105799764</v>
      </c>
      <c r="BO245" s="35">
        <f t="shared" si="26"/>
        <v>6.7587762025372478E-2</v>
      </c>
      <c r="BP245" s="5">
        <f t="shared" si="27"/>
        <v>2400.7300938021267</v>
      </c>
      <c r="BQ245" s="35">
        <f t="shared" si="28"/>
        <v>7.2499999999999995E-2</v>
      </c>
      <c r="BR245" s="5">
        <f t="shared" si="54"/>
        <v>284875.8461881596</v>
      </c>
      <c r="BS245" s="5">
        <f t="shared" si="55"/>
        <v>828435.84286354459</v>
      </c>
      <c r="BT245" s="5">
        <f t="shared" si="29"/>
        <v>395124.15381184098</v>
      </c>
      <c r="BU245" s="5">
        <f t="shared" si="30"/>
        <v>1113311.6890517042</v>
      </c>
      <c r="BV245" s="150"/>
      <c r="BW245" s="2">
        <v>240</v>
      </c>
      <c r="BX245" s="118">
        <v>52140</v>
      </c>
      <c r="BY245" s="5">
        <f t="shared" si="56"/>
        <v>391878.63080196251</v>
      </c>
      <c r="BZ245" s="5">
        <f t="shared" si="57"/>
        <v>4524.056967218442</v>
      </c>
      <c r="CA245" s="5">
        <f t="shared" si="31"/>
        <v>2238.0982875403274</v>
      </c>
      <c r="CB245" s="35">
        <f t="shared" si="32"/>
        <v>6.8534432192747741E-2</v>
      </c>
      <c r="CC245" s="5">
        <f t="shared" si="33"/>
        <v>2285.9586796781145</v>
      </c>
      <c r="CD245" s="35">
        <f t="shared" si="34"/>
        <v>6.9999999999999993E-2</v>
      </c>
      <c r="CE245" s="5">
        <f t="shared" si="58"/>
        <v>290359.4674855771</v>
      </c>
      <c r="CF245" s="5">
        <f t="shared" si="59"/>
        <v>795414.20464684919</v>
      </c>
      <c r="CG245" s="5">
        <f t="shared" si="35"/>
        <v>389640.5325144222</v>
      </c>
      <c r="CH245" s="5">
        <f t="shared" si="36"/>
        <v>1085773.6721324264</v>
      </c>
    </row>
    <row r="246" spans="9:86" ht="14.25" customHeight="1">
      <c r="I246" s="150"/>
      <c r="J246" s="2">
        <v>241</v>
      </c>
      <c r="K246" s="118">
        <v>52171</v>
      </c>
      <c r="L246" s="5">
        <f t="shared" si="37"/>
        <v>416510.68649053364</v>
      </c>
      <c r="M246" s="5">
        <f t="shared" si="0"/>
        <v>5108.6129075462923</v>
      </c>
      <c r="N246" s="5">
        <f t="shared" si="1"/>
        <v>2245.1019379238733</v>
      </c>
      <c r="O246" s="35">
        <f t="shared" si="2"/>
        <v>6.4683150106158896E-2</v>
      </c>
      <c r="P246" s="5">
        <f t="shared" si="3"/>
        <v>2863.510969622419</v>
      </c>
      <c r="Q246" s="35">
        <f t="shared" si="4"/>
        <v>8.2500000000000018E-2</v>
      </c>
      <c r="R246" s="5">
        <f t="shared" si="38"/>
        <v>265734.41544739081</v>
      </c>
      <c r="S246" s="5">
        <f t="shared" si="39"/>
        <v>965441.29527126555</v>
      </c>
      <c r="T246" s="5">
        <f t="shared" si="5"/>
        <v>414265.58455260977</v>
      </c>
      <c r="U246" s="5">
        <f t="shared" si="6"/>
        <v>1231175.7107186564</v>
      </c>
      <c r="V246" s="150"/>
      <c r="W246" s="2">
        <v>241</v>
      </c>
      <c r="X246" s="118">
        <v>52171</v>
      </c>
      <c r="Y246" s="5">
        <f t="shared" si="40"/>
        <v>411250.14708242111</v>
      </c>
      <c r="Z246" s="5">
        <f t="shared" si="41"/>
        <v>4989.5991023797669</v>
      </c>
      <c r="AA246" s="5">
        <f t="shared" si="7"/>
        <v>2247.9314551636262</v>
      </c>
      <c r="AB246" s="35">
        <f t="shared" si="8"/>
        <v>6.559311322643066E-2</v>
      </c>
      <c r="AC246" s="5">
        <f t="shared" si="9"/>
        <v>2741.6676472161407</v>
      </c>
      <c r="AD246" s="35">
        <f t="shared" si="10"/>
        <v>7.9999999999999988E-2</v>
      </c>
      <c r="AE246" s="5">
        <f t="shared" si="42"/>
        <v>270997.78437274275</v>
      </c>
      <c r="AF246" s="5">
        <f t="shared" si="43"/>
        <v>931495.59930078092</v>
      </c>
      <c r="AG246" s="5">
        <f t="shared" si="11"/>
        <v>409002.21562725748</v>
      </c>
      <c r="AH246" s="5">
        <f t="shared" si="12"/>
        <v>1202493.3836735236</v>
      </c>
      <c r="AI246" s="150"/>
      <c r="AJ246" s="2">
        <v>241</v>
      </c>
      <c r="AK246" s="118">
        <v>52171</v>
      </c>
      <c r="AL246" s="5">
        <f t="shared" si="44"/>
        <v>405930.97654301231</v>
      </c>
      <c r="AM246" s="5">
        <f t="shared" si="45"/>
        <v>4871.6032698015033</v>
      </c>
      <c r="AN246" s="5">
        <f t="shared" si="13"/>
        <v>2249.9657129612156</v>
      </c>
      <c r="AO246" s="35">
        <f t="shared" si="14"/>
        <v>6.6512757379267706E-2</v>
      </c>
      <c r="AP246" s="5">
        <f t="shared" si="15"/>
        <v>2621.6375568402877</v>
      </c>
      <c r="AQ246" s="35">
        <f t="shared" si="16"/>
        <v>7.7499999999999999E-2</v>
      </c>
      <c r="AR246" s="5">
        <f t="shared" si="46"/>
        <v>276318.98916994961</v>
      </c>
      <c r="AS246" s="5">
        <f t="shared" si="47"/>
        <v>897737.39885221294</v>
      </c>
      <c r="AT246" s="5">
        <f t="shared" si="17"/>
        <v>403681.01083005109</v>
      </c>
      <c r="AU246" s="5">
        <f t="shared" si="18"/>
        <v>1174056.3880221625</v>
      </c>
      <c r="AV246" s="150"/>
      <c r="AW246" s="2">
        <v>241</v>
      </c>
      <c r="AX246" s="118">
        <v>52171</v>
      </c>
      <c r="AY246" s="5">
        <f t="shared" si="48"/>
        <v>400554.99532759801</v>
      </c>
      <c r="AZ246" s="5">
        <f t="shared" si="49"/>
        <v>4754.6586581588872</v>
      </c>
      <c r="BA246" s="5">
        <f t="shared" si="19"/>
        <v>2251.1899373613996</v>
      </c>
      <c r="BB246" s="35">
        <f t="shared" si="20"/>
        <v>6.7442122963022572E-2</v>
      </c>
      <c r="BC246" s="5">
        <f t="shared" si="21"/>
        <v>2503.4687207974875</v>
      </c>
      <c r="BD246" s="35">
        <f t="shared" si="22"/>
        <v>7.5000000000000011E-2</v>
      </c>
      <c r="BE246" s="5">
        <f t="shared" si="50"/>
        <v>281696.19460976339</v>
      </c>
      <c r="BF246" s="5">
        <f t="shared" si="51"/>
        <v>864176.54200652812</v>
      </c>
      <c r="BG246" s="5">
        <f t="shared" si="23"/>
        <v>398303.80539023661</v>
      </c>
      <c r="BH246" s="5">
        <f t="shared" si="24"/>
        <v>1145872.7366162916</v>
      </c>
      <c r="BI246" s="150"/>
      <c r="BJ246" s="2">
        <v>241</v>
      </c>
      <c r="BK246" s="118">
        <v>52171</v>
      </c>
      <c r="BL246" s="5">
        <f t="shared" si="52"/>
        <v>395124.15381184098</v>
      </c>
      <c r="BM246" s="5">
        <f t="shared" si="53"/>
        <v>4638.7987043821031</v>
      </c>
      <c r="BN246" s="5">
        <f t="shared" si="25"/>
        <v>2251.5902751022304</v>
      </c>
      <c r="BO246" s="35">
        <f t="shared" si="26"/>
        <v>6.8381249388498058E-2</v>
      </c>
      <c r="BP246" s="5">
        <f t="shared" si="27"/>
        <v>2387.2084292798727</v>
      </c>
      <c r="BQ246" s="35">
        <f t="shared" si="28"/>
        <v>7.2499999999999995E-2</v>
      </c>
      <c r="BR246" s="5">
        <f t="shared" si="54"/>
        <v>287127.43646326184</v>
      </c>
      <c r="BS246" s="5">
        <f t="shared" si="55"/>
        <v>830823.05129282444</v>
      </c>
      <c r="BT246" s="5">
        <f t="shared" si="29"/>
        <v>392872.56353673874</v>
      </c>
      <c r="BU246" s="5">
        <f t="shared" si="30"/>
        <v>1117950.4877560863</v>
      </c>
      <c r="BV246" s="150"/>
      <c r="BW246" s="2">
        <v>241</v>
      </c>
      <c r="BX246" s="118">
        <v>52171</v>
      </c>
      <c r="BY246" s="5">
        <f t="shared" si="56"/>
        <v>389640.5325144222</v>
      </c>
      <c r="BZ246" s="5">
        <f t="shared" si="57"/>
        <v>4524.056967218442</v>
      </c>
      <c r="CA246" s="5">
        <f t="shared" si="31"/>
        <v>2251.1538608843125</v>
      </c>
      <c r="CB246" s="35">
        <f t="shared" si="32"/>
        <v>6.9330175062348925E-2</v>
      </c>
      <c r="CC246" s="5">
        <f t="shared" si="33"/>
        <v>2272.9031063341295</v>
      </c>
      <c r="CD246" s="35">
        <f t="shared" si="34"/>
        <v>7.0000000000000007E-2</v>
      </c>
      <c r="CE246" s="5">
        <f t="shared" si="58"/>
        <v>292610.62134646141</v>
      </c>
      <c r="CF246" s="5">
        <f t="shared" si="59"/>
        <v>797687.10775318334</v>
      </c>
      <c r="CG246" s="5">
        <f t="shared" si="35"/>
        <v>387389.37865353789</v>
      </c>
      <c r="CH246" s="5">
        <f t="shared" si="36"/>
        <v>1090297.7290996448</v>
      </c>
    </row>
    <row r="247" spans="9:86" ht="14.25" customHeight="1">
      <c r="I247" s="150"/>
      <c r="J247" s="2">
        <v>242</v>
      </c>
      <c r="K247" s="118">
        <v>52201</v>
      </c>
      <c r="L247" s="5">
        <f t="shared" si="37"/>
        <v>414265.58455260977</v>
      </c>
      <c r="M247" s="5">
        <f t="shared" si="0"/>
        <v>5108.6129075462923</v>
      </c>
      <c r="N247" s="5">
        <f t="shared" si="1"/>
        <v>2260.5370137471</v>
      </c>
      <c r="O247" s="35">
        <f t="shared" si="2"/>
        <v>6.5480805494042366E-2</v>
      </c>
      <c r="P247" s="5">
        <f t="shared" si="3"/>
        <v>2848.0758937991923</v>
      </c>
      <c r="Q247" s="35">
        <f t="shared" si="4"/>
        <v>8.2500000000000004E-2</v>
      </c>
      <c r="R247" s="5">
        <f t="shared" si="38"/>
        <v>267994.9524611379</v>
      </c>
      <c r="S247" s="5">
        <f t="shared" si="39"/>
        <v>968289.37116506475</v>
      </c>
      <c r="T247" s="5">
        <f t="shared" si="5"/>
        <v>412005.04753886268</v>
      </c>
      <c r="U247" s="5">
        <f t="shared" si="6"/>
        <v>1236284.3236262025</v>
      </c>
      <c r="V247" s="150"/>
      <c r="W247" s="2">
        <v>242</v>
      </c>
      <c r="X247" s="118">
        <v>52201</v>
      </c>
      <c r="Y247" s="5">
        <f t="shared" si="40"/>
        <v>409002.21562725748</v>
      </c>
      <c r="Z247" s="5">
        <f t="shared" si="41"/>
        <v>4989.5991023797669</v>
      </c>
      <c r="AA247" s="5">
        <f t="shared" si="7"/>
        <v>2262.9176648647167</v>
      </c>
      <c r="AB247" s="35">
        <f t="shared" si="8"/>
        <v>6.6393312654140266E-2</v>
      </c>
      <c r="AC247" s="5">
        <f t="shared" si="9"/>
        <v>2726.6814375150502</v>
      </c>
      <c r="AD247" s="35">
        <f t="shared" si="10"/>
        <v>8.0000000000000016E-2</v>
      </c>
      <c r="AE247" s="5">
        <f t="shared" si="42"/>
        <v>273260.70203760749</v>
      </c>
      <c r="AF247" s="5">
        <f t="shared" si="43"/>
        <v>934222.28073829599</v>
      </c>
      <c r="AG247" s="5">
        <f t="shared" si="11"/>
        <v>406739.29796239274</v>
      </c>
      <c r="AH247" s="5">
        <f t="shared" si="12"/>
        <v>1207482.9827759035</v>
      </c>
      <c r="AI247" s="150"/>
      <c r="AJ247" s="2">
        <v>242</v>
      </c>
      <c r="AK247" s="118">
        <v>52201</v>
      </c>
      <c r="AL247" s="5">
        <f t="shared" si="44"/>
        <v>403681.01083005109</v>
      </c>
      <c r="AM247" s="5">
        <f t="shared" si="45"/>
        <v>4871.6032698015033</v>
      </c>
      <c r="AN247" s="5">
        <f t="shared" si="13"/>
        <v>2264.4967415240899</v>
      </c>
      <c r="AO247" s="35">
        <f t="shared" si="14"/>
        <v>6.7315430176945482E-2</v>
      </c>
      <c r="AP247" s="5">
        <f t="shared" si="15"/>
        <v>2607.1065282774134</v>
      </c>
      <c r="AQ247" s="35">
        <f t="shared" si="16"/>
        <v>7.7499999999999999E-2</v>
      </c>
      <c r="AR247" s="5">
        <f t="shared" si="46"/>
        <v>278583.48591147369</v>
      </c>
      <c r="AS247" s="5">
        <f t="shared" si="47"/>
        <v>900344.50538049033</v>
      </c>
      <c r="AT247" s="5">
        <f t="shared" si="17"/>
        <v>401416.51408852701</v>
      </c>
      <c r="AU247" s="5">
        <f t="shared" si="18"/>
        <v>1178927.991291964</v>
      </c>
      <c r="AV247" s="150"/>
      <c r="AW247" s="2">
        <v>242</v>
      </c>
      <c r="AX247" s="118">
        <v>52201</v>
      </c>
      <c r="AY247" s="5">
        <f t="shared" si="48"/>
        <v>398303.80539023661</v>
      </c>
      <c r="AZ247" s="5">
        <f t="shared" si="49"/>
        <v>4754.6586581588872</v>
      </c>
      <c r="BA247" s="5">
        <f t="shared" si="19"/>
        <v>2265.2598744699085</v>
      </c>
      <c r="BB247" s="35">
        <f t="shared" si="20"/>
        <v>6.824719755566068E-2</v>
      </c>
      <c r="BC247" s="5">
        <f t="shared" si="21"/>
        <v>2489.3987836889787</v>
      </c>
      <c r="BD247" s="35">
        <f t="shared" si="22"/>
        <v>7.4999999999999997E-2</v>
      </c>
      <c r="BE247" s="5">
        <f t="shared" si="50"/>
        <v>283961.45448423328</v>
      </c>
      <c r="BF247" s="5">
        <f t="shared" si="51"/>
        <v>866665.94079021714</v>
      </c>
      <c r="BG247" s="5">
        <f t="shared" si="23"/>
        <v>396038.54551576672</v>
      </c>
      <c r="BH247" s="5">
        <f t="shared" si="24"/>
        <v>1150627.3952744505</v>
      </c>
      <c r="BI247" s="150"/>
      <c r="BJ247" s="2">
        <v>242</v>
      </c>
      <c r="BK247" s="118">
        <v>52201</v>
      </c>
      <c r="BL247" s="5">
        <f t="shared" si="52"/>
        <v>392872.56353673874</v>
      </c>
      <c r="BM247" s="5">
        <f t="shared" si="53"/>
        <v>4638.7987043821031</v>
      </c>
      <c r="BN247" s="5">
        <f t="shared" si="25"/>
        <v>2265.1936330143067</v>
      </c>
      <c r="BO247" s="35">
        <f t="shared" si="26"/>
        <v>6.9188653316661991E-2</v>
      </c>
      <c r="BP247" s="5">
        <f t="shared" si="27"/>
        <v>2373.6050713677964</v>
      </c>
      <c r="BQ247" s="35">
        <f t="shared" si="28"/>
        <v>7.2499999999999995E-2</v>
      </c>
      <c r="BR247" s="5">
        <f t="shared" si="54"/>
        <v>289392.63009627612</v>
      </c>
      <c r="BS247" s="5">
        <f t="shared" si="55"/>
        <v>833196.65636419225</v>
      </c>
      <c r="BT247" s="5">
        <f t="shared" si="29"/>
        <v>390607.36990372447</v>
      </c>
      <c r="BU247" s="5">
        <f t="shared" si="30"/>
        <v>1122589.2864604683</v>
      </c>
      <c r="BV247" s="150"/>
      <c r="BW247" s="2">
        <v>242</v>
      </c>
      <c r="BX247" s="118">
        <v>52201</v>
      </c>
      <c r="BY247" s="5">
        <f t="shared" si="56"/>
        <v>387389.37865353789</v>
      </c>
      <c r="BZ247" s="5">
        <f t="shared" si="57"/>
        <v>4524.056967218442</v>
      </c>
      <c r="CA247" s="5">
        <f t="shared" si="31"/>
        <v>2264.2855917394709</v>
      </c>
      <c r="CB247" s="35">
        <f t="shared" si="32"/>
        <v>7.0139835003515782E-2</v>
      </c>
      <c r="CC247" s="5">
        <f t="shared" si="33"/>
        <v>2259.7713754789711</v>
      </c>
      <c r="CD247" s="35">
        <f t="shared" si="34"/>
        <v>7.0000000000000007E-2</v>
      </c>
      <c r="CE247" s="5">
        <f t="shared" si="58"/>
        <v>294874.90693820087</v>
      </c>
      <c r="CF247" s="5">
        <f t="shared" si="59"/>
        <v>799946.87912866229</v>
      </c>
      <c r="CG247" s="5">
        <f t="shared" si="35"/>
        <v>385125.09306179843</v>
      </c>
      <c r="CH247" s="5">
        <f t="shared" si="36"/>
        <v>1094821.7860668632</v>
      </c>
    </row>
    <row r="248" spans="9:86" ht="14.25" customHeight="1">
      <c r="I248" s="150"/>
      <c r="J248" s="2">
        <v>243</v>
      </c>
      <c r="K248" s="118">
        <v>52232</v>
      </c>
      <c r="L248" s="5">
        <f t="shared" si="37"/>
        <v>412005.04753886268</v>
      </c>
      <c r="M248" s="5">
        <f t="shared" si="0"/>
        <v>5108.6129075462923</v>
      </c>
      <c r="N248" s="5">
        <f t="shared" si="1"/>
        <v>2276.0782057166111</v>
      </c>
      <c r="O248" s="35">
        <f t="shared" si="2"/>
        <v>6.6292727799707407E-2</v>
      </c>
      <c r="P248" s="5">
        <f t="shared" si="3"/>
        <v>2832.5347018296811</v>
      </c>
      <c r="Q248" s="35">
        <f t="shared" si="4"/>
        <v>8.2500000000000018E-2</v>
      </c>
      <c r="R248" s="5">
        <f t="shared" si="38"/>
        <v>270271.03066685452</v>
      </c>
      <c r="S248" s="5">
        <f t="shared" si="39"/>
        <v>971121.90586689441</v>
      </c>
      <c r="T248" s="5">
        <f t="shared" si="5"/>
        <v>409728.96933314606</v>
      </c>
      <c r="U248" s="5">
        <f t="shared" si="6"/>
        <v>1241392.9365337489</v>
      </c>
      <c r="V248" s="150"/>
      <c r="W248" s="2">
        <v>243</v>
      </c>
      <c r="X248" s="118">
        <v>52232</v>
      </c>
      <c r="Y248" s="5">
        <f t="shared" si="40"/>
        <v>406739.29796239274</v>
      </c>
      <c r="Z248" s="5">
        <f t="shared" si="41"/>
        <v>4989.5991023797669</v>
      </c>
      <c r="AA248" s="5">
        <f t="shared" si="7"/>
        <v>2278.003782630482</v>
      </c>
      <c r="AB248" s="35">
        <f t="shared" si="8"/>
        <v>6.720778033622235E-2</v>
      </c>
      <c r="AC248" s="5">
        <f t="shared" si="9"/>
        <v>2711.595319749285</v>
      </c>
      <c r="AD248" s="35">
        <f t="shared" si="10"/>
        <v>0.08</v>
      </c>
      <c r="AE248" s="5">
        <f t="shared" si="42"/>
        <v>275538.70582023798</v>
      </c>
      <c r="AF248" s="5">
        <f t="shared" si="43"/>
        <v>936933.87605804531</v>
      </c>
      <c r="AG248" s="5">
        <f t="shared" si="11"/>
        <v>404461.29417976225</v>
      </c>
      <c r="AH248" s="5">
        <f t="shared" si="12"/>
        <v>1212472.5818782833</v>
      </c>
      <c r="AI248" s="150"/>
      <c r="AJ248" s="2">
        <v>243</v>
      </c>
      <c r="AK248" s="118">
        <v>52232</v>
      </c>
      <c r="AL248" s="5">
        <f t="shared" si="44"/>
        <v>401416.51408852701</v>
      </c>
      <c r="AM248" s="5">
        <f t="shared" si="45"/>
        <v>4871.6032698015033</v>
      </c>
      <c r="AN248" s="5">
        <f t="shared" si="13"/>
        <v>2279.1216163130998</v>
      </c>
      <c r="AO248" s="35">
        <f t="shared" si="14"/>
        <v>6.8132372326180995E-2</v>
      </c>
      <c r="AP248" s="5">
        <f t="shared" si="15"/>
        <v>2592.4816534884035</v>
      </c>
      <c r="AQ248" s="35">
        <f t="shared" si="16"/>
        <v>7.7499999999999999E-2</v>
      </c>
      <c r="AR248" s="5">
        <f t="shared" si="46"/>
        <v>280862.60752778681</v>
      </c>
      <c r="AS248" s="5">
        <f t="shared" si="47"/>
        <v>902936.98703397869</v>
      </c>
      <c r="AT248" s="5">
        <f t="shared" si="17"/>
        <v>399137.39247221389</v>
      </c>
      <c r="AU248" s="5">
        <f t="shared" si="18"/>
        <v>1183799.5945617654</v>
      </c>
      <c r="AV248" s="150"/>
      <c r="AW248" s="2">
        <v>243</v>
      </c>
      <c r="AX248" s="118">
        <v>52232</v>
      </c>
      <c r="AY248" s="5">
        <f t="shared" si="48"/>
        <v>396038.54551576672</v>
      </c>
      <c r="AZ248" s="5">
        <f t="shared" si="49"/>
        <v>4754.6586581588872</v>
      </c>
      <c r="BA248" s="5">
        <f t="shared" si="19"/>
        <v>2279.4177486853455</v>
      </c>
      <c r="BB248" s="35">
        <f t="shared" si="20"/>
        <v>6.9066542370520831E-2</v>
      </c>
      <c r="BC248" s="5">
        <f t="shared" si="21"/>
        <v>2475.2409094735417</v>
      </c>
      <c r="BD248" s="35">
        <f t="shared" si="22"/>
        <v>7.4999999999999997E-2</v>
      </c>
      <c r="BE248" s="5">
        <f t="shared" si="50"/>
        <v>286240.87223291863</v>
      </c>
      <c r="BF248" s="5">
        <f t="shared" si="51"/>
        <v>869141.18169969064</v>
      </c>
      <c r="BG248" s="5">
        <f t="shared" si="23"/>
        <v>393759.12776708137</v>
      </c>
      <c r="BH248" s="5">
        <f t="shared" si="24"/>
        <v>1155382.0539326093</v>
      </c>
      <c r="BI248" s="150"/>
      <c r="BJ248" s="2">
        <v>243</v>
      </c>
      <c r="BK248" s="118">
        <v>52232</v>
      </c>
      <c r="BL248" s="5">
        <f t="shared" si="52"/>
        <v>390607.36990372447</v>
      </c>
      <c r="BM248" s="5">
        <f t="shared" si="53"/>
        <v>4638.7987043821031</v>
      </c>
      <c r="BN248" s="5">
        <f t="shared" si="25"/>
        <v>2278.8791778804343</v>
      </c>
      <c r="BO248" s="35">
        <f t="shared" si="26"/>
        <v>7.0010328123879209E-2</v>
      </c>
      <c r="BP248" s="5">
        <f t="shared" si="27"/>
        <v>2359.9195265016688</v>
      </c>
      <c r="BQ248" s="35">
        <f t="shared" si="28"/>
        <v>7.2500000000000009E-2</v>
      </c>
      <c r="BR248" s="5">
        <f t="shared" si="54"/>
        <v>291671.50927415653</v>
      </c>
      <c r="BS248" s="5">
        <f t="shared" si="55"/>
        <v>835556.57589069393</v>
      </c>
      <c r="BT248" s="5">
        <f t="shared" si="29"/>
        <v>388328.49072584405</v>
      </c>
      <c r="BU248" s="5">
        <f t="shared" si="30"/>
        <v>1127228.0851648506</v>
      </c>
      <c r="BV248" s="150"/>
      <c r="BW248" s="2">
        <v>243</v>
      </c>
      <c r="BX248" s="118">
        <v>52232</v>
      </c>
      <c r="BY248" s="5">
        <f t="shared" si="56"/>
        <v>385125.09306179843</v>
      </c>
      <c r="BZ248" s="5">
        <f t="shared" si="57"/>
        <v>4524.056967218442</v>
      </c>
      <c r="CA248" s="5">
        <f t="shared" si="31"/>
        <v>2277.4939243579511</v>
      </c>
      <c r="CB248" s="35">
        <f t="shared" si="32"/>
        <v>7.096376627920728E-2</v>
      </c>
      <c r="CC248" s="5">
        <f t="shared" si="33"/>
        <v>2246.5630428604909</v>
      </c>
      <c r="CD248" s="35">
        <f t="shared" si="34"/>
        <v>7.0000000000000007E-2</v>
      </c>
      <c r="CE248" s="5">
        <f t="shared" si="58"/>
        <v>297152.4008625588</v>
      </c>
      <c r="CF248" s="5">
        <f t="shared" si="59"/>
        <v>802193.44217152277</v>
      </c>
      <c r="CG248" s="5">
        <f t="shared" si="35"/>
        <v>382847.5991374405</v>
      </c>
      <c r="CH248" s="5">
        <f t="shared" si="36"/>
        <v>1099345.8430340816</v>
      </c>
    </row>
    <row r="249" spans="9:86" ht="14.25" customHeight="1">
      <c r="I249" s="150"/>
      <c r="J249" s="2">
        <v>244</v>
      </c>
      <c r="K249" s="118">
        <v>52263</v>
      </c>
      <c r="L249" s="5">
        <f t="shared" si="37"/>
        <v>409728.96933314606</v>
      </c>
      <c r="M249" s="5">
        <f t="shared" si="0"/>
        <v>5108.6129075462923</v>
      </c>
      <c r="N249" s="5">
        <f t="shared" si="1"/>
        <v>2291.7262433809133</v>
      </c>
      <c r="O249" s="35">
        <f t="shared" si="2"/>
        <v>6.7119283670202076E-2</v>
      </c>
      <c r="P249" s="5">
        <f t="shared" si="3"/>
        <v>2816.886664165379</v>
      </c>
      <c r="Q249" s="35">
        <f t="shared" si="4"/>
        <v>8.249999999999999E-2</v>
      </c>
      <c r="R249" s="5">
        <f t="shared" si="38"/>
        <v>272562.75691023545</v>
      </c>
      <c r="S249" s="5">
        <f t="shared" si="39"/>
        <v>973938.79253105982</v>
      </c>
      <c r="T249" s="5">
        <f t="shared" si="5"/>
        <v>407437.24308976514</v>
      </c>
      <c r="U249" s="5">
        <f t="shared" si="6"/>
        <v>1246501.5494412952</v>
      </c>
      <c r="V249" s="150"/>
      <c r="W249" s="2">
        <v>244</v>
      </c>
      <c r="X249" s="118">
        <v>52263</v>
      </c>
      <c r="Y249" s="5">
        <f t="shared" si="40"/>
        <v>404461.29417976225</v>
      </c>
      <c r="Z249" s="5">
        <f t="shared" si="41"/>
        <v>4989.5991023797669</v>
      </c>
      <c r="AA249" s="5">
        <f t="shared" si="7"/>
        <v>2293.1904745146849</v>
      </c>
      <c r="AB249" s="35">
        <f t="shared" si="8"/>
        <v>6.8036882861641029E-2</v>
      </c>
      <c r="AC249" s="5">
        <f t="shared" si="9"/>
        <v>2696.4086278650821</v>
      </c>
      <c r="AD249" s="35">
        <f t="shared" si="10"/>
        <v>8.0000000000000016E-2</v>
      </c>
      <c r="AE249" s="5">
        <f t="shared" si="42"/>
        <v>277831.89629475266</v>
      </c>
      <c r="AF249" s="5">
        <f t="shared" si="43"/>
        <v>939630.28468591045</v>
      </c>
      <c r="AG249" s="5">
        <f t="shared" si="11"/>
        <v>402168.10370524757</v>
      </c>
      <c r="AH249" s="5">
        <f t="shared" si="12"/>
        <v>1217462.180980663</v>
      </c>
      <c r="AI249" s="150"/>
      <c r="AJ249" s="2">
        <v>244</v>
      </c>
      <c r="AK249" s="118">
        <v>52263</v>
      </c>
      <c r="AL249" s="5">
        <f t="shared" si="44"/>
        <v>399137.39247221389</v>
      </c>
      <c r="AM249" s="5">
        <f t="shared" si="45"/>
        <v>4871.6032698015033</v>
      </c>
      <c r="AN249" s="5">
        <f t="shared" si="13"/>
        <v>2293.8409434184555</v>
      </c>
      <c r="AO249" s="35">
        <f t="shared" si="14"/>
        <v>6.8963950359368309E-2</v>
      </c>
      <c r="AP249" s="5">
        <f t="shared" si="15"/>
        <v>2577.7623263830478</v>
      </c>
      <c r="AQ249" s="35">
        <f t="shared" si="16"/>
        <v>7.7499999999999986E-2</v>
      </c>
      <c r="AR249" s="5">
        <f t="shared" si="46"/>
        <v>283156.44847120525</v>
      </c>
      <c r="AS249" s="5">
        <f t="shared" si="47"/>
        <v>905514.74936036172</v>
      </c>
      <c r="AT249" s="5">
        <f t="shared" si="17"/>
        <v>396843.55152879545</v>
      </c>
      <c r="AU249" s="5">
        <f t="shared" si="18"/>
        <v>1188671.1978315669</v>
      </c>
      <c r="AV249" s="150"/>
      <c r="AW249" s="2">
        <v>244</v>
      </c>
      <c r="AX249" s="118">
        <v>52263</v>
      </c>
      <c r="AY249" s="5">
        <f t="shared" si="48"/>
        <v>393759.12776708137</v>
      </c>
      <c r="AZ249" s="5">
        <f t="shared" si="49"/>
        <v>4754.6586581588872</v>
      </c>
      <c r="BA249" s="5">
        <f t="shared" si="19"/>
        <v>2293.6641096146286</v>
      </c>
      <c r="BB249" s="35">
        <f t="shared" si="20"/>
        <v>6.9900523884888016E-2</v>
      </c>
      <c r="BC249" s="5">
        <f t="shared" si="21"/>
        <v>2460.9945485442586</v>
      </c>
      <c r="BD249" s="35">
        <f t="shared" si="22"/>
        <v>7.5000000000000011E-2</v>
      </c>
      <c r="BE249" s="5">
        <f t="shared" si="50"/>
        <v>288534.53634253325</v>
      </c>
      <c r="BF249" s="5">
        <f t="shared" si="51"/>
        <v>871602.17624823493</v>
      </c>
      <c r="BG249" s="5">
        <f t="shared" si="23"/>
        <v>391465.46365746675</v>
      </c>
      <c r="BH249" s="5">
        <f t="shared" si="24"/>
        <v>1160136.7125907682</v>
      </c>
      <c r="BI249" s="150"/>
      <c r="BJ249" s="2">
        <v>244</v>
      </c>
      <c r="BK249" s="118">
        <v>52263</v>
      </c>
      <c r="BL249" s="5">
        <f t="shared" si="52"/>
        <v>388328.49072584405</v>
      </c>
      <c r="BM249" s="5">
        <f t="shared" si="53"/>
        <v>4638.7987043821031</v>
      </c>
      <c r="BN249" s="5">
        <f t="shared" si="25"/>
        <v>2292.6474062467955</v>
      </c>
      <c r="BO249" s="35">
        <f t="shared" si="26"/>
        <v>7.0846640233730815E-2</v>
      </c>
      <c r="BP249" s="5">
        <f t="shared" si="27"/>
        <v>2346.1512981353076</v>
      </c>
      <c r="BQ249" s="35">
        <f t="shared" si="28"/>
        <v>7.2499999999999981E-2</v>
      </c>
      <c r="BR249" s="5">
        <f t="shared" si="54"/>
        <v>293964.15668040334</v>
      </c>
      <c r="BS249" s="5">
        <f t="shared" si="55"/>
        <v>837902.72718882922</v>
      </c>
      <c r="BT249" s="5">
        <f t="shared" si="29"/>
        <v>386035.84331959725</v>
      </c>
      <c r="BU249" s="5">
        <f t="shared" si="30"/>
        <v>1131866.8838692326</v>
      </c>
      <c r="BV249" s="150"/>
      <c r="BW249" s="2">
        <v>244</v>
      </c>
      <c r="BX249" s="118">
        <v>52263</v>
      </c>
      <c r="BY249" s="5">
        <f t="shared" si="56"/>
        <v>382847.5991374405</v>
      </c>
      <c r="BZ249" s="5">
        <f t="shared" si="57"/>
        <v>4524.056967218442</v>
      </c>
      <c r="CA249" s="5">
        <f t="shared" si="31"/>
        <v>2290.7793055833722</v>
      </c>
      <c r="CB249" s="35">
        <f t="shared" si="32"/>
        <v>7.1802335260647457E-2</v>
      </c>
      <c r="CC249" s="5">
        <f t="shared" si="33"/>
        <v>2233.2776616350698</v>
      </c>
      <c r="CD249" s="35">
        <f t="shared" si="34"/>
        <v>7.0000000000000007E-2</v>
      </c>
      <c r="CE249" s="5">
        <f t="shared" si="58"/>
        <v>299443.18016814219</v>
      </c>
      <c r="CF249" s="5">
        <f t="shared" si="59"/>
        <v>804426.71983315784</v>
      </c>
      <c r="CG249" s="5">
        <f t="shared" si="35"/>
        <v>380556.81983185711</v>
      </c>
      <c r="CH249" s="5">
        <f t="shared" si="36"/>
        <v>1103869.9000013</v>
      </c>
    </row>
    <row r="250" spans="9:86" ht="14.25" customHeight="1">
      <c r="I250" s="150"/>
      <c r="J250" s="2">
        <v>245</v>
      </c>
      <c r="K250" s="118">
        <v>52291</v>
      </c>
      <c r="L250" s="5">
        <f t="shared" si="37"/>
        <v>407437.24308976514</v>
      </c>
      <c r="M250" s="5">
        <f t="shared" si="0"/>
        <v>5108.6129075462923</v>
      </c>
      <c r="N250" s="5">
        <f t="shared" si="1"/>
        <v>2307.4818613041571</v>
      </c>
      <c r="O250" s="35">
        <f t="shared" si="2"/>
        <v>6.7960852389601922E-2</v>
      </c>
      <c r="P250" s="5">
        <f t="shared" si="3"/>
        <v>2801.1310462421352</v>
      </c>
      <c r="Q250" s="35">
        <f t="shared" si="4"/>
        <v>8.2500000000000004E-2</v>
      </c>
      <c r="R250" s="5">
        <f t="shared" si="38"/>
        <v>274870.23877153959</v>
      </c>
      <c r="S250" s="5">
        <f t="shared" si="39"/>
        <v>976739.9235773019</v>
      </c>
      <c r="T250" s="5">
        <f t="shared" si="5"/>
        <v>405129.76122846099</v>
      </c>
      <c r="U250" s="5">
        <f t="shared" si="6"/>
        <v>1251610.1623488415</v>
      </c>
      <c r="V250" s="150"/>
      <c r="W250" s="2">
        <v>245</v>
      </c>
      <c r="X250" s="118">
        <v>52291</v>
      </c>
      <c r="Y250" s="5">
        <f t="shared" si="40"/>
        <v>402168.10370524757</v>
      </c>
      <c r="Z250" s="5">
        <f t="shared" si="41"/>
        <v>4989.5991023797669</v>
      </c>
      <c r="AA250" s="5">
        <f t="shared" si="7"/>
        <v>2308.4784110114497</v>
      </c>
      <c r="AB250" s="35">
        <f t="shared" si="8"/>
        <v>6.8880999454994665E-2</v>
      </c>
      <c r="AC250" s="5">
        <f t="shared" si="9"/>
        <v>2681.1206913683172</v>
      </c>
      <c r="AD250" s="35">
        <f t="shared" si="10"/>
        <v>0.08</v>
      </c>
      <c r="AE250" s="5">
        <f t="shared" si="42"/>
        <v>280140.37470576412</v>
      </c>
      <c r="AF250" s="5">
        <f t="shared" si="43"/>
        <v>942311.4053772788</v>
      </c>
      <c r="AG250" s="5">
        <f t="shared" si="11"/>
        <v>399859.62529423612</v>
      </c>
      <c r="AH250" s="5">
        <f t="shared" si="12"/>
        <v>1222451.780083043</v>
      </c>
      <c r="AI250" s="150"/>
      <c r="AJ250" s="2">
        <v>245</v>
      </c>
      <c r="AK250" s="118">
        <v>52291</v>
      </c>
      <c r="AL250" s="5">
        <f t="shared" si="44"/>
        <v>396843.55152879545</v>
      </c>
      <c r="AM250" s="5">
        <f t="shared" si="45"/>
        <v>4871.6032698015033</v>
      </c>
      <c r="AN250" s="5">
        <f t="shared" si="13"/>
        <v>2308.6553328446994</v>
      </c>
      <c r="AO250" s="35">
        <f t="shared" si="14"/>
        <v>6.9810543443153739E-2</v>
      </c>
      <c r="AP250" s="5">
        <f t="shared" si="15"/>
        <v>2562.9479369568039</v>
      </c>
      <c r="AQ250" s="35">
        <f t="shared" si="16"/>
        <v>7.7499999999999999E-2</v>
      </c>
      <c r="AR250" s="5">
        <f t="shared" si="46"/>
        <v>285465.10380404996</v>
      </c>
      <c r="AS250" s="5">
        <f t="shared" si="47"/>
        <v>908077.69729731849</v>
      </c>
      <c r="AT250" s="5">
        <f t="shared" si="17"/>
        <v>394534.89619595074</v>
      </c>
      <c r="AU250" s="5">
        <f t="shared" si="18"/>
        <v>1193542.8011013684</v>
      </c>
      <c r="AV250" s="150"/>
      <c r="AW250" s="2">
        <v>245</v>
      </c>
      <c r="AX250" s="118">
        <v>52291</v>
      </c>
      <c r="AY250" s="5">
        <f t="shared" si="48"/>
        <v>391465.46365746675</v>
      </c>
      <c r="AZ250" s="5">
        <f t="shared" si="49"/>
        <v>4754.6586581588872</v>
      </c>
      <c r="BA250" s="5">
        <f t="shared" si="19"/>
        <v>2307.99951029972</v>
      </c>
      <c r="BB250" s="35">
        <f t="shared" si="20"/>
        <v>7.0749521208927649E-2</v>
      </c>
      <c r="BC250" s="5">
        <f t="shared" si="21"/>
        <v>2446.6591478591672</v>
      </c>
      <c r="BD250" s="35">
        <f t="shared" si="22"/>
        <v>7.5000000000000011E-2</v>
      </c>
      <c r="BE250" s="5">
        <f t="shared" si="50"/>
        <v>290842.53585283295</v>
      </c>
      <c r="BF250" s="5">
        <f t="shared" si="51"/>
        <v>874048.83539609413</v>
      </c>
      <c r="BG250" s="5">
        <f t="shared" si="23"/>
        <v>389157.46414716705</v>
      </c>
      <c r="BH250" s="5">
        <f t="shared" si="24"/>
        <v>1164891.371248927</v>
      </c>
      <c r="BI250" s="150"/>
      <c r="BJ250" s="2">
        <v>245</v>
      </c>
      <c r="BK250" s="118">
        <v>52291</v>
      </c>
      <c r="BL250" s="5">
        <f t="shared" si="52"/>
        <v>386035.84331959725</v>
      </c>
      <c r="BM250" s="5">
        <f t="shared" si="53"/>
        <v>4638.7987043821031</v>
      </c>
      <c r="BN250" s="5">
        <f t="shared" si="25"/>
        <v>2306.4988176595366</v>
      </c>
      <c r="BO250" s="35">
        <f t="shared" si="26"/>
        <v>7.1697968701315562E-2</v>
      </c>
      <c r="BP250" s="5">
        <f t="shared" si="27"/>
        <v>2332.2998867225665</v>
      </c>
      <c r="BQ250" s="35">
        <f t="shared" si="28"/>
        <v>7.2499999999999995E-2</v>
      </c>
      <c r="BR250" s="5">
        <f t="shared" si="54"/>
        <v>296270.6554980629</v>
      </c>
      <c r="BS250" s="5">
        <f t="shared" si="55"/>
        <v>840235.0270755518</v>
      </c>
      <c r="BT250" s="5">
        <f t="shared" si="29"/>
        <v>383729.34450193768</v>
      </c>
      <c r="BU250" s="5">
        <f t="shared" si="30"/>
        <v>1136505.6825736146</v>
      </c>
      <c r="BV250" s="150"/>
      <c r="BW250" s="2">
        <v>245</v>
      </c>
      <c r="BX250" s="118">
        <v>52291</v>
      </c>
      <c r="BY250" s="5">
        <f t="shared" si="56"/>
        <v>380556.81983185711</v>
      </c>
      <c r="BZ250" s="5">
        <f t="shared" si="57"/>
        <v>4524.056967218442</v>
      </c>
      <c r="CA250" s="5">
        <f t="shared" si="31"/>
        <v>2304.142184865942</v>
      </c>
      <c r="CB250" s="35">
        <f t="shared" si="32"/>
        <v>7.2655920949223518E-2</v>
      </c>
      <c r="CC250" s="5">
        <f t="shared" si="33"/>
        <v>2219.9147823525</v>
      </c>
      <c r="CD250" s="35">
        <f t="shared" si="34"/>
        <v>7.0000000000000007E-2</v>
      </c>
      <c r="CE250" s="5">
        <f t="shared" si="58"/>
        <v>301747.32235300815</v>
      </c>
      <c r="CF250" s="5">
        <f t="shared" si="59"/>
        <v>806646.63461551035</v>
      </c>
      <c r="CG250" s="5">
        <f t="shared" si="35"/>
        <v>378252.67764699116</v>
      </c>
      <c r="CH250" s="5">
        <f t="shared" si="36"/>
        <v>1108393.9569685184</v>
      </c>
    </row>
    <row r="251" spans="9:86" ht="14.25" customHeight="1">
      <c r="I251" s="150"/>
      <c r="J251" s="2">
        <v>246</v>
      </c>
      <c r="K251" s="118">
        <v>52322</v>
      </c>
      <c r="L251" s="5">
        <f t="shared" si="37"/>
        <v>405129.76122846099</v>
      </c>
      <c r="M251" s="5">
        <f t="shared" si="0"/>
        <v>5108.6129075462923</v>
      </c>
      <c r="N251" s="5">
        <f t="shared" si="1"/>
        <v>2323.345799100623</v>
      </c>
      <c r="O251" s="35">
        <f t="shared" si="2"/>
        <v>6.881782642842002E-2</v>
      </c>
      <c r="P251" s="5">
        <f t="shared" si="3"/>
        <v>2785.2671084456692</v>
      </c>
      <c r="Q251" s="35">
        <f t="shared" si="4"/>
        <v>8.2500000000000004E-2</v>
      </c>
      <c r="R251" s="5">
        <f t="shared" si="38"/>
        <v>277193.58457064023</v>
      </c>
      <c r="S251" s="5">
        <f t="shared" si="39"/>
        <v>979525.19068574754</v>
      </c>
      <c r="T251" s="5">
        <f t="shared" si="5"/>
        <v>402806.41542936035</v>
      </c>
      <c r="U251" s="5">
        <f t="shared" si="6"/>
        <v>1256718.7752563879</v>
      </c>
      <c r="V251" s="150"/>
      <c r="W251" s="2">
        <v>246</v>
      </c>
      <c r="X251" s="118">
        <v>52322</v>
      </c>
      <c r="Y251" s="5">
        <f t="shared" si="40"/>
        <v>399859.62529423612</v>
      </c>
      <c r="Z251" s="5">
        <f t="shared" si="41"/>
        <v>4989.5991023797669</v>
      </c>
      <c r="AA251" s="5">
        <f t="shared" si="7"/>
        <v>2323.8682670848593</v>
      </c>
      <c r="AB251" s="35">
        <f t="shared" si="8"/>
        <v>6.974052252586925E-2</v>
      </c>
      <c r="AC251" s="5">
        <f t="shared" si="9"/>
        <v>2665.7308352949076</v>
      </c>
      <c r="AD251" s="35">
        <f t="shared" si="10"/>
        <v>0.08</v>
      </c>
      <c r="AE251" s="5">
        <f t="shared" si="42"/>
        <v>282464.242972849</v>
      </c>
      <c r="AF251" s="5">
        <f t="shared" si="43"/>
        <v>944977.13621257374</v>
      </c>
      <c r="AG251" s="5">
        <f t="shared" si="11"/>
        <v>397535.75702715124</v>
      </c>
      <c r="AH251" s="5">
        <f t="shared" si="12"/>
        <v>1227441.3791854228</v>
      </c>
      <c r="AI251" s="150"/>
      <c r="AJ251" s="2">
        <v>246</v>
      </c>
      <c r="AK251" s="118">
        <v>52322</v>
      </c>
      <c r="AL251" s="5">
        <f t="shared" si="44"/>
        <v>394534.89619595074</v>
      </c>
      <c r="AM251" s="5">
        <f t="shared" si="45"/>
        <v>4871.6032698015033</v>
      </c>
      <c r="AN251" s="5">
        <f t="shared" si="13"/>
        <v>2323.5653985359882</v>
      </c>
      <c r="AO251" s="35">
        <f t="shared" si="14"/>
        <v>7.0672543927732867E-2</v>
      </c>
      <c r="AP251" s="5">
        <f t="shared" si="15"/>
        <v>2548.0378712655152</v>
      </c>
      <c r="AQ251" s="35">
        <f t="shared" si="16"/>
        <v>7.7499999999999999E-2</v>
      </c>
      <c r="AR251" s="5">
        <f t="shared" si="46"/>
        <v>287788.66920258594</v>
      </c>
      <c r="AS251" s="5">
        <f t="shared" si="47"/>
        <v>910625.73516858404</v>
      </c>
      <c r="AT251" s="5">
        <f t="shared" si="17"/>
        <v>392211.33079741476</v>
      </c>
      <c r="AU251" s="5">
        <f t="shared" si="18"/>
        <v>1198414.4043711699</v>
      </c>
      <c r="AV251" s="150"/>
      <c r="AW251" s="2">
        <v>246</v>
      </c>
      <c r="AX251" s="118">
        <v>52322</v>
      </c>
      <c r="AY251" s="5">
        <f t="shared" si="48"/>
        <v>389157.46414716705</v>
      </c>
      <c r="AZ251" s="5">
        <f t="shared" si="49"/>
        <v>4754.6586581588872</v>
      </c>
      <c r="BA251" s="5">
        <f t="shared" si="19"/>
        <v>2322.4245072390931</v>
      </c>
      <c r="BB251" s="35">
        <f t="shared" si="20"/>
        <v>7.1613926634926134E-2</v>
      </c>
      <c r="BC251" s="5">
        <f t="shared" si="21"/>
        <v>2432.234150919794</v>
      </c>
      <c r="BD251" s="35">
        <f t="shared" si="22"/>
        <v>7.5000000000000011E-2</v>
      </c>
      <c r="BE251" s="5">
        <f t="shared" si="50"/>
        <v>293164.96036007203</v>
      </c>
      <c r="BF251" s="5">
        <f t="shared" si="51"/>
        <v>876481.06954701396</v>
      </c>
      <c r="BG251" s="5">
        <f t="shared" si="23"/>
        <v>386835.03963992797</v>
      </c>
      <c r="BH251" s="5">
        <f t="shared" si="24"/>
        <v>1169646.0299070859</v>
      </c>
      <c r="BI251" s="150"/>
      <c r="BJ251" s="2">
        <v>246</v>
      </c>
      <c r="BK251" s="118">
        <v>52322</v>
      </c>
      <c r="BL251" s="5">
        <f t="shared" si="52"/>
        <v>383729.34450193768</v>
      </c>
      <c r="BM251" s="5">
        <f t="shared" si="53"/>
        <v>4638.7987043821031</v>
      </c>
      <c r="BN251" s="5">
        <f t="shared" si="25"/>
        <v>2320.4339146828961</v>
      </c>
      <c r="BO251" s="35">
        <f t="shared" si="26"/>
        <v>7.2564705762433929E-2</v>
      </c>
      <c r="BP251" s="5">
        <f t="shared" si="27"/>
        <v>2318.364789699207</v>
      </c>
      <c r="BQ251" s="35">
        <f t="shared" si="28"/>
        <v>7.2500000000000009E-2</v>
      </c>
      <c r="BR251" s="5">
        <f t="shared" si="54"/>
        <v>298591.08941274579</v>
      </c>
      <c r="BS251" s="5">
        <f t="shared" si="55"/>
        <v>842553.391865251</v>
      </c>
      <c r="BT251" s="5">
        <f t="shared" si="29"/>
        <v>381408.9105872548</v>
      </c>
      <c r="BU251" s="5">
        <f t="shared" si="30"/>
        <v>1141144.4812779967</v>
      </c>
      <c r="BV251" s="150"/>
      <c r="BW251" s="2">
        <v>246</v>
      </c>
      <c r="BX251" s="118">
        <v>52322</v>
      </c>
      <c r="BY251" s="5">
        <f t="shared" si="56"/>
        <v>378252.67764699116</v>
      </c>
      <c r="BZ251" s="5">
        <f t="shared" si="57"/>
        <v>4524.056967218442</v>
      </c>
      <c r="CA251" s="5">
        <f t="shared" si="31"/>
        <v>2317.5830142776599</v>
      </c>
      <c r="CB251" s="35">
        <f t="shared" si="32"/>
        <v>7.3524915525612924E-2</v>
      </c>
      <c r="CC251" s="5">
        <f t="shared" si="33"/>
        <v>2206.4739529407821</v>
      </c>
      <c r="CD251" s="35">
        <f t="shared" si="34"/>
        <v>7.0000000000000007E-2</v>
      </c>
      <c r="CE251" s="5">
        <f t="shared" si="58"/>
        <v>304064.90536728583</v>
      </c>
      <c r="CF251" s="5">
        <f t="shared" si="59"/>
        <v>808853.10856845113</v>
      </c>
      <c r="CG251" s="5">
        <f t="shared" si="35"/>
        <v>375935.09463271347</v>
      </c>
      <c r="CH251" s="5">
        <f t="shared" si="36"/>
        <v>1112918.0139357368</v>
      </c>
    </row>
    <row r="252" spans="9:86" ht="14.25" customHeight="1">
      <c r="I252" s="150"/>
      <c r="J252" s="2">
        <v>247</v>
      </c>
      <c r="K252" s="118">
        <v>52352</v>
      </c>
      <c r="L252" s="5">
        <f t="shared" si="37"/>
        <v>402806.41542936035</v>
      </c>
      <c r="M252" s="5">
        <f t="shared" si="0"/>
        <v>5108.6129075462923</v>
      </c>
      <c r="N252" s="5">
        <f t="shared" si="1"/>
        <v>2339.3188014694397</v>
      </c>
      <c r="O252" s="35">
        <f t="shared" si="2"/>
        <v>6.9690612021933399E-2</v>
      </c>
      <c r="P252" s="5">
        <f t="shared" si="3"/>
        <v>2769.2941060768526</v>
      </c>
      <c r="Q252" s="35">
        <f t="shared" si="4"/>
        <v>8.2500000000000004E-2</v>
      </c>
      <c r="R252" s="5">
        <f t="shared" si="38"/>
        <v>279532.90337210969</v>
      </c>
      <c r="S252" s="5">
        <f t="shared" si="39"/>
        <v>982294.48479182436</v>
      </c>
      <c r="T252" s="5">
        <f t="shared" si="5"/>
        <v>400467.09662789089</v>
      </c>
      <c r="U252" s="5">
        <f t="shared" si="6"/>
        <v>1261827.388163934</v>
      </c>
      <c r="V252" s="150"/>
      <c r="W252" s="2">
        <v>247</v>
      </c>
      <c r="X252" s="118">
        <v>52352</v>
      </c>
      <c r="Y252" s="5">
        <f t="shared" si="40"/>
        <v>397535.75702715124</v>
      </c>
      <c r="Z252" s="5">
        <f t="shared" si="41"/>
        <v>4989.5991023797669</v>
      </c>
      <c r="AA252" s="5">
        <f t="shared" si="7"/>
        <v>2339.3607221987586</v>
      </c>
      <c r="AB252" s="35">
        <f t="shared" si="8"/>
        <v>7.0615858247105548E-2</v>
      </c>
      <c r="AC252" s="5">
        <f t="shared" si="9"/>
        <v>2650.2383801810083</v>
      </c>
      <c r="AD252" s="35">
        <f t="shared" si="10"/>
        <v>0.08</v>
      </c>
      <c r="AE252" s="5">
        <f t="shared" si="42"/>
        <v>284803.60369504773</v>
      </c>
      <c r="AF252" s="5">
        <f t="shared" si="43"/>
        <v>947627.37459275476</v>
      </c>
      <c r="AG252" s="5">
        <f t="shared" si="11"/>
        <v>395196.3963049525</v>
      </c>
      <c r="AH252" s="5">
        <f t="shared" si="12"/>
        <v>1232430.9782878025</v>
      </c>
      <c r="AI252" s="150"/>
      <c r="AJ252" s="2">
        <v>247</v>
      </c>
      <c r="AK252" s="118">
        <v>52352</v>
      </c>
      <c r="AL252" s="5">
        <f t="shared" si="44"/>
        <v>392211.33079741476</v>
      </c>
      <c r="AM252" s="5">
        <f t="shared" si="45"/>
        <v>4871.6032698015033</v>
      </c>
      <c r="AN252" s="5">
        <f t="shared" si="13"/>
        <v>2338.5717584015329</v>
      </c>
      <c r="AO252" s="35">
        <f t="shared" si="14"/>
        <v>7.1550357925058108E-2</v>
      </c>
      <c r="AP252" s="5">
        <f t="shared" si="15"/>
        <v>2533.0315113999704</v>
      </c>
      <c r="AQ252" s="35">
        <f t="shared" si="16"/>
        <v>7.7499999999999999E-2</v>
      </c>
      <c r="AR252" s="5">
        <f t="shared" si="46"/>
        <v>290127.24096098746</v>
      </c>
      <c r="AS252" s="5">
        <f t="shared" si="47"/>
        <v>913158.76667998405</v>
      </c>
      <c r="AT252" s="5">
        <f t="shared" si="17"/>
        <v>389872.75903901324</v>
      </c>
      <c r="AU252" s="5">
        <f t="shared" si="18"/>
        <v>1203286.0076409716</v>
      </c>
      <c r="AV252" s="150"/>
      <c r="AW252" s="2">
        <v>247</v>
      </c>
      <c r="AX252" s="118">
        <v>52352</v>
      </c>
      <c r="AY252" s="5">
        <f t="shared" si="48"/>
        <v>386835.03963992797</v>
      </c>
      <c r="AZ252" s="5">
        <f t="shared" si="49"/>
        <v>4754.6586581588872</v>
      </c>
      <c r="BA252" s="5">
        <f t="shared" si="19"/>
        <v>2336.9396604093376</v>
      </c>
      <c r="BB252" s="35">
        <f t="shared" si="20"/>
        <v>7.2494146215438926E-2</v>
      </c>
      <c r="BC252" s="5">
        <f t="shared" si="21"/>
        <v>2417.7189977495495</v>
      </c>
      <c r="BD252" s="35">
        <f t="shared" si="22"/>
        <v>7.4999999999999997E-2</v>
      </c>
      <c r="BE252" s="5">
        <f t="shared" si="50"/>
        <v>295501.90002048138</v>
      </c>
      <c r="BF252" s="5">
        <f t="shared" si="51"/>
        <v>878898.78854476346</v>
      </c>
      <c r="BG252" s="5">
        <f t="shared" si="23"/>
        <v>384498.09997951862</v>
      </c>
      <c r="BH252" s="5">
        <f t="shared" si="24"/>
        <v>1174400.6885652449</v>
      </c>
      <c r="BI252" s="150"/>
      <c r="BJ252" s="2">
        <v>247</v>
      </c>
      <c r="BK252" s="118">
        <v>52352</v>
      </c>
      <c r="BL252" s="5">
        <f t="shared" si="52"/>
        <v>381408.9105872548</v>
      </c>
      <c r="BM252" s="5">
        <f t="shared" si="53"/>
        <v>4638.7987043821031</v>
      </c>
      <c r="BN252" s="5">
        <f t="shared" si="25"/>
        <v>2334.4532029174388</v>
      </c>
      <c r="BO252" s="35">
        <f t="shared" si="26"/>
        <v>7.3447257411676653E-2</v>
      </c>
      <c r="BP252" s="5">
        <f t="shared" si="27"/>
        <v>2304.3455014646643</v>
      </c>
      <c r="BQ252" s="35">
        <f t="shared" si="28"/>
        <v>7.2499999999999995E-2</v>
      </c>
      <c r="BR252" s="5">
        <f t="shared" si="54"/>
        <v>300925.5426156632</v>
      </c>
      <c r="BS252" s="5">
        <f t="shared" si="55"/>
        <v>844857.73736671568</v>
      </c>
      <c r="BT252" s="5">
        <f t="shared" si="29"/>
        <v>379074.45738433738</v>
      </c>
      <c r="BU252" s="5">
        <f t="shared" si="30"/>
        <v>1145783.2799823789</v>
      </c>
      <c r="BV252" s="150"/>
      <c r="BW252" s="2">
        <v>247</v>
      </c>
      <c r="BX252" s="118">
        <v>52352</v>
      </c>
      <c r="BY252" s="5">
        <f t="shared" si="56"/>
        <v>375935.09463271347</v>
      </c>
      <c r="BZ252" s="5">
        <f t="shared" si="57"/>
        <v>4524.056967218442</v>
      </c>
      <c r="CA252" s="5">
        <f t="shared" si="31"/>
        <v>2331.1022485276135</v>
      </c>
      <c r="CB252" s="35">
        <f t="shared" si="32"/>
        <v>7.4409724927812476E-2</v>
      </c>
      <c r="CC252" s="5">
        <f t="shared" si="33"/>
        <v>2192.9547186908285</v>
      </c>
      <c r="CD252" s="35">
        <f t="shared" si="34"/>
        <v>6.9999999999999993E-2</v>
      </c>
      <c r="CE252" s="5">
        <f t="shared" si="58"/>
        <v>306396.00761581346</v>
      </c>
      <c r="CF252" s="5">
        <f t="shared" si="59"/>
        <v>811046.06328714197</v>
      </c>
      <c r="CG252" s="5">
        <f t="shared" si="35"/>
        <v>373603.99238418584</v>
      </c>
      <c r="CH252" s="5">
        <f t="shared" si="36"/>
        <v>1117442.0709029555</v>
      </c>
    </row>
    <row r="253" spans="9:86" ht="14.25" customHeight="1">
      <c r="I253" s="150"/>
      <c r="J253" s="2">
        <v>248</v>
      </c>
      <c r="K253" s="118">
        <v>52383</v>
      </c>
      <c r="L253" s="5">
        <f t="shared" si="37"/>
        <v>400467.09662789089</v>
      </c>
      <c r="M253" s="5">
        <f t="shared" si="0"/>
        <v>5108.6129075462923</v>
      </c>
      <c r="N253" s="5">
        <f t="shared" si="1"/>
        <v>2355.4016182295422</v>
      </c>
      <c r="O253" s="35">
        <f t="shared" si="2"/>
        <v>7.0579629779217112E-2</v>
      </c>
      <c r="P253" s="5">
        <f t="shared" si="3"/>
        <v>2753.21128931675</v>
      </c>
      <c r="Q253" s="35">
        <f t="shared" si="4"/>
        <v>8.2500000000000004E-2</v>
      </c>
      <c r="R253" s="5">
        <f t="shared" si="38"/>
        <v>281888.30499033921</v>
      </c>
      <c r="S253" s="5">
        <f t="shared" si="39"/>
        <v>985047.69608114113</v>
      </c>
      <c r="T253" s="5">
        <f t="shared" si="5"/>
        <v>398111.69500966137</v>
      </c>
      <c r="U253" s="5">
        <f t="shared" si="6"/>
        <v>1266936.0010714803</v>
      </c>
      <c r="V253" s="150"/>
      <c r="W253" s="2">
        <v>248</v>
      </c>
      <c r="X253" s="118">
        <v>52383</v>
      </c>
      <c r="Y253" s="5">
        <f t="shared" si="40"/>
        <v>395196.3963049525</v>
      </c>
      <c r="Z253" s="5">
        <f t="shared" si="41"/>
        <v>4989.5991023797669</v>
      </c>
      <c r="AA253" s="5">
        <f t="shared" si="7"/>
        <v>2354.9564603467502</v>
      </c>
      <c r="AB253" s="35">
        <f t="shared" si="8"/>
        <v>7.1507427163770579E-2</v>
      </c>
      <c r="AC253" s="5">
        <f t="shared" si="9"/>
        <v>2634.6426420330167</v>
      </c>
      <c r="AD253" s="35">
        <f t="shared" si="10"/>
        <v>0.08</v>
      </c>
      <c r="AE253" s="5">
        <f t="shared" si="42"/>
        <v>287158.56015539449</v>
      </c>
      <c r="AF253" s="5">
        <f t="shared" si="43"/>
        <v>950262.01723478781</v>
      </c>
      <c r="AG253" s="5">
        <f t="shared" si="11"/>
        <v>392841.43984460575</v>
      </c>
      <c r="AH253" s="5">
        <f t="shared" si="12"/>
        <v>1237420.5773901823</v>
      </c>
      <c r="AI253" s="150"/>
      <c r="AJ253" s="2">
        <v>248</v>
      </c>
      <c r="AK253" s="118">
        <v>52383</v>
      </c>
      <c r="AL253" s="5">
        <f t="shared" si="44"/>
        <v>389872.75903901324</v>
      </c>
      <c r="AM253" s="5">
        <f t="shared" si="45"/>
        <v>4871.6032698015033</v>
      </c>
      <c r="AN253" s="5">
        <f t="shared" si="13"/>
        <v>2353.6750343412095</v>
      </c>
      <c r="AO253" s="35">
        <f t="shared" si="14"/>
        <v>7.2444405917747701E-2</v>
      </c>
      <c r="AP253" s="5">
        <f t="shared" si="15"/>
        <v>2517.9282354602938</v>
      </c>
      <c r="AQ253" s="35">
        <f t="shared" si="16"/>
        <v>7.7499999999999999E-2</v>
      </c>
      <c r="AR253" s="5">
        <f t="shared" si="46"/>
        <v>292480.91599532869</v>
      </c>
      <c r="AS253" s="5">
        <f t="shared" si="47"/>
        <v>915676.69491544436</v>
      </c>
      <c r="AT253" s="5">
        <f t="shared" si="17"/>
        <v>387519.08400467201</v>
      </c>
      <c r="AU253" s="5">
        <f t="shared" si="18"/>
        <v>1208157.610910773</v>
      </c>
      <c r="AV253" s="150"/>
      <c r="AW253" s="2">
        <v>248</v>
      </c>
      <c r="AX253" s="118">
        <v>52383</v>
      </c>
      <c r="AY253" s="5">
        <f t="shared" si="48"/>
        <v>384498.09997951862</v>
      </c>
      <c r="AZ253" s="5">
        <f t="shared" si="49"/>
        <v>4754.6586581588872</v>
      </c>
      <c r="BA253" s="5">
        <f t="shared" si="19"/>
        <v>2351.545533286896</v>
      </c>
      <c r="BB253" s="35">
        <f t="shared" si="20"/>
        <v>7.3390600372136794E-2</v>
      </c>
      <c r="BC253" s="5">
        <f t="shared" si="21"/>
        <v>2403.1131248719912</v>
      </c>
      <c r="BD253" s="35">
        <f t="shared" si="22"/>
        <v>7.4999999999999997E-2</v>
      </c>
      <c r="BE253" s="5">
        <f t="shared" si="50"/>
        <v>297853.44555376825</v>
      </c>
      <c r="BF253" s="5">
        <f t="shared" si="51"/>
        <v>881301.90166963544</v>
      </c>
      <c r="BG253" s="5">
        <f t="shared" si="23"/>
        <v>382146.55444623175</v>
      </c>
      <c r="BH253" s="5">
        <f t="shared" si="24"/>
        <v>1179155.3472234036</v>
      </c>
      <c r="BI253" s="150"/>
      <c r="BJ253" s="2">
        <v>248</v>
      </c>
      <c r="BK253" s="118">
        <v>52383</v>
      </c>
      <c r="BL253" s="5">
        <f t="shared" si="52"/>
        <v>379074.45738433738</v>
      </c>
      <c r="BM253" s="5">
        <f t="shared" si="53"/>
        <v>4638.7987043821031</v>
      </c>
      <c r="BN253" s="5">
        <f t="shared" si="25"/>
        <v>2348.557191018398</v>
      </c>
      <c r="BO253" s="35">
        <f t="shared" si="26"/>
        <v>7.4346044011208104E-2</v>
      </c>
      <c r="BP253" s="5">
        <f t="shared" si="27"/>
        <v>2290.2415133637051</v>
      </c>
      <c r="BQ253" s="35">
        <f t="shared" si="28"/>
        <v>7.2499999999999995E-2</v>
      </c>
      <c r="BR253" s="5">
        <f t="shared" si="54"/>
        <v>303274.09980668162</v>
      </c>
      <c r="BS253" s="5">
        <f t="shared" si="55"/>
        <v>847147.97888007935</v>
      </c>
      <c r="BT253" s="5">
        <f t="shared" si="29"/>
        <v>376725.90019331896</v>
      </c>
      <c r="BU253" s="5">
        <f t="shared" si="30"/>
        <v>1150422.078686761</v>
      </c>
      <c r="BV253" s="150"/>
      <c r="BW253" s="2">
        <v>248</v>
      </c>
      <c r="BX253" s="118">
        <v>52383</v>
      </c>
      <c r="BY253" s="5">
        <f t="shared" si="56"/>
        <v>373603.99238418584</v>
      </c>
      <c r="BZ253" s="5">
        <f t="shared" si="57"/>
        <v>4524.056967218442</v>
      </c>
      <c r="CA253" s="5">
        <f t="shared" si="31"/>
        <v>2344.7003449773579</v>
      </c>
      <c r="CB253" s="35">
        <f t="shared" si="32"/>
        <v>7.5310769459858887E-2</v>
      </c>
      <c r="CC253" s="5">
        <f t="shared" si="33"/>
        <v>2179.3566222410841</v>
      </c>
      <c r="CD253" s="35">
        <f t="shared" si="34"/>
        <v>7.0000000000000007E-2</v>
      </c>
      <c r="CE253" s="5">
        <f t="shared" si="58"/>
        <v>308740.70796079084</v>
      </c>
      <c r="CF253" s="5">
        <f t="shared" si="59"/>
        <v>813225.41990938305</v>
      </c>
      <c r="CG253" s="5">
        <f t="shared" si="35"/>
        <v>371259.29203920846</v>
      </c>
      <c r="CH253" s="5">
        <f t="shared" si="36"/>
        <v>1121966.1278701739</v>
      </c>
    </row>
    <row r="254" spans="9:86" ht="14.25" customHeight="1">
      <c r="I254" s="150"/>
      <c r="J254" s="2">
        <v>249</v>
      </c>
      <c r="K254" s="118">
        <v>52413</v>
      </c>
      <c r="L254" s="5">
        <f t="shared" si="37"/>
        <v>398111.69500966137</v>
      </c>
      <c r="M254" s="5">
        <f t="shared" si="0"/>
        <v>5108.6129075462923</v>
      </c>
      <c r="N254" s="5">
        <f t="shared" si="1"/>
        <v>2371.5950043548705</v>
      </c>
      <c r="O254" s="35">
        <f t="shared" si="2"/>
        <v>7.148531532480551E-2</v>
      </c>
      <c r="P254" s="5">
        <f t="shared" si="3"/>
        <v>2737.0179031914217</v>
      </c>
      <c r="Q254" s="35">
        <f t="shared" si="4"/>
        <v>8.249999999999999E-2</v>
      </c>
      <c r="R254" s="5">
        <f t="shared" si="38"/>
        <v>284259.8999946941</v>
      </c>
      <c r="S254" s="5">
        <f t="shared" si="39"/>
        <v>987784.71398433251</v>
      </c>
      <c r="T254" s="5">
        <f t="shared" si="5"/>
        <v>395740.10000530648</v>
      </c>
      <c r="U254" s="5">
        <f t="shared" si="6"/>
        <v>1272044.6139790267</v>
      </c>
      <c r="V254" s="150"/>
      <c r="W254" s="2">
        <v>249</v>
      </c>
      <c r="X254" s="118">
        <v>52413</v>
      </c>
      <c r="Y254" s="5">
        <f t="shared" si="40"/>
        <v>392841.43984460575</v>
      </c>
      <c r="Z254" s="5">
        <f t="shared" si="41"/>
        <v>4989.5991023797669</v>
      </c>
      <c r="AA254" s="5">
        <f t="shared" si="7"/>
        <v>2370.656170082395</v>
      </c>
      <c r="AB254" s="35">
        <f t="shared" si="8"/>
        <v>7.241566483475298E-2</v>
      </c>
      <c r="AC254" s="5">
        <f t="shared" si="9"/>
        <v>2618.942932297372</v>
      </c>
      <c r="AD254" s="35">
        <f t="shared" si="10"/>
        <v>0.08</v>
      </c>
      <c r="AE254" s="5">
        <f t="shared" si="42"/>
        <v>289529.21632547688</v>
      </c>
      <c r="AF254" s="5">
        <f t="shared" si="43"/>
        <v>952880.96016708517</v>
      </c>
      <c r="AG254" s="5">
        <f t="shared" si="11"/>
        <v>390470.78367452335</v>
      </c>
      <c r="AH254" s="5">
        <f t="shared" si="12"/>
        <v>1242410.1764925621</v>
      </c>
      <c r="AI254" s="150"/>
      <c r="AJ254" s="2">
        <v>249</v>
      </c>
      <c r="AK254" s="118">
        <v>52413</v>
      </c>
      <c r="AL254" s="5">
        <f t="shared" si="44"/>
        <v>387519.08400467201</v>
      </c>
      <c r="AM254" s="5">
        <f t="shared" si="45"/>
        <v>4871.6032698015033</v>
      </c>
      <c r="AN254" s="5">
        <f t="shared" si="13"/>
        <v>2368.8758522713301</v>
      </c>
      <c r="AO254" s="35">
        <f t="shared" si="14"/>
        <v>7.3355123400614883E-2</v>
      </c>
      <c r="AP254" s="5">
        <f t="shared" si="15"/>
        <v>2502.7274175301732</v>
      </c>
      <c r="AQ254" s="35">
        <f t="shared" si="16"/>
        <v>7.7499999999999986E-2</v>
      </c>
      <c r="AR254" s="5">
        <f t="shared" si="46"/>
        <v>294849.79184760002</v>
      </c>
      <c r="AS254" s="5">
        <f t="shared" si="47"/>
        <v>918179.4223329745</v>
      </c>
      <c r="AT254" s="5">
        <f t="shared" si="17"/>
        <v>385150.20815240068</v>
      </c>
      <c r="AU254" s="5">
        <f t="shared" si="18"/>
        <v>1213029.2141805745</v>
      </c>
      <c r="AV254" s="150"/>
      <c r="AW254" s="2">
        <v>249</v>
      </c>
      <c r="AX254" s="118">
        <v>52413</v>
      </c>
      <c r="AY254" s="5">
        <f t="shared" si="48"/>
        <v>382146.55444623175</v>
      </c>
      <c r="AZ254" s="5">
        <f t="shared" si="49"/>
        <v>4754.6586581588872</v>
      </c>
      <c r="BA254" s="5">
        <f t="shared" si="19"/>
        <v>2366.2426928699388</v>
      </c>
      <c r="BB254" s="35">
        <f t="shared" si="20"/>
        <v>7.4303724537268967E-2</v>
      </c>
      <c r="BC254" s="5">
        <f t="shared" si="21"/>
        <v>2388.4159652889484</v>
      </c>
      <c r="BD254" s="35">
        <f t="shared" si="22"/>
        <v>7.5000000000000011E-2</v>
      </c>
      <c r="BE254" s="5">
        <f t="shared" si="50"/>
        <v>300219.68824663816</v>
      </c>
      <c r="BF254" s="5">
        <f t="shared" si="51"/>
        <v>883690.31763492443</v>
      </c>
      <c r="BG254" s="5">
        <f t="shared" si="23"/>
        <v>379780.31175336184</v>
      </c>
      <c r="BH254" s="5">
        <f t="shared" si="24"/>
        <v>1183910.0058815626</v>
      </c>
      <c r="BI254" s="150"/>
      <c r="BJ254" s="2">
        <v>249</v>
      </c>
      <c r="BK254" s="118">
        <v>52413</v>
      </c>
      <c r="BL254" s="5">
        <f t="shared" si="52"/>
        <v>376725.90019331896</v>
      </c>
      <c r="BM254" s="5">
        <f t="shared" si="53"/>
        <v>4638.7987043821031</v>
      </c>
      <c r="BN254" s="5">
        <f t="shared" si="25"/>
        <v>2362.7463907141346</v>
      </c>
      <c r="BO254" s="35">
        <f t="shared" si="26"/>
        <v>7.5261500932163522E-2</v>
      </c>
      <c r="BP254" s="5">
        <f t="shared" si="27"/>
        <v>2276.0523136679685</v>
      </c>
      <c r="BQ254" s="35">
        <f t="shared" si="28"/>
        <v>7.2499999999999995E-2</v>
      </c>
      <c r="BR254" s="5">
        <f t="shared" si="54"/>
        <v>305636.84619739576</v>
      </c>
      <c r="BS254" s="5">
        <f t="shared" si="55"/>
        <v>849424.0311937473</v>
      </c>
      <c r="BT254" s="5">
        <f t="shared" si="29"/>
        <v>374363.15380260482</v>
      </c>
      <c r="BU254" s="5">
        <f t="shared" si="30"/>
        <v>1155060.877391143</v>
      </c>
      <c r="BV254" s="150"/>
      <c r="BW254" s="2">
        <v>249</v>
      </c>
      <c r="BX254" s="118">
        <v>52413</v>
      </c>
      <c r="BY254" s="5">
        <f t="shared" si="56"/>
        <v>371259.29203920846</v>
      </c>
      <c r="BZ254" s="5">
        <f t="shared" si="57"/>
        <v>4524.056967218442</v>
      </c>
      <c r="CA254" s="5">
        <f t="shared" si="31"/>
        <v>2358.3777636563923</v>
      </c>
      <c r="CB254" s="35">
        <f t="shared" si="32"/>
        <v>7.6228484433159743E-2</v>
      </c>
      <c r="CC254" s="5">
        <f t="shared" si="33"/>
        <v>2165.6792035620497</v>
      </c>
      <c r="CD254" s="35">
        <f t="shared" si="34"/>
        <v>7.0000000000000007E-2</v>
      </c>
      <c r="CE254" s="5">
        <f t="shared" si="58"/>
        <v>311099.08572444721</v>
      </c>
      <c r="CF254" s="5">
        <f t="shared" si="59"/>
        <v>815391.09911294514</v>
      </c>
      <c r="CG254" s="5">
        <f t="shared" si="35"/>
        <v>368900.91427555209</v>
      </c>
      <c r="CH254" s="5">
        <f t="shared" si="36"/>
        <v>1126490.1848373923</v>
      </c>
    </row>
    <row r="255" spans="9:86" ht="14.25" customHeight="1">
      <c r="I255" s="150"/>
      <c r="J255" s="2">
        <v>250</v>
      </c>
      <c r="K255" s="118">
        <v>52444</v>
      </c>
      <c r="L255" s="5">
        <f t="shared" si="37"/>
        <v>395740.10000530648</v>
      </c>
      <c r="M255" s="5">
        <f t="shared" si="0"/>
        <v>5108.6129075462923</v>
      </c>
      <c r="N255" s="5">
        <f t="shared" si="1"/>
        <v>2387.8997200098102</v>
      </c>
      <c r="O255" s="35">
        <f t="shared" si="2"/>
        <v>7.2408119975037891E-2</v>
      </c>
      <c r="P255" s="5">
        <f t="shared" si="3"/>
        <v>2720.7131875364821</v>
      </c>
      <c r="Q255" s="35">
        <f t="shared" si="4"/>
        <v>8.2500000000000004E-2</v>
      </c>
      <c r="R255" s="5">
        <f t="shared" si="38"/>
        <v>286647.79971470393</v>
      </c>
      <c r="S255" s="5">
        <f t="shared" si="39"/>
        <v>990505.42717186897</v>
      </c>
      <c r="T255" s="5">
        <f t="shared" si="5"/>
        <v>393352.20028529665</v>
      </c>
      <c r="U255" s="5">
        <f t="shared" si="6"/>
        <v>1277153.2268865728</v>
      </c>
      <c r="V255" s="150"/>
      <c r="W255" s="2">
        <v>250</v>
      </c>
      <c r="X255" s="118">
        <v>52444</v>
      </c>
      <c r="Y255" s="5">
        <f t="shared" si="40"/>
        <v>390470.78367452335</v>
      </c>
      <c r="Z255" s="5">
        <f t="shared" si="41"/>
        <v>4989.5991023797669</v>
      </c>
      <c r="AA255" s="5">
        <f t="shared" si="7"/>
        <v>2386.4605445496109</v>
      </c>
      <c r="AB255" s="35">
        <f t="shared" si="8"/>
        <v>7.3341022509039039E-2</v>
      </c>
      <c r="AC255" s="5">
        <f t="shared" si="9"/>
        <v>2603.1385578301561</v>
      </c>
      <c r="AD255" s="35">
        <f t="shared" si="10"/>
        <v>8.0000000000000016E-2</v>
      </c>
      <c r="AE255" s="5">
        <f t="shared" si="42"/>
        <v>291915.67687002651</v>
      </c>
      <c r="AF255" s="5">
        <f t="shared" si="43"/>
        <v>955484.0987249153</v>
      </c>
      <c r="AG255" s="5">
        <f t="shared" si="11"/>
        <v>388084.32312997372</v>
      </c>
      <c r="AH255" s="5">
        <f t="shared" si="12"/>
        <v>1247399.7755949418</v>
      </c>
      <c r="AI255" s="150"/>
      <c r="AJ255" s="2">
        <v>250</v>
      </c>
      <c r="AK255" s="118">
        <v>52444</v>
      </c>
      <c r="AL255" s="5">
        <f t="shared" si="44"/>
        <v>385150.20815240068</v>
      </c>
      <c r="AM255" s="5">
        <f t="shared" si="45"/>
        <v>4871.6032698015033</v>
      </c>
      <c r="AN255" s="5">
        <f t="shared" si="13"/>
        <v>2384.1748421505822</v>
      </c>
      <c r="AO255" s="35">
        <f t="shared" si="14"/>
        <v>7.4282961556874486E-2</v>
      </c>
      <c r="AP255" s="5">
        <f t="shared" si="15"/>
        <v>2487.4284276509211</v>
      </c>
      <c r="AQ255" s="35">
        <f t="shared" si="16"/>
        <v>7.7499999999999999E-2</v>
      </c>
      <c r="AR255" s="5">
        <f t="shared" si="46"/>
        <v>297233.96668975061</v>
      </c>
      <c r="AS255" s="5">
        <f t="shared" si="47"/>
        <v>920666.85076062544</v>
      </c>
      <c r="AT255" s="5">
        <f t="shared" si="17"/>
        <v>382766.03331025009</v>
      </c>
      <c r="AU255" s="5">
        <f t="shared" si="18"/>
        <v>1217900.817450376</v>
      </c>
      <c r="AV255" s="150"/>
      <c r="AW255" s="2">
        <v>250</v>
      </c>
      <c r="AX255" s="118">
        <v>52444</v>
      </c>
      <c r="AY255" s="5">
        <f t="shared" si="48"/>
        <v>379780.31175336184</v>
      </c>
      <c r="AZ255" s="5">
        <f t="shared" si="49"/>
        <v>4754.6586581588872</v>
      </c>
      <c r="BA255" s="5">
        <f t="shared" si="19"/>
        <v>2381.0317097003758</v>
      </c>
      <c r="BB255" s="35">
        <f t="shared" si="20"/>
        <v>7.5233969829800129E-2</v>
      </c>
      <c r="BC255" s="5">
        <f t="shared" si="21"/>
        <v>2373.6269484585114</v>
      </c>
      <c r="BD255" s="35">
        <f t="shared" si="22"/>
        <v>7.4999999999999997E-2</v>
      </c>
      <c r="BE255" s="5">
        <f t="shared" si="50"/>
        <v>302600.71995633852</v>
      </c>
      <c r="BF255" s="5">
        <f t="shared" si="51"/>
        <v>886063.94458338292</v>
      </c>
      <c r="BG255" s="5">
        <f t="shared" si="23"/>
        <v>377399.28004366148</v>
      </c>
      <c r="BH255" s="5">
        <f t="shared" si="24"/>
        <v>1188664.6645397213</v>
      </c>
      <c r="BI255" s="150"/>
      <c r="BJ255" s="2">
        <v>250</v>
      </c>
      <c r="BK255" s="118">
        <v>52444</v>
      </c>
      <c r="BL255" s="5">
        <f t="shared" si="52"/>
        <v>374363.15380260482</v>
      </c>
      <c r="BM255" s="5">
        <f t="shared" si="53"/>
        <v>4638.7987043821031</v>
      </c>
      <c r="BN255" s="5">
        <f t="shared" si="25"/>
        <v>2377.0213168246992</v>
      </c>
      <c r="BO255" s="35">
        <f t="shared" si="26"/>
        <v>7.6194079230716E-2</v>
      </c>
      <c r="BP255" s="5">
        <f t="shared" si="27"/>
        <v>2261.7773875574039</v>
      </c>
      <c r="BQ255" s="35">
        <f t="shared" si="28"/>
        <v>7.2499999999999995E-2</v>
      </c>
      <c r="BR255" s="5">
        <f t="shared" si="54"/>
        <v>308013.86751422047</v>
      </c>
      <c r="BS255" s="5">
        <f t="shared" si="55"/>
        <v>851685.80858130474</v>
      </c>
      <c r="BT255" s="5">
        <f t="shared" si="29"/>
        <v>371986.13248578011</v>
      </c>
      <c r="BU255" s="5">
        <f t="shared" si="30"/>
        <v>1159699.6760955253</v>
      </c>
      <c r="BV255" s="150"/>
      <c r="BW255" s="2">
        <v>250</v>
      </c>
      <c r="BX255" s="118">
        <v>52444</v>
      </c>
      <c r="BY255" s="5">
        <f t="shared" si="56"/>
        <v>368900.91427555209</v>
      </c>
      <c r="BZ255" s="5">
        <f t="shared" si="57"/>
        <v>4524.056967218442</v>
      </c>
      <c r="CA255" s="5">
        <f t="shared" si="31"/>
        <v>2372.1349672777214</v>
      </c>
      <c r="CB255" s="35">
        <f t="shared" si="32"/>
        <v>7.7163320842490904E-2</v>
      </c>
      <c r="CC255" s="5">
        <f t="shared" si="33"/>
        <v>2151.9219999407205</v>
      </c>
      <c r="CD255" s="35">
        <f t="shared" si="34"/>
        <v>7.0000000000000007E-2</v>
      </c>
      <c r="CE255" s="5">
        <f t="shared" si="58"/>
        <v>313471.22069172491</v>
      </c>
      <c r="CF255" s="5">
        <f t="shared" si="59"/>
        <v>817543.02111288591</v>
      </c>
      <c r="CG255" s="5">
        <f t="shared" si="35"/>
        <v>366528.77930827439</v>
      </c>
      <c r="CH255" s="5">
        <f t="shared" si="36"/>
        <v>1131014.2418046109</v>
      </c>
    </row>
    <row r="256" spans="9:86" ht="14.25" customHeight="1">
      <c r="I256" s="150"/>
      <c r="J256" s="2">
        <v>251</v>
      </c>
      <c r="K256" s="118">
        <v>52475</v>
      </c>
      <c r="L256" s="5">
        <f t="shared" si="37"/>
        <v>393352.20028529665</v>
      </c>
      <c r="M256" s="5">
        <f t="shared" si="0"/>
        <v>5108.6129075462923</v>
      </c>
      <c r="N256" s="5">
        <f t="shared" si="1"/>
        <v>2404.3165305848779</v>
      </c>
      <c r="O256" s="35">
        <f t="shared" si="2"/>
        <v>7.3348511451295936E-2</v>
      </c>
      <c r="P256" s="5">
        <f t="shared" si="3"/>
        <v>2704.2963769614144</v>
      </c>
      <c r="Q256" s="35">
        <f t="shared" si="4"/>
        <v>8.2500000000000004E-2</v>
      </c>
      <c r="R256" s="5">
        <f t="shared" si="38"/>
        <v>289052.11624528881</v>
      </c>
      <c r="S256" s="5">
        <f t="shared" si="39"/>
        <v>993209.72354883037</v>
      </c>
      <c r="T256" s="5">
        <f t="shared" si="5"/>
        <v>390947.88375471177</v>
      </c>
      <c r="U256" s="5">
        <f t="shared" si="6"/>
        <v>1282261.8397941191</v>
      </c>
      <c r="V256" s="150"/>
      <c r="W256" s="2">
        <v>251</v>
      </c>
      <c r="X256" s="118">
        <v>52475</v>
      </c>
      <c r="Y256" s="5">
        <f t="shared" si="40"/>
        <v>388084.32312997372</v>
      </c>
      <c r="Z256" s="5">
        <f t="shared" si="41"/>
        <v>4989.5991023797669</v>
      </c>
      <c r="AA256" s="5">
        <f t="shared" si="7"/>
        <v>2402.3702815132751</v>
      </c>
      <c r="AB256" s="35">
        <f t="shared" si="8"/>
        <v>7.428396783887696E-2</v>
      </c>
      <c r="AC256" s="5">
        <f t="shared" si="9"/>
        <v>2587.2288208664918</v>
      </c>
      <c r="AD256" s="35">
        <f t="shared" si="10"/>
        <v>0.08</v>
      </c>
      <c r="AE256" s="5">
        <f t="shared" si="42"/>
        <v>294318.04715153977</v>
      </c>
      <c r="AF256" s="5">
        <f t="shared" si="43"/>
        <v>958071.32754578174</v>
      </c>
      <c r="AG256" s="5">
        <f t="shared" si="11"/>
        <v>385681.95284846047</v>
      </c>
      <c r="AH256" s="5">
        <f t="shared" si="12"/>
        <v>1252389.3746973216</v>
      </c>
      <c r="AI256" s="150"/>
      <c r="AJ256" s="2">
        <v>251</v>
      </c>
      <c r="AK256" s="118">
        <v>52475</v>
      </c>
      <c r="AL256" s="5">
        <f t="shared" si="44"/>
        <v>382766.03331025009</v>
      </c>
      <c r="AM256" s="5">
        <f t="shared" si="45"/>
        <v>4871.6032698015033</v>
      </c>
      <c r="AN256" s="5">
        <f t="shared" si="13"/>
        <v>2399.5726380061383</v>
      </c>
      <c r="AO256" s="35">
        <f t="shared" si="14"/>
        <v>7.5228387971233712E-2</v>
      </c>
      <c r="AP256" s="5">
        <f t="shared" si="15"/>
        <v>2472.030631795365</v>
      </c>
      <c r="AQ256" s="35">
        <f t="shared" si="16"/>
        <v>7.7499999999999999E-2</v>
      </c>
      <c r="AR256" s="5">
        <f t="shared" si="46"/>
        <v>299633.53932775673</v>
      </c>
      <c r="AS256" s="5">
        <f t="shared" si="47"/>
        <v>923138.88139242085</v>
      </c>
      <c r="AT256" s="5">
        <f t="shared" si="17"/>
        <v>380366.46067224396</v>
      </c>
      <c r="AU256" s="5">
        <f t="shared" si="18"/>
        <v>1222772.4207201777</v>
      </c>
      <c r="AV256" s="150"/>
      <c r="AW256" s="2">
        <v>251</v>
      </c>
      <c r="AX256" s="118">
        <v>52475</v>
      </c>
      <c r="AY256" s="5">
        <f t="shared" si="48"/>
        <v>377399.28004366148</v>
      </c>
      <c r="AZ256" s="5">
        <f t="shared" si="49"/>
        <v>4754.6586581588872</v>
      </c>
      <c r="BA256" s="5">
        <f t="shared" si="19"/>
        <v>2395.9131578860033</v>
      </c>
      <c r="BB256" s="35">
        <f t="shared" si="20"/>
        <v>7.6181803768427508E-2</v>
      </c>
      <c r="BC256" s="5">
        <f t="shared" si="21"/>
        <v>2358.7455002728839</v>
      </c>
      <c r="BD256" s="35">
        <f t="shared" si="22"/>
        <v>7.4999999999999983E-2</v>
      </c>
      <c r="BE256" s="5">
        <f t="shared" si="50"/>
        <v>304996.63311422453</v>
      </c>
      <c r="BF256" s="5">
        <f t="shared" si="51"/>
        <v>888422.69008365576</v>
      </c>
      <c r="BG256" s="5">
        <f t="shared" si="23"/>
        <v>375003.36688577547</v>
      </c>
      <c r="BH256" s="5">
        <f t="shared" si="24"/>
        <v>1193419.3231978803</v>
      </c>
      <c r="BI256" s="150"/>
      <c r="BJ256" s="2">
        <v>251</v>
      </c>
      <c r="BK256" s="118">
        <v>52475</v>
      </c>
      <c r="BL256" s="5">
        <f t="shared" si="52"/>
        <v>371986.13248578011</v>
      </c>
      <c r="BM256" s="5">
        <f t="shared" si="53"/>
        <v>4638.7987043821031</v>
      </c>
      <c r="BN256" s="5">
        <f t="shared" si="25"/>
        <v>2391.3824872805149</v>
      </c>
      <c r="BO256" s="35">
        <f t="shared" si="26"/>
        <v>7.7144246361020352E-2</v>
      </c>
      <c r="BP256" s="5">
        <f t="shared" si="27"/>
        <v>2247.4162171015882</v>
      </c>
      <c r="BQ256" s="35">
        <f t="shared" si="28"/>
        <v>7.2499999999999995E-2</v>
      </c>
      <c r="BR256" s="5">
        <f t="shared" si="54"/>
        <v>310405.250001501</v>
      </c>
      <c r="BS256" s="5">
        <f t="shared" si="55"/>
        <v>853933.22479840636</v>
      </c>
      <c r="BT256" s="5">
        <f t="shared" si="29"/>
        <v>369594.74999849958</v>
      </c>
      <c r="BU256" s="5">
        <f t="shared" si="30"/>
        <v>1164338.4747999073</v>
      </c>
      <c r="BV256" s="150"/>
      <c r="BW256" s="2">
        <v>251</v>
      </c>
      <c r="BX256" s="118">
        <v>52475</v>
      </c>
      <c r="BY256" s="5">
        <f t="shared" si="56"/>
        <v>366528.77930827439</v>
      </c>
      <c r="BZ256" s="5">
        <f t="shared" si="57"/>
        <v>4524.056967218442</v>
      </c>
      <c r="CA256" s="5">
        <f t="shared" si="31"/>
        <v>2385.9724212535079</v>
      </c>
      <c r="CB256" s="35">
        <f t="shared" si="32"/>
        <v>7.8115746078866594E-2</v>
      </c>
      <c r="CC256" s="5">
        <f t="shared" si="33"/>
        <v>2138.084545964934</v>
      </c>
      <c r="CD256" s="35">
        <f t="shared" si="34"/>
        <v>7.0000000000000007E-2</v>
      </c>
      <c r="CE256" s="5">
        <f t="shared" si="58"/>
        <v>315857.19311297842</v>
      </c>
      <c r="CF256" s="5">
        <f t="shared" si="59"/>
        <v>819681.10565885087</v>
      </c>
      <c r="CG256" s="5">
        <f t="shared" si="35"/>
        <v>364142.80688702088</v>
      </c>
      <c r="CH256" s="5">
        <f t="shared" si="36"/>
        <v>1135538.2987718293</v>
      </c>
    </row>
    <row r="257" spans="9:86" ht="14.25" customHeight="1">
      <c r="I257" s="150"/>
      <c r="J257" s="2">
        <v>252</v>
      </c>
      <c r="K257" s="118">
        <v>52505</v>
      </c>
      <c r="L257" s="5">
        <f t="shared" si="37"/>
        <v>390947.88375471177</v>
      </c>
      <c r="M257" s="5">
        <f t="shared" si="0"/>
        <v>5108.6129075462923</v>
      </c>
      <c r="N257" s="5">
        <f t="shared" si="1"/>
        <v>2420.8462067326486</v>
      </c>
      <c r="O257" s="35">
        <f t="shared" si="2"/>
        <v>7.4306974632502187E-2</v>
      </c>
      <c r="P257" s="5">
        <f t="shared" si="3"/>
        <v>2687.7667008136436</v>
      </c>
      <c r="Q257" s="35">
        <f t="shared" si="4"/>
        <v>8.2500000000000018E-2</v>
      </c>
      <c r="R257" s="5">
        <f t="shared" si="38"/>
        <v>291472.96245202149</v>
      </c>
      <c r="S257" s="5">
        <f t="shared" si="39"/>
        <v>995897.49024964403</v>
      </c>
      <c r="T257" s="5">
        <f t="shared" si="5"/>
        <v>388527.0375479791</v>
      </c>
      <c r="U257" s="5">
        <f t="shared" si="6"/>
        <v>1287370.4527016655</v>
      </c>
      <c r="V257" s="150"/>
      <c r="W257" s="2">
        <v>252</v>
      </c>
      <c r="X257" s="118">
        <v>52505</v>
      </c>
      <c r="Y257" s="5">
        <f t="shared" si="40"/>
        <v>385681.95284846047</v>
      </c>
      <c r="Z257" s="5">
        <f t="shared" si="41"/>
        <v>4989.5991023797669</v>
      </c>
      <c r="AA257" s="5">
        <f t="shared" si="7"/>
        <v>2418.3860833900303</v>
      </c>
      <c r="AB257" s="35">
        <f t="shared" si="8"/>
        <v>7.5244985632197711E-2</v>
      </c>
      <c r="AC257" s="5">
        <f t="shared" si="9"/>
        <v>2571.2130189897366</v>
      </c>
      <c r="AD257" s="35">
        <f t="shared" si="10"/>
        <v>0.08</v>
      </c>
      <c r="AE257" s="5">
        <f t="shared" si="42"/>
        <v>296736.43323492981</v>
      </c>
      <c r="AF257" s="5">
        <f t="shared" si="43"/>
        <v>960642.54056477151</v>
      </c>
      <c r="AG257" s="5">
        <f t="shared" si="11"/>
        <v>383263.56676507043</v>
      </c>
      <c r="AH257" s="5">
        <f t="shared" si="12"/>
        <v>1257378.9737997013</v>
      </c>
      <c r="AI257" s="150"/>
      <c r="AJ257" s="2">
        <v>252</v>
      </c>
      <c r="AK257" s="118">
        <v>52505</v>
      </c>
      <c r="AL257" s="5">
        <f t="shared" si="44"/>
        <v>380366.46067224396</v>
      </c>
      <c r="AM257" s="5">
        <f t="shared" si="45"/>
        <v>4871.6032698015033</v>
      </c>
      <c r="AN257" s="5">
        <f t="shared" si="13"/>
        <v>2415.0698779599279</v>
      </c>
      <c r="AO257" s="35">
        <f t="shared" si="14"/>
        <v>7.6191887382235535E-2</v>
      </c>
      <c r="AP257" s="5">
        <f t="shared" si="15"/>
        <v>2456.5333918415754</v>
      </c>
      <c r="AQ257" s="35">
        <f t="shared" si="16"/>
        <v>7.7499999999999986E-2</v>
      </c>
      <c r="AR257" s="5">
        <f t="shared" si="46"/>
        <v>302048.60920571664</v>
      </c>
      <c r="AS257" s="5">
        <f t="shared" si="47"/>
        <v>925595.41478426242</v>
      </c>
      <c r="AT257" s="5">
        <f t="shared" si="17"/>
        <v>377951.39079428406</v>
      </c>
      <c r="AU257" s="5">
        <f t="shared" si="18"/>
        <v>1227644.0239899792</v>
      </c>
      <c r="AV257" s="150"/>
      <c r="AW257" s="2">
        <v>252</v>
      </c>
      <c r="AX257" s="118">
        <v>52505</v>
      </c>
      <c r="AY257" s="5">
        <f t="shared" si="48"/>
        <v>375003.36688577547</v>
      </c>
      <c r="AZ257" s="5">
        <f t="shared" si="49"/>
        <v>4754.6586581588872</v>
      </c>
      <c r="BA257" s="5">
        <f t="shared" si="19"/>
        <v>2410.8876151227905</v>
      </c>
      <c r="BB257" s="35">
        <f t="shared" si="20"/>
        <v>7.7147711023847015E-2</v>
      </c>
      <c r="BC257" s="5">
        <f t="shared" si="21"/>
        <v>2343.7710430360967</v>
      </c>
      <c r="BD257" s="35">
        <f t="shared" si="22"/>
        <v>7.5000000000000011E-2</v>
      </c>
      <c r="BE257" s="5">
        <f t="shared" si="50"/>
        <v>307407.52072934731</v>
      </c>
      <c r="BF257" s="5">
        <f t="shared" si="51"/>
        <v>890766.46112669189</v>
      </c>
      <c r="BG257" s="5">
        <f t="shared" si="23"/>
        <v>372592.47927065269</v>
      </c>
      <c r="BH257" s="5">
        <f t="shared" si="24"/>
        <v>1198173.9818560393</v>
      </c>
      <c r="BI257" s="150"/>
      <c r="BJ257" s="2">
        <v>252</v>
      </c>
      <c r="BK257" s="118">
        <v>52505</v>
      </c>
      <c r="BL257" s="5">
        <f t="shared" si="52"/>
        <v>369594.74999849958</v>
      </c>
      <c r="BM257" s="5">
        <f t="shared" si="53"/>
        <v>4638.7987043821031</v>
      </c>
      <c r="BN257" s="5">
        <f t="shared" si="25"/>
        <v>2405.830423141168</v>
      </c>
      <c r="BO257" s="35">
        <f t="shared" si="26"/>
        <v>7.8112486927401484E-2</v>
      </c>
      <c r="BP257" s="5">
        <f t="shared" si="27"/>
        <v>2232.9682812409351</v>
      </c>
      <c r="BQ257" s="35">
        <f t="shared" si="28"/>
        <v>7.2500000000000009E-2</v>
      </c>
      <c r="BR257" s="5">
        <f t="shared" si="54"/>
        <v>312811.08042464219</v>
      </c>
      <c r="BS257" s="5">
        <f t="shared" si="55"/>
        <v>856166.19307964726</v>
      </c>
      <c r="BT257" s="5">
        <f t="shared" si="29"/>
        <v>367188.91957535839</v>
      </c>
      <c r="BU257" s="5">
        <f t="shared" si="30"/>
        <v>1168977.2735042893</v>
      </c>
      <c r="BV257" s="150"/>
      <c r="BW257" s="2">
        <v>252</v>
      </c>
      <c r="BX257" s="118">
        <v>52505</v>
      </c>
      <c r="BY257" s="5">
        <f t="shared" si="56"/>
        <v>364142.80688702088</v>
      </c>
      <c r="BZ257" s="5">
        <f t="shared" si="57"/>
        <v>4524.056967218442</v>
      </c>
      <c r="CA257" s="5">
        <f t="shared" si="31"/>
        <v>2399.8905937108202</v>
      </c>
      <c r="CB257" s="35">
        <f t="shared" si="32"/>
        <v>7.9086244681650236E-2</v>
      </c>
      <c r="CC257" s="5">
        <f t="shared" si="33"/>
        <v>2124.1663735076218</v>
      </c>
      <c r="CD257" s="35">
        <f t="shared" si="34"/>
        <v>7.0000000000000007E-2</v>
      </c>
      <c r="CE257" s="5">
        <f t="shared" si="58"/>
        <v>318257.08370668924</v>
      </c>
      <c r="CF257" s="5">
        <f t="shared" si="59"/>
        <v>821805.27203235845</v>
      </c>
      <c r="CG257" s="5">
        <f t="shared" si="35"/>
        <v>361742.91629331006</v>
      </c>
      <c r="CH257" s="5">
        <f t="shared" si="36"/>
        <v>1140062.3557390478</v>
      </c>
    </row>
    <row r="258" spans="9:86" ht="14.25" customHeight="1">
      <c r="I258" s="150"/>
      <c r="J258" s="2">
        <v>253</v>
      </c>
      <c r="K258" s="118">
        <v>52536</v>
      </c>
      <c r="L258" s="5">
        <f t="shared" si="37"/>
        <v>388527.0375479791</v>
      </c>
      <c r="M258" s="5">
        <f t="shared" si="0"/>
        <v>5108.6129075462923</v>
      </c>
      <c r="N258" s="5">
        <f t="shared" si="1"/>
        <v>2437.4895244039358</v>
      </c>
      <c r="O258" s="35">
        <f t="shared" si="2"/>
        <v>7.5284012349424126E-2</v>
      </c>
      <c r="P258" s="5">
        <f t="shared" si="3"/>
        <v>2671.1233831423565</v>
      </c>
      <c r="Q258" s="35">
        <f t="shared" si="4"/>
        <v>8.2500000000000018E-2</v>
      </c>
      <c r="R258" s="5">
        <f t="shared" si="38"/>
        <v>293910.45197642542</v>
      </c>
      <c r="S258" s="5">
        <f t="shared" si="39"/>
        <v>998568.61363278644</v>
      </c>
      <c r="T258" s="5">
        <f t="shared" si="5"/>
        <v>386089.54802357516</v>
      </c>
      <c r="U258" s="5">
        <f t="shared" si="6"/>
        <v>1292479.0656092118</v>
      </c>
      <c r="V258" s="150"/>
      <c r="W258" s="2">
        <v>253</v>
      </c>
      <c r="X258" s="118">
        <v>52536</v>
      </c>
      <c r="Y258" s="5">
        <f t="shared" si="40"/>
        <v>383263.56676507043</v>
      </c>
      <c r="Z258" s="5">
        <f t="shared" si="41"/>
        <v>4989.5991023797669</v>
      </c>
      <c r="AA258" s="5">
        <f t="shared" si="7"/>
        <v>2434.508657279297</v>
      </c>
      <c r="AB258" s="35">
        <f t="shared" si="8"/>
        <v>7.6224578646837501E-2</v>
      </c>
      <c r="AC258" s="5">
        <f t="shared" si="9"/>
        <v>2555.0904451004699</v>
      </c>
      <c r="AD258" s="35">
        <f t="shared" si="10"/>
        <v>8.0000000000000016E-2</v>
      </c>
      <c r="AE258" s="5">
        <f t="shared" si="42"/>
        <v>299170.94189220911</v>
      </c>
      <c r="AF258" s="5">
        <f t="shared" si="43"/>
        <v>963197.63100987196</v>
      </c>
      <c r="AG258" s="5">
        <f t="shared" si="11"/>
        <v>380829.05810779112</v>
      </c>
      <c r="AH258" s="5">
        <f t="shared" si="12"/>
        <v>1262368.5729020811</v>
      </c>
      <c r="AI258" s="150"/>
      <c r="AJ258" s="2">
        <v>253</v>
      </c>
      <c r="AK258" s="118">
        <v>52536</v>
      </c>
      <c r="AL258" s="5">
        <f t="shared" si="44"/>
        <v>377951.39079428406</v>
      </c>
      <c r="AM258" s="5">
        <f t="shared" si="45"/>
        <v>4871.6032698015033</v>
      </c>
      <c r="AN258" s="5">
        <f t="shared" si="13"/>
        <v>2430.6672042550854</v>
      </c>
      <c r="AO258" s="35">
        <f t="shared" si="14"/>
        <v>7.7173962476399349E-2</v>
      </c>
      <c r="AP258" s="5">
        <f t="shared" si="15"/>
        <v>2440.9360655464179</v>
      </c>
      <c r="AQ258" s="35">
        <f t="shared" si="16"/>
        <v>7.7499999999999999E-2</v>
      </c>
      <c r="AR258" s="5">
        <f t="shared" si="46"/>
        <v>304479.2764099717</v>
      </c>
      <c r="AS258" s="5">
        <f t="shared" si="47"/>
        <v>928036.35084980889</v>
      </c>
      <c r="AT258" s="5">
        <f t="shared" si="17"/>
        <v>375520.723590029</v>
      </c>
      <c r="AU258" s="5">
        <f t="shared" si="18"/>
        <v>1232515.6272597807</v>
      </c>
      <c r="AV258" s="150"/>
      <c r="AW258" s="2">
        <v>253</v>
      </c>
      <c r="AX258" s="118">
        <v>52536</v>
      </c>
      <c r="AY258" s="5">
        <f t="shared" si="48"/>
        <v>372592.47927065269</v>
      </c>
      <c r="AZ258" s="5">
        <f t="shared" si="49"/>
        <v>4754.6586581588872</v>
      </c>
      <c r="BA258" s="5">
        <f t="shared" si="19"/>
        <v>2425.9556627173079</v>
      </c>
      <c r="BB258" s="35">
        <f t="shared" si="20"/>
        <v>7.8132194212811812E-2</v>
      </c>
      <c r="BC258" s="5">
        <f t="shared" si="21"/>
        <v>2328.7029954415793</v>
      </c>
      <c r="BD258" s="35">
        <f t="shared" si="22"/>
        <v>7.5000000000000011E-2</v>
      </c>
      <c r="BE258" s="5">
        <f t="shared" si="50"/>
        <v>309833.47639206459</v>
      </c>
      <c r="BF258" s="5">
        <f t="shared" si="51"/>
        <v>893095.16412213352</v>
      </c>
      <c r="BG258" s="5">
        <f t="shared" si="23"/>
        <v>370166.52360793541</v>
      </c>
      <c r="BH258" s="5">
        <f t="shared" si="24"/>
        <v>1202928.6405141982</v>
      </c>
      <c r="BI258" s="150"/>
      <c r="BJ258" s="2">
        <v>253</v>
      </c>
      <c r="BK258" s="118">
        <v>52536</v>
      </c>
      <c r="BL258" s="5">
        <f t="shared" si="52"/>
        <v>367188.91957535839</v>
      </c>
      <c r="BM258" s="5">
        <f t="shared" si="53"/>
        <v>4638.7987043821031</v>
      </c>
      <c r="BN258" s="5">
        <f t="shared" si="25"/>
        <v>2420.3656486143127</v>
      </c>
      <c r="BO258" s="35">
        <f t="shared" si="26"/>
        <v>7.9099303478331009E-2</v>
      </c>
      <c r="BP258" s="5">
        <f t="shared" si="27"/>
        <v>2218.4330557677904</v>
      </c>
      <c r="BQ258" s="35">
        <f t="shared" si="28"/>
        <v>7.2499999999999995E-2</v>
      </c>
      <c r="BR258" s="5">
        <f t="shared" si="54"/>
        <v>315231.44607325649</v>
      </c>
      <c r="BS258" s="5">
        <f t="shared" si="55"/>
        <v>858384.62613541505</v>
      </c>
      <c r="BT258" s="5">
        <f t="shared" si="29"/>
        <v>364768.55392674409</v>
      </c>
      <c r="BU258" s="5">
        <f t="shared" si="30"/>
        <v>1173616.0722086716</v>
      </c>
      <c r="BV258" s="150"/>
      <c r="BW258" s="2">
        <v>253</v>
      </c>
      <c r="BX258" s="118">
        <v>52536</v>
      </c>
      <c r="BY258" s="5">
        <f t="shared" si="56"/>
        <v>361742.91629331006</v>
      </c>
      <c r="BZ258" s="5">
        <f t="shared" si="57"/>
        <v>4524.056967218442</v>
      </c>
      <c r="CA258" s="5">
        <f t="shared" si="31"/>
        <v>2413.8899555074663</v>
      </c>
      <c r="CB258" s="35">
        <f t="shared" si="32"/>
        <v>8.0075319132449016E-2</v>
      </c>
      <c r="CC258" s="5">
        <f t="shared" si="33"/>
        <v>2110.1670117109757</v>
      </c>
      <c r="CD258" s="35">
        <f t="shared" si="34"/>
        <v>7.0000000000000007E-2</v>
      </c>
      <c r="CE258" s="5">
        <f t="shared" si="58"/>
        <v>320670.97366219672</v>
      </c>
      <c r="CF258" s="5">
        <f t="shared" si="59"/>
        <v>823915.43904406938</v>
      </c>
      <c r="CG258" s="5">
        <f t="shared" si="35"/>
        <v>359329.02633780258</v>
      </c>
      <c r="CH258" s="5">
        <f t="shared" si="36"/>
        <v>1144586.4127062662</v>
      </c>
    </row>
    <row r="259" spans="9:86" ht="14.25" customHeight="1">
      <c r="I259" s="150"/>
      <c r="J259" s="2">
        <v>254</v>
      </c>
      <c r="K259" s="118">
        <v>52566</v>
      </c>
      <c r="L259" s="5">
        <f t="shared" si="37"/>
        <v>386089.54802357516</v>
      </c>
      <c r="M259" s="5">
        <f t="shared" si="0"/>
        <v>5108.6129075462923</v>
      </c>
      <c r="N259" s="5">
        <f t="shared" si="1"/>
        <v>2454.2472648842131</v>
      </c>
      <c r="O259" s="35">
        <f t="shared" si="2"/>
        <v>7.6280146223518697E-2</v>
      </c>
      <c r="P259" s="5">
        <f t="shared" si="3"/>
        <v>2654.3656426620792</v>
      </c>
      <c r="Q259" s="35">
        <f t="shared" si="4"/>
        <v>8.2500000000000004E-2</v>
      </c>
      <c r="R259" s="5">
        <f t="shared" si="38"/>
        <v>296364.69924130966</v>
      </c>
      <c r="S259" s="5">
        <f t="shared" si="39"/>
        <v>1001222.9792754485</v>
      </c>
      <c r="T259" s="5">
        <f t="shared" si="5"/>
        <v>383635.30075869092</v>
      </c>
      <c r="U259" s="5">
        <f t="shared" si="6"/>
        <v>1297587.6785167581</v>
      </c>
      <c r="V259" s="150"/>
      <c r="W259" s="2">
        <v>254</v>
      </c>
      <c r="X259" s="118">
        <v>52566</v>
      </c>
      <c r="Y259" s="5">
        <f t="shared" si="40"/>
        <v>380829.05810779112</v>
      </c>
      <c r="Z259" s="5">
        <f t="shared" si="41"/>
        <v>4989.5991023797669</v>
      </c>
      <c r="AA259" s="5">
        <f t="shared" si="7"/>
        <v>2450.7387149944925</v>
      </c>
      <c r="AB259" s="35">
        <f t="shared" si="8"/>
        <v>7.7223268429295971E-2</v>
      </c>
      <c r="AC259" s="5">
        <f t="shared" si="9"/>
        <v>2538.8603873852744</v>
      </c>
      <c r="AD259" s="35">
        <f t="shared" si="10"/>
        <v>0.08</v>
      </c>
      <c r="AE259" s="5">
        <f t="shared" si="42"/>
        <v>301621.68060720363</v>
      </c>
      <c r="AF259" s="5">
        <f t="shared" si="43"/>
        <v>965736.4913972572</v>
      </c>
      <c r="AG259" s="5">
        <f t="shared" si="11"/>
        <v>378378.31939279661</v>
      </c>
      <c r="AH259" s="5">
        <f t="shared" si="12"/>
        <v>1267358.1720044608</v>
      </c>
      <c r="AI259" s="150"/>
      <c r="AJ259" s="2">
        <v>254</v>
      </c>
      <c r="AK259" s="118">
        <v>52566</v>
      </c>
      <c r="AL259" s="5">
        <f t="shared" si="44"/>
        <v>375520.723590029</v>
      </c>
      <c r="AM259" s="5">
        <f t="shared" si="45"/>
        <v>4871.6032698015033</v>
      </c>
      <c r="AN259" s="5">
        <f t="shared" si="13"/>
        <v>2446.365263282566</v>
      </c>
      <c r="AO259" s="35">
        <f t="shared" si="14"/>
        <v>7.8175134726892817E-2</v>
      </c>
      <c r="AP259" s="5">
        <f t="shared" si="15"/>
        <v>2425.2380065189373</v>
      </c>
      <c r="AQ259" s="35">
        <f t="shared" si="16"/>
        <v>7.7499999999999999E-2</v>
      </c>
      <c r="AR259" s="5">
        <f t="shared" si="46"/>
        <v>306925.64167325426</v>
      </c>
      <c r="AS259" s="5">
        <f t="shared" si="47"/>
        <v>930461.58885632781</v>
      </c>
      <c r="AT259" s="5">
        <f t="shared" si="17"/>
        <v>373074.35832674644</v>
      </c>
      <c r="AU259" s="5">
        <f t="shared" si="18"/>
        <v>1237387.2305295821</v>
      </c>
      <c r="AV259" s="150"/>
      <c r="AW259" s="2">
        <v>254</v>
      </c>
      <c r="AX259" s="118">
        <v>52566</v>
      </c>
      <c r="AY259" s="5">
        <f t="shared" si="48"/>
        <v>370166.52360793541</v>
      </c>
      <c r="AZ259" s="5">
        <f t="shared" si="49"/>
        <v>4754.6586581588872</v>
      </c>
      <c r="BA259" s="5">
        <f t="shared" si="19"/>
        <v>2441.1178856092911</v>
      </c>
      <c r="BB259" s="35">
        <f t="shared" si="20"/>
        <v>7.9135774736717762E-2</v>
      </c>
      <c r="BC259" s="5">
        <f t="shared" si="21"/>
        <v>2313.5407725495961</v>
      </c>
      <c r="BD259" s="35">
        <f t="shared" si="22"/>
        <v>7.4999999999999997E-2</v>
      </c>
      <c r="BE259" s="5">
        <f t="shared" si="50"/>
        <v>312274.59427767387</v>
      </c>
      <c r="BF259" s="5">
        <f t="shared" si="51"/>
        <v>895408.70489468309</v>
      </c>
      <c r="BG259" s="5">
        <f t="shared" si="23"/>
        <v>367725.40572232613</v>
      </c>
      <c r="BH259" s="5">
        <f t="shared" si="24"/>
        <v>1207683.299172357</v>
      </c>
      <c r="BI259" s="150"/>
      <c r="BJ259" s="2">
        <v>254</v>
      </c>
      <c r="BK259" s="118">
        <v>52566</v>
      </c>
      <c r="BL259" s="5">
        <f t="shared" si="52"/>
        <v>364768.55392674409</v>
      </c>
      <c r="BM259" s="5">
        <f t="shared" si="53"/>
        <v>4638.7987043821031</v>
      </c>
      <c r="BN259" s="5">
        <f t="shared" si="25"/>
        <v>2434.9886910746909</v>
      </c>
      <c r="BO259" s="35">
        <f t="shared" si="26"/>
        <v>8.0105217344926261E-2</v>
      </c>
      <c r="BP259" s="5">
        <f t="shared" si="27"/>
        <v>2203.8100133074122</v>
      </c>
      <c r="BQ259" s="35">
        <f t="shared" si="28"/>
        <v>7.2499999999999995E-2</v>
      </c>
      <c r="BR259" s="5">
        <f t="shared" si="54"/>
        <v>317666.43476433121</v>
      </c>
      <c r="BS259" s="5">
        <f t="shared" si="55"/>
        <v>860588.43614872242</v>
      </c>
      <c r="BT259" s="5">
        <f t="shared" si="29"/>
        <v>362333.56523566938</v>
      </c>
      <c r="BU259" s="5">
        <f t="shared" si="30"/>
        <v>1178254.8709130536</v>
      </c>
      <c r="BV259" s="150"/>
      <c r="BW259" s="2">
        <v>254</v>
      </c>
      <c r="BX259" s="118">
        <v>52566</v>
      </c>
      <c r="BY259" s="5">
        <f t="shared" si="56"/>
        <v>359329.02633780258</v>
      </c>
      <c r="BZ259" s="5">
        <f t="shared" si="57"/>
        <v>4524.056967218442</v>
      </c>
      <c r="CA259" s="5">
        <f t="shared" si="31"/>
        <v>2427.9709802479269</v>
      </c>
      <c r="CB259" s="35">
        <f t="shared" si="32"/>
        <v>8.1083490693526411E-2</v>
      </c>
      <c r="CC259" s="5">
        <f t="shared" si="33"/>
        <v>2096.085986970515</v>
      </c>
      <c r="CD259" s="35">
        <f t="shared" si="34"/>
        <v>7.0000000000000007E-2</v>
      </c>
      <c r="CE259" s="5">
        <f t="shared" si="58"/>
        <v>323098.94464244467</v>
      </c>
      <c r="CF259" s="5">
        <f t="shared" si="59"/>
        <v>826011.52503103984</v>
      </c>
      <c r="CG259" s="5">
        <f t="shared" si="35"/>
        <v>356901.05535755464</v>
      </c>
      <c r="CH259" s="5">
        <f t="shared" si="36"/>
        <v>1149110.4696734846</v>
      </c>
    </row>
    <row r="260" spans="9:86" ht="14.25" customHeight="1">
      <c r="I260" s="150"/>
      <c r="J260" s="2">
        <v>255</v>
      </c>
      <c r="K260" s="118">
        <v>52597</v>
      </c>
      <c r="L260" s="5">
        <f t="shared" si="37"/>
        <v>383635.30075869092</v>
      </c>
      <c r="M260" s="5">
        <f t="shared" si="0"/>
        <v>5108.6129075462923</v>
      </c>
      <c r="N260" s="5">
        <f t="shared" si="1"/>
        <v>2471.1202148302923</v>
      </c>
      <c r="O260" s="35">
        <f t="shared" si="2"/>
        <v>7.7295917553259041E-2</v>
      </c>
      <c r="P260" s="5">
        <f t="shared" si="3"/>
        <v>2637.492692716</v>
      </c>
      <c r="Q260" s="35">
        <f t="shared" si="4"/>
        <v>8.2500000000000004E-2</v>
      </c>
      <c r="R260" s="5">
        <f t="shared" si="38"/>
        <v>298835.81945613993</v>
      </c>
      <c r="S260" s="5">
        <f t="shared" si="39"/>
        <v>1003860.4719681644</v>
      </c>
      <c r="T260" s="5">
        <f t="shared" si="5"/>
        <v>381164.18054386065</v>
      </c>
      <c r="U260" s="5">
        <f t="shared" si="6"/>
        <v>1302696.2914243042</v>
      </c>
      <c r="V260" s="150"/>
      <c r="W260" s="2">
        <v>255</v>
      </c>
      <c r="X260" s="118">
        <v>52597</v>
      </c>
      <c r="Y260" s="5">
        <f t="shared" si="40"/>
        <v>378378.31939279661</v>
      </c>
      <c r="Z260" s="5">
        <f t="shared" si="41"/>
        <v>4989.5991023797669</v>
      </c>
      <c r="AA260" s="5">
        <f t="shared" si="7"/>
        <v>2467.0769730944562</v>
      </c>
      <c r="AB260" s="35">
        <f t="shared" si="8"/>
        <v>7.8241596200971653E-2</v>
      </c>
      <c r="AC260" s="5">
        <f t="shared" si="9"/>
        <v>2522.5221292853107</v>
      </c>
      <c r="AD260" s="35">
        <f t="shared" si="10"/>
        <v>0.08</v>
      </c>
      <c r="AE260" s="5">
        <f t="shared" si="42"/>
        <v>304088.75758029806</v>
      </c>
      <c r="AF260" s="5">
        <f t="shared" si="43"/>
        <v>968259.01352654246</v>
      </c>
      <c r="AG260" s="5">
        <f t="shared" si="11"/>
        <v>375911.24241970218</v>
      </c>
      <c r="AH260" s="5">
        <f t="shared" si="12"/>
        <v>1272347.7711068406</v>
      </c>
      <c r="AI260" s="150"/>
      <c r="AJ260" s="2">
        <v>255</v>
      </c>
      <c r="AK260" s="118">
        <v>52597</v>
      </c>
      <c r="AL260" s="5">
        <f t="shared" si="44"/>
        <v>373074.35832674644</v>
      </c>
      <c r="AM260" s="5">
        <f t="shared" si="45"/>
        <v>4871.6032698015033</v>
      </c>
      <c r="AN260" s="5">
        <f t="shared" si="13"/>
        <v>2462.1647056079328</v>
      </c>
      <c r="AO260" s="35">
        <f t="shared" si="14"/>
        <v>7.9195945279675856E-2</v>
      </c>
      <c r="AP260" s="5">
        <f t="shared" si="15"/>
        <v>2409.4385641935705</v>
      </c>
      <c r="AQ260" s="35">
        <f t="shared" si="16"/>
        <v>7.7499999999999986E-2</v>
      </c>
      <c r="AR260" s="5">
        <f t="shared" si="46"/>
        <v>309387.80637886218</v>
      </c>
      <c r="AS260" s="5">
        <f t="shared" si="47"/>
        <v>932871.02742052136</v>
      </c>
      <c r="AT260" s="5">
        <f t="shared" si="17"/>
        <v>370612.19362113852</v>
      </c>
      <c r="AU260" s="5">
        <f t="shared" si="18"/>
        <v>1242258.8337993836</v>
      </c>
      <c r="AV260" s="150"/>
      <c r="AW260" s="2">
        <v>255</v>
      </c>
      <c r="AX260" s="118">
        <v>52597</v>
      </c>
      <c r="AY260" s="5">
        <f t="shared" si="48"/>
        <v>367725.40572232613</v>
      </c>
      <c r="AZ260" s="5">
        <f t="shared" si="49"/>
        <v>4754.6586581588872</v>
      </c>
      <c r="BA260" s="5">
        <f t="shared" si="19"/>
        <v>2456.374872394349</v>
      </c>
      <c r="BB260" s="35">
        <f t="shared" si="20"/>
        <v>8.0158993667656039E-2</v>
      </c>
      <c r="BC260" s="5">
        <f t="shared" si="21"/>
        <v>2298.2837857645382</v>
      </c>
      <c r="BD260" s="35">
        <f t="shared" si="22"/>
        <v>7.4999999999999997E-2</v>
      </c>
      <c r="BE260" s="5">
        <f t="shared" si="50"/>
        <v>314730.96915006824</v>
      </c>
      <c r="BF260" s="5">
        <f t="shared" si="51"/>
        <v>897706.98868044768</v>
      </c>
      <c r="BG260" s="5">
        <f t="shared" si="23"/>
        <v>365269.03084993176</v>
      </c>
      <c r="BH260" s="5">
        <f t="shared" si="24"/>
        <v>1212437.9578305159</v>
      </c>
      <c r="BI260" s="150"/>
      <c r="BJ260" s="2">
        <v>255</v>
      </c>
      <c r="BK260" s="118">
        <v>52597</v>
      </c>
      <c r="BL260" s="5">
        <f t="shared" si="52"/>
        <v>362333.56523566938</v>
      </c>
      <c r="BM260" s="5">
        <f t="shared" si="53"/>
        <v>4638.7987043821031</v>
      </c>
      <c r="BN260" s="5">
        <f t="shared" si="25"/>
        <v>2449.7000810832674</v>
      </c>
      <c r="BO260" s="35">
        <f t="shared" si="26"/>
        <v>8.1130769526911395E-2</v>
      </c>
      <c r="BP260" s="5">
        <f t="shared" si="27"/>
        <v>2189.0986232988357</v>
      </c>
      <c r="BQ260" s="35">
        <f t="shared" si="28"/>
        <v>7.2499999999999995E-2</v>
      </c>
      <c r="BR260" s="5">
        <f t="shared" si="54"/>
        <v>320116.13484541449</v>
      </c>
      <c r="BS260" s="5">
        <f t="shared" si="55"/>
        <v>862777.53477202123</v>
      </c>
      <c r="BT260" s="5">
        <f t="shared" si="29"/>
        <v>359883.86515458609</v>
      </c>
      <c r="BU260" s="5">
        <f t="shared" si="30"/>
        <v>1182893.6696174357</v>
      </c>
      <c r="BV260" s="150"/>
      <c r="BW260" s="2">
        <v>255</v>
      </c>
      <c r="BX260" s="118">
        <v>52597</v>
      </c>
      <c r="BY260" s="5">
        <f t="shared" si="56"/>
        <v>356901.05535755464</v>
      </c>
      <c r="BZ260" s="5">
        <f t="shared" si="57"/>
        <v>4524.056967218442</v>
      </c>
      <c r="CA260" s="5">
        <f t="shared" si="31"/>
        <v>2442.134144299373</v>
      </c>
      <c r="CB260" s="35">
        <f t="shared" si="32"/>
        <v>8.2111300293671585E-2</v>
      </c>
      <c r="CC260" s="5">
        <f t="shared" si="33"/>
        <v>2081.9228229190689</v>
      </c>
      <c r="CD260" s="35">
        <f t="shared" si="34"/>
        <v>7.0000000000000007E-2</v>
      </c>
      <c r="CE260" s="5">
        <f t="shared" si="58"/>
        <v>325541.07878674404</v>
      </c>
      <c r="CF260" s="5">
        <f t="shared" si="59"/>
        <v>828093.44785395893</v>
      </c>
      <c r="CG260" s="5">
        <f t="shared" si="35"/>
        <v>354458.92121325526</v>
      </c>
      <c r="CH260" s="5">
        <f t="shared" si="36"/>
        <v>1153634.526640703</v>
      </c>
    </row>
    <row r="261" spans="9:86" ht="14.25" customHeight="1">
      <c r="I261" s="150"/>
      <c r="J261" s="2">
        <v>256</v>
      </c>
      <c r="K261" s="118">
        <v>52628</v>
      </c>
      <c r="L261" s="5">
        <f t="shared" si="37"/>
        <v>381164.18054386065</v>
      </c>
      <c r="M261" s="5">
        <f t="shared" ref="M261:M365" si="67">$L$6/((($N$2)-1)/($N$1*$N$2))</f>
        <v>5108.6129075462923</v>
      </c>
      <c r="N261" s="5">
        <f t="shared" ref="N261:N365" si="68">M261-P261</f>
        <v>2488.1091663072502</v>
      </c>
      <c r="O261" s="35">
        <f t="shared" ref="O261:O365" si="69">(N261/L261)*12</f>
        <v>7.8331888251108414E-2</v>
      </c>
      <c r="P261" s="5">
        <f t="shared" ref="P261:P365" si="70">L261*($K$1/12)</f>
        <v>2620.503741239042</v>
      </c>
      <c r="Q261" s="35">
        <f t="shared" ref="Q261:Q365" si="71">(P261/L261)*12</f>
        <v>8.2500000000000004E-2</v>
      </c>
      <c r="R261" s="5">
        <f t="shared" si="38"/>
        <v>301323.92862244719</v>
      </c>
      <c r="S261" s="5">
        <f t="shared" si="39"/>
        <v>1006480.9757094035</v>
      </c>
      <c r="T261" s="5">
        <f t="shared" ref="T261:T365" si="72">L261-N261</f>
        <v>378676.07137755339</v>
      </c>
      <c r="U261" s="5">
        <f t="shared" ref="U261:U365" si="73">R261+S261</f>
        <v>1307804.9043318508</v>
      </c>
      <c r="V261" s="150"/>
      <c r="W261" s="2">
        <v>256</v>
      </c>
      <c r="X261" s="118">
        <v>52628</v>
      </c>
      <c r="Y261" s="5">
        <f t="shared" si="40"/>
        <v>375911.24241970218</v>
      </c>
      <c r="Z261" s="5">
        <f t="shared" si="41"/>
        <v>4989.5991023797669</v>
      </c>
      <c r="AA261" s="5">
        <f t="shared" ref="AA261:AA365" si="74">Z261-AC261</f>
        <v>2483.5241529150858</v>
      </c>
      <c r="AB261" s="35">
        <f t="shared" ref="AB261:AB365" si="75">(AA261/Y261)*12</f>
        <v>7.9280123795039334E-2</v>
      </c>
      <c r="AC261" s="5">
        <f t="shared" ref="AC261:AC365" si="76">Y261*($X$1/12)</f>
        <v>2506.0749494646811</v>
      </c>
      <c r="AD261" s="35">
        <f t="shared" ref="AD261:AD365" si="77">(AC261/Y261)*12</f>
        <v>7.9999999999999988E-2</v>
      </c>
      <c r="AE261" s="5">
        <f t="shared" si="42"/>
        <v>306572.28173321317</v>
      </c>
      <c r="AF261" s="5">
        <f t="shared" si="43"/>
        <v>970765.08847600711</v>
      </c>
      <c r="AG261" s="5">
        <f t="shared" ref="AG261:AG365" si="78">Y261-AA261</f>
        <v>373427.71826678707</v>
      </c>
      <c r="AH261" s="5">
        <f t="shared" ref="AH261:AH365" si="79">AE261+AF261</f>
        <v>1277337.3702092203</v>
      </c>
      <c r="AI261" s="150"/>
      <c r="AJ261" s="2">
        <v>256</v>
      </c>
      <c r="AK261" s="118">
        <v>52628</v>
      </c>
      <c r="AL261" s="5">
        <f t="shared" si="44"/>
        <v>370612.19362113852</v>
      </c>
      <c r="AM261" s="5">
        <f t="shared" si="45"/>
        <v>4871.6032698015033</v>
      </c>
      <c r="AN261" s="5">
        <f t="shared" ref="AN261:AN365" si="80">AM261-AP261</f>
        <v>2478.066185998317</v>
      </c>
      <c r="AO261" s="35">
        <f t="shared" ref="AO261:AO365" si="81">(AN261/AL261)*12</f>
        <v>8.0236955890281625E-2</v>
      </c>
      <c r="AP261" s="5">
        <f t="shared" ref="AP261:AP365" si="82">AL261*($AK$1/12)</f>
        <v>2393.5370838031863</v>
      </c>
      <c r="AQ261" s="35">
        <f t="shared" ref="AQ261:AQ365" si="83">(AP261/AL261)*12</f>
        <v>7.7499999999999999E-2</v>
      </c>
      <c r="AR261" s="5">
        <f t="shared" si="46"/>
        <v>311865.8725648605</v>
      </c>
      <c r="AS261" s="5">
        <f t="shared" si="47"/>
        <v>935264.56450432457</v>
      </c>
      <c r="AT261" s="5">
        <f t="shared" ref="AT261:AT365" si="84">AL261-AN261</f>
        <v>368134.1274351402</v>
      </c>
      <c r="AU261" s="5">
        <f t="shared" ref="AU261:AU365" si="85">AR261+AS261</f>
        <v>1247130.4370691851</v>
      </c>
      <c r="AV261" s="150"/>
      <c r="AW261" s="2">
        <v>256</v>
      </c>
      <c r="AX261" s="118">
        <v>52628</v>
      </c>
      <c r="AY261" s="5">
        <f t="shared" si="48"/>
        <v>365269.03084993176</v>
      </c>
      <c r="AZ261" s="5">
        <f t="shared" si="49"/>
        <v>4754.6586581588872</v>
      </c>
      <c r="BA261" s="5">
        <f t="shared" ref="BA261:BA365" si="86">AZ261-BC261</f>
        <v>2471.7272153468139</v>
      </c>
      <c r="BB261" s="35">
        <f t="shared" ref="BB261:BB365" si="87">(BA261/AY261)*12</f>
        <v>8.1202412685097494E-2</v>
      </c>
      <c r="BC261" s="5">
        <f t="shared" ref="BC261:BC365" si="88">AY261*($AX$1/12)</f>
        <v>2282.9314428120733</v>
      </c>
      <c r="BD261" s="35">
        <f t="shared" ref="BD261:BD365" si="89">(BC261/AY261)*12</f>
        <v>7.4999999999999997E-2</v>
      </c>
      <c r="BE261" s="5">
        <f t="shared" si="50"/>
        <v>317202.69636541506</v>
      </c>
      <c r="BF261" s="5">
        <f t="shared" si="51"/>
        <v>899989.92012325977</v>
      </c>
      <c r="BG261" s="5">
        <f t="shared" ref="BG261:BG365" si="90">AY261-BA261</f>
        <v>362797.30363458494</v>
      </c>
      <c r="BH261" s="5">
        <f t="shared" ref="BH261:BH365" si="91">BE261+BF261</f>
        <v>1217192.6164886749</v>
      </c>
      <c r="BI261" s="150"/>
      <c r="BJ261" s="2">
        <v>256</v>
      </c>
      <c r="BK261" s="118">
        <v>52628</v>
      </c>
      <c r="BL261" s="5">
        <f t="shared" si="52"/>
        <v>359883.86515458609</v>
      </c>
      <c r="BM261" s="5">
        <f t="shared" si="53"/>
        <v>4638.7987043821031</v>
      </c>
      <c r="BN261" s="5">
        <f t="shared" ref="BN261:BN365" si="92">BM261-BP261</f>
        <v>2464.5003524064787</v>
      </c>
      <c r="BO261" s="35">
        <f t="shared" ref="BO261:BO365" si="93">(BN261/BL261)*12</f>
        <v>8.2176521629205024E-2</v>
      </c>
      <c r="BP261" s="5">
        <f t="shared" ref="BP261:BP365" si="94">BL261*($BK$1/12)</f>
        <v>2174.2983519756244</v>
      </c>
      <c r="BQ261" s="35">
        <f t="shared" ref="BQ261:BQ365" si="95">(BP261/BL261)*12</f>
        <v>7.2500000000000009E-2</v>
      </c>
      <c r="BR261" s="5">
        <f t="shared" si="54"/>
        <v>322580.63519782096</v>
      </c>
      <c r="BS261" s="5">
        <f t="shared" si="55"/>
        <v>864951.83312399685</v>
      </c>
      <c r="BT261" s="5">
        <f t="shared" ref="BT261:BT365" si="96">BL261-BN261</f>
        <v>357419.36480217963</v>
      </c>
      <c r="BU261" s="5">
        <f t="shared" ref="BU261:BU365" si="97">BR261+BS261</f>
        <v>1187532.4683218179</v>
      </c>
      <c r="BV261" s="150"/>
      <c r="BW261" s="2">
        <v>256</v>
      </c>
      <c r="BX261" s="118">
        <v>52628</v>
      </c>
      <c r="BY261" s="5">
        <f t="shared" si="56"/>
        <v>354458.92121325526</v>
      </c>
      <c r="BZ261" s="5">
        <f t="shared" si="57"/>
        <v>4524.056967218442</v>
      </c>
      <c r="CA261" s="5">
        <f t="shared" ref="CA261:CA365" si="98">BZ261-CC261</f>
        <v>2456.379926807786</v>
      </c>
      <c r="CB261" s="35">
        <f t="shared" ref="CB261:CB365" si="99">(CA261/BY261)*12</f>
        <v>8.3159309464690467E-2</v>
      </c>
      <c r="CC261" s="5">
        <f t="shared" ref="CC261:CC365" si="100">BY261*($BX$1/12)</f>
        <v>2067.677040410656</v>
      </c>
      <c r="CD261" s="35">
        <f t="shared" ref="CD261:CD365" si="101">(CC261/BY261)*12</f>
        <v>7.0000000000000007E-2</v>
      </c>
      <c r="CE261" s="5">
        <f t="shared" si="58"/>
        <v>327997.45871355181</v>
      </c>
      <c r="CF261" s="5">
        <f t="shared" si="59"/>
        <v>830161.12489436963</v>
      </c>
      <c r="CG261" s="5">
        <f t="shared" ref="CG261:CG365" si="102">BY261-CA261</f>
        <v>352002.54128644749</v>
      </c>
      <c r="CH261" s="5">
        <f t="shared" ref="CH261:CH365" si="103">CE261+CF261</f>
        <v>1158158.5836079214</v>
      </c>
    </row>
    <row r="262" spans="9:86" ht="14.25" customHeight="1">
      <c r="I262" s="150"/>
      <c r="J262" s="2">
        <v>257</v>
      </c>
      <c r="K262" s="118">
        <v>52657</v>
      </c>
      <c r="L262" s="5">
        <f t="shared" ref="L262:L365" si="104">T261</f>
        <v>378676.07137755339</v>
      </c>
      <c r="M262" s="5">
        <f t="shared" si="67"/>
        <v>5108.6129075462923</v>
      </c>
      <c r="N262" s="5">
        <f t="shared" si="68"/>
        <v>2505.2149168256128</v>
      </c>
      <c r="O262" s="35">
        <f t="shared" si="69"/>
        <v>7.938864183455073E-2</v>
      </c>
      <c r="P262" s="5">
        <f t="shared" si="70"/>
        <v>2603.3979907206794</v>
      </c>
      <c r="Q262" s="35">
        <f t="shared" si="71"/>
        <v>8.2500000000000004E-2</v>
      </c>
      <c r="R262" s="5">
        <f t="shared" ref="R262:R365" si="105">R261+N262</f>
        <v>303829.14353927277</v>
      </c>
      <c r="S262" s="5">
        <f t="shared" ref="S262:S365" si="106">S261+P262</f>
        <v>1009084.3737001242</v>
      </c>
      <c r="T262" s="5">
        <f t="shared" si="72"/>
        <v>376170.85646072781</v>
      </c>
      <c r="U262" s="5">
        <f t="shared" si="73"/>
        <v>1312913.5172393969</v>
      </c>
      <c r="V262" s="150"/>
      <c r="W262" s="2">
        <v>257</v>
      </c>
      <c r="X262" s="118">
        <v>52657</v>
      </c>
      <c r="Y262" s="5">
        <f t="shared" ref="Y262:Y365" si="107">AG261</f>
        <v>373427.71826678707</v>
      </c>
      <c r="Z262" s="5">
        <f t="shared" ref="Z262:Z365" si="108">Z261</f>
        <v>4989.5991023797669</v>
      </c>
      <c r="AA262" s="5">
        <f t="shared" si="74"/>
        <v>2500.0809806011862</v>
      </c>
      <c r="AB262" s="35">
        <f t="shared" si="75"/>
        <v>8.0339434647378569E-2</v>
      </c>
      <c r="AC262" s="5">
        <f t="shared" si="76"/>
        <v>2489.5181217785807</v>
      </c>
      <c r="AD262" s="35">
        <f t="shared" si="77"/>
        <v>0.08</v>
      </c>
      <c r="AE262" s="5">
        <f t="shared" ref="AE262:AE365" si="109">AE261+AA262</f>
        <v>309072.36271381436</v>
      </c>
      <c r="AF262" s="5">
        <f t="shared" ref="AF262:AF365" si="110">AF261+AC262</f>
        <v>973254.60659778572</v>
      </c>
      <c r="AG262" s="5">
        <f t="shared" si="78"/>
        <v>370927.63728618587</v>
      </c>
      <c r="AH262" s="5">
        <f t="shared" si="79"/>
        <v>1282326.9693116001</v>
      </c>
      <c r="AI262" s="150"/>
      <c r="AJ262" s="2">
        <v>257</v>
      </c>
      <c r="AK262" s="118">
        <v>52657</v>
      </c>
      <c r="AL262" s="5">
        <f t="shared" ref="AL262:AL365" si="111">AT261</f>
        <v>368134.1274351402</v>
      </c>
      <c r="AM262" s="5">
        <f t="shared" ref="AM262:AM365" si="112">AM261</f>
        <v>4871.6032698015033</v>
      </c>
      <c r="AN262" s="5">
        <f t="shared" si="80"/>
        <v>2494.0703634495562</v>
      </c>
      <c r="AO262" s="35">
        <f t="shared" si="81"/>
        <v>8.1298749914642712E-2</v>
      </c>
      <c r="AP262" s="5">
        <f t="shared" si="82"/>
        <v>2377.5329063519471</v>
      </c>
      <c r="AQ262" s="35">
        <f t="shared" si="83"/>
        <v>7.7499999999999999E-2</v>
      </c>
      <c r="AR262" s="5">
        <f t="shared" ref="AR262:AR365" si="113">AR261+AN262</f>
        <v>314359.94292831008</v>
      </c>
      <c r="AS262" s="5">
        <f t="shared" ref="AS262:AS365" si="114">AS261+AP262</f>
        <v>937642.09741067654</v>
      </c>
      <c r="AT262" s="5">
        <f t="shared" si="84"/>
        <v>365640.05707169062</v>
      </c>
      <c r="AU262" s="5">
        <f t="shared" si="85"/>
        <v>1252002.0403389866</v>
      </c>
      <c r="AV262" s="150"/>
      <c r="AW262" s="2">
        <v>257</v>
      </c>
      <c r="AX262" s="118">
        <v>52657</v>
      </c>
      <c r="AY262" s="5">
        <f t="shared" ref="AY262:AY365" si="115">BG261</f>
        <v>362797.30363458494</v>
      </c>
      <c r="AZ262" s="5">
        <f t="shared" ref="AZ262:AZ365" si="116">AZ261</f>
        <v>4754.6586581588872</v>
      </c>
      <c r="BA262" s="5">
        <f t="shared" si="86"/>
        <v>2487.1755104427316</v>
      </c>
      <c r="BB262" s="35">
        <f t="shared" si="87"/>
        <v>8.2266615066616477E-2</v>
      </c>
      <c r="BC262" s="5">
        <f t="shared" si="88"/>
        <v>2267.4831477161556</v>
      </c>
      <c r="BD262" s="35">
        <f t="shared" si="89"/>
        <v>7.4999999999999997E-2</v>
      </c>
      <c r="BE262" s="5">
        <f t="shared" ref="BE262:BE365" si="117">BE261+BA262</f>
        <v>319689.87187585782</v>
      </c>
      <c r="BF262" s="5">
        <f t="shared" ref="BF262:BF365" si="118">BF261+BC262</f>
        <v>902257.40327097592</v>
      </c>
      <c r="BG262" s="5">
        <f t="shared" si="90"/>
        <v>360310.12812414218</v>
      </c>
      <c r="BH262" s="5">
        <f t="shared" si="91"/>
        <v>1221947.2751468336</v>
      </c>
      <c r="BI262" s="150"/>
      <c r="BJ262" s="2">
        <v>257</v>
      </c>
      <c r="BK262" s="118">
        <v>52657</v>
      </c>
      <c r="BL262" s="5">
        <f t="shared" ref="BL262:BL365" si="119">BT261</f>
        <v>357419.36480217963</v>
      </c>
      <c r="BM262" s="5">
        <f t="shared" ref="BM262:BM365" si="120">BM261</f>
        <v>4638.7987043821031</v>
      </c>
      <c r="BN262" s="5">
        <f t="shared" si="92"/>
        <v>2479.3900420356013</v>
      </c>
      <c r="BO262" s="35">
        <f t="shared" si="93"/>
        <v>8.3243056852541797E-2</v>
      </c>
      <c r="BP262" s="5">
        <f t="shared" si="94"/>
        <v>2159.4086623465018</v>
      </c>
      <c r="BQ262" s="35">
        <f t="shared" si="95"/>
        <v>7.2499999999999995E-2</v>
      </c>
      <c r="BR262" s="5">
        <f t="shared" ref="BR262:BR365" si="121">BR261+BN262</f>
        <v>325060.02523985656</v>
      </c>
      <c r="BS262" s="5">
        <f t="shared" ref="BS262:BS365" si="122">BS261+BP262</f>
        <v>867111.24178634339</v>
      </c>
      <c r="BT262" s="5">
        <f t="shared" si="96"/>
        <v>354939.97476014402</v>
      </c>
      <c r="BU262" s="5">
        <f t="shared" si="97"/>
        <v>1192171.2670262</v>
      </c>
      <c r="BV262" s="150"/>
      <c r="BW262" s="2">
        <v>257</v>
      </c>
      <c r="BX262" s="118">
        <v>52657</v>
      </c>
      <c r="BY262" s="5">
        <f t="shared" ref="BY262:BY365" si="123">CG261</f>
        <v>352002.54128644749</v>
      </c>
      <c r="BZ262" s="5">
        <f t="shared" ref="BZ262:BZ365" si="124">BZ261</f>
        <v>4524.056967218442</v>
      </c>
      <c r="CA262" s="5">
        <f t="shared" si="98"/>
        <v>2470.708809714165</v>
      </c>
      <c r="CB262" s="35">
        <f t="shared" si="99"/>
        <v>8.4228101331924904E-2</v>
      </c>
      <c r="CC262" s="5">
        <f t="shared" si="100"/>
        <v>2053.348157504277</v>
      </c>
      <c r="CD262" s="35">
        <f t="shared" si="101"/>
        <v>6.9999999999999993E-2</v>
      </c>
      <c r="CE262" s="5">
        <f t="shared" ref="CE262:CE365" si="125">CE261+CA262</f>
        <v>330468.16752326599</v>
      </c>
      <c r="CF262" s="5">
        <f t="shared" ref="CF262:CF365" si="126">CF261+CC262</f>
        <v>832214.47305187385</v>
      </c>
      <c r="CG262" s="5">
        <f t="shared" si="102"/>
        <v>349531.83247673331</v>
      </c>
      <c r="CH262" s="5">
        <f t="shared" si="103"/>
        <v>1162682.6405751398</v>
      </c>
    </row>
    <row r="263" spans="9:86" ht="14.25" customHeight="1">
      <c r="I263" s="150"/>
      <c r="J263" s="2">
        <v>258</v>
      </c>
      <c r="K263" s="118">
        <v>52688</v>
      </c>
      <c r="L263" s="5">
        <f t="shared" si="104"/>
        <v>376170.85646072781</v>
      </c>
      <c r="M263" s="5">
        <f t="shared" si="67"/>
        <v>5108.6129075462923</v>
      </c>
      <c r="N263" s="5">
        <f t="shared" si="68"/>
        <v>2522.4382693787884</v>
      </c>
      <c r="O263" s="35">
        <f t="shared" si="69"/>
        <v>8.0466784474850908E-2</v>
      </c>
      <c r="P263" s="5">
        <f t="shared" si="70"/>
        <v>2586.1746381675039</v>
      </c>
      <c r="Q263" s="35">
        <f t="shared" si="71"/>
        <v>8.2500000000000018E-2</v>
      </c>
      <c r="R263" s="5">
        <f t="shared" si="105"/>
        <v>306351.58180865156</v>
      </c>
      <c r="S263" s="5">
        <f t="shared" si="106"/>
        <v>1011670.5483382917</v>
      </c>
      <c r="T263" s="5">
        <f t="shared" si="72"/>
        <v>373648.41819134902</v>
      </c>
      <c r="U263" s="5">
        <f t="shared" si="73"/>
        <v>1318022.1301469433</v>
      </c>
      <c r="V263" s="150"/>
      <c r="W263" s="2">
        <v>258</v>
      </c>
      <c r="X263" s="118">
        <v>52688</v>
      </c>
      <c r="Y263" s="5">
        <f t="shared" si="107"/>
        <v>370927.63728618587</v>
      </c>
      <c r="Z263" s="5">
        <f t="shared" si="108"/>
        <v>4989.5991023797669</v>
      </c>
      <c r="AA263" s="5">
        <f t="shared" si="74"/>
        <v>2516.7481871385276</v>
      </c>
      <c r="AB263" s="35">
        <f t="shared" si="75"/>
        <v>8.1420134845226005E-2</v>
      </c>
      <c r="AC263" s="5">
        <f t="shared" si="76"/>
        <v>2472.8509152412394</v>
      </c>
      <c r="AD263" s="35">
        <f t="shared" si="77"/>
        <v>0.08</v>
      </c>
      <c r="AE263" s="5">
        <f t="shared" si="109"/>
        <v>311589.11090095289</v>
      </c>
      <c r="AF263" s="5">
        <f t="shared" si="110"/>
        <v>975727.45751302701</v>
      </c>
      <c r="AG263" s="5">
        <f t="shared" si="78"/>
        <v>368410.88909904734</v>
      </c>
      <c r="AH263" s="5">
        <f t="shared" si="79"/>
        <v>1287316.5684139798</v>
      </c>
      <c r="AI263" s="150"/>
      <c r="AJ263" s="2">
        <v>258</v>
      </c>
      <c r="AK263" s="118">
        <v>52688</v>
      </c>
      <c r="AL263" s="5">
        <f t="shared" si="111"/>
        <v>365640.05707169062</v>
      </c>
      <c r="AM263" s="5">
        <f t="shared" si="112"/>
        <v>4871.6032698015033</v>
      </c>
      <c r="AN263" s="5">
        <f t="shared" si="80"/>
        <v>2510.1779012135012</v>
      </c>
      <c r="AO263" s="35">
        <f t="shared" si="81"/>
        <v>8.2381933357635384E-2</v>
      </c>
      <c r="AP263" s="5">
        <f t="shared" si="82"/>
        <v>2361.4253685880021</v>
      </c>
      <c r="AQ263" s="35">
        <f t="shared" si="83"/>
        <v>7.7500000000000013E-2</v>
      </c>
      <c r="AR263" s="5">
        <f t="shared" si="113"/>
        <v>316870.1208295236</v>
      </c>
      <c r="AS263" s="5">
        <f t="shared" si="114"/>
        <v>940003.52277926449</v>
      </c>
      <c r="AT263" s="5">
        <f t="shared" si="84"/>
        <v>363129.8791704771</v>
      </c>
      <c r="AU263" s="5">
        <f t="shared" si="85"/>
        <v>1256873.643608788</v>
      </c>
      <c r="AV263" s="150"/>
      <c r="AW263" s="2">
        <v>258</v>
      </c>
      <c r="AX263" s="118">
        <v>52688</v>
      </c>
      <c r="AY263" s="5">
        <f t="shared" si="115"/>
        <v>360310.12812414218</v>
      </c>
      <c r="AZ263" s="5">
        <f t="shared" si="116"/>
        <v>4754.6586581588872</v>
      </c>
      <c r="BA263" s="5">
        <f t="shared" si="86"/>
        <v>2502.7203573829988</v>
      </c>
      <c r="BB263" s="35">
        <f t="shared" si="87"/>
        <v>8.3352206736327039E-2</v>
      </c>
      <c r="BC263" s="5">
        <f t="shared" si="88"/>
        <v>2251.9383007758884</v>
      </c>
      <c r="BD263" s="35">
        <f t="shared" si="89"/>
        <v>7.4999999999999997E-2</v>
      </c>
      <c r="BE263" s="5">
        <f t="shared" si="117"/>
        <v>322192.59223324084</v>
      </c>
      <c r="BF263" s="5">
        <f t="shared" si="118"/>
        <v>904509.34157175187</v>
      </c>
      <c r="BG263" s="5">
        <f t="shared" si="90"/>
        <v>357807.40776675916</v>
      </c>
      <c r="BH263" s="5">
        <f t="shared" si="91"/>
        <v>1226701.9338049926</v>
      </c>
      <c r="BI263" s="150"/>
      <c r="BJ263" s="2">
        <v>258</v>
      </c>
      <c r="BK263" s="118">
        <v>52688</v>
      </c>
      <c r="BL263" s="5">
        <f t="shared" si="119"/>
        <v>354939.97476014402</v>
      </c>
      <c r="BM263" s="5">
        <f t="shared" si="120"/>
        <v>4638.7987043821031</v>
      </c>
      <c r="BN263" s="5">
        <f t="shared" si="92"/>
        <v>2494.3696902062329</v>
      </c>
      <c r="BO263" s="35">
        <f t="shared" si="93"/>
        <v>8.433098104180034E-2</v>
      </c>
      <c r="BP263" s="5">
        <f t="shared" si="94"/>
        <v>2144.4290141758702</v>
      </c>
      <c r="BQ263" s="35">
        <f t="shared" si="95"/>
        <v>7.2499999999999995E-2</v>
      </c>
      <c r="BR263" s="5">
        <f t="shared" si="121"/>
        <v>327554.39493006282</v>
      </c>
      <c r="BS263" s="5">
        <f t="shared" si="122"/>
        <v>869255.67080051929</v>
      </c>
      <c r="BT263" s="5">
        <f t="shared" si="96"/>
        <v>352445.60506993777</v>
      </c>
      <c r="BU263" s="5">
        <f t="shared" si="97"/>
        <v>1196810.065730582</v>
      </c>
      <c r="BV263" s="150"/>
      <c r="BW263" s="2">
        <v>258</v>
      </c>
      <c r="BX263" s="118">
        <v>52688</v>
      </c>
      <c r="BY263" s="5">
        <f t="shared" si="123"/>
        <v>349531.83247673331</v>
      </c>
      <c r="BZ263" s="5">
        <f t="shared" si="124"/>
        <v>4524.056967218442</v>
      </c>
      <c r="CA263" s="5">
        <f t="shared" si="98"/>
        <v>2485.1212777708306</v>
      </c>
      <c r="CB263" s="35">
        <f t="shared" si="99"/>
        <v>8.5318281662472156E-2</v>
      </c>
      <c r="CC263" s="5">
        <f t="shared" si="100"/>
        <v>2038.9356894476111</v>
      </c>
      <c r="CD263" s="35">
        <f t="shared" si="101"/>
        <v>7.0000000000000007E-2</v>
      </c>
      <c r="CE263" s="5">
        <f t="shared" si="125"/>
        <v>332953.28880103683</v>
      </c>
      <c r="CF263" s="5">
        <f t="shared" si="126"/>
        <v>834253.40874132141</v>
      </c>
      <c r="CG263" s="5">
        <f t="shared" si="102"/>
        <v>347046.71119896247</v>
      </c>
      <c r="CH263" s="5">
        <f t="shared" si="103"/>
        <v>1167206.6975423582</v>
      </c>
    </row>
    <row r="264" spans="9:86" ht="14.25" customHeight="1">
      <c r="I264" s="150"/>
      <c r="J264" s="2">
        <v>259</v>
      </c>
      <c r="K264" s="118">
        <v>52718</v>
      </c>
      <c r="L264" s="5">
        <f t="shared" si="104"/>
        <v>373648.41819134902</v>
      </c>
      <c r="M264" s="5">
        <f t="shared" si="67"/>
        <v>5108.6129075462923</v>
      </c>
      <c r="N264" s="5">
        <f t="shared" si="68"/>
        <v>2539.7800324807677</v>
      </c>
      <c r="O264" s="35">
        <f t="shared" si="69"/>
        <v>8.156694610750756E-2</v>
      </c>
      <c r="P264" s="5">
        <f t="shared" si="70"/>
        <v>2568.8328750655246</v>
      </c>
      <c r="Q264" s="35">
        <f t="shared" si="71"/>
        <v>8.2500000000000004E-2</v>
      </c>
      <c r="R264" s="5">
        <f t="shared" si="105"/>
        <v>308891.36184113234</v>
      </c>
      <c r="S264" s="5">
        <f t="shared" si="106"/>
        <v>1014239.3812133572</v>
      </c>
      <c r="T264" s="5">
        <f t="shared" si="72"/>
        <v>371108.63815886824</v>
      </c>
      <c r="U264" s="5">
        <f t="shared" si="73"/>
        <v>1323130.7430544896</v>
      </c>
      <c r="V264" s="150"/>
      <c r="W264" s="2">
        <v>259</v>
      </c>
      <c r="X264" s="118">
        <v>52718</v>
      </c>
      <c r="Y264" s="5">
        <f t="shared" si="107"/>
        <v>368410.88909904734</v>
      </c>
      <c r="Z264" s="5">
        <f t="shared" si="108"/>
        <v>4989.5991023797669</v>
      </c>
      <c r="AA264" s="5">
        <f t="shared" si="74"/>
        <v>2533.5265083861177</v>
      </c>
      <c r="AB264" s="35">
        <f t="shared" si="75"/>
        <v>8.2522854237513432E-2</v>
      </c>
      <c r="AC264" s="5">
        <f t="shared" si="76"/>
        <v>2456.0725939936492</v>
      </c>
      <c r="AD264" s="35">
        <f t="shared" si="77"/>
        <v>0.08</v>
      </c>
      <c r="AE264" s="5">
        <f t="shared" si="109"/>
        <v>314122.63740933902</v>
      </c>
      <c r="AF264" s="5">
        <f t="shared" si="110"/>
        <v>978183.53010702063</v>
      </c>
      <c r="AG264" s="5">
        <f t="shared" si="78"/>
        <v>365877.36259066121</v>
      </c>
      <c r="AH264" s="5">
        <f t="shared" si="79"/>
        <v>1292306.1675163596</v>
      </c>
      <c r="AI264" s="150"/>
      <c r="AJ264" s="2">
        <v>259</v>
      </c>
      <c r="AK264" s="118">
        <v>52718</v>
      </c>
      <c r="AL264" s="5">
        <f t="shared" si="111"/>
        <v>363129.8791704771</v>
      </c>
      <c r="AM264" s="5">
        <f t="shared" si="112"/>
        <v>4871.6032698015033</v>
      </c>
      <c r="AN264" s="5">
        <f t="shared" si="80"/>
        <v>2526.3894668255052</v>
      </c>
      <c r="AO264" s="35">
        <f t="shared" si="81"/>
        <v>8.3487135983303151E-2</v>
      </c>
      <c r="AP264" s="5">
        <f t="shared" si="82"/>
        <v>2345.2138029759981</v>
      </c>
      <c r="AQ264" s="35">
        <f t="shared" si="83"/>
        <v>7.7500000000000013E-2</v>
      </c>
      <c r="AR264" s="5">
        <f t="shared" si="113"/>
        <v>319396.51029634912</v>
      </c>
      <c r="AS264" s="5">
        <f t="shared" si="114"/>
        <v>942348.73658224044</v>
      </c>
      <c r="AT264" s="5">
        <f t="shared" si="84"/>
        <v>360603.48970365158</v>
      </c>
      <c r="AU264" s="5">
        <f t="shared" si="85"/>
        <v>1261745.2468785895</v>
      </c>
      <c r="AV264" s="150"/>
      <c r="AW264" s="2">
        <v>259</v>
      </c>
      <c r="AX264" s="118">
        <v>52718</v>
      </c>
      <c r="AY264" s="5">
        <f t="shared" si="115"/>
        <v>357807.40776675916</v>
      </c>
      <c r="AZ264" s="5">
        <f t="shared" si="116"/>
        <v>4754.6586581588872</v>
      </c>
      <c r="BA264" s="5">
        <f t="shared" si="86"/>
        <v>2518.3623596166426</v>
      </c>
      <c r="BB264" s="35">
        <f t="shared" si="87"/>
        <v>8.4459817374991836E-2</v>
      </c>
      <c r="BC264" s="5">
        <f t="shared" si="88"/>
        <v>2236.2962985422446</v>
      </c>
      <c r="BD264" s="35">
        <f t="shared" si="89"/>
        <v>7.4999999999999997E-2</v>
      </c>
      <c r="BE264" s="5">
        <f t="shared" si="117"/>
        <v>324710.95459285745</v>
      </c>
      <c r="BF264" s="5">
        <f t="shared" si="118"/>
        <v>906745.63787029416</v>
      </c>
      <c r="BG264" s="5">
        <f t="shared" si="90"/>
        <v>355289.04540714255</v>
      </c>
      <c r="BH264" s="5">
        <f t="shared" si="91"/>
        <v>1231456.5924631516</v>
      </c>
      <c r="BI264" s="150"/>
      <c r="BJ264" s="2">
        <v>259</v>
      </c>
      <c r="BK264" s="118">
        <v>52718</v>
      </c>
      <c r="BL264" s="5">
        <f t="shared" si="119"/>
        <v>352445.60506993777</v>
      </c>
      <c r="BM264" s="5">
        <f t="shared" si="120"/>
        <v>4638.7987043821031</v>
      </c>
      <c r="BN264" s="5">
        <f t="shared" si="92"/>
        <v>2509.439840417896</v>
      </c>
      <c r="BO264" s="35">
        <f t="shared" si="93"/>
        <v>8.5440923795997409E-2</v>
      </c>
      <c r="BP264" s="5">
        <f t="shared" si="94"/>
        <v>2129.3588639642071</v>
      </c>
      <c r="BQ264" s="35">
        <f t="shared" si="95"/>
        <v>7.2499999999999981E-2</v>
      </c>
      <c r="BR264" s="5">
        <f t="shared" si="121"/>
        <v>330063.83477048069</v>
      </c>
      <c r="BS264" s="5">
        <f t="shared" si="122"/>
        <v>871385.0296644835</v>
      </c>
      <c r="BT264" s="5">
        <f t="shared" si="96"/>
        <v>349936.16522951989</v>
      </c>
      <c r="BU264" s="5">
        <f t="shared" si="97"/>
        <v>1201448.8644349643</v>
      </c>
      <c r="BV264" s="150"/>
      <c r="BW264" s="2">
        <v>259</v>
      </c>
      <c r="BX264" s="118">
        <v>52718</v>
      </c>
      <c r="BY264" s="5">
        <f t="shared" si="123"/>
        <v>347046.71119896247</v>
      </c>
      <c r="BZ264" s="5">
        <f t="shared" si="124"/>
        <v>4524.056967218442</v>
      </c>
      <c r="CA264" s="5">
        <f t="shared" si="98"/>
        <v>2499.6178185578274</v>
      </c>
      <c r="CB264" s="35">
        <f t="shared" si="99"/>
        <v>8.6430479975064534E-2</v>
      </c>
      <c r="CC264" s="5">
        <f t="shared" si="100"/>
        <v>2024.4391486606146</v>
      </c>
      <c r="CD264" s="35">
        <f t="shared" si="101"/>
        <v>7.0000000000000007E-2</v>
      </c>
      <c r="CE264" s="5">
        <f t="shared" si="125"/>
        <v>335452.90661959467</v>
      </c>
      <c r="CF264" s="5">
        <f t="shared" si="126"/>
        <v>836277.84788998205</v>
      </c>
      <c r="CG264" s="5">
        <f t="shared" si="102"/>
        <v>344547.09338040464</v>
      </c>
      <c r="CH264" s="5">
        <f t="shared" si="103"/>
        <v>1171730.7545095766</v>
      </c>
    </row>
    <row r="265" spans="9:86" ht="14.25" customHeight="1">
      <c r="I265" s="150"/>
      <c r="J265" s="2">
        <v>260</v>
      </c>
      <c r="K265" s="118">
        <v>52749</v>
      </c>
      <c r="L265" s="5">
        <f t="shared" si="104"/>
        <v>371108.63815886824</v>
      </c>
      <c r="M265" s="5">
        <f t="shared" si="67"/>
        <v>5108.6129075462923</v>
      </c>
      <c r="N265" s="5">
        <f t="shared" si="68"/>
        <v>2557.2410202040733</v>
      </c>
      <c r="O265" s="35">
        <f t="shared" si="69"/>
        <v>8.2689781608673033E-2</v>
      </c>
      <c r="P265" s="5">
        <f t="shared" si="70"/>
        <v>2551.371887342219</v>
      </c>
      <c r="Q265" s="35">
        <f t="shared" si="71"/>
        <v>8.249999999999999E-2</v>
      </c>
      <c r="R265" s="5">
        <f t="shared" si="105"/>
        <v>311448.60286133643</v>
      </c>
      <c r="S265" s="5">
        <f t="shared" si="106"/>
        <v>1016790.7531006994</v>
      </c>
      <c r="T265" s="5">
        <f t="shared" si="72"/>
        <v>368551.39713866415</v>
      </c>
      <c r="U265" s="5">
        <f t="shared" si="73"/>
        <v>1328239.3559620357</v>
      </c>
      <c r="V265" s="150"/>
      <c r="W265" s="2">
        <v>260</v>
      </c>
      <c r="X265" s="118">
        <v>52749</v>
      </c>
      <c r="Y265" s="5">
        <f t="shared" si="107"/>
        <v>365877.36259066121</v>
      </c>
      <c r="Z265" s="5">
        <f t="shared" si="108"/>
        <v>4989.5991023797669</v>
      </c>
      <c r="AA265" s="5">
        <f t="shared" si="74"/>
        <v>2550.416685108692</v>
      </c>
      <c r="AB265" s="35">
        <f t="shared" si="75"/>
        <v>8.3648247611166848E-2</v>
      </c>
      <c r="AC265" s="5">
        <f t="shared" si="76"/>
        <v>2439.1824172710749</v>
      </c>
      <c r="AD265" s="35">
        <f t="shared" si="77"/>
        <v>0.08</v>
      </c>
      <c r="AE265" s="5">
        <f t="shared" si="109"/>
        <v>316673.0540944477</v>
      </c>
      <c r="AF265" s="5">
        <f t="shared" si="110"/>
        <v>980622.71252429171</v>
      </c>
      <c r="AG265" s="5">
        <f t="shared" si="78"/>
        <v>363326.94590555254</v>
      </c>
      <c r="AH265" s="5">
        <f t="shared" si="79"/>
        <v>1297295.7666187393</v>
      </c>
      <c r="AI265" s="150"/>
      <c r="AJ265" s="2">
        <v>260</v>
      </c>
      <c r="AK265" s="118">
        <v>52749</v>
      </c>
      <c r="AL265" s="5">
        <f t="shared" si="111"/>
        <v>360603.48970365158</v>
      </c>
      <c r="AM265" s="5">
        <f t="shared" si="112"/>
        <v>4871.6032698015033</v>
      </c>
      <c r="AN265" s="5">
        <f t="shared" si="80"/>
        <v>2542.7057321320867</v>
      </c>
      <c r="AO265" s="35">
        <f t="shared" si="81"/>
        <v>8.4615012491034314E-2</v>
      </c>
      <c r="AP265" s="5">
        <f t="shared" si="82"/>
        <v>2328.8975376694166</v>
      </c>
      <c r="AQ265" s="35">
        <f t="shared" si="83"/>
        <v>7.7500000000000013E-2</v>
      </c>
      <c r="AR265" s="5">
        <f t="shared" si="113"/>
        <v>321939.2160284812</v>
      </c>
      <c r="AS265" s="5">
        <f t="shared" si="114"/>
        <v>944677.63411990984</v>
      </c>
      <c r="AT265" s="5">
        <f t="shared" si="84"/>
        <v>358060.7839715195</v>
      </c>
      <c r="AU265" s="5">
        <f t="shared" si="85"/>
        <v>1266616.850148391</v>
      </c>
      <c r="AV265" s="150"/>
      <c r="AW265" s="2">
        <v>260</v>
      </c>
      <c r="AX265" s="118">
        <v>52749</v>
      </c>
      <c r="AY265" s="5">
        <f t="shared" si="115"/>
        <v>355289.04540714255</v>
      </c>
      <c r="AZ265" s="5">
        <f t="shared" si="116"/>
        <v>4754.6586581588872</v>
      </c>
      <c r="BA265" s="5">
        <f t="shared" si="86"/>
        <v>2534.1021243642463</v>
      </c>
      <c r="BB265" s="35">
        <f t="shared" si="87"/>
        <v>8.5590101596078161E-2</v>
      </c>
      <c r="BC265" s="5">
        <f t="shared" si="88"/>
        <v>2220.5565337946409</v>
      </c>
      <c r="BD265" s="35">
        <f t="shared" si="89"/>
        <v>7.5000000000000011E-2</v>
      </c>
      <c r="BE265" s="5">
        <f t="shared" si="117"/>
        <v>327245.05671722168</v>
      </c>
      <c r="BF265" s="5">
        <f t="shared" si="118"/>
        <v>908966.19440408878</v>
      </c>
      <c r="BG265" s="5">
        <f t="shared" si="90"/>
        <v>352754.94328277832</v>
      </c>
      <c r="BH265" s="5">
        <f t="shared" si="91"/>
        <v>1236211.2511213105</v>
      </c>
      <c r="BI265" s="150"/>
      <c r="BJ265" s="2">
        <v>260</v>
      </c>
      <c r="BK265" s="118">
        <v>52749</v>
      </c>
      <c r="BL265" s="5">
        <f t="shared" si="119"/>
        <v>349936.16522951989</v>
      </c>
      <c r="BM265" s="5">
        <f t="shared" si="120"/>
        <v>4638.7987043821031</v>
      </c>
      <c r="BN265" s="5">
        <f t="shared" si="92"/>
        <v>2524.6010394537539</v>
      </c>
      <c r="BO265" s="35">
        <f t="shared" si="93"/>
        <v>8.6573539644222527E-2</v>
      </c>
      <c r="BP265" s="5">
        <f t="shared" si="94"/>
        <v>2114.1976649283492</v>
      </c>
      <c r="BQ265" s="35">
        <f t="shared" si="95"/>
        <v>7.2499999999999995E-2</v>
      </c>
      <c r="BR265" s="5">
        <f t="shared" si="121"/>
        <v>332588.43580993445</v>
      </c>
      <c r="BS265" s="5">
        <f t="shared" si="122"/>
        <v>873499.22732941189</v>
      </c>
      <c r="BT265" s="5">
        <f t="shared" si="96"/>
        <v>347411.56419006613</v>
      </c>
      <c r="BU265" s="5">
        <f t="shared" si="97"/>
        <v>1206087.6631393463</v>
      </c>
      <c r="BV265" s="150"/>
      <c r="BW265" s="2">
        <v>260</v>
      </c>
      <c r="BX265" s="118">
        <v>52749</v>
      </c>
      <c r="BY265" s="5">
        <f t="shared" si="123"/>
        <v>344547.09338040464</v>
      </c>
      <c r="BZ265" s="5">
        <f t="shared" si="124"/>
        <v>4524.056967218442</v>
      </c>
      <c r="CA265" s="5">
        <f t="shared" si="98"/>
        <v>2514.1989224994149</v>
      </c>
      <c r="CB265" s="35">
        <f t="shared" si="99"/>
        <v>8.7565350715882298E-2</v>
      </c>
      <c r="CC265" s="5">
        <f t="shared" si="100"/>
        <v>2009.8580447190272</v>
      </c>
      <c r="CD265" s="35">
        <f t="shared" si="101"/>
        <v>7.0000000000000007E-2</v>
      </c>
      <c r="CE265" s="5">
        <f t="shared" si="125"/>
        <v>337967.1055420941</v>
      </c>
      <c r="CF265" s="5">
        <f t="shared" si="126"/>
        <v>838287.70593470102</v>
      </c>
      <c r="CG265" s="5">
        <f t="shared" si="102"/>
        <v>342032.8944579052</v>
      </c>
      <c r="CH265" s="5">
        <f t="shared" si="103"/>
        <v>1176254.811476795</v>
      </c>
    </row>
    <row r="266" spans="9:86" ht="14.25" customHeight="1">
      <c r="I266" s="150"/>
      <c r="J266" s="2">
        <v>261</v>
      </c>
      <c r="K266" s="118">
        <v>52779</v>
      </c>
      <c r="L266" s="5">
        <f t="shared" si="104"/>
        <v>368551.39713866415</v>
      </c>
      <c r="M266" s="5">
        <f t="shared" si="67"/>
        <v>5108.6129075462923</v>
      </c>
      <c r="N266" s="5">
        <f t="shared" si="68"/>
        <v>2574.8220522179763</v>
      </c>
      <c r="O266" s="35">
        <f t="shared" si="69"/>
        <v>8.3835972042159077E-2</v>
      </c>
      <c r="P266" s="5">
        <f t="shared" si="70"/>
        <v>2533.790855328316</v>
      </c>
      <c r="Q266" s="35">
        <f t="shared" si="71"/>
        <v>8.2500000000000004E-2</v>
      </c>
      <c r="R266" s="5">
        <f t="shared" si="105"/>
        <v>314023.42491355439</v>
      </c>
      <c r="S266" s="5">
        <f t="shared" si="106"/>
        <v>1019324.5439560277</v>
      </c>
      <c r="T266" s="5">
        <f t="shared" si="72"/>
        <v>365976.57508644619</v>
      </c>
      <c r="U266" s="5">
        <f t="shared" si="73"/>
        <v>1333347.9688695821</v>
      </c>
      <c r="V266" s="150"/>
      <c r="W266" s="2">
        <v>261</v>
      </c>
      <c r="X266" s="118">
        <v>52779</v>
      </c>
      <c r="Y266" s="5">
        <f t="shared" si="107"/>
        <v>363326.94590555254</v>
      </c>
      <c r="Z266" s="5">
        <f t="shared" si="108"/>
        <v>4989.5991023797669</v>
      </c>
      <c r="AA266" s="5">
        <f t="shared" si="74"/>
        <v>2567.4194630094166</v>
      </c>
      <c r="AB266" s="35">
        <f t="shared" si="75"/>
        <v>8.4796995937983247E-2</v>
      </c>
      <c r="AC266" s="5">
        <f t="shared" si="76"/>
        <v>2422.1796393703503</v>
      </c>
      <c r="AD266" s="35">
        <f t="shared" si="77"/>
        <v>0.08</v>
      </c>
      <c r="AE266" s="5">
        <f t="shared" si="109"/>
        <v>319240.4735574571</v>
      </c>
      <c r="AF266" s="5">
        <f t="shared" si="110"/>
        <v>983044.89216366201</v>
      </c>
      <c r="AG266" s="5">
        <f t="shared" si="78"/>
        <v>360759.52644254314</v>
      </c>
      <c r="AH266" s="5">
        <f t="shared" si="79"/>
        <v>1302285.3657211191</v>
      </c>
      <c r="AI266" s="150"/>
      <c r="AJ266" s="2">
        <v>261</v>
      </c>
      <c r="AK266" s="118">
        <v>52779</v>
      </c>
      <c r="AL266" s="5">
        <f t="shared" si="111"/>
        <v>358060.7839715195</v>
      </c>
      <c r="AM266" s="5">
        <f t="shared" si="112"/>
        <v>4871.6032698015033</v>
      </c>
      <c r="AN266" s="5">
        <f t="shared" si="80"/>
        <v>2559.1273733187732</v>
      </c>
      <c r="AO266" s="35">
        <f t="shared" si="81"/>
        <v>8.5766243762310318E-2</v>
      </c>
      <c r="AP266" s="5">
        <f t="shared" si="82"/>
        <v>2312.4758964827301</v>
      </c>
      <c r="AQ266" s="35">
        <f t="shared" si="83"/>
        <v>7.7499999999999999E-2</v>
      </c>
      <c r="AR266" s="5">
        <f t="shared" si="113"/>
        <v>324498.34340179997</v>
      </c>
      <c r="AS266" s="5">
        <f t="shared" si="114"/>
        <v>946990.11001639254</v>
      </c>
      <c r="AT266" s="5">
        <f t="shared" si="84"/>
        <v>355501.65659820073</v>
      </c>
      <c r="AU266" s="5">
        <f t="shared" si="85"/>
        <v>1271488.4534181925</v>
      </c>
      <c r="AV266" s="150"/>
      <c r="AW266" s="2">
        <v>261</v>
      </c>
      <c r="AX266" s="118">
        <v>52779</v>
      </c>
      <c r="AY266" s="5">
        <f t="shared" si="115"/>
        <v>352754.94328277832</v>
      </c>
      <c r="AZ266" s="5">
        <f t="shared" si="116"/>
        <v>4754.6586581588872</v>
      </c>
      <c r="BA266" s="5">
        <f t="shared" si="86"/>
        <v>2549.9402626415231</v>
      </c>
      <c r="BB266" s="35">
        <f t="shared" si="87"/>
        <v>8.6743740192377766E-2</v>
      </c>
      <c r="BC266" s="5">
        <f t="shared" si="88"/>
        <v>2204.7183955173641</v>
      </c>
      <c r="BD266" s="35">
        <f t="shared" si="89"/>
        <v>7.4999999999999983E-2</v>
      </c>
      <c r="BE266" s="5">
        <f t="shared" si="117"/>
        <v>329794.99697986321</v>
      </c>
      <c r="BF266" s="5">
        <f t="shared" si="118"/>
        <v>911170.9127996061</v>
      </c>
      <c r="BG266" s="5">
        <f t="shared" si="90"/>
        <v>350205.00302013679</v>
      </c>
      <c r="BH266" s="5">
        <f t="shared" si="91"/>
        <v>1240965.9097794692</v>
      </c>
      <c r="BI266" s="150"/>
      <c r="BJ266" s="2">
        <v>261</v>
      </c>
      <c r="BK266" s="118">
        <v>52779</v>
      </c>
      <c r="BL266" s="5">
        <f t="shared" si="119"/>
        <v>347411.56419006613</v>
      </c>
      <c r="BM266" s="5">
        <f t="shared" si="120"/>
        <v>4638.7987043821031</v>
      </c>
      <c r="BN266" s="5">
        <f t="shared" si="92"/>
        <v>2539.8538374004538</v>
      </c>
      <c r="BO266" s="35">
        <f t="shared" si="93"/>
        <v>8.7729509292128915E-2</v>
      </c>
      <c r="BP266" s="5">
        <f t="shared" si="94"/>
        <v>2098.9448669816493</v>
      </c>
      <c r="BQ266" s="35">
        <f t="shared" si="95"/>
        <v>7.2499999999999981E-2</v>
      </c>
      <c r="BR266" s="5">
        <f t="shared" si="121"/>
        <v>335128.2896473349</v>
      </c>
      <c r="BS266" s="5">
        <f t="shared" si="122"/>
        <v>875598.1721963936</v>
      </c>
      <c r="BT266" s="5">
        <f t="shared" si="96"/>
        <v>344871.71035266569</v>
      </c>
      <c r="BU266" s="5">
        <f t="shared" si="97"/>
        <v>1210726.4618437286</v>
      </c>
      <c r="BV266" s="150"/>
      <c r="BW266" s="2">
        <v>261</v>
      </c>
      <c r="BX266" s="118">
        <v>52779</v>
      </c>
      <c r="BY266" s="5">
        <f t="shared" si="123"/>
        <v>342032.8944579052</v>
      </c>
      <c r="BZ266" s="5">
        <f t="shared" si="124"/>
        <v>4524.056967218442</v>
      </c>
      <c r="CA266" s="5">
        <f t="shared" si="98"/>
        <v>2528.8650828806612</v>
      </c>
      <c r="CB266" s="35">
        <f t="shared" si="99"/>
        <v>8.8723574504915734E-2</v>
      </c>
      <c r="CC266" s="5">
        <f t="shared" si="100"/>
        <v>1995.1918843377805</v>
      </c>
      <c r="CD266" s="35">
        <f t="shared" si="101"/>
        <v>7.0000000000000007E-2</v>
      </c>
      <c r="CE266" s="5">
        <f t="shared" si="125"/>
        <v>340495.97062497475</v>
      </c>
      <c r="CF266" s="5">
        <f t="shared" si="126"/>
        <v>840282.89781903883</v>
      </c>
      <c r="CG266" s="5">
        <f t="shared" si="102"/>
        <v>339504.02937502455</v>
      </c>
      <c r="CH266" s="5">
        <f t="shared" si="103"/>
        <v>1180778.8684440136</v>
      </c>
    </row>
    <row r="267" spans="9:86" ht="14.25" customHeight="1">
      <c r="I267" s="150"/>
      <c r="J267" s="2">
        <v>262</v>
      </c>
      <c r="K267" s="118">
        <v>52810</v>
      </c>
      <c r="L267" s="5">
        <f t="shared" si="104"/>
        <v>365976.57508644619</v>
      </c>
      <c r="M267" s="5">
        <f t="shared" si="67"/>
        <v>5108.6129075462923</v>
      </c>
      <c r="N267" s="5">
        <f t="shared" si="68"/>
        <v>2592.5239538269748</v>
      </c>
      <c r="O267" s="35">
        <f t="shared" si="69"/>
        <v>8.5006225982018749E-2</v>
      </c>
      <c r="P267" s="5">
        <f t="shared" si="70"/>
        <v>2516.0889537193175</v>
      </c>
      <c r="Q267" s="35">
        <f t="shared" si="71"/>
        <v>8.2500000000000004E-2</v>
      </c>
      <c r="R267" s="5">
        <f t="shared" si="105"/>
        <v>316615.94886738138</v>
      </c>
      <c r="S267" s="5">
        <f t="shared" si="106"/>
        <v>1021840.6329097471</v>
      </c>
      <c r="T267" s="5">
        <f t="shared" si="72"/>
        <v>363384.05113261921</v>
      </c>
      <c r="U267" s="5">
        <f t="shared" si="73"/>
        <v>1338456.5817771284</v>
      </c>
      <c r="V267" s="150"/>
      <c r="W267" s="2">
        <v>262</v>
      </c>
      <c r="X267" s="118">
        <v>52810</v>
      </c>
      <c r="Y267" s="5">
        <f t="shared" si="107"/>
        <v>360759.52644254314</v>
      </c>
      <c r="Z267" s="5">
        <f t="shared" si="108"/>
        <v>4989.5991023797669</v>
      </c>
      <c r="AA267" s="5">
        <f t="shared" si="74"/>
        <v>2584.5355927628125</v>
      </c>
      <c r="AB267" s="35">
        <f t="shared" si="75"/>
        <v>8.5969807697076309E-2</v>
      </c>
      <c r="AC267" s="5">
        <f t="shared" si="76"/>
        <v>2405.0635096169544</v>
      </c>
      <c r="AD267" s="35">
        <f t="shared" si="77"/>
        <v>0.08</v>
      </c>
      <c r="AE267" s="5">
        <f t="shared" si="109"/>
        <v>321825.00915021991</v>
      </c>
      <c r="AF267" s="5">
        <f t="shared" si="110"/>
        <v>985449.95567327901</v>
      </c>
      <c r="AG267" s="5">
        <f t="shared" si="78"/>
        <v>358174.99084978033</v>
      </c>
      <c r="AH267" s="5">
        <f t="shared" si="79"/>
        <v>1307274.9648234989</v>
      </c>
      <c r="AI267" s="150"/>
      <c r="AJ267" s="2">
        <v>262</v>
      </c>
      <c r="AK267" s="118">
        <v>52810</v>
      </c>
      <c r="AL267" s="5">
        <f t="shared" si="111"/>
        <v>355501.65659820073</v>
      </c>
      <c r="AM267" s="5">
        <f t="shared" si="112"/>
        <v>4871.6032698015033</v>
      </c>
      <c r="AN267" s="5">
        <f t="shared" si="80"/>
        <v>2575.6550709381236</v>
      </c>
      <c r="AO267" s="35">
        <f t="shared" si="81"/>
        <v>8.6941538183014797E-2</v>
      </c>
      <c r="AP267" s="5">
        <f t="shared" si="82"/>
        <v>2295.9481988633797</v>
      </c>
      <c r="AQ267" s="35">
        <f t="shared" si="83"/>
        <v>7.7499999999999999E-2</v>
      </c>
      <c r="AR267" s="5">
        <f t="shared" si="113"/>
        <v>327073.99847273808</v>
      </c>
      <c r="AS267" s="5">
        <f t="shared" si="114"/>
        <v>949286.05821525597</v>
      </c>
      <c r="AT267" s="5">
        <f t="shared" si="84"/>
        <v>352926.00152726262</v>
      </c>
      <c r="AU267" s="5">
        <f t="shared" si="85"/>
        <v>1276360.0566879939</v>
      </c>
      <c r="AV267" s="150"/>
      <c r="AW267" s="2">
        <v>262</v>
      </c>
      <c r="AX267" s="118">
        <v>52810</v>
      </c>
      <c r="AY267" s="5">
        <f t="shared" si="115"/>
        <v>350205.00302013679</v>
      </c>
      <c r="AZ267" s="5">
        <f t="shared" si="116"/>
        <v>4754.6586581588872</v>
      </c>
      <c r="BA267" s="5">
        <f t="shared" si="86"/>
        <v>2565.8773892830322</v>
      </c>
      <c r="BB267" s="35">
        <f t="shared" si="87"/>
        <v>8.7921441458179081E-2</v>
      </c>
      <c r="BC267" s="5">
        <f t="shared" si="88"/>
        <v>2188.7812688758549</v>
      </c>
      <c r="BD267" s="35">
        <f t="shared" si="89"/>
        <v>7.5000000000000011E-2</v>
      </c>
      <c r="BE267" s="5">
        <f t="shared" si="117"/>
        <v>332360.87436914624</v>
      </c>
      <c r="BF267" s="5">
        <f t="shared" si="118"/>
        <v>913359.69406848191</v>
      </c>
      <c r="BG267" s="5">
        <f t="shared" si="90"/>
        <v>347639.12563085376</v>
      </c>
      <c r="BH267" s="5">
        <f t="shared" si="91"/>
        <v>1245720.5684376282</v>
      </c>
      <c r="BI267" s="150"/>
      <c r="BJ267" s="2">
        <v>262</v>
      </c>
      <c r="BK267" s="118">
        <v>52810</v>
      </c>
      <c r="BL267" s="5">
        <f t="shared" si="119"/>
        <v>344871.71035266569</v>
      </c>
      <c r="BM267" s="5">
        <f t="shared" si="120"/>
        <v>4638.7987043821031</v>
      </c>
      <c r="BN267" s="5">
        <f t="shared" si="92"/>
        <v>2555.1987876680814</v>
      </c>
      <c r="BO267" s="35">
        <f t="shared" si="93"/>
        <v>8.8909540943969093E-2</v>
      </c>
      <c r="BP267" s="5">
        <f t="shared" si="94"/>
        <v>2083.5999167140217</v>
      </c>
      <c r="BQ267" s="35">
        <f t="shared" si="95"/>
        <v>7.2499999999999995E-2</v>
      </c>
      <c r="BR267" s="5">
        <f t="shared" si="121"/>
        <v>337683.48843500298</v>
      </c>
      <c r="BS267" s="5">
        <f t="shared" si="122"/>
        <v>877681.77211310761</v>
      </c>
      <c r="BT267" s="5">
        <f t="shared" si="96"/>
        <v>342316.51156499761</v>
      </c>
      <c r="BU267" s="5">
        <f t="shared" si="97"/>
        <v>1215365.2605481106</v>
      </c>
      <c r="BV267" s="150"/>
      <c r="BW267" s="2">
        <v>262</v>
      </c>
      <c r="BX267" s="118">
        <v>52810</v>
      </c>
      <c r="BY267" s="5">
        <f t="shared" si="123"/>
        <v>339504.02937502455</v>
      </c>
      <c r="BZ267" s="5">
        <f t="shared" si="124"/>
        <v>4524.056967218442</v>
      </c>
      <c r="CA267" s="5">
        <f t="shared" si="98"/>
        <v>2543.6167958641317</v>
      </c>
      <c r="CB267" s="35">
        <f t="shared" si="99"/>
        <v>8.9905859457864279E-2</v>
      </c>
      <c r="CC267" s="5">
        <f t="shared" si="100"/>
        <v>1980.44017135431</v>
      </c>
      <c r="CD267" s="35">
        <f t="shared" si="101"/>
        <v>7.0000000000000007E-2</v>
      </c>
      <c r="CE267" s="5">
        <f t="shared" si="125"/>
        <v>343039.58742083889</v>
      </c>
      <c r="CF267" s="5">
        <f t="shared" si="126"/>
        <v>842263.33799039316</v>
      </c>
      <c r="CG267" s="5">
        <f t="shared" si="102"/>
        <v>336960.41257916042</v>
      </c>
      <c r="CH267" s="5">
        <f t="shared" si="103"/>
        <v>1185302.925411232</v>
      </c>
    </row>
    <row r="268" spans="9:86" ht="14.25" customHeight="1">
      <c r="I268" s="150"/>
      <c r="J268" s="2">
        <v>263</v>
      </c>
      <c r="K268" s="118">
        <v>52841</v>
      </c>
      <c r="L268" s="5">
        <f t="shared" si="104"/>
        <v>363384.05113261921</v>
      </c>
      <c r="M268" s="5">
        <f t="shared" si="67"/>
        <v>5108.6129075462923</v>
      </c>
      <c r="N268" s="5">
        <f t="shared" si="68"/>
        <v>2610.3475560095353</v>
      </c>
      <c r="O268" s="35">
        <f t="shared" si="69"/>
        <v>8.6201280916102949E-2</v>
      </c>
      <c r="P268" s="5">
        <f t="shared" si="70"/>
        <v>2498.265351536757</v>
      </c>
      <c r="Q268" s="35">
        <f t="shared" si="71"/>
        <v>8.2500000000000004E-2</v>
      </c>
      <c r="R268" s="5">
        <f t="shared" si="105"/>
        <v>319226.29642339092</v>
      </c>
      <c r="S268" s="5">
        <f t="shared" si="106"/>
        <v>1024338.8982612839</v>
      </c>
      <c r="T268" s="5">
        <f t="shared" si="72"/>
        <v>360773.70357660967</v>
      </c>
      <c r="U268" s="5">
        <f t="shared" si="73"/>
        <v>1343565.1946846747</v>
      </c>
      <c r="V268" s="150"/>
      <c r="W268" s="2">
        <v>263</v>
      </c>
      <c r="X268" s="118">
        <v>52841</v>
      </c>
      <c r="Y268" s="5">
        <f t="shared" si="107"/>
        <v>358174.99084978033</v>
      </c>
      <c r="Z268" s="5">
        <f t="shared" si="108"/>
        <v>4989.5991023797669</v>
      </c>
      <c r="AA268" s="5">
        <f t="shared" si="74"/>
        <v>2601.7658300478979</v>
      </c>
      <c r="AB268" s="35">
        <f t="shared" si="75"/>
        <v>8.7167420278288041E-2</v>
      </c>
      <c r="AC268" s="5">
        <f t="shared" si="76"/>
        <v>2387.833272331869</v>
      </c>
      <c r="AD268" s="35">
        <f t="shared" si="77"/>
        <v>0.08</v>
      </c>
      <c r="AE268" s="5">
        <f t="shared" si="109"/>
        <v>324426.7749802678</v>
      </c>
      <c r="AF268" s="5">
        <f t="shared" si="110"/>
        <v>987837.78894561087</v>
      </c>
      <c r="AG268" s="5">
        <f t="shared" si="78"/>
        <v>355573.22501973243</v>
      </c>
      <c r="AH268" s="5">
        <f t="shared" si="79"/>
        <v>1312264.5639258786</v>
      </c>
      <c r="AI268" s="150"/>
      <c r="AJ268" s="2">
        <v>263</v>
      </c>
      <c r="AK268" s="118">
        <v>52841</v>
      </c>
      <c r="AL268" s="5">
        <f t="shared" si="111"/>
        <v>352926.00152726262</v>
      </c>
      <c r="AM268" s="5">
        <f t="shared" si="112"/>
        <v>4871.6032698015033</v>
      </c>
      <c r="AN268" s="5">
        <f t="shared" si="80"/>
        <v>2592.2895099379321</v>
      </c>
      <c r="AO268" s="35">
        <f t="shared" si="81"/>
        <v>8.8141633046700335E-2</v>
      </c>
      <c r="AP268" s="5">
        <f t="shared" si="82"/>
        <v>2279.3137598635712</v>
      </c>
      <c r="AQ268" s="35">
        <f t="shared" si="83"/>
        <v>7.7500000000000013E-2</v>
      </c>
      <c r="AR268" s="5">
        <f t="shared" si="113"/>
        <v>329666.287982676</v>
      </c>
      <c r="AS268" s="5">
        <f t="shared" si="114"/>
        <v>951565.37197511957</v>
      </c>
      <c r="AT268" s="5">
        <f t="shared" si="84"/>
        <v>350333.71201732469</v>
      </c>
      <c r="AU268" s="5">
        <f t="shared" si="85"/>
        <v>1281231.6599577956</v>
      </c>
      <c r="AV268" s="150"/>
      <c r="AW268" s="2">
        <v>263</v>
      </c>
      <c r="AX268" s="118">
        <v>52841</v>
      </c>
      <c r="AY268" s="5">
        <f t="shared" si="115"/>
        <v>347639.12563085376</v>
      </c>
      <c r="AZ268" s="5">
        <f t="shared" si="116"/>
        <v>4754.6586581588872</v>
      </c>
      <c r="BA268" s="5">
        <f t="shared" si="86"/>
        <v>2581.9141229660513</v>
      </c>
      <c r="BB268" s="35">
        <f t="shared" si="87"/>
        <v>8.9123942592389274E-2</v>
      </c>
      <c r="BC268" s="5">
        <f t="shared" si="88"/>
        <v>2172.7445351928359</v>
      </c>
      <c r="BD268" s="35">
        <f t="shared" si="89"/>
        <v>7.4999999999999997E-2</v>
      </c>
      <c r="BE268" s="5">
        <f t="shared" si="117"/>
        <v>334942.7884921123</v>
      </c>
      <c r="BF268" s="5">
        <f t="shared" si="118"/>
        <v>915532.43860367476</v>
      </c>
      <c r="BG268" s="5">
        <f t="shared" si="90"/>
        <v>345057.2115078877</v>
      </c>
      <c r="BH268" s="5">
        <f t="shared" si="91"/>
        <v>1250475.2270957869</v>
      </c>
      <c r="BI268" s="150"/>
      <c r="BJ268" s="2">
        <v>263</v>
      </c>
      <c r="BK268" s="118">
        <v>52841</v>
      </c>
      <c r="BL268" s="5">
        <f t="shared" si="119"/>
        <v>342316.51156499761</v>
      </c>
      <c r="BM268" s="5">
        <f t="shared" si="120"/>
        <v>4638.7987043821031</v>
      </c>
      <c r="BN268" s="5">
        <f t="shared" si="92"/>
        <v>2570.6364470102426</v>
      </c>
      <c r="BO268" s="35">
        <f t="shared" si="93"/>
        <v>9.0114371705571947E-2</v>
      </c>
      <c r="BP268" s="5">
        <f t="shared" si="94"/>
        <v>2068.1622573718605</v>
      </c>
      <c r="BQ268" s="35">
        <f t="shared" si="95"/>
        <v>7.2499999999999995E-2</v>
      </c>
      <c r="BR268" s="5">
        <f t="shared" si="121"/>
        <v>340254.12488201325</v>
      </c>
      <c r="BS268" s="5">
        <f t="shared" si="122"/>
        <v>879749.93437047943</v>
      </c>
      <c r="BT268" s="5">
        <f t="shared" si="96"/>
        <v>339745.87511798734</v>
      </c>
      <c r="BU268" s="5">
        <f t="shared" si="97"/>
        <v>1220004.0592524926</v>
      </c>
      <c r="BV268" s="150"/>
      <c r="BW268" s="2">
        <v>263</v>
      </c>
      <c r="BX268" s="118">
        <v>52841</v>
      </c>
      <c r="BY268" s="5">
        <f t="shared" si="123"/>
        <v>336960.41257916042</v>
      </c>
      <c r="BZ268" s="5">
        <f t="shared" si="124"/>
        <v>4524.056967218442</v>
      </c>
      <c r="CA268" s="5">
        <f t="shared" si="98"/>
        <v>2558.4545605066728</v>
      </c>
      <c r="CB268" s="35">
        <f t="shared" si="99"/>
        <v>9.1112942588968182E-2</v>
      </c>
      <c r="CC268" s="5">
        <f t="shared" si="100"/>
        <v>1965.6024067117692</v>
      </c>
      <c r="CD268" s="35">
        <f t="shared" si="101"/>
        <v>7.0000000000000007E-2</v>
      </c>
      <c r="CE268" s="5">
        <f t="shared" si="125"/>
        <v>345598.04198134557</v>
      </c>
      <c r="CF268" s="5">
        <f t="shared" si="126"/>
        <v>844228.94039710495</v>
      </c>
      <c r="CG268" s="5">
        <f t="shared" si="102"/>
        <v>334401.95801865374</v>
      </c>
      <c r="CH268" s="5">
        <f t="shared" si="103"/>
        <v>1189826.9823784505</v>
      </c>
    </row>
    <row r="269" spans="9:86" ht="14.25" customHeight="1">
      <c r="I269" s="150"/>
      <c r="J269" s="2">
        <v>264</v>
      </c>
      <c r="K269" s="118">
        <v>52871</v>
      </c>
      <c r="L269" s="5">
        <f t="shared" si="104"/>
        <v>360773.70357660967</v>
      </c>
      <c r="M269" s="5">
        <f t="shared" si="67"/>
        <v>5108.6129075462923</v>
      </c>
      <c r="N269" s="5">
        <f t="shared" si="68"/>
        <v>2628.293695457101</v>
      </c>
      <c r="O269" s="35">
        <f t="shared" si="69"/>
        <v>8.7421904736435005E-2</v>
      </c>
      <c r="P269" s="5">
        <f t="shared" si="70"/>
        <v>2480.3192120891913</v>
      </c>
      <c r="Q269" s="35">
        <f t="shared" si="71"/>
        <v>8.249999999999999E-2</v>
      </c>
      <c r="R269" s="5">
        <f t="shared" si="105"/>
        <v>321854.59011884802</v>
      </c>
      <c r="S269" s="5">
        <f t="shared" si="106"/>
        <v>1026819.217473373</v>
      </c>
      <c r="T269" s="5">
        <f t="shared" si="72"/>
        <v>358145.40988115256</v>
      </c>
      <c r="U269" s="5">
        <f t="shared" si="73"/>
        <v>1348673.8075922211</v>
      </c>
      <c r="V269" s="150"/>
      <c r="W269" s="2">
        <v>264</v>
      </c>
      <c r="X269" s="118">
        <v>52871</v>
      </c>
      <c r="Y269" s="5">
        <f t="shared" si="107"/>
        <v>355573.22501973243</v>
      </c>
      <c r="Z269" s="5">
        <f t="shared" si="108"/>
        <v>4989.5991023797669</v>
      </c>
      <c r="AA269" s="5">
        <f t="shared" si="74"/>
        <v>2619.1109355815506</v>
      </c>
      <c r="AB269" s="35">
        <f t="shared" si="75"/>
        <v>8.8390601472409638E-2</v>
      </c>
      <c r="AC269" s="5">
        <f t="shared" si="76"/>
        <v>2370.4881667982163</v>
      </c>
      <c r="AD269" s="35">
        <f t="shared" si="77"/>
        <v>0.08</v>
      </c>
      <c r="AE269" s="5">
        <f t="shared" si="109"/>
        <v>327045.88591584936</v>
      </c>
      <c r="AF269" s="5">
        <f t="shared" si="110"/>
        <v>990208.27711240912</v>
      </c>
      <c r="AG269" s="5">
        <f t="shared" si="78"/>
        <v>352954.11408415087</v>
      </c>
      <c r="AH269" s="5">
        <f t="shared" si="79"/>
        <v>1317254.1630282584</v>
      </c>
      <c r="AI269" s="150"/>
      <c r="AJ269" s="2">
        <v>264</v>
      </c>
      <c r="AK269" s="118">
        <v>52871</v>
      </c>
      <c r="AL269" s="5">
        <f t="shared" si="111"/>
        <v>350333.71201732469</v>
      </c>
      <c r="AM269" s="5">
        <f t="shared" si="112"/>
        <v>4871.6032698015033</v>
      </c>
      <c r="AN269" s="5">
        <f t="shared" si="80"/>
        <v>2609.0313796896148</v>
      </c>
      <c r="AO269" s="35">
        <f t="shared" si="81"/>
        <v>8.9367296044655611E-2</v>
      </c>
      <c r="AP269" s="5">
        <f t="shared" si="82"/>
        <v>2262.5718901118885</v>
      </c>
      <c r="AQ269" s="35">
        <f t="shared" si="83"/>
        <v>7.7499999999999986E-2</v>
      </c>
      <c r="AR269" s="5">
        <f t="shared" si="113"/>
        <v>332275.31936236564</v>
      </c>
      <c r="AS269" s="5">
        <f t="shared" si="114"/>
        <v>953827.94386523147</v>
      </c>
      <c r="AT269" s="5">
        <f t="shared" si="84"/>
        <v>347724.68063763506</v>
      </c>
      <c r="AU269" s="5">
        <f t="shared" si="85"/>
        <v>1286103.2632275971</v>
      </c>
      <c r="AV269" s="150"/>
      <c r="AW269" s="2">
        <v>264</v>
      </c>
      <c r="AX269" s="118">
        <v>52871</v>
      </c>
      <c r="AY269" s="5">
        <f t="shared" si="115"/>
        <v>345057.2115078877</v>
      </c>
      <c r="AZ269" s="5">
        <f t="shared" si="116"/>
        <v>4754.6586581588872</v>
      </c>
      <c r="BA269" s="5">
        <f t="shared" si="86"/>
        <v>2598.0510862345891</v>
      </c>
      <c r="BB269" s="35">
        <f t="shared" si="87"/>
        <v>9.0352011188447212E-2</v>
      </c>
      <c r="BC269" s="5">
        <f t="shared" si="88"/>
        <v>2156.6075719242981</v>
      </c>
      <c r="BD269" s="35">
        <f t="shared" si="89"/>
        <v>7.5000000000000011E-2</v>
      </c>
      <c r="BE269" s="5">
        <f t="shared" si="117"/>
        <v>337540.83957834687</v>
      </c>
      <c r="BF269" s="5">
        <f t="shared" si="118"/>
        <v>917689.0461755991</v>
      </c>
      <c r="BG269" s="5">
        <f t="shared" si="90"/>
        <v>342459.16042165313</v>
      </c>
      <c r="BH269" s="5">
        <f t="shared" si="91"/>
        <v>1255229.8857539459</v>
      </c>
      <c r="BI269" s="150"/>
      <c r="BJ269" s="2">
        <v>264</v>
      </c>
      <c r="BK269" s="118">
        <v>52871</v>
      </c>
      <c r="BL269" s="5">
        <f t="shared" si="119"/>
        <v>339745.87511798734</v>
      </c>
      <c r="BM269" s="5">
        <f t="shared" si="120"/>
        <v>4638.7987043821031</v>
      </c>
      <c r="BN269" s="5">
        <f t="shared" si="92"/>
        <v>2586.167375544263</v>
      </c>
      <c r="BO269" s="35">
        <f t="shared" si="93"/>
        <v>9.1344769074101717E-2</v>
      </c>
      <c r="BP269" s="5">
        <f t="shared" si="94"/>
        <v>2052.6313288378401</v>
      </c>
      <c r="BQ269" s="35">
        <f t="shared" si="95"/>
        <v>7.2499999999999995E-2</v>
      </c>
      <c r="BR269" s="5">
        <f t="shared" si="121"/>
        <v>342840.29225755751</v>
      </c>
      <c r="BS269" s="5">
        <f t="shared" si="122"/>
        <v>881802.56569931726</v>
      </c>
      <c r="BT269" s="5">
        <f t="shared" si="96"/>
        <v>337159.70774244308</v>
      </c>
      <c r="BU269" s="5">
        <f t="shared" si="97"/>
        <v>1224642.8579568746</v>
      </c>
      <c r="BV269" s="150"/>
      <c r="BW269" s="2">
        <v>264</v>
      </c>
      <c r="BX269" s="118">
        <v>52871</v>
      </c>
      <c r="BY269" s="5">
        <f t="shared" si="123"/>
        <v>334401.95801865374</v>
      </c>
      <c r="BZ269" s="5">
        <f t="shared" si="124"/>
        <v>4524.056967218442</v>
      </c>
      <c r="CA269" s="5">
        <f t="shared" si="98"/>
        <v>2573.3788787762951</v>
      </c>
      <c r="CB269" s="35">
        <f t="shared" si="99"/>
        <v>9.2345591300613594E-2</v>
      </c>
      <c r="CC269" s="5">
        <f t="shared" si="100"/>
        <v>1950.6780884421469</v>
      </c>
      <c r="CD269" s="35">
        <f t="shared" si="101"/>
        <v>7.0000000000000007E-2</v>
      </c>
      <c r="CE269" s="5">
        <f t="shared" si="125"/>
        <v>348171.42086012184</v>
      </c>
      <c r="CF269" s="5">
        <f t="shared" si="126"/>
        <v>846179.61848554714</v>
      </c>
      <c r="CG269" s="5">
        <f t="shared" si="102"/>
        <v>331828.57913987746</v>
      </c>
      <c r="CH269" s="5">
        <f t="shared" si="103"/>
        <v>1194351.0393456691</v>
      </c>
    </row>
    <row r="270" spans="9:86" ht="14.25" customHeight="1">
      <c r="I270" s="150"/>
      <c r="J270" s="2">
        <v>265</v>
      </c>
      <c r="K270" s="118">
        <v>52902</v>
      </c>
      <c r="L270" s="5">
        <f t="shared" si="104"/>
        <v>358145.40988115256</v>
      </c>
      <c r="M270" s="5">
        <f t="shared" si="67"/>
        <v>5108.6129075462923</v>
      </c>
      <c r="N270" s="5">
        <f t="shared" si="68"/>
        <v>2646.3632146133682</v>
      </c>
      <c r="O270" s="35">
        <f t="shared" si="69"/>
        <v>8.8668897322734058E-2</v>
      </c>
      <c r="P270" s="5">
        <f t="shared" si="70"/>
        <v>2462.2496929329241</v>
      </c>
      <c r="Q270" s="35">
        <f t="shared" si="71"/>
        <v>8.2500000000000018E-2</v>
      </c>
      <c r="R270" s="5">
        <f t="shared" si="105"/>
        <v>324500.95333346137</v>
      </c>
      <c r="S270" s="5">
        <f t="shared" si="106"/>
        <v>1029281.467166306</v>
      </c>
      <c r="T270" s="5">
        <f t="shared" si="72"/>
        <v>355499.04666653922</v>
      </c>
      <c r="U270" s="5">
        <f t="shared" si="73"/>
        <v>1353782.4204997674</v>
      </c>
      <c r="V270" s="150"/>
      <c r="W270" s="2">
        <v>265</v>
      </c>
      <c r="X270" s="118">
        <v>52902</v>
      </c>
      <c r="Y270" s="5">
        <f t="shared" si="107"/>
        <v>352954.11408415087</v>
      </c>
      <c r="Z270" s="5">
        <f t="shared" si="108"/>
        <v>4989.5991023797669</v>
      </c>
      <c r="AA270" s="5">
        <f t="shared" si="74"/>
        <v>2636.5716751520945</v>
      </c>
      <c r="AB270" s="35">
        <f t="shared" si="75"/>
        <v>8.9640151054541428E-2</v>
      </c>
      <c r="AC270" s="5">
        <f t="shared" si="76"/>
        <v>2353.0274272276724</v>
      </c>
      <c r="AD270" s="35">
        <f t="shared" si="77"/>
        <v>7.9999999999999988E-2</v>
      </c>
      <c r="AE270" s="5">
        <f t="shared" si="109"/>
        <v>329682.45759100147</v>
      </c>
      <c r="AF270" s="5">
        <f t="shared" si="110"/>
        <v>992561.30453963683</v>
      </c>
      <c r="AG270" s="5">
        <f t="shared" si="78"/>
        <v>350317.54240899876</v>
      </c>
      <c r="AH270" s="5">
        <f t="shared" si="79"/>
        <v>1322243.7621306384</v>
      </c>
      <c r="AI270" s="150"/>
      <c r="AJ270" s="2">
        <v>265</v>
      </c>
      <c r="AK270" s="118">
        <v>52902</v>
      </c>
      <c r="AL270" s="5">
        <f t="shared" si="111"/>
        <v>347724.68063763506</v>
      </c>
      <c r="AM270" s="5">
        <f t="shared" si="112"/>
        <v>4871.6032698015033</v>
      </c>
      <c r="AN270" s="5">
        <f t="shared" si="80"/>
        <v>2625.881374016777</v>
      </c>
      <c r="AO270" s="35">
        <f t="shared" si="81"/>
        <v>9.0619326849101609E-2</v>
      </c>
      <c r="AP270" s="5">
        <f t="shared" si="82"/>
        <v>2245.7218957847263</v>
      </c>
      <c r="AQ270" s="35">
        <f t="shared" si="83"/>
        <v>7.7499999999999999E-2</v>
      </c>
      <c r="AR270" s="5">
        <f t="shared" si="113"/>
        <v>334901.20073638239</v>
      </c>
      <c r="AS270" s="5">
        <f t="shared" si="114"/>
        <v>956073.66576101619</v>
      </c>
      <c r="AT270" s="5">
        <f t="shared" si="84"/>
        <v>345098.7992636183</v>
      </c>
      <c r="AU270" s="5">
        <f t="shared" si="85"/>
        <v>1290974.8664973986</v>
      </c>
      <c r="AV270" s="150"/>
      <c r="AW270" s="2">
        <v>265</v>
      </c>
      <c r="AX270" s="118">
        <v>52902</v>
      </c>
      <c r="AY270" s="5">
        <f t="shared" si="115"/>
        <v>342459.16042165313</v>
      </c>
      <c r="AZ270" s="5">
        <f t="shared" si="116"/>
        <v>4754.6586581588872</v>
      </c>
      <c r="BA270" s="5">
        <f t="shared" si="86"/>
        <v>2614.2889055235555</v>
      </c>
      <c r="BB270" s="35">
        <f t="shared" si="87"/>
        <v>9.160644681735633E-2</v>
      </c>
      <c r="BC270" s="5">
        <f t="shared" si="88"/>
        <v>2140.3697526353317</v>
      </c>
      <c r="BD270" s="35">
        <f t="shared" si="89"/>
        <v>7.4999999999999983E-2</v>
      </c>
      <c r="BE270" s="5">
        <f t="shared" si="117"/>
        <v>340155.12848387042</v>
      </c>
      <c r="BF270" s="5">
        <f t="shared" si="118"/>
        <v>919829.41592823446</v>
      </c>
      <c r="BG270" s="5">
        <f t="shared" si="90"/>
        <v>339844.87151612958</v>
      </c>
      <c r="BH270" s="5">
        <f t="shared" si="91"/>
        <v>1259984.5444121049</v>
      </c>
      <c r="BI270" s="150"/>
      <c r="BJ270" s="2">
        <v>265</v>
      </c>
      <c r="BK270" s="118">
        <v>52902</v>
      </c>
      <c r="BL270" s="5">
        <f t="shared" si="119"/>
        <v>337159.70774244308</v>
      </c>
      <c r="BM270" s="5">
        <f t="shared" si="120"/>
        <v>4638.7987043821031</v>
      </c>
      <c r="BN270" s="5">
        <f t="shared" si="92"/>
        <v>2601.7921367715098</v>
      </c>
      <c r="BO270" s="35">
        <f t="shared" si="93"/>
        <v>9.2601532520927093E-2</v>
      </c>
      <c r="BP270" s="5">
        <f t="shared" si="94"/>
        <v>2037.0065676105935</v>
      </c>
      <c r="BQ270" s="35">
        <f t="shared" si="95"/>
        <v>7.2499999999999995E-2</v>
      </c>
      <c r="BR270" s="5">
        <f t="shared" si="121"/>
        <v>345442.08439432899</v>
      </c>
      <c r="BS270" s="5">
        <f t="shared" si="122"/>
        <v>883839.5722669278</v>
      </c>
      <c r="BT270" s="5">
        <f t="shared" si="96"/>
        <v>334557.91560567159</v>
      </c>
      <c r="BU270" s="5">
        <f t="shared" si="97"/>
        <v>1229281.6566612567</v>
      </c>
      <c r="BV270" s="150"/>
      <c r="BW270" s="2">
        <v>265</v>
      </c>
      <c r="BX270" s="118">
        <v>52902</v>
      </c>
      <c r="BY270" s="5">
        <f t="shared" si="123"/>
        <v>331828.57913987746</v>
      </c>
      <c r="BZ270" s="5">
        <f t="shared" si="124"/>
        <v>4524.056967218442</v>
      </c>
      <c r="CA270" s="5">
        <f t="shared" si="98"/>
        <v>2588.3902555691566</v>
      </c>
      <c r="CB270" s="35">
        <f t="shared" si="99"/>
        <v>9.360460496603791E-2</v>
      </c>
      <c r="CC270" s="5">
        <f t="shared" si="100"/>
        <v>1935.6667116492852</v>
      </c>
      <c r="CD270" s="35">
        <f t="shared" si="101"/>
        <v>7.0000000000000007E-2</v>
      </c>
      <c r="CE270" s="5">
        <f t="shared" si="125"/>
        <v>350759.81111569097</v>
      </c>
      <c r="CF270" s="5">
        <f t="shared" si="126"/>
        <v>848115.28519719641</v>
      </c>
      <c r="CG270" s="5">
        <f t="shared" si="102"/>
        <v>329240.18888430833</v>
      </c>
      <c r="CH270" s="5">
        <f t="shared" si="103"/>
        <v>1198875.0963128875</v>
      </c>
    </row>
    <row r="271" spans="9:86" ht="14.25" customHeight="1">
      <c r="I271" s="150"/>
      <c r="J271" s="2">
        <v>266</v>
      </c>
      <c r="K271" s="118">
        <v>52932</v>
      </c>
      <c r="L271" s="5">
        <f t="shared" si="104"/>
        <v>355499.04666653922</v>
      </c>
      <c r="M271" s="5">
        <f t="shared" si="67"/>
        <v>5108.6129075462923</v>
      </c>
      <c r="N271" s="5">
        <f t="shared" si="68"/>
        <v>2664.5569617138353</v>
      </c>
      <c r="O271" s="35">
        <f t="shared" si="69"/>
        <v>8.9943092225950511E-2</v>
      </c>
      <c r="P271" s="5">
        <f t="shared" si="70"/>
        <v>2444.0559458324569</v>
      </c>
      <c r="Q271" s="35">
        <f t="shared" si="71"/>
        <v>8.249999999999999E-2</v>
      </c>
      <c r="R271" s="5">
        <f t="shared" si="105"/>
        <v>327165.51029517519</v>
      </c>
      <c r="S271" s="5">
        <f t="shared" si="106"/>
        <v>1031725.5231121385</v>
      </c>
      <c r="T271" s="5">
        <f t="shared" si="72"/>
        <v>352834.48970482539</v>
      </c>
      <c r="U271" s="5">
        <f t="shared" si="73"/>
        <v>1358891.0334073137</v>
      </c>
      <c r="V271" s="150"/>
      <c r="W271" s="2">
        <v>266</v>
      </c>
      <c r="X271" s="118">
        <v>52932</v>
      </c>
      <c r="Y271" s="5">
        <f t="shared" si="107"/>
        <v>350317.54240899876</v>
      </c>
      <c r="Z271" s="5">
        <f t="shared" si="108"/>
        <v>4989.5991023797669</v>
      </c>
      <c r="AA271" s="5">
        <f t="shared" si="74"/>
        <v>2654.1488196531081</v>
      </c>
      <c r="AB271" s="35">
        <f t="shared" si="75"/>
        <v>9.0916902467454513E-2</v>
      </c>
      <c r="AC271" s="5">
        <f t="shared" si="76"/>
        <v>2335.4502827266588</v>
      </c>
      <c r="AD271" s="35">
        <f t="shared" si="77"/>
        <v>8.0000000000000016E-2</v>
      </c>
      <c r="AE271" s="5">
        <f t="shared" si="109"/>
        <v>332336.60641065455</v>
      </c>
      <c r="AF271" s="5">
        <f t="shared" si="110"/>
        <v>994896.75482236349</v>
      </c>
      <c r="AG271" s="5">
        <f t="shared" si="78"/>
        <v>347663.39358934568</v>
      </c>
      <c r="AH271" s="5">
        <f t="shared" si="79"/>
        <v>1327233.3612330181</v>
      </c>
      <c r="AI271" s="150"/>
      <c r="AJ271" s="2">
        <v>266</v>
      </c>
      <c r="AK271" s="118">
        <v>52932</v>
      </c>
      <c r="AL271" s="5">
        <f t="shared" si="111"/>
        <v>345098.7992636183</v>
      </c>
      <c r="AM271" s="5">
        <f t="shared" si="112"/>
        <v>4871.6032698015033</v>
      </c>
      <c r="AN271" s="5">
        <f t="shared" si="80"/>
        <v>2642.8401912239683</v>
      </c>
      <c r="AO271" s="35">
        <f t="shared" si="81"/>
        <v>9.1898558796379565E-2</v>
      </c>
      <c r="AP271" s="5">
        <f t="shared" si="82"/>
        <v>2228.763078577535</v>
      </c>
      <c r="AQ271" s="35">
        <f t="shared" si="83"/>
        <v>7.7499999999999999E-2</v>
      </c>
      <c r="AR271" s="5">
        <f t="shared" si="113"/>
        <v>337544.04092760634</v>
      </c>
      <c r="AS271" s="5">
        <f t="shared" si="114"/>
        <v>958302.42883959378</v>
      </c>
      <c r="AT271" s="5">
        <f t="shared" si="84"/>
        <v>342455.95907239435</v>
      </c>
      <c r="AU271" s="5">
        <f t="shared" si="85"/>
        <v>1295846.4697672001</v>
      </c>
      <c r="AV271" s="150"/>
      <c r="AW271" s="2">
        <v>266</v>
      </c>
      <c r="AX271" s="118">
        <v>52932</v>
      </c>
      <c r="AY271" s="5">
        <f t="shared" si="115"/>
        <v>339844.87151612958</v>
      </c>
      <c r="AZ271" s="5">
        <f t="shared" si="116"/>
        <v>4754.6586581588872</v>
      </c>
      <c r="BA271" s="5">
        <f t="shared" si="86"/>
        <v>2630.6282111830774</v>
      </c>
      <c r="BB271" s="35">
        <f t="shared" si="87"/>
        <v>9.2888082710698427E-2</v>
      </c>
      <c r="BC271" s="5">
        <f t="shared" si="88"/>
        <v>2124.0304469758098</v>
      </c>
      <c r="BD271" s="35">
        <f t="shared" si="89"/>
        <v>7.4999999999999997E-2</v>
      </c>
      <c r="BE271" s="5">
        <f t="shared" si="117"/>
        <v>342785.75669505348</v>
      </c>
      <c r="BF271" s="5">
        <f t="shared" si="118"/>
        <v>921953.4463752103</v>
      </c>
      <c r="BG271" s="5">
        <f t="shared" si="90"/>
        <v>337214.24330494652</v>
      </c>
      <c r="BH271" s="5">
        <f t="shared" si="91"/>
        <v>1264739.2030702638</v>
      </c>
      <c r="BI271" s="150"/>
      <c r="BJ271" s="2">
        <v>266</v>
      </c>
      <c r="BK271" s="118">
        <v>52932</v>
      </c>
      <c r="BL271" s="5">
        <f t="shared" si="119"/>
        <v>334557.91560567159</v>
      </c>
      <c r="BM271" s="5">
        <f t="shared" si="120"/>
        <v>4638.7987043821031</v>
      </c>
      <c r="BN271" s="5">
        <f t="shared" si="92"/>
        <v>2617.5112975978373</v>
      </c>
      <c r="BO271" s="35">
        <f t="shared" si="93"/>
        <v>9.3885495174461112E-2</v>
      </c>
      <c r="BP271" s="5">
        <f t="shared" si="94"/>
        <v>2021.2874067842658</v>
      </c>
      <c r="BQ271" s="35">
        <f t="shared" si="95"/>
        <v>7.2499999999999995E-2</v>
      </c>
      <c r="BR271" s="5">
        <f t="shared" si="121"/>
        <v>348059.59569192684</v>
      </c>
      <c r="BS271" s="5">
        <f t="shared" si="122"/>
        <v>885860.85967371205</v>
      </c>
      <c r="BT271" s="5">
        <f t="shared" si="96"/>
        <v>331940.40430807375</v>
      </c>
      <c r="BU271" s="5">
        <f t="shared" si="97"/>
        <v>1233920.4553656389</v>
      </c>
      <c r="BV271" s="150"/>
      <c r="BW271" s="2">
        <v>266</v>
      </c>
      <c r="BX271" s="118">
        <v>52932</v>
      </c>
      <c r="BY271" s="5">
        <f t="shared" si="123"/>
        <v>329240.18888430833</v>
      </c>
      <c r="BZ271" s="5">
        <f t="shared" si="124"/>
        <v>4524.056967218442</v>
      </c>
      <c r="CA271" s="5">
        <f t="shared" si="98"/>
        <v>2603.4891987266433</v>
      </c>
      <c r="CB271" s="35">
        <f t="shared" si="99"/>
        <v>9.4890816611995693E-2</v>
      </c>
      <c r="CC271" s="5">
        <f t="shared" si="100"/>
        <v>1920.5677684917987</v>
      </c>
      <c r="CD271" s="35">
        <f t="shared" si="101"/>
        <v>7.0000000000000007E-2</v>
      </c>
      <c r="CE271" s="5">
        <f t="shared" si="125"/>
        <v>353363.30031441763</v>
      </c>
      <c r="CF271" s="5">
        <f t="shared" si="126"/>
        <v>850035.85296568822</v>
      </c>
      <c r="CG271" s="5">
        <f t="shared" si="102"/>
        <v>326636.69968558167</v>
      </c>
      <c r="CH271" s="5">
        <f t="shared" si="103"/>
        <v>1203399.1532801059</v>
      </c>
    </row>
    <row r="272" spans="9:86" ht="14.25" customHeight="1">
      <c r="I272" s="150"/>
      <c r="J272" s="2">
        <v>267</v>
      </c>
      <c r="K272" s="118">
        <v>52963</v>
      </c>
      <c r="L272" s="5">
        <f t="shared" si="104"/>
        <v>352834.48970482539</v>
      </c>
      <c r="M272" s="5">
        <f t="shared" si="67"/>
        <v>5108.6129075462923</v>
      </c>
      <c r="N272" s="5">
        <f t="shared" si="68"/>
        <v>2682.8757908256175</v>
      </c>
      <c r="O272" s="35">
        <f t="shared" si="69"/>
        <v>9.1245358459261516E-2</v>
      </c>
      <c r="P272" s="5">
        <f t="shared" si="70"/>
        <v>2425.7371167206747</v>
      </c>
      <c r="Q272" s="35">
        <f t="shared" si="71"/>
        <v>8.2500000000000018E-2</v>
      </c>
      <c r="R272" s="5">
        <f t="shared" si="105"/>
        <v>329848.38608600083</v>
      </c>
      <c r="S272" s="5">
        <f t="shared" si="106"/>
        <v>1034151.2602288591</v>
      </c>
      <c r="T272" s="5">
        <f t="shared" si="72"/>
        <v>350151.61391399975</v>
      </c>
      <c r="U272" s="5">
        <f t="shared" si="73"/>
        <v>1363999.6463148599</v>
      </c>
      <c r="V272" s="150"/>
      <c r="W272" s="2">
        <v>267</v>
      </c>
      <c r="X272" s="118">
        <v>52963</v>
      </c>
      <c r="Y272" s="5">
        <f t="shared" si="107"/>
        <v>347663.39358934568</v>
      </c>
      <c r="Z272" s="5">
        <f t="shared" si="108"/>
        <v>4989.5991023797669</v>
      </c>
      <c r="AA272" s="5">
        <f t="shared" si="74"/>
        <v>2671.8431451174624</v>
      </c>
      <c r="AB272" s="35">
        <f t="shared" si="75"/>
        <v>9.2221724612401385E-2</v>
      </c>
      <c r="AC272" s="5">
        <f t="shared" si="76"/>
        <v>2317.7559572623045</v>
      </c>
      <c r="AD272" s="35">
        <f t="shared" si="77"/>
        <v>7.9999999999999988E-2</v>
      </c>
      <c r="AE272" s="5">
        <f t="shared" si="109"/>
        <v>335008.44955577201</v>
      </c>
      <c r="AF272" s="5">
        <f t="shared" si="110"/>
        <v>997214.51077962585</v>
      </c>
      <c r="AG272" s="5">
        <f t="shared" si="78"/>
        <v>344991.55044422823</v>
      </c>
      <c r="AH272" s="5">
        <f t="shared" si="79"/>
        <v>1332222.9603353979</v>
      </c>
      <c r="AI272" s="150"/>
      <c r="AJ272" s="2">
        <v>267</v>
      </c>
      <c r="AK272" s="118">
        <v>52963</v>
      </c>
      <c r="AL272" s="5">
        <f t="shared" si="111"/>
        <v>342455.95907239435</v>
      </c>
      <c r="AM272" s="5">
        <f t="shared" si="112"/>
        <v>4871.6032698015033</v>
      </c>
      <c r="AN272" s="5">
        <f t="shared" si="80"/>
        <v>2659.9085341256232</v>
      </c>
      <c r="AO272" s="35">
        <f t="shared" si="81"/>
        <v>9.3205860677576649E-2</v>
      </c>
      <c r="AP272" s="5">
        <f t="shared" si="82"/>
        <v>2211.6947356758801</v>
      </c>
      <c r="AQ272" s="35">
        <f t="shared" si="83"/>
        <v>7.7499999999999999E-2</v>
      </c>
      <c r="AR272" s="5">
        <f t="shared" si="113"/>
        <v>340203.94946173194</v>
      </c>
      <c r="AS272" s="5">
        <f t="shared" si="114"/>
        <v>960514.12357526971</v>
      </c>
      <c r="AT272" s="5">
        <f t="shared" si="84"/>
        <v>339796.05053826876</v>
      </c>
      <c r="AU272" s="5">
        <f t="shared" si="85"/>
        <v>1300718.0730370018</v>
      </c>
      <c r="AV272" s="150"/>
      <c r="AW272" s="2">
        <v>267</v>
      </c>
      <c r="AX272" s="118">
        <v>52963</v>
      </c>
      <c r="AY272" s="5">
        <f t="shared" si="115"/>
        <v>337214.24330494652</v>
      </c>
      <c r="AZ272" s="5">
        <f t="shared" si="116"/>
        <v>4754.6586581588872</v>
      </c>
      <c r="BA272" s="5">
        <f t="shared" si="86"/>
        <v>2647.0696375029715</v>
      </c>
      <c r="BB272" s="35">
        <f t="shared" si="87"/>
        <v>9.4197787551074386E-2</v>
      </c>
      <c r="BC272" s="5">
        <f t="shared" si="88"/>
        <v>2107.5890206559156</v>
      </c>
      <c r="BD272" s="35">
        <f t="shared" si="89"/>
        <v>7.4999999999999997E-2</v>
      </c>
      <c r="BE272" s="5">
        <f t="shared" si="117"/>
        <v>345432.82633255643</v>
      </c>
      <c r="BF272" s="5">
        <f t="shared" si="118"/>
        <v>924061.03539586626</v>
      </c>
      <c r="BG272" s="5">
        <f t="shared" si="90"/>
        <v>334567.17366744357</v>
      </c>
      <c r="BH272" s="5">
        <f t="shared" si="91"/>
        <v>1269493.8617284228</v>
      </c>
      <c r="BI272" s="150"/>
      <c r="BJ272" s="2">
        <v>267</v>
      </c>
      <c r="BK272" s="118">
        <v>52963</v>
      </c>
      <c r="BL272" s="5">
        <f t="shared" si="119"/>
        <v>331940.40430807375</v>
      </c>
      <c r="BM272" s="5">
        <f t="shared" si="120"/>
        <v>4638.7987043821031</v>
      </c>
      <c r="BN272" s="5">
        <f t="shared" si="92"/>
        <v>2633.3254283541573</v>
      </c>
      <c r="BO272" s="35">
        <f t="shared" si="93"/>
        <v>9.5197525610416583E-2</v>
      </c>
      <c r="BP272" s="5">
        <f t="shared" si="94"/>
        <v>2005.4732760279455</v>
      </c>
      <c r="BQ272" s="35">
        <f t="shared" si="95"/>
        <v>7.2499999999999995E-2</v>
      </c>
      <c r="BR272" s="5">
        <f t="shared" si="121"/>
        <v>350692.92112028098</v>
      </c>
      <c r="BS272" s="5">
        <f t="shared" si="122"/>
        <v>887866.33294974</v>
      </c>
      <c r="BT272" s="5">
        <f t="shared" si="96"/>
        <v>329307.0788797196</v>
      </c>
      <c r="BU272" s="5">
        <f t="shared" si="97"/>
        <v>1238559.254070021</v>
      </c>
      <c r="BV272" s="150"/>
      <c r="BW272" s="2">
        <v>267</v>
      </c>
      <c r="BX272" s="118">
        <v>52963</v>
      </c>
      <c r="BY272" s="5">
        <f t="shared" si="123"/>
        <v>326636.69968558167</v>
      </c>
      <c r="BZ272" s="5">
        <f t="shared" si="124"/>
        <v>4524.056967218442</v>
      </c>
      <c r="CA272" s="5">
        <f t="shared" si="98"/>
        <v>2618.6762190525487</v>
      </c>
      <c r="CB272" s="35">
        <f t="shared" si="99"/>
        <v>9.6205094708828584E-2</v>
      </c>
      <c r="CC272" s="5">
        <f t="shared" si="100"/>
        <v>1905.3807481658932</v>
      </c>
      <c r="CD272" s="35">
        <f t="shared" si="101"/>
        <v>7.0000000000000007E-2</v>
      </c>
      <c r="CE272" s="5">
        <f t="shared" si="125"/>
        <v>355981.97653347021</v>
      </c>
      <c r="CF272" s="5">
        <f t="shared" si="126"/>
        <v>851941.2337138541</v>
      </c>
      <c r="CG272" s="5">
        <f t="shared" si="102"/>
        <v>324018.02346652909</v>
      </c>
      <c r="CH272" s="5">
        <f t="shared" si="103"/>
        <v>1207923.2102473243</v>
      </c>
    </row>
    <row r="273" spans="9:86" ht="14.25" customHeight="1">
      <c r="I273" s="150"/>
      <c r="J273" s="2">
        <v>268</v>
      </c>
      <c r="K273" s="118">
        <v>52994</v>
      </c>
      <c r="L273" s="5">
        <f t="shared" si="104"/>
        <v>350151.61391399975</v>
      </c>
      <c r="M273" s="5">
        <f t="shared" si="67"/>
        <v>5108.6129075462923</v>
      </c>
      <c r="N273" s="5">
        <f t="shared" si="68"/>
        <v>2701.320561887544</v>
      </c>
      <c r="O273" s="35">
        <f t="shared" si="69"/>
        <v>9.2576602404614766E-2</v>
      </c>
      <c r="P273" s="5">
        <f t="shared" si="70"/>
        <v>2407.2923456587482</v>
      </c>
      <c r="Q273" s="35">
        <f t="shared" si="71"/>
        <v>8.2500000000000004E-2</v>
      </c>
      <c r="R273" s="5">
        <f t="shared" si="105"/>
        <v>332549.70664788835</v>
      </c>
      <c r="S273" s="5">
        <f t="shared" si="106"/>
        <v>1036558.5525745179</v>
      </c>
      <c r="T273" s="5">
        <f t="shared" si="72"/>
        <v>347450.29335211223</v>
      </c>
      <c r="U273" s="5">
        <f t="shared" si="73"/>
        <v>1369108.2592224062</v>
      </c>
      <c r="V273" s="150"/>
      <c r="W273" s="2">
        <v>268</v>
      </c>
      <c r="X273" s="118">
        <v>52994</v>
      </c>
      <c r="Y273" s="5">
        <f t="shared" si="107"/>
        <v>344991.55044422823</v>
      </c>
      <c r="Z273" s="5">
        <f t="shared" si="108"/>
        <v>4989.5991023797669</v>
      </c>
      <c r="AA273" s="5">
        <f t="shared" si="74"/>
        <v>2689.6554327515787</v>
      </c>
      <c r="AB273" s="35">
        <f t="shared" si="75"/>
        <v>9.3555523755462833E-2</v>
      </c>
      <c r="AC273" s="5">
        <f t="shared" si="76"/>
        <v>2299.9436696281882</v>
      </c>
      <c r="AD273" s="35">
        <f t="shared" si="77"/>
        <v>0.08</v>
      </c>
      <c r="AE273" s="5">
        <f t="shared" si="109"/>
        <v>337698.10498852358</v>
      </c>
      <c r="AF273" s="5">
        <f t="shared" si="110"/>
        <v>999514.45444925409</v>
      </c>
      <c r="AG273" s="5">
        <f t="shared" si="78"/>
        <v>342301.89501147665</v>
      </c>
      <c r="AH273" s="5">
        <f t="shared" si="79"/>
        <v>1337212.5594377776</v>
      </c>
      <c r="AI273" s="150"/>
      <c r="AJ273" s="2">
        <v>268</v>
      </c>
      <c r="AK273" s="118">
        <v>52994</v>
      </c>
      <c r="AL273" s="5">
        <f t="shared" si="111"/>
        <v>339796.05053826876</v>
      </c>
      <c r="AM273" s="5">
        <f t="shared" si="112"/>
        <v>4871.6032698015033</v>
      </c>
      <c r="AN273" s="5">
        <f t="shared" si="80"/>
        <v>2677.0871100751842</v>
      </c>
      <c r="AO273" s="35">
        <f t="shared" si="81"/>
        <v>9.4542138644675616E-2</v>
      </c>
      <c r="AP273" s="5">
        <f t="shared" si="82"/>
        <v>2194.5161597263191</v>
      </c>
      <c r="AQ273" s="35">
        <f t="shared" si="83"/>
        <v>7.7499999999999999E-2</v>
      </c>
      <c r="AR273" s="5">
        <f t="shared" si="113"/>
        <v>342881.03657180711</v>
      </c>
      <c r="AS273" s="5">
        <f t="shared" si="114"/>
        <v>962708.63973499602</v>
      </c>
      <c r="AT273" s="5">
        <f t="shared" si="84"/>
        <v>337118.96342819359</v>
      </c>
      <c r="AU273" s="5">
        <f t="shared" si="85"/>
        <v>1305589.6763068032</v>
      </c>
      <c r="AV273" s="150"/>
      <c r="AW273" s="2">
        <v>268</v>
      </c>
      <c r="AX273" s="118">
        <v>52994</v>
      </c>
      <c r="AY273" s="5">
        <f t="shared" si="115"/>
        <v>334567.17366744357</v>
      </c>
      <c r="AZ273" s="5">
        <f t="shared" si="116"/>
        <v>4754.6586581588872</v>
      </c>
      <c r="BA273" s="5">
        <f t="shared" si="86"/>
        <v>2663.6138227373649</v>
      </c>
      <c r="BB273" s="35">
        <f t="shared" si="87"/>
        <v>9.5536467378056794E-2</v>
      </c>
      <c r="BC273" s="5">
        <f t="shared" si="88"/>
        <v>2091.0448354215223</v>
      </c>
      <c r="BD273" s="35">
        <f t="shared" si="89"/>
        <v>7.5000000000000011E-2</v>
      </c>
      <c r="BE273" s="5">
        <f t="shared" si="117"/>
        <v>348096.44015529379</v>
      </c>
      <c r="BF273" s="5">
        <f t="shared" si="118"/>
        <v>926152.08023128775</v>
      </c>
      <c r="BG273" s="5">
        <f t="shared" si="90"/>
        <v>331903.55984470621</v>
      </c>
      <c r="BH273" s="5">
        <f t="shared" si="91"/>
        <v>1274248.5203865815</v>
      </c>
      <c r="BI273" s="150"/>
      <c r="BJ273" s="2">
        <v>268</v>
      </c>
      <c r="BK273" s="118">
        <v>52994</v>
      </c>
      <c r="BL273" s="5">
        <f t="shared" si="119"/>
        <v>329307.0788797196</v>
      </c>
      <c r="BM273" s="5">
        <f t="shared" si="120"/>
        <v>4638.7987043821031</v>
      </c>
      <c r="BN273" s="5">
        <f t="shared" si="92"/>
        <v>2649.2351028171306</v>
      </c>
      <c r="BO273" s="35">
        <f t="shared" si="93"/>
        <v>9.6538529757561803E-2</v>
      </c>
      <c r="BP273" s="5">
        <f t="shared" si="94"/>
        <v>1989.5636015649725</v>
      </c>
      <c r="BQ273" s="35">
        <f t="shared" si="95"/>
        <v>7.2499999999999995E-2</v>
      </c>
      <c r="BR273" s="5">
        <f t="shared" si="121"/>
        <v>353342.15622309811</v>
      </c>
      <c r="BS273" s="5">
        <f t="shared" si="122"/>
        <v>889855.89655130496</v>
      </c>
      <c r="BT273" s="5">
        <f t="shared" si="96"/>
        <v>326657.84377690247</v>
      </c>
      <c r="BU273" s="5">
        <f t="shared" si="97"/>
        <v>1243198.052774403</v>
      </c>
      <c r="BV273" s="150"/>
      <c r="BW273" s="2">
        <v>268</v>
      </c>
      <c r="BX273" s="118">
        <v>52994</v>
      </c>
      <c r="BY273" s="5">
        <f t="shared" si="123"/>
        <v>324018.02346652909</v>
      </c>
      <c r="BZ273" s="5">
        <f t="shared" si="124"/>
        <v>4524.056967218442</v>
      </c>
      <c r="CA273" s="5">
        <f t="shared" si="98"/>
        <v>2633.9518303303557</v>
      </c>
      <c r="CB273" s="35">
        <f t="shared" si="99"/>
        <v>9.754834507602414E-2</v>
      </c>
      <c r="CC273" s="5">
        <f t="shared" si="100"/>
        <v>1890.1051368880865</v>
      </c>
      <c r="CD273" s="35">
        <f t="shared" si="101"/>
        <v>7.0000000000000007E-2</v>
      </c>
      <c r="CE273" s="5">
        <f t="shared" si="125"/>
        <v>358615.92836380057</v>
      </c>
      <c r="CF273" s="5">
        <f t="shared" si="126"/>
        <v>853831.33885074221</v>
      </c>
      <c r="CG273" s="5">
        <f t="shared" si="102"/>
        <v>321384.07163619873</v>
      </c>
      <c r="CH273" s="5">
        <f t="shared" si="103"/>
        <v>1212447.2672145427</v>
      </c>
    </row>
    <row r="274" spans="9:86" ht="14.25" customHeight="1">
      <c r="I274" s="150"/>
      <c r="J274" s="2">
        <v>269</v>
      </c>
      <c r="K274" s="118">
        <v>53022</v>
      </c>
      <c r="L274" s="5">
        <f t="shared" si="104"/>
        <v>347450.29335211223</v>
      </c>
      <c r="M274" s="5">
        <f t="shared" si="67"/>
        <v>5108.6129075462923</v>
      </c>
      <c r="N274" s="5">
        <f t="shared" si="68"/>
        <v>2719.8921407505209</v>
      </c>
      <c r="O274" s="35">
        <f t="shared" si="69"/>
        <v>9.3937769843612157E-2</v>
      </c>
      <c r="P274" s="5">
        <f t="shared" si="70"/>
        <v>2388.7207667957714</v>
      </c>
      <c r="Q274" s="35">
        <f t="shared" si="71"/>
        <v>8.249999999999999E-2</v>
      </c>
      <c r="R274" s="5">
        <f t="shared" si="105"/>
        <v>335269.59878863889</v>
      </c>
      <c r="S274" s="5">
        <f t="shared" si="106"/>
        <v>1038947.2733413137</v>
      </c>
      <c r="T274" s="5">
        <f t="shared" si="72"/>
        <v>344730.40121136169</v>
      </c>
      <c r="U274" s="5">
        <f t="shared" si="73"/>
        <v>1374216.8721299525</v>
      </c>
      <c r="V274" s="150"/>
      <c r="W274" s="2">
        <v>269</v>
      </c>
      <c r="X274" s="118">
        <v>53022</v>
      </c>
      <c r="Y274" s="5">
        <f t="shared" si="107"/>
        <v>342301.89501147665</v>
      </c>
      <c r="Z274" s="5">
        <f t="shared" si="108"/>
        <v>4989.5991023797669</v>
      </c>
      <c r="AA274" s="5">
        <f t="shared" si="74"/>
        <v>2707.5864689699224</v>
      </c>
      <c r="AB274" s="35">
        <f t="shared" si="75"/>
        <v>9.4919245558221982E-2</v>
      </c>
      <c r="AC274" s="5">
        <f t="shared" si="76"/>
        <v>2282.0126334098445</v>
      </c>
      <c r="AD274" s="35">
        <f t="shared" si="77"/>
        <v>0.08</v>
      </c>
      <c r="AE274" s="5">
        <f t="shared" si="109"/>
        <v>340405.69145749352</v>
      </c>
      <c r="AF274" s="5">
        <f t="shared" si="110"/>
        <v>1001796.4670826639</v>
      </c>
      <c r="AG274" s="5">
        <f t="shared" si="78"/>
        <v>339594.30854250671</v>
      </c>
      <c r="AH274" s="5">
        <f t="shared" si="79"/>
        <v>1342202.1585401574</v>
      </c>
      <c r="AI274" s="150"/>
      <c r="AJ274" s="2">
        <v>269</v>
      </c>
      <c r="AK274" s="118">
        <v>53022</v>
      </c>
      <c r="AL274" s="5">
        <f t="shared" si="111"/>
        <v>337118.96342819359</v>
      </c>
      <c r="AM274" s="5">
        <f t="shared" si="112"/>
        <v>4871.6032698015033</v>
      </c>
      <c r="AN274" s="5">
        <f t="shared" si="80"/>
        <v>2694.3766309944199</v>
      </c>
      <c r="AO274" s="35">
        <f t="shared" si="81"/>
        <v>9.5908338241019381E-2</v>
      </c>
      <c r="AP274" s="5">
        <f t="shared" si="82"/>
        <v>2177.2266388070834</v>
      </c>
      <c r="AQ274" s="35">
        <f t="shared" si="83"/>
        <v>7.7499999999999986E-2</v>
      </c>
      <c r="AR274" s="5">
        <f t="shared" si="113"/>
        <v>345575.41320280154</v>
      </c>
      <c r="AS274" s="5">
        <f t="shared" si="114"/>
        <v>964885.86637380312</v>
      </c>
      <c r="AT274" s="5">
        <f t="shared" si="84"/>
        <v>334424.58679719915</v>
      </c>
      <c r="AU274" s="5">
        <f t="shared" si="85"/>
        <v>1310461.2795766047</v>
      </c>
      <c r="AV274" s="150"/>
      <c r="AW274" s="2">
        <v>269</v>
      </c>
      <c r="AX274" s="118">
        <v>53022</v>
      </c>
      <c r="AY274" s="5">
        <f t="shared" si="115"/>
        <v>331903.55984470621</v>
      </c>
      <c r="AZ274" s="5">
        <f t="shared" si="116"/>
        <v>4754.6586581588872</v>
      </c>
      <c r="BA274" s="5">
        <f t="shared" si="86"/>
        <v>2680.2614091294736</v>
      </c>
      <c r="BB274" s="35">
        <f t="shared" si="87"/>
        <v>9.6905067618444474E-2</v>
      </c>
      <c r="BC274" s="5">
        <f t="shared" si="88"/>
        <v>2074.3972490294136</v>
      </c>
      <c r="BD274" s="35">
        <f t="shared" si="89"/>
        <v>7.4999999999999997E-2</v>
      </c>
      <c r="BE274" s="5">
        <f t="shared" si="117"/>
        <v>350776.70156442327</v>
      </c>
      <c r="BF274" s="5">
        <f t="shared" si="118"/>
        <v>928226.47748031712</v>
      </c>
      <c r="BG274" s="5">
        <f t="shared" si="90"/>
        <v>329223.29843557673</v>
      </c>
      <c r="BH274" s="5">
        <f t="shared" si="91"/>
        <v>1279003.1790447403</v>
      </c>
      <c r="BI274" s="150"/>
      <c r="BJ274" s="2">
        <v>269</v>
      </c>
      <c r="BK274" s="118">
        <v>53022</v>
      </c>
      <c r="BL274" s="5">
        <f t="shared" si="119"/>
        <v>326657.84377690247</v>
      </c>
      <c r="BM274" s="5">
        <f t="shared" si="120"/>
        <v>4638.7987043821031</v>
      </c>
      <c r="BN274" s="5">
        <f t="shared" si="92"/>
        <v>2665.2408982299839</v>
      </c>
      <c r="BO274" s="35">
        <f t="shared" si="93"/>
        <v>9.7909452927764887E-2</v>
      </c>
      <c r="BP274" s="5">
        <f t="shared" si="94"/>
        <v>1973.5578061521192</v>
      </c>
      <c r="BQ274" s="35">
        <f t="shared" si="95"/>
        <v>7.2499999999999995E-2</v>
      </c>
      <c r="BR274" s="5">
        <f t="shared" si="121"/>
        <v>356007.3971213281</v>
      </c>
      <c r="BS274" s="5">
        <f t="shared" si="122"/>
        <v>891829.45435745711</v>
      </c>
      <c r="BT274" s="5">
        <f t="shared" si="96"/>
        <v>323992.60287867248</v>
      </c>
      <c r="BU274" s="5">
        <f t="shared" si="97"/>
        <v>1247836.8514787853</v>
      </c>
      <c r="BV274" s="150"/>
      <c r="BW274" s="2">
        <v>269</v>
      </c>
      <c r="BX274" s="118">
        <v>53022</v>
      </c>
      <c r="BY274" s="5">
        <f t="shared" si="123"/>
        <v>321384.07163619873</v>
      </c>
      <c r="BZ274" s="5">
        <f t="shared" si="124"/>
        <v>4524.056967218442</v>
      </c>
      <c r="CA274" s="5">
        <f t="shared" si="98"/>
        <v>2649.3165493406159</v>
      </c>
      <c r="CB274" s="35">
        <f t="shared" si="99"/>
        <v>9.8921512912049869E-2</v>
      </c>
      <c r="CC274" s="5">
        <f t="shared" si="100"/>
        <v>1874.7404178778261</v>
      </c>
      <c r="CD274" s="35">
        <f t="shared" si="101"/>
        <v>7.0000000000000007E-2</v>
      </c>
      <c r="CE274" s="5">
        <f t="shared" si="125"/>
        <v>361265.24491314118</v>
      </c>
      <c r="CF274" s="5">
        <f t="shared" si="126"/>
        <v>855706.07926862</v>
      </c>
      <c r="CG274" s="5">
        <f t="shared" si="102"/>
        <v>318734.75508685812</v>
      </c>
      <c r="CH274" s="5">
        <f t="shared" si="103"/>
        <v>1216971.3241817611</v>
      </c>
    </row>
    <row r="275" spans="9:86" ht="14.25" customHeight="1">
      <c r="I275" s="150"/>
      <c r="J275" s="2">
        <v>270</v>
      </c>
      <c r="K275" s="118">
        <v>53053</v>
      </c>
      <c r="L275" s="5">
        <f t="shared" si="104"/>
        <v>344730.40121136169</v>
      </c>
      <c r="M275" s="5">
        <f t="shared" si="67"/>
        <v>5108.6129075462923</v>
      </c>
      <c r="N275" s="5">
        <f t="shared" si="68"/>
        <v>2738.5913992181804</v>
      </c>
      <c r="O275" s="35">
        <f t="shared" si="69"/>
        <v>9.5329848122298583E-2</v>
      </c>
      <c r="P275" s="5">
        <f t="shared" si="70"/>
        <v>2370.0215083281118</v>
      </c>
      <c r="Q275" s="35">
        <f t="shared" si="71"/>
        <v>8.2500000000000018E-2</v>
      </c>
      <c r="R275" s="5">
        <f t="shared" si="105"/>
        <v>338008.19018785708</v>
      </c>
      <c r="S275" s="5">
        <f t="shared" si="106"/>
        <v>1041317.2948496419</v>
      </c>
      <c r="T275" s="5">
        <f t="shared" si="72"/>
        <v>341991.8098121435</v>
      </c>
      <c r="U275" s="5">
        <f t="shared" si="73"/>
        <v>1379325.4850374989</v>
      </c>
      <c r="V275" s="150"/>
      <c r="W275" s="2">
        <v>270</v>
      </c>
      <c r="X275" s="118">
        <v>53053</v>
      </c>
      <c r="Y275" s="5">
        <f t="shared" si="107"/>
        <v>339594.30854250671</v>
      </c>
      <c r="Z275" s="5">
        <f t="shared" si="108"/>
        <v>4989.5991023797669</v>
      </c>
      <c r="AA275" s="5">
        <f t="shared" si="74"/>
        <v>2725.6370454297221</v>
      </c>
      <c r="AB275" s="35">
        <f t="shared" si="75"/>
        <v>9.6313877242329204E-2</v>
      </c>
      <c r="AC275" s="5">
        <f t="shared" si="76"/>
        <v>2263.9620569500448</v>
      </c>
      <c r="AD275" s="35">
        <f t="shared" si="77"/>
        <v>0.08</v>
      </c>
      <c r="AE275" s="5">
        <f t="shared" si="109"/>
        <v>343131.32850292325</v>
      </c>
      <c r="AF275" s="5">
        <f t="shared" si="110"/>
        <v>1004060.429139614</v>
      </c>
      <c r="AG275" s="5">
        <f t="shared" si="78"/>
        <v>336868.67149707698</v>
      </c>
      <c r="AH275" s="5">
        <f t="shared" si="79"/>
        <v>1347191.7576425374</v>
      </c>
      <c r="AI275" s="150"/>
      <c r="AJ275" s="2">
        <v>270</v>
      </c>
      <c r="AK275" s="118">
        <v>53053</v>
      </c>
      <c r="AL275" s="5">
        <f t="shared" si="111"/>
        <v>334424.58679719915</v>
      </c>
      <c r="AM275" s="5">
        <f t="shared" si="112"/>
        <v>4871.6032698015033</v>
      </c>
      <c r="AN275" s="5">
        <f t="shared" si="80"/>
        <v>2711.7778134029254</v>
      </c>
      <c r="AO275" s="35">
        <f t="shared" si="81"/>
        <v>9.7305446565651973E-2</v>
      </c>
      <c r="AP275" s="5">
        <f t="shared" si="82"/>
        <v>2159.8254563985779</v>
      </c>
      <c r="AQ275" s="35">
        <f t="shared" si="83"/>
        <v>7.7499999999999999E-2</v>
      </c>
      <c r="AR275" s="5">
        <f t="shared" si="113"/>
        <v>348287.19101620448</v>
      </c>
      <c r="AS275" s="5">
        <f t="shared" si="114"/>
        <v>967045.69183020166</v>
      </c>
      <c r="AT275" s="5">
        <f t="shared" si="84"/>
        <v>331712.80898379622</v>
      </c>
      <c r="AU275" s="5">
        <f t="shared" si="85"/>
        <v>1315332.8828464062</v>
      </c>
      <c r="AV275" s="150"/>
      <c r="AW275" s="2">
        <v>270</v>
      </c>
      <c r="AX275" s="118">
        <v>53053</v>
      </c>
      <c r="AY275" s="5">
        <f t="shared" si="115"/>
        <v>329223.29843557673</v>
      </c>
      <c r="AZ275" s="5">
        <f t="shared" si="116"/>
        <v>4754.6586581588872</v>
      </c>
      <c r="BA275" s="5">
        <f t="shared" si="86"/>
        <v>2697.0130429365327</v>
      </c>
      <c r="BB275" s="35">
        <f t="shared" si="87"/>
        <v>9.8304575250379778E-2</v>
      </c>
      <c r="BC275" s="5">
        <f t="shared" si="88"/>
        <v>2057.6456152223545</v>
      </c>
      <c r="BD275" s="35">
        <f t="shared" si="89"/>
        <v>7.5000000000000011E-2</v>
      </c>
      <c r="BE275" s="5">
        <f t="shared" si="117"/>
        <v>353473.71460735978</v>
      </c>
      <c r="BF275" s="5">
        <f t="shared" si="118"/>
        <v>930284.12309553951</v>
      </c>
      <c r="BG275" s="5">
        <f t="shared" si="90"/>
        <v>326526.28539264022</v>
      </c>
      <c r="BH275" s="5">
        <f t="shared" si="91"/>
        <v>1283757.8377028992</v>
      </c>
      <c r="BI275" s="150"/>
      <c r="BJ275" s="2">
        <v>270</v>
      </c>
      <c r="BK275" s="118">
        <v>53053</v>
      </c>
      <c r="BL275" s="5">
        <f t="shared" si="119"/>
        <v>323992.60287867248</v>
      </c>
      <c r="BM275" s="5">
        <f t="shared" si="120"/>
        <v>4638.7987043821031</v>
      </c>
      <c r="BN275" s="5">
        <f t="shared" si="92"/>
        <v>2681.3433953234571</v>
      </c>
      <c r="BO275" s="35">
        <f t="shared" si="93"/>
        <v>9.9311281979887284E-2</v>
      </c>
      <c r="BP275" s="5">
        <f t="shared" si="94"/>
        <v>1957.4553090586462</v>
      </c>
      <c r="BQ275" s="35">
        <f t="shared" si="95"/>
        <v>7.2499999999999995E-2</v>
      </c>
      <c r="BR275" s="5">
        <f t="shared" si="121"/>
        <v>358688.74051665154</v>
      </c>
      <c r="BS275" s="5">
        <f t="shared" si="122"/>
        <v>893786.90966651577</v>
      </c>
      <c r="BT275" s="5">
        <f t="shared" si="96"/>
        <v>321311.25948334904</v>
      </c>
      <c r="BU275" s="5">
        <f t="shared" si="97"/>
        <v>1252475.6501831673</v>
      </c>
      <c r="BV275" s="150"/>
      <c r="BW275" s="2">
        <v>270</v>
      </c>
      <c r="BX275" s="118">
        <v>53053</v>
      </c>
      <c r="BY275" s="5">
        <f t="shared" si="123"/>
        <v>318734.75508685812</v>
      </c>
      <c r="BZ275" s="5">
        <f t="shared" si="124"/>
        <v>4524.056967218442</v>
      </c>
      <c r="CA275" s="5">
        <f t="shared" si="98"/>
        <v>2664.770895878436</v>
      </c>
      <c r="CB275" s="35">
        <f t="shared" si="99"/>
        <v>0.10032558495802299</v>
      </c>
      <c r="CC275" s="5">
        <f t="shared" si="100"/>
        <v>1859.2860713400057</v>
      </c>
      <c r="CD275" s="35">
        <f t="shared" si="101"/>
        <v>7.0000000000000007E-2</v>
      </c>
      <c r="CE275" s="5">
        <f t="shared" si="125"/>
        <v>363930.01580901962</v>
      </c>
      <c r="CF275" s="5">
        <f t="shared" si="126"/>
        <v>857565.36533995997</v>
      </c>
      <c r="CG275" s="5">
        <f t="shared" si="102"/>
        <v>316069.98419097968</v>
      </c>
      <c r="CH275" s="5">
        <f t="shared" si="103"/>
        <v>1221495.3811489795</v>
      </c>
    </row>
    <row r="276" spans="9:86" ht="14.25" customHeight="1">
      <c r="I276" s="150"/>
      <c r="J276" s="2">
        <v>271</v>
      </c>
      <c r="K276" s="118">
        <v>53083</v>
      </c>
      <c r="L276" s="5">
        <f t="shared" si="104"/>
        <v>341991.8098121435</v>
      </c>
      <c r="M276" s="5">
        <f t="shared" si="67"/>
        <v>5108.6129075462923</v>
      </c>
      <c r="N276" s="5">
        <f t="shared" si="68"/>
        <v>2757.4192150878057</v>
      </c>
      <c r="O276" s="35">
        <f t="shared" si="69"/>
        <v>9.6753868460269593E-2</v>
      </c>
      <c r="P276" s="5">
        <f t="shared" si="70"/>
        <v>2351.1936924584866</v>
      </c>
      <c r="Q276" s="35">
        <f t="shared" si="71"/>
        <v>8.2500000000000004E-2</v>
      </c>
      <c r="R276" s="5">
        <f t="shared" si="105"/>
        <v>340765.60940294486</v>
      </c>
      <c r="S276" s="5">
        <f t="shared" si="106"/>
        <v>1043668.4885421003</v>
      </c>
      <c r="T276" s="5">
        <f t="shared" si="72"/>
        <v>339234.39059705572</v>
      </c>
      <c r="U276" s="5">
        <f t="shared" si="73"/>
        <v>1384434.0979450452</v>
      </c>
      <c r="V276" s="150"/>
      <c r="W276" s="2">
        <v>271</v>
      </c>
      <c r="X276" s="118">
        <v>53083</v>
      </c>
      <c r="Y276" s="5">
        <f t="shared" si="107"/>
        <v>336868.67149707698</v>
      </c>
      <c r="Z276" s="5">
        <f t="shared" si="108"/>
        <v>4989.5991023797669</v>
      </c>
      <c r="AA276" s="5">
        <f t="shared" si="74"/>
        <v>2743.8079590659204</v>
      </c>
      <c r="AB276" s="35">
        <f t="shared" si="75"/>
        <v>9.7740449898371579E-2</v>
      </c>
      <c r="AC276" s="5">
        <f t="shared" si="76"/>
        <v>2245.7911433138465</v>
      </c>
      <c r="AD276" s="35">
        <f t="shared" si="77"/>
        <v>7.9999999999999988E-2</v>
      </c>
      <c r="AE276" s="5">
        <f t="shared" si="109"/>
        <v>345875.1364619892</v>
      </c>
      <c r="AF276" s="5">
        <f t="shared" si="110"/>
        <v>1006306.2202829279</v>
      </c>
      <c r="AG276" s="5">
        <f t="shared" si="78"/>
        <v>334124.86353801104</v>
      </c>
      <c r="AH276" s="5">
        <f t="shared" si="79"/>
        <v>1352181.3567449171</v>
      </c>
      <c r="AI276" s="150"/>
      <c r="AJ276" s="2">
        <v>271</v>
      </c>
      <c r="AK276" s="118">
        <v>53083</v>
      </c>
      <c r="AL276" s="5">
        <f t="shared" si="111"/>
        <v>331712.80898379622</v>
      </c>
      <c r="AM276" s="5">
        <f t="shared" si="112"/>
        <v>4871.6032698015033</v>
      </c>
      <c r="AN276" s="5">
        <f t="shared" si="80"/>
        <v>2729.2913784478196</v>
      </c>
      <c r="AO276" s="35">
        <f t="shared" si="81"/>
        <v>9.8734494581949384E-2</v>
      </c>
      <c r="AP276" s="5">
        <f t="shared" si="82"/>
        <v>2142.3118913536837</v>
      </c>
      <c r="AQ276" s="35">
        <f t="shared" si="83"/>
        <v>7.7499999999999986E-2</v>
      </c>
      <c r="AR276" s="5">
        <f t="shared" si="113"/>
        <v>351016.48239465232</v>
      </c>
      <c r="AS276" s="5">
        <f t="shared" si="114"/>
        <v>969188.00372155535</v>
      </c>
      <c r="AT276" s="5">
        <f t="shared" si="84"/>
        <v>328983.51760534837</v>
      </c>
      <c r="AU276" s="5">
        <f t="shared" si="85"/>
        <v>1320204.4861162077</v>
      </c>
      <c r="AV276" s="150"/>
      <c r="AW276" s="2">
        <v>271</v>
      </c>
      <c r="AX276" s="118">
        <v>53083</v>
      </c>
      <c r="AY276" s="5">
        <f t="shared" si="115"/>
        <v>326526.28539264022</v>
      </c>
      <c r="AZ276" s="5">
        <f t="shared" si="116"/>
        <v>4754.6586581588872</v>
      </c>
      <c r="BA276" s="5">
        <f t="shared" si="86"/>
        <v>2713.8693744548859</v>
      </c>
      <c r="BB276" s="35">
        <f t="shared" si="87"/>
        <v>9.9736021111740694E-2</v>
      </c>
      <c r="BC276" s="5">
        <f t="shared" si="88"/>
        <v>2040.7892837040013</v>
      </c>
      <c r="BD276" s="35">
        <f t="shared" si="89"/>
        <v>7.4999999999999997E-2</v>
      </c>
      <c r="BE276" s="5">
        <f t="shared" si="117"/>
        <v>356187.58398181468</v>
      </c>
      <c r="BF276" s="5">
        <f t="shared" si="118"/>
        <v>932324.91237924353</v>
      </c>
      <c r="BG276" s="5">
        <f t="shared" si="90"/>
        <v>323812.41601818532</v>
      </c>
      <c r="BH276" s="5">
        <f t="shared" si="91"/>
        <v>1288512.4963610582</v>
      </c>
      <c r="BI276" s="150"/>
      <c r="BJ276" s="2">
        <v>271</v>
      </c>
      <c r="BK276" s="118">
        <v>53083</v>
      </c>
      <c r="BL276" s="5">
        <f t="shared" si="119"/>
        <v>321311.25948334904</v>
      </c>
      <c r="BM276" s="5">
        <f t="shared" si="120"/>
        <v>4638.7987043821031</v>
      </c>
      <c r="BN276" s="5">
        <f t="shared" si="92"/>
        <v>2697.5431783368695</v>
      </c>
      <c r="BO276" s="35">
        <f t="shared" si="93"/>
        <v>0.10074504762793704</v>
      </c>
      <c r="BP276" s="5">
        <f t="shared" si="94"/>
        <v>1941.2555260452339</v>
      </c>
      <c r="BQ276" s="35">
        <f t="shared" si="95"/>
        <v>7.2499999999999995E-2</v>
      </c>
      <c r="BR276" s="5">
        <f t="shared" si="121"/>
        <v>361386.28369498841</v>
      </c>
      <c r="BS276" s="5">
        <f t="shared" si="122"/>
        <v>895728.16519256099</v>
      </c>
      <c r="BT276" s="5">
        <f t="shared" si="96"/>
        <v>318613.71630501217</v>
      </c>
      <c r="BU276" s="5">
        <f t="shared" si="97"/>
        <v>1257114.4488875493</v>
      </c>
      <c r="BV276" s="150"/>
      <c r="BW276" s="2">
        <v>271</v>
      </c>
      <c r="BX276" s="118">
        <v>53083</v>
      </c>
      <c r="BY276" s="5">
        <f t="shared" si="123"/>
        <v>316069.98419097968</v>
      </c>
      <c r="BZ276" s="5">
        <f t="shared" si="124"/>
        <v>4524.056967218442</v>
      </c>
      <c r="CA276" s="5">
        <f t="shared" si="98"/>
        <v>2680.3153927710605</v>
      </c>
      <c r="CB276" s="35">
        <f t="shared" si="99"/>
        <v>0.1017615918056247</v>
      </c>
      <c r="CC276" s="5">
        <f t="shared" si="100"/>
        <v>1843.7415744473815</v>
      </c>
      <c r="CD276" s="35">
        <f t="shared" si="101"/>
        <v>7.0000000000000007E-2</v>
      </c>
      <c r="CE276" s="5">
        <f t="shared" si="125"/>
        <v>366610.33120179066</v>
      </c>
      <c r="CF276" s="5">
        <f t="shared" si="126"/>
        <v>859409.10691440734</v>
      </c>
      <c r="CG276" s="5">
        <f t="shared" si="102"/>
        <v>313389.66879820864</v>
      </c>
      <c r="CH276" s="5">
        <f t="shared" si="103"/>
        <v>1226019.4381161979</v>
      </c>
    </row>
    <row r="277" spans="9:86" ht="14.25" customHeight="1">
      <c r="I277" s="150"/>
      <c r="J277" s="2">
        <v>272</v>
      </c>
      <c r="K277" s="118">
        <v>53114</v>
      </c>
      <c r="L277" s="5">
        <f t="shared" si="104"/>
        <v>339234.39059705572</v>
      </c>
      <c r="M277" s="5">
        <f t="shared" si="67"/>
        <v>5108.6129075462923</v>
      </c>
      <c r="N277" s="5">
        <f t="shared" si="68"/>
        <v>2776.376472191534</v>
      </c>
      <c r="O277" s="35">
        <f t="shared" si="69"/>
        <v>9.8210908415449938E-2</v>
      </c>
      <c r="P277" s="5">
        <f t="shared" si="70"/>
        <v>2332.2364353547582</v>
      </c>
      <c r="Q277" s="35">
        <f t="shared" si="71"/>
        <v>8.2500000000000004E-2</v>
      </c>
      <c r="R277" s="5">
        <f t="shared" si="105"/>
        <v>343541.98587513639</v>
      </c>
      <c r="S277" s="5">
        <f t="shared" si="106"/>
        <v>1046000.7249774551</v>
      </c>
      <c r="T277" s="5">
        <f t="shared" si="72"/>
        <v>336458.01412486419</v>
      </c>
      <c r="U277" s="5">
        <f t="shared" si="73"/>
        <v>1389542.7108525916</v>
      </c>
      <c r="V277" s="150"/>
      <c r="W277" s="2">
        <v>272</v>
      </c>
      <c r="X277" s="118">
        <v>53114</v>
      </c>
      <c r="Y277" s="5">
        <f t="shared" si="107"/>
        <v>334124.86353801104</v>
      </c>
      <c r="Z277" s="5">
        <f t="shared" si="108"/>
        <v>4989.5991023797669</v>
      </c>
      <c r="AA277" s="5">
        <f t="shared" si="74"/>
        <v>2762.1000121263601</v>
      </c>
      <c r="AB277" s="35">
        <f t="shared" si="75"/>
        <v>9.9200040950396445E-2</v>
      </c>
      <c r="AC277" s="5">
        <f t="shared" si="76"/>
        <v>2227.4990902534068</v>
      </c>
      <c r="AD277" s="35">
        <f t="shared" si="77"/>
        <v>7.9999999999999988E-2</v>
      </c>
      <c r="AE277" s="5">
        <f t="shared" si="109"/>
        <v>348637.23647411558</v>
      </c>
      <c r="AF277" s="5">
        <f t="shared" si="110"/>
        <v>1008533.7193731812</v>
      </c>
      <c r="AG277" s="5">
        <f t="shared" si="78"/>
        <v>331362.76352588466</v>
      </c>
      <c r="AH277" s="5">
        <f t="shared" si="79"/>
        <v>1357170.9558472969</v>
      </c>
      <c r="AI277" s="150"/>
      <c r="AJ277" s="2">
        <v>272</v>
      </c>
      <c r="AK277" s="118">
        <v>53114</v>
      </c>
      <c r="AL277" s="5">
        <f t="shared" si="111"/>
        <v>328983.51760534837</v>
      </c>
      <c r="AM277" s="5">
        <f t="shared" si="112"/>
        <v>4871.6032698015033</v>
      </c>
      <c r="AN277" s="5">
        <f t="shared" si="80"/>
        <v>2746.9180519336282</v>
      </c>
      <c r="AO277" s="35">
        <f t="shared" si="81"/>
        <v>0.10019655958188844</v>
      </c>
      <c r="AP277" s="5">
        <f t="shared" si="82"/>
        <v>2124.6852178678751</v>
      </c>
      <c r="AQ277" s="35">
        <f t="shared" si="83"/>
        <v>7.7500000000000013E-2</v>
      </c>
      <c r="AR277" s="5">
        <f t="shared" si="113"/>
        <v>353763.40044658596</v>
      </c>
      <c r="AS277" s="5">
        <f t="shared" si="114"/>
        <v>971312.68893942318</v>
      </c>
      <c r="AT277" s="5">
        <f t="shared" si="84"/>
        <v>326236.59955341474</v>
      </c>
      <c r="AU277" s="5">
        <f t="shared" si="85"/>
        <v>1325076.0893860091</v>
      </c>
      <c r="AV277" s="150"/>
      <c r="AW277" s="2">
        <v>272</v>
      </c>
      <c r="AX277" s="118">
        <v>53114</v>
      </c>
      <c r="AY277" s="5">
        <f t="shared" si="115"/>
        <v>323812.41601818532</v>
      </c>
      <c r="AZ277" s="5">
        <f t="shared" si="116"/>
        <v>4754.6586581588872</v>
      </c>
      <c r="BA277" s="5">
        <f t="shared" si="86"/>
        <v>2730.8310580452289</v>
      </c>
      <c r="BB277" s="35">
        <f t="shared" si="87"/>
        <v>0.10120048236415488</v>
      </c>
      <c r="BC277" s="5">
        <f t="shared" si="88"/>
        <v>2023.827600113658</v>
      </c>
      <c r="BD277" s="35">
        <f t="shared" si="89"/>
        <v>7.4999999999999997E-2</v>
      </c>
      <c r="BE277" s="5">
        <f t="shared" si="117"/>
        <v>358918.41503985989</v>
      </c>
      <c r="BF277" s="5">
        <f t="shared" si="118"/>
        <v>934348.73997935723</v>
      </c>
      <c r="BG277" s="5">
        <f t="shared" si="90"/>
        <v>321081.58496014011</v>
      </c>
      <c r="BH277" s="5">
        <f t="shared" si="91"/>
        <v>1293267.1550192172</v>
      </c>
      <c r="BI277" s="150"/>
      <c r="BJ277" s="2">
        <v>272</v>
      </c>
      <c r="BK277" s="118">
        <v>53114</v>
      </c>
      <c r="BL277" s="5">
        <f t="shared" si="119"/>
        <v>318613.71630501217</v>
      </c>
      <c r="BM277" s="5">
        <f t="shared" si="120"/>
        <v>4638.7987043821031</v>
      </c>
      <c r="BN277" s="5">
        <f t="shared" si="92"/>
        <v>2713.8408350393211</v>
      </c>
      <c r="BO277" s="35">
        <f t="shared" si="93"/>
        <v>0.10221182690482793</v>
      </c>
      <c r="BP277" s="5">
        <f t="shared" si="94"/>
        <v>1924.9578693427818</v>
      </c>
      <c r="BQ277" s="35">
        <f t="shared" si="95"/>
        <v>7.2499999999999995E-2</v>
      </c>
      <c r="BR277" s="5">
        <f t="shared" si="121"/>
        <v>364100.12453002774</v>
      </c>
      <c r="BS277" s="5">
        <f t="shared" si="122"/>
        <v>897653.12306190375</v>
      </c>
      <c r="BT277" s="5">
        <f t="shared" si="96"/>
        <v>315899.87546997285</v>
      </c>
      <c r="BU277" s="5">
        <f t="shared" si="97"/>
        <v>1261753.2475919314</v>
      </c>
      <c r="BV277" s="150"/>
      <c r="BW277" s="2">
        <v>272</v>
      </c>
      <c r="BX277" s="118">
        <v>53114</v>
      </c>
      <c r="BY277" s="5">
        <f t="shared" si="123"/>
        <v>313389.66879820864</v>
      </c>
      <c r="BZ277" s="5">
        <f t="shared" si="124"/>
        <v>4524.056967218442</v>
      </c>
      <c r="CA277" s="5">
        <f t="shared" si="98"/>
        <v>2695.9505658955582</v>
      </c>
      <c r="CB277" s="35">
        <f t="shared" si="99"/>
        <v>0.10323061036060427</v>
      </c>
      <c r="CC277" s="5">
        <f t="shared" si="100"/>
        <v>1828.1064013228838</v>
      </c>
      <c r="CD277" s="35">
        <f t="shared" si="101"/>
        <v>7.0000000000000007E-2</v>
      </c>
      <c r="CE277" s="5">
        <f t="shared" si="125"/>
        <v>369306.28176768619</v>
      </c>
      <c r="CF277" s="5">
        <f t="shared" si="126"/>
        <v>861237.21331573022</v>
      </c>
      <c r="CG277" s="5">
        <f t="shared" si="102"/>
        <v>310693.71823231311</v>
      </c>
      <c r="CH277" s="5">
        <f t="shared" si="103"/>
        <v>1230543.4950834163</v>
      </c>
    </row>
    <row r="278" spans="9:86" ht="14.25" customHeight="1">
      <c r="I278" s="150"/>
      <c r="J278" s="2">
        <v>273</v>
      </c>
      <c r="K278" s="118">
        <v>53144</v>
      </c>
      <c r="L278" s="5">
        <f t="shared" si="104"/>
        <v>336458.01412486419</v>
      </c>
      <c r="M278" s="5">
        <f t="shared" si="67"/>
        <v>5108.6129075462923</v>
      </c>
      <c r="N278" s="5">
        <f t="shared" si="68"/>
        <v>2795.464060437851</v>
      </c>
      <c r="O278" s="35">
        <f t="shared" si="69"/>
        <v>9.9702094516925355E-2</v>
      </c>
      <c r="P278" s="5">
        <f t="shared" si="70"/>
        <v>2313.1488471084413</v>
      </c>
      <c r="Q278" s="35">
        <f t="shared" si="71"/>
        <v>8.2500000000000004E-2</v>
      </c>
      <c r="R278" s="5">
        <f t="shared" si="105"/>
        <v>346337.44993557426</v>
      </c>
      <c r="S278" s="5">
        <f t="shared" si="106"/>
        <v>1048313.8738245636</v>
      </c>
      <c r="T278" s="5">
        <f t="shared" si="72"/>
        <v>333662.55006442632</v>
      </c>
      <c r="U278" s="5">
        <f t="shared" si="73"/>
        <v>1394651.3237601379</v>
      </c>
      <c r="V278" s="150"/>
      <c r="W278" s="2">
        <v>273</v>
      </c>
      <c r="X278" s="118">
        <v>53144</v>
      </c>
      <c r="Y278" s="5">
        <f t="shared" si="107"/>
        <v>331362.76352588466</v>
      </c>
      <c r="Z278" s="5">
        <f t="shared" si="108"/>
        <v>4989.5991023797669</v>
      </c>
      <c r="AA278" s="5">
        <f t="shared" si="74"/>
        <v>2780.5140122072025</v>
      </c>
      <c r="AB278" s="35">
        <f t="shared" si="75"/>
        <v>0.1006937767884713</v>
      </c>
      <c r="AC278" s="5">
        <f t="shared" si="76"/>
        <v>2209.0850901725644</v>
      </c>
      <c r="AD278" s="35">
        <f t="shared" si="77"/>
        <v>0.08</v>
      </c>
      <c r="AE278" s="5">
        <f t="shared" si="109"/>
        <v>351417.7504863228</v>
      </c>
      <c r="AF278" s="5">
        <f t="shared" si="110"/>
        <v>1010742.8044633538</v>
      </c>
      <c r="AG278" s="5">
        <f t="shared" si="78"/>
        <v>328582.24951367744</v>
      </c>
      <c r="AH278" s="5">
        <f t="shared" si="79"/>
        <v>1362160.5549496766</v>
      </c>
      <c r="AI278" s="150"/>
      <c r="AJ278" s="2">
        <v>273</v>
      </c>
      <c r="AK278" s="118">
        <v>53144</v>
      </c>
      <c r="AL278" s="5">
        <f t="shared" si="111"/>
        <v>326236.59955341474</v>
      </c>
      <c r="AM278" s="5">
        <f t="shared" si="112"/>
        <v>4871.6032698015033</v>
      </c>
      <c r="AN278" s="5">
        <f t="shared" si="80"/>
        <v>2764.6585643523663</v>
      </c>
      <c r="AO278" s="35">
        <f t="shared" si="81"/>
        <v>0.10169276781833456</v>
      </c>
      <c r="AP278" s="5">
        <f t="shared" si="82"/>
        <v>2106.944705449137</v>
      </c>
      <c r="AQ278" s="35">
        <f t="shared" si="83"/>
        <v>7.7500000000000013E-2</v>
      </c>
      <c r="AR278" s="5">
        <f t="shared" si="113"/>
        <v>356528.05901093833</v>
      </c>
      <c r="AS278" s="5">
        <f t="shared" si="114"/>
        <v>973419.63364487235</v>
      </c>
      <c r="AT278" s="5">
        <f t="shared" si="84"/>
        <v>323471.94098906236</v>
      </c>
      <c r="AU278" s="5">
        <f t="shared" si="85"/>
        <v>1329947.6926558106</v>
      </c>
      <c r="AV278" s="150"/>
      <c r="AW278" s="2">
        <v>273</v>
      </c>
      <c r="AX278" s="118">
        <v>53144</v>
      </c>
      <c r="AY278" s="5">
        <f t="shared" si="115"/>
        <v>321081.58496014011</v>
      </c>
      <c r="AZ278" s="5">
        <f t="shared" si="116"/>
        <v>4754.6586581588872</v>
      </c>
      <c r="BA278" s="5">
        <f t="shared" si="86"/>
        <v>2747.8987521580116</v>
      </c>
      <c r="BB278" s="35">
        <f t="shared" si="87"/>
        <v>0.10269908512501491</v>
      </c>
      <c r="BC278" s="5">
        <f t="shared" si="88"/>
        <v>2006.7599060008756</v>
      </c>
      <c r="BD278" s="35">
        <f t="shared" si="89"/>
        <v>7.4999999999999997E-2</v>
      </c>
      <c r="BE278" s="5">
        <f t="shared" si="117"/>
        <v>361666.31379201787</v>
      </c>
      <c r="BF278" s="5">
        <f t="shared" si="118"/>
        <v>936355.49988535815</v>
      </c>
      <c r="BG278" s="5">
        <f t="shared" si="90"/>
        <v>318333.68620798213</v>
      </c>
      <c r="BH278" s="5">
        <f t="shared" si="91"/>
        <v>1298021.8136773761</v>
      </c>
      <c r="BI278" s="150"/>
      <c r="BJ278" s="2">
        <v>273</v>
      </c>
      <c r="BK278" s="118">
        <v>53144</v>
      </c>
      <c r="BL278" s="5">
        <f t="shared" si="119"/>
        <v>315899.87546997285</v>
      </c>
      <c r="BM278" s="5">
        <f t="shared" si="120"/>
        <v>4638.7987043821031</v>
      </c>
      <c r="BN278" s="5">
        <f t="shared" si="92"/>
        <v>2730.2369567510173</v>
      </c>
      <c r="BO278" s="35">
        <f t="shared" si="93"/>
        <v>0.10371274579412237</v>
      </c>
      <c r="BP278" s="5">
        <f t="shared" si="94"/>
        <v>1908.5617476310858</v>
      </c>
      <c r="BQ278" s="35">
        <f t="shared" si="95"/>
        <v>7.2499999999999995E-2</v>
      </c>
      <c r="BR278" s="5">
        <f t="shared" si="121"/>
        <v>366830.36148677877</v>
      </c>
      <c r="BS278" s="5">
        <f t="shared" si="122"/>
        <v>899561.68480953481</v>
      </c>
      <c r="BT278" s="5">
        <f t="shared" si="96"/>
        <v>313169.63851322181</v>
      </c>
      <c r="BU278" s="5">
        <f t="shared" si="97"/>
        <v>1266392.0462963136</v>
      </c>
      <c r="BV278" s="150"/>
      <c r="BW278" s="2">
        <v>273</v>
      </c>
      <c r="BX278" s="118">
        <v>53144</v>
      </c>
      <c r="BY278" s="5">
        <f t="shared" si="123"/>
        <v>310693.71823231311</v>
      </c>
      <c r="BZ278" s="5">
        <f t="shared" si="124"/>
        <v>4524.056967218442</v>
      </c>
      <c r="CA278" s="5">
        <f t="shared" si="98"/>
        <v>2711.6769441966153</v>
      </c>
      <c r="CB278" s="35">
        <f t="shared" si="99"/>
        <v>0.10473376647424959</v>
      </c>
      <c r="CC278" s="5">
        <f t="shared" si="100"/>
        <v>1812.3800230218267</v>
      </c>
      <c r="CD278" s="35">
        <f t="shared" si="101"/>
        <v>7.0000000000000007E-2</v>
      </c>
      <c r="CE278" s="5">
        <f t="shared" si="125"/>
        <v>372017.95871188282</v>
      </c>
      <c r="CF278" s="5">
        <f t="shared" si="126"/>
        <v>863049.59333875205</v>
      </c>
      <c r="CG278" s="5">
        <f t="shared" si="102"/>
        <v>307982.04128811648</v>
      </c>
      <c r="CH278" s="5">
        <f t="shared" si="103"/>
        <v>1235067.5520506348</v>
      </c>
    </row>
    <row r="279" spans="9:86" ht="14.25" customHeight="1">
      <c r="I279" s="150"/>
      <c r="J279" s="2">
        <v>274</v>
      </c>
      <c r="K279" s="118">
        <v>53175</v>
      </c>
      <c r="L279" s="5">
        <f t="shared" si="104"/>
        <v>333662.55006442632</v>
      </c>
      <c r="M279" s="5">
        <f t="shared" si="67"/>
        <v>5108.6129075462923</v>
      </c>
      <c r="N279" s="5">
        <f t="shared" si="68"/>
        <v>2814.6828758533611</v>
      </c>
      <c r="O279" s="35">
        <f t="shared" si="69"/>
        <v>0.10122860507934901</v>
      </c>
      <c r="P279" s="5">
        <f t="shared" si="70"/>
        <v>2293.9300316929312</v>
      </c>
      <c r="Q279" s="35">
        <f t="shared" si="71"/>
        <v>8.2500000000000018E-2</v>
      </c>
      <c r="R279" s="5">
        <f t="shared" si="105"/>
        <v>349152.13281142764</v>
      </c>
      <c r="S279" s="5">
        <f t="shared" si="106"/>
        <v>1050607.8038562564</v>
      </c>
      <c r="T279" s="5">
        <f t="shared" si="72"/>
        <v>330847.86718857294</v>
      </c>
      <c r="U279" s="5">
        <f t="shared" si="73"/>
        <v>1399759.936667684</v>
      </c>
      <c r="V279" s="150"/>
      <c r="W279" s="2">
        <v>274</v>
      </c>
      <c r="X279" s="118">
        <v>53175</v>
      </c>
      <c r="Y279" s="5">
        <f t="shared" si="107"/>
        <v>328582.24951367744</v>
      </c>
      <c r="Z279" s="5">
        <f t="shared" si="108"/>
        <v>4989.5991023797669</v>
      </c>
      <c r="AA279" s="5">
        <f t="shared" si="74"/>
        <v>2799.0507722885841</v>
      </c>
      <c r="AB279" s="35">
        <f t="shared" si="75"/>
        <v>0.10222283558279938</v>
      </c>
      <c r="AC279" s="5">
        <f t="shared" si="76"/>
        <v>2190.5483300911828</v>
      </c>
      <c r="AD279" s="35">
        <f t="shared" si="77"/>
        <v>7.9999999999999988E-2</v>
      </c>
      <c r="AE279" s="5">
        <f t="shared" si="109"/>
        <v>354216.80125861138</v>
      </c>
      <c r="AF279" s="5">
        <f t="shared" si="110"/>
        <v>1012933.352793445</v>
      </c>
      <c r="AG279" s="5">
        <f t="shared" si="78"/>
        <v>325783.19874138886</v>
      </c>
      <c r="AH279" s="5">
        <f t="shared" si="79"/>
        <v>1367150.1540520564</v>
      </c>
      <c r="AI279" s="150"/>
      <c r="AJ279" s="2">
        <v>274</v>
      </c>
      <c r="AK279" s="118">
        <v>53175</v>
      </c>
      <c r="AL279" s="5">
        <f t="shared" si="111"/>
        <v>323471.94098906236</v>
      </c>
      <c r="AM279" s="5">
        <f t="shared" si="112"/>
        <v>4871.6032698015033</v>
      </c>
      <c r="AN279" s="5">
        <f t="shared" si="80"/>
        <v>2782.5136509138088</v>
      </c>
      <c r="AO279" s="35">
        <f t="shared" si="81"/>
        <v>0.10322429731886618</v>
      </c>
      <c r="AP279" s="5">
        <f t="shared" si="82"/>
        <v>2089.0896188876945</v>
      </c>
      <c r="AQ279" s="35">
        <f t="shared" si="83"/>
        <v>7.7499999999999999E-2</v>
      </c>
      <c r="AR279" s="5">
        <f t="shared" si="113"/>
        <v>359310.57266185211</v>
      </c>
      <c r="AS279" s="5">
        <f t="shared" si="114"/>
        <v>975508.7232637601</v>
      </c>
      <c r="AT279" s="5">
        <f t="shared" si="84"/>
        <v>320689.42733814858</v>
      </c>
      <c r="AU279" s="5">
        <f t="shared" si="85"/>
        <v>1334819.2959256121</v>
      </c>
      <c r="AV279" s="150"/>
      <c r="AW279" s="2">
        <v>274</v>
      </c>
      <c r="AX279" s="118">
        <v>53175</v>
      </c>
      <c r="AY279" s="5">
        <f t="shared" si="115"/>
        <v>318333.68620798213</v>
      </c>
      <c r="AZ279" s="5">
        <f t="shared" si="116"/>
        <v>4754.6586581588872</v>
      </c>
      <c r="BA279" s="5">
        <f t="shared" si="86"/>
        <v>2765.0731193589991</v>
      </c>
      <c r="BB279" s="35">
        <f t="shared" si="87"/>
        <v>0.10423300728101198</v>
      </c>
      <c r="BC279" s="5">
        <f t="shared" si="88"/>
        <v>1989.5855387998881</v>
      </c>
      <c r="BD279" s="35">
        <f t="shared" si="89"/>
        <v>7.4999999999999997E-2</v>
      </c>
      <c r="BE279" s="5">
        <f t="shared" si="117"/>
        <v>364431.38691137685</v>
      </c>
      <c r="BF279" s="5">
        <f t="shared" si="118"/>
        <v>938345.08542415802</v>
      </c>
      <c r="BG279" s="5">
        <f t="shared" si="90"/>
        <v>315568.61308862315</v>
      </c>
      <c r="BH279" s="5">
        <f t="shared" si="91"/>
        <v>1302776.4723355349</v>
      </c>
      <c r="BI279" s="150"/>
      <c r="BJ279" s="2">
        <v>274</v>
      </c>
      <c r="BK279" s="118">
        <v>53175</v>
      </c>
      <c r="BL279" s="5">
        <f t="shared" si="119"/>
        <v>313169.63851322181</v>
      </c>
      <c r="BM279" s="5">
        <f t="shared" si="120"/>
        <v>4638.7987043821031</v>
      </c>
      <c r="BN279" s="5">
        <f t="shared" si="92"/>
        <v>2746.7321383647213</v>
      </c>
      <c r="BO279" s="35">
        <f t="shared" si="93"/>
        <v>0.10524898204327388</v>
      </c>
      <c r="BP279" s="5">
        <f t="shared" si="94"/>
        <v>1892.0665660173818</v>
      </c>
      <c r="BQ279" s="35">
        <f t="shared" si="95"/>
        <v>7.2499999999999995E-2</v>
      </c>
      <c r="BR279" s="5">
        <f t="shared" si="121"/>
        <v>369577.09362514352</v>
      </c>
      <c r="BS279" s="5">
        <f t="shared" si="122"/>
        <v>901453.75137555215</v>
      </c>
      <c r="BT279" s="5">
        <f t="shared" si="96"/>
        <v>310422.90637485706</v>
      </c>
      <c r="BU279" s="5">
        <f t="shared" si="97"/>
        <v>1271030.8450006957</v>
      </c>
      <c r="BV279" s="150"/>
      <c r="BW279" s="2">
        <v>274</v>
      </c>
      <c r="BX279" s="118">
        <v>53175</v>
      </c>
      <c r="BY279" s="5">
        <f t="shared" si="123"/>
        <v>307982.04128811648</v>
      </c>
      <c r="BZ279" s="5">
        <f t="shared" si="124"/>
        <v>4524.056967218442</v>
      </c>
      <c r="CA279" s="5">
        <f t="shared" si="98"/>
        <v>2727.495059704429</v>
      </c>
      <c r="CB279" s="35">
        <f t="shared" si="99"/>
        <v>0.10627223775633843</v>
      </c>
      <c r="CC279" s="5">
        <f t="shared" si="100"/>
        <v>1796.561907514013</v>
      </c>
      <c r="CD279" s="35">
        <f t="shared" si="101"/>
        <v>7.0000000000000007E-2</v>
      </c>
      <c r="CE279" s="5">
        <f t="shared" si="125"/>
        <v>374745.45377158723</v>
      </c>
      <c r="CF279" s="5">
        <f t="shared" si="126"/>
        <v>864846.15524626605</v>
      </c>
      <c r="CG279" s="5">
        <f t="shared" si="102"/>
        <v>305254.54622841207</v>
      </c>
      <c r="CH279" s="5">
        <f t="shared" si="103"/>
        <v>1239591.6090178532</v>
      </c>
    </row>
    <row r="280" spans="9:86" ht="14.25" customHeight="1">
      <c r="I280" s="150"/>
      <c r="J280" s="2">
        <v>275</v>
      </c>
      <c r="K280" s="118">
        <v>53206</v>
      </c>
      <c r="L280" s="5">
        <f t="shared" si="104"/>
        <v>330847.86718857294</v>
      </c>
      <c r="M280" s="5">
        <f t="shared" si="67"/>
        <v>5108.6129075462923</v>
      </c>
      <c r="N280" s="5">
        <f t="shared" si="68"/>
        <v>2834.0338206248534</v>
      </c>
      <c r="O280" s="35">
        <f t="shared" si="69"/>
        <v>0.1027916732137025</v>
      </c>
      <c r="P280" s="5">
        <f t="shared" si="70"/>
        <v>2274.5790869214388</v>
      </c>
      <c r="Q280" s="35">
        <f t="shared" si="71"/>
        <v>8.249999999999999E-2</v>
      </c>
      <c r="R280" s="5">
        <f t="shared" si="105"/>
        <v>351986.16663205251</v>
      </c>
      <c r="S280" s="5">
        <f t="shared" si="106"/>
        <v>1052882.3829431778</v>
      </c>
      <c r="T280" s="5">
        <f t="shared" si="72"/>
        <v>328013.83336794807</v>
      </c>
      <c r="U280" s="5">
        <f t="shared" si="73"/>
        <v>1404868.5495752303</v>
      </c>
      <c r="V280" s="150"/>
      <c r="W280" s="2">
        <v>275</v>
      </c>
      <c r="X280" s="118">
        <v>53206</v>
      </c>
      <c r="Y280" s="5">
        <f t="shared" si="107"/>
        <v>325783.19874138886</v>
      </c>
      <c r="Z280" s="5">
        <f t="shared" si="108"/>
        <v>4989.5991023797669</v>
      </c>
      <c r="AA280" s="5">
        <f t="shared" si="74"/>
        <v>2817.7111107705077</v>
      </c>
      <c r="AB280" s="35">
        <f t="shared" si="75"/>
        <v>0.10378845029416922</v>
      </c>
      <c r="AC280" s="5">
        <f t="shared" si="76"/>
        <v>2171.8879916092592</v>
      </c>
      <c r="AD280" s="35">
        <f t="shared" si="77"/>
        <v>0.08</v>
      </c>
      <c r="AE280" s="5">
        <f t="shared" si="109"/>
        <v>357034.5123693819</v>
      </c>
      <c r="AF280" s="5">
        <f t="shared" si="110"/>
        <v>1015105.2407850543</v>
      </c>
      <c r="AG280" s="5">
        <f t="shared" si="78"/>
        <v>322965.48763061833</v>
      </c>
      <c r="AH280" s="5">
        <f t="shared" si="79"/>
        <v>1372139.7531544361</v>
      </c>
      <c r="AI280" s="150"/>
      <c r="AJ280" s="2">
        <v>275</v>
      </c>
      <c r="AK280" s="118">
        <v>53206</v>
      </c>
      <c r="AL280" s="5">
        <f t="shared" si="111"/>
        <v>320689.42733814858</v>
      </c>
      <c r="AM280" s="5">
        <f t="shared" si="112"/>
        <v>4871.6032698015033</v>
      </c>
      <c r="AN280" s="5">
        <f t="shared" si="80"/>
        <v>2800.4840515759602</v>
      </c>
      <c r="AO280" s="35">
        <f t="shared" si="81"/>
        <v>0.10479238089591311</v>
      </c>
      <c r="AP280" s="5">
        <f t="shared" si="82"/>
        <v>2071.1192182255431</v>
      </c>
      <c r="AQ280" s="35">
        <f t="shared" si="83"/>
        <v>7.7500000000000013E-2</v>
      </c>
      <c r="AR280" s="5">
        <f t="shared" si="113"/>
        <v>362111.05671342806</v>
      </c>
      <c r="AS280" s="5">
        <f t="shared" si="114"/>
        <v>977579.84248198569</v>
      </c>
      <c r="AT280" s="5">
        <f t="shared" si="84"/>
        <v>317888.94328657264</v>
      </c>
      <c r="AU280" s="5">
        <f t="shared" si="85"/>
        <v>1339690.8991954138</v>
      </c>
      <c r="AV280" s="150"/>
      <c r="AW280" s="2">
        <v>275</v>
      </c>
      <c r="AX280" s="118">
        <v>53206</v>
      </c>
      <c r="AY280" s="5">
        <f t="shared" si="115"/>
        <v>315568.61308862315</v>
      </c>
      <c r="AZ280" s="5">
        <f t="shared" si="116"/>
        <v>4754.6586581588872</v>
      </c>
      <c r="BA280" s="5">
        <f t="shared" si="86"/>
        <v>2782.3548263549928</v>
      </c>
      <c r="BB280" s="35">
        <f t="shared" si="87"/>
        <v>0.10580348149796279</v>
      </c>
      <c r="BC280" s="5">
        <f t="shared" si="88"/>
        <v>1972.3038318038946</v>
      </c>
      <c r="BD280" s="35">
        <f t="shared" si="89"/>
        <v>7.4999999999999997E-2</v>
      </c>
      <c r="BE280" s="5">
        <f t="shared" si="117"/>
        <v>367213.74173773185</v>
      </c>
      <c r="BF280" s="5">
        <f t="shared" si="118"/>
        <v>940317.38925596187</v>
      </c>
      <c r="BG280" s="5">
        <f t="shared" si="90"/>
        <v>312786.25826226815</v>
      </c>
      <c r="BH280" s="5">
        <f t="shared" si="91"/>
        <v>1307531.1309936936</v>
      </c>
      <c r="BI280" s="150"/>
      <c r="BJ280" s="2">
        <v>275</v>
      </c>
      <c r="BK280" s="118">
        <v>53206</v>
      </c>
      <c r="BL280" s="5">
        <f t="shared" si="119"/>
        <v>310422.90637485706</v>
      </c>
      <c r="BM280" s="5">
        <f t="shared" si="120"/>
        <v>4638.7987043821031</v>
      </c>
      <c r="BN280" s="5">
        <f t="shared" si="92"/>
        <v>2763.3269783673418</v>
      </c>
      <c r="BO280" s="35">
        <f t="shared" si="93"/>
        <v>0.10682176817314251</v>
      </c>
      <c r="BP280" s="5">
        <f t="shared" si="94"/>
        <v>1875.4717260147613</v>
      </c>
      <c r="BQ280" s="35">
        <f t="shared" si="95"/>
        <v>7.2499999999999995E-2</v>
      </c>
      <c r="BR280" s="5">
        <f t="shared" si="121"/>
        <v>372340.42060351087</v>
      </c>
      <c r="BS280" s="5">
        <f t="shared" si="122"/>
        <v>903329.22310156689</v>
      </c>
      <c r="BT280" s="5">
        <f t="shared" si="96"/>
        <v>307659.57939648972</v>
      </c>
      <c r="BU280" s="5">
        <f t="shared" si="97"/>
        <v>1275669.6437050777</v>
      </c>
      <c r="BV280" s="150"/>
      <c r="BW280" s="2">
        <v>275</v>
      </c>
      <c r="BX280" s="118">
        <v>53206</v>
      </c>
      <c r="BY280" s="5">
        <f t="shared" si="123"/>
        <v>305254.54622841207</v>
      </c>
      <c r="BZ280" s="5">
        <f t="shared" si="124"/>
        <v>4524.056967218442</v>
      </c>
      <c r="CA280" s="5">
        <f t="shared" si="98"/>
        <v>2743.4054475527046</v>
      </c>
      <c r="CB280" s="35">
        <f t="shared" si="99"/>
        <v>0.10784725658434202</v>
      </c>
      <c r="CC280" s="5">
        <f t="shared" si="100"/>
        <v>1780.6515196657372</v>
      </c>
      <c r="CD280" s="35">
        <f t="shared" si="101"/>
        <v>7.0000000000000007E-2</v>
      </c>
      <c r="CE280" s="5">
        <f t="shared" si="125"/>
        <v>377488.85921913991</v>
      </c>
      <c r="CF280" s="5">
        <f t="shared" si="126"/>
        <v>866626.80676593177</v>
      </c>
      <c r="CG280" s="5">
        <f t="shared" si="102"/>
        <v>302511.14078085939</v>
      </c>
      <c r="CH280" s="5">
        <f t="shared" si="103"/>
        <v>1244115.6659850716</v>
      </c>
    </row>
    <row r="281" spans="9:86" ht="14.25" customHeight="1">
      <c r="I281" s="150"/>
      <c r="J281" s="2">
        <v>276</v>
      </c>
      <c r="K281" s="118">
        <v>53236</v>
      </c>
      <c r="L281" s="5">
        <f t="shared" si="104"/>
        <v>328013.83336794807</v>
      </c>
      <c r="M281" s="5">
        <f t="shared" si="67"/>
        <v>5108.6129075462923</v>
      </c>
      <c r="N281" s="5">
        <f t="shared" si="68"/>
        <v>2853.5178031416494</v>
      </c>
      <c r="O281" s="35">
        <f t="shared" si="69"/>
        <v>0.10439259005058102</v>
      </c>
      <c r="P281" s="5">
        <f t="shared" si="70"/>
        <v>2255.0951044046428</v>
      </c>
      <c r="Q281" s="35">
        <f t="shared" si="71"/>
        <v>8.249999999999999E-2</v>
      </c>
      <c r="R281" s="5">
        <f t="shared" si="105"/>
        <v>354839.68443519418</v>
      </c>
      <c r="S281" s="5">
        <f t="shared" si="106"/>
        <v>1055137.4780475826</v>
      </c>
      <c r="T281" s="5">
        <f t="shared" si="72"/>
        <v>325160.3155648064</v>
      </c>
      <c r="U281" s="5">
        <f t="shared" si="73"/>
        <v>1409977.1624827767</v>
      </c>
      <c r="V281" s="150"/>
      <c r="W281" s="2">
        <v>276</v>
      </c>
      <c r="X281" s="118">
        <v>53236</v>
      </c>
      <c r="Y281" s="5">
        <f t="shared" si="107"/>
        <v>322965.48763061833</v>
      </c>
      <c r="Z281" s="5">
        <f t="shared" si="108"/>
        <v>4989.5991023797669</v>
      </c>
      <c r="AA281" s="5">
        <f t="shared" si="74"/>
        <v>2836.4958515089779</v>
      </c>
      <c r="AB281" s="35">
        <f t="shared" si="75"/>
        <v>0.105391911896907</v>
      </c>
      <c r="AC281" s="5">
        <f t="shared" si="76"/>
        <v>2153.103250870789</v>
      </c>
      <c r="AD281" s="35">
        <f t="shared" si="77"/>
        <v>0.08</v>
      </c>
      <c r="AE281" s="5">
        <f t="shared" si="109"/>
        <v>359871.00822089089</v>
      </c>
      <c r="AF281" s="5">
        <f t="shared" si="110"/>
        <v>1017258.3440359251</v>
      </c>
      <c r="AG281" s="5">
        <f t="shared" si="78"/>
        <v>320128.99177910935</v>
      </c>
      <c r="AH281" s="5">
        <f t="shared" si="79"/>
        <v>1377129.3522568159</v>
      </c>
      <c r="AI281" s="150"/>
      <c r="AJ281" s="2">
        <v>276</v>
      </c>
      <c r="AK281" s="118">
        <v>53236</v>
      </c>
      <c r="AL281" s="5">
        <f t="shared" si="111"/>
        <v>317888.94328657264</v>
      </c>
      <c r="AM281" s="5">
        <f t="shared" si="112"/>
        <v>4871.6032698015033</v>
      </c>
      <c r="AN281" s="5">
        <f t="shared" si="80"/>
        <v>2818.5705110757217</v>
      </c>
      <c r="AO281" s="35">
        <f t="shared" si="81"/>
        <v>0.10639830936937564</v>
      </c>
      <c r="AP281" s="5">
        <f t="shared" si="82"/>
        <v>2053.0327587257816</v>
      </c>
      <c r="AQ281" s="35">
        <f t="shared" si="83"/>
        <v>7.7499999999999999E-2</v>
      </c>
      <c r="AR281" s="5">
        <f t="shared" si="113"/>
        <v>364929.62722450378</v>
      </c>
      <c r="AS281" s="5">
        <f t="shared" si="114"/>
        <v>979632.8752407115</v>
      </c>
      <c r="AT281" s="5">
        <f t="shared" si="84"/>
        <v>315070.37277549691</v>
      </c>
      <c r="AU281" s="5">
        <f t="shared" si="85"/>
        <v>1344562.5024652153</v>
      </c>
      <c r="AV281" s="150"/>
      <c r="AW281" s="2">
        <v>276</v>
      </c>
      <c r="AX281" s="118">
        <v>53236</v>
      </c>
      <c r="AY281" s="5">
        <f t="shared" si="115"/>
        <v>312786.25826226815</v>
      </c>
      <c r="AZ281" s="5">
        <f t="shared" si="116"/>
        <v>4754.6586581588872</v>
      </c>
      <c r="BA281" s="5">
        <f t="shared" si="86"/>
        <v>2799.7445440197116</v>
      </c>
      <c r="BB281" s="35">
        <f t="shared" si="87"/>
        <v>0.1074117984430948</v>
      </c>
      <c r="BC281" s="5">
        <f t="shared" si="88"/>
        <v>1954.9141141391758</v>
      </c>
      <c r="BD281" s="35">
        <f t="shared" si="89"/>
        <v>7.4999999999999997E-2</v>
      </c>
      <c r="BE281" s="5">
        <f t="shared" si="117"/>
        <v>370013.48628175154</v>
      </c>
      <c r="BF281" s="5">
        <f t="shared" si="118"/>
        <v>942272.30337010103</v>
      </c>
      <c r="BG281" s="5">
        <f t="shared" si="90"/>
        <v>309986.51371824846</v>
      </c>
      <c r="BH281" s="5">
        <f t="shared" si="91"/>
        <v>1312285.7896518526</v>
      </c>
      <c r="BI281" s="150"/>
      <c r="BJ281" s="2">
        <v>276</v>
      </c>
      <c r="BK281" s="118">
        <v>53236</v>
      </c>
      <c r="BL281" s="5">
        <f t="shared" si="119"/>
        <v>307659.57939648972</v>
      </c>
      <c r="BM281" s="5">
        <f t="shared" si="120"/>
        <v>4638.7987043821031</v>
      </c>
      <c r="BN281" s="5">
        <f t="shared" si="92"/>
        <v>2780.0220788616443</v>
      </c>
      <c r="BO281" s="35">
        <f t="shared" si="93"/>
        <v>0.10843239469994662</v>
      </c>
      <c r="BP281" s="5">
        <f t="shared" si="94"/>
        <v>1858.7766255204588</v>
      </c>
      <c r="BQ281" s="35">
        <f t="shared" si="95"/>
        <v>7.2499999999999995E-2</v>
      </c>
      <c r="BR281" s="5">
        <f t="shared" si="121"/>
        <v>375120.44268237252</v>
      </c>
      <c r="BS281" s="5">
        <f t="shared" si="122"/>
        <v>905187.99972708733</v>
      </c>
      <c r="BT281" s="5">
        <f t="shared" si="96"/>
        <v>304879.55731762806</v>
      </c>
      <c r="BU281" s="5">
        <f t="shared" si="97"/>
        <v>1280308.44240946</v>
      </c>
      <c r="BV281" s="150"/>
      <c r="BW281" s="2">
        <v>276</v>
      </c>
      <c r="BX281" s="118">
        <v>53236</v>
      </c>
      <c r="BY281" s="5">
        <f t="shared" si="123"/>
        <v>302511.14078085939</v>
      </c>
      <c r="BZ281" s="5">
        <f t="shared" si="124"/>
        <v>4524.056967218442</v>
      </c>
      <c r="CA281" s="5">
        <f t="shared" si="98"/>
        <v>2759.4086459967621</v>
      </c>
      <c r="CB281" s="35">
        <f t="shared" si="99"/>
        <v>0.1094601133250438</v>
      </c>
      <c r="CC281" s="5">
        <f t="shared" si="100"/>
        <v>1764.6483212216799</v>
      </c>
      <c r="CD281" s="35">
        <f t="shared" si="101"/>
        <v>7.0000000000000007E-2</v>
      </c>
      <c r="CE281" s="5">
        <f t="shared" si="125"/>
        <v>380248.26786513667</v>
      </c>
      <c r="CF281" s="5">
        <f t="shared" si="126"/>
        <v>868391.45508715347</v>
      </c>
      <c r="CG281" s="5">
        <f t="shared" si="102"/>
        <v>299751.73213486263</v>
      </c>
      <c r="CH281" s="5">
        <f t="shared" si="103"/>
        <v>1248639.7229522902</v>
      </c>
    </row>
    <row r="282" spans="9:86" ht="14.25" customHeight="1">
      <c r="I282" s="150"/>
      <c r="J282" s="2">
        <v>277</v>
      </c>
      <c r="K282" s="118">
        <v>53267</v>
      </c>
      <c r="L282" s="5">
        <f t="shared" si="104"/>
        <v>325160.3155648064</v>
      </c>
      <c r="M282" s="5">
        <f t="shared" si="67"/>
        <v>5108.6129075462923</v>
      </c>
      <c r="N282" s="5">
        <f t="shared" si="68"/>
        <v>2873.1357380382483</v>
      </c>
      <c r="O282" s="35">
        <f t="shared" si="69"/>
        <v>0.10603270819371369</v>
      </c>
      <c r="P282" s="5">
        <f t="shared" si="70"/>
        <v>2235.477169508044</v>
      </c>
      <c r="Q282" s="35">
        <f t="shared" si="71"/>
        <v>8.2500000000000004E-2</v>
      </c>
      <c r="R282" s="5">
        <f t="shared" si="105"/>
        <v>357712.82017323241</v>
      </c>
      <c r="S282" s="5">
        <f t="shared" si="106"/>
        <v>1057372.9552170907</v>
      </c>
      <c r="T282" s="5">
        <f t="shared" si="72"/>
        <v>322287.17982676817</v>
      </c>
      <c r="U282" s="5">
        <f t="shared" si="73"/>
        <v>1415085.775390323</v>
      </c>
      <c r="V282" s="150"/>
      <c r="W282" s="2">
        <v>277</v>
      </c>
      <c r="X282" s="118">
        <v>53267</v>
      </c>
      <c r="Y282" s="5">
        <f t="shared" si="107"/>
        <v>320128.99177910935</v>
      </c>
      <c r="Z282" s="5">
        <f t="shared" si="108"/>
        <v>4989.5991023797669</v>
      </c>
      <c r="AA282" s="5">
        <f t="shared" si="74"/>
        <v>2855.4058238523712</v>
      </c>
      <c r="AB282" s="35">
        <f t="shared" si="75"/>
        <v>0.10703457283203949</v>
      </c>
      <c r="AC282" s="5">
        <f t="shared" si="76"/>
        <v>2134.1932785273957</v>
      </c>
      <c r="AD282" s="35">
        <f t="shared" si="77"/>
        <v>0.08</v>
      </c>
      <c r="AE282" s="5">
        <f t="shared" si="109"/>
        <v>362726.41404474323</v>
      </c>
      <c r="AF282" s="5">
        <f t="shared" si="110"/>
        <v>1019392.5373144525</v>
      </c>
      <c r="AG282" s="5">
        <f t="shared" si="78"/>
        <v>317273.585955257</v>
      </c>
      <c r="AH282" s="5">
        <f t="shared" si="79"/>
        <v>1382118.9513591956</v>
      </c>
      <c r="AI282" s="150"/>
      <c r="AJ282" s="2">
        <v>277</v>
      </c>
      <c r="AK282" s="118">
        <v>53267</v>
      </c>
      <c r="AL282" s="5">
        <f t="shared" si="111"/>
        <v>315070.37277549691</v>
      </c>
      <c r="AM282" s="5">
        <f t="shared" si="112"/>
        <v>4871.6032698015033</v>
      </c>
      <c r="AN282" s="5">
        <f t="shared" si="80"/>
        <v>2836.7737789597522</v>
      </c>
      <c r="AO282" s="35">
        <f t="shared" si="81"/>
        <v>0.10804343501943013</v>
      </c>
      <c r="AP282" s="5">
        <f t="shared" si="82"/>
        <v>2034.8294908417508</v>
      </c>
      <c r="AQ282" s="35">
        <f t="shared" si="83"/>
        <v>7.7499999999999999E-2</v>
      </c>
      <c r="AR282" s="5">
        <f t="shared" si="113"/>
        <v>367766.40100346354</v>
      </c>
      <c r="AS282" s="5">
        <f t="shared" si="114"/>
        <v>981667.70473155321</v>
      </c>
      <c r="AT282" s="5">
        <f t="shared" si="84"/>
        <v>312233.59899653716</v>
      </c>
      <c r="AU282" s="5">
        <f t="shared" si="85"/>
        <v>1349434.1057350168</v>
      </c>
      <c r="AV282" s="150"/>
      <c r="AW282" s="2">
        <v>277</v>
      </c>
      <c r="AX282" s="118">
        <v>53267</v>
      </c>
      <c r="AY282" s="5">
        <f t="shared" si="115"/>
        <v>309986.51371824846</v>
      </c>
      <c r="AZ282" s="5">
        <f t="shared" si="116"/>
        <v>4754.6586581588872</v>
      </c>
      <c r="BA282" s="5">
        <f t="shared" si="86"/>
        <v>2817.2429474198343</v>
      </c>
      <c r="BB282" s="35">
        <f t="shared" si="87"/>
        <v>0.10905931023749516</v>
      </c>
      <c r="BC282" s="5">
        <f t="shared" si="88"/>
        <v>1937.4157107390527</v>
      </c>
      <c r="BD282" s="35">
        <f t="shared" si="89"/>
        <v>7.4999999999999997E-2</v>
      </c>
      <c r="BE282" s="5">
        <f t="shared" si="117"/>
        <v>372830.72922917135</v>
      </c>
      <c r="BF282" s="5">
        <f t="shared" si="118"/>
        <v>944209.71908084012</v>
      </c>
      <c r="BG282" s="5">
        <f t="shared" si="90"/>
        <v>307169.27077082865</v>
      </c>
      <c r="BH282" s="5">
        <f t="shared" si="91"/>
        <v>1317040.4483100115</v>
      </c>
      <c r="BI282" s="150"/>
      <c r="BJ282" s="2">
        <v>277</v>
      </c>
      <c r="BK282" s="118">
        <v>53267</v>
      </c>
      <c r="BL282" s="5">
        <f t="shared" si="119"/>
        <v>304879.55731762806</v>
      </c>
      <c r="BM282" s="5">
        <f t="shared" si="120"/>
        <v>4638.7987043821031</v>
      </c>
      <c r="BN282" s="5">
        <f t="shared" si="92"/>
        <v>2796.8180455881002</v>
      </c>
      <c r="BO282" s="35">
        <f t="shared" si="93"/>
        <v>0.11008221358735444</v>
      </c>
      <c r="BP282" s="5">
        <f t="shared" si="94"/>
        <v>1841.9806587940029</v>
      </c>
      <c r="BQ282" s="35">
        <f t="shared" si="95"/>
        <v>7.2499999999999995E-2</v>
      </c>
      <c r="BR282" s="5">
        <f t="shared" si="121"/>
        <v>377917.26072796062</v>
      </c>
      <c r="BS282" s="5">
        <f t="shared" si="122"/>
        <v>907029.98038588138</v>
      </c>
      <c r="BT282" s="5">
        <f t="shared" si="96"/>
        <v>302082.73927203997</v>
      </c>
      <c r="BU282" s="5">
        <f t="shared" si="97"/>
        <v>1284947.241113842</v>
      </c>
      <c r="BV282" s="150"/>
      <c r="BW282" s="2">
        <v>277</v>
      </c>
      <c r="BX282" s="118">
        <v>53267</v>
      </c>
      <c r="BY282" s="5">
        <f t="shared" si="123"/>
        <v>299751.73213486263</v>
      </c>
      <c r="BZ282" s="5">
        <f t="shared" si="124"/>
        <v>4524.056967218442</v>
      </c>
      <c r="CA282" s="5">
        <f t="shared" si="98"/>
        <v>2775.5051964317431</v>
      </c>
      <c r="CB282" s="35">
        <f t="shared" si="99"/>
        <v>0.11111215978627285</v>
      </c>
      <c r="CC282" s="5">
        <f t="shared" si="100"/>
        <v>1748.5517707866989</v>
      </c>
      <c r="CD282" s="35">
        <f t="shared" si="101"/>
        <v>7.0000000000000007E-2</v>
      </c>
      <c r="CE282" s="5">
        <f t="shared" si="125"/>
        <v>383023.77306156844</v>
      </c>
      <c r="CF282" s="5">
        <f t="shared" si="126"/>
        <v>870140.00685794023</v>
      </c>
      <c r="CG282" s="5">
        <f t="shared" si="102"/>
        <v>296976.22693843086</v>
      </c>
      <c r="CH282" s="5">
        <f t="shared" si="103"/>
        <v>1253163.7799195086</v>
      </c>
    </row>
    <row r="283" spans="9:86" ht="14.25" customHeight="1">
      <c r="I283" s="150"/>
      <c r="J283" s="2">
        <v>278</v>
      </c>
      <c r="K283" s="118">
        <v>53297</v>
      </c>
      <c r="L283" s="5">
        <f t="shared" si="104"/>
        <v>322287.17982676817</v>
      </c>
      <c r="M283" s="5">
        <f t="shared" si="67"/>
        <v>5108.6129075462923</v>
      </c>
      <c r="N283" s="5">
        <f t="shared" si="68"/>
        <v>2892.8885462372609</v>
      </c>
      <c r="O283" s="35">
        <f t="shared" si="69"/>
        <v>0.10771344542313636</v>
      </c>
      <c r="P283" s="5">
        <f t="shared" si="70"/>
        <v>2215.7243613090313</v>
      </c>
      <c r="Q283" s="35">
        <f t="shared" si="71"/>
        <v>8.2500000000000004E-2</v>
      </c>
      <c r="R283" s="5">
        <f t="shared" si="105"/>
        <v>360605.70871946967</v>
      </c>
      <c r="S283" s="5">
        <f t="shared" si="106"/>
        <v>1059588.6795783998</v>
      </c>
      <c r="T283" s="5">
        <f t="shared" si="72"/>
        <v>319394.29128053092</v>
      </c>
      <c r="U283" s="5">
        <f t="shared" si="73"/>
        <v>1420194.3882978694</v>
      </c>
      <c r="V283" s="150"/>
      <c r="W283" s="2">
        <v>278</v>
      </c>
      <c r="X283" s="118">
        <v>53297</v>
      </c>
      <c r="Y283" s="5">
        <f t="shared" si="107"/>
        <v>317273.585955257</v>
      </c>
      <c r="Z283" s="5">
        <f t="shared" si="108"/>
        <v>4989.5991023797669</v>
      </c>
      <c r="AA283" s="5">
        <f t="shared" si="74"/>
        <v>2874.4418626780534</v>
      </c>
      <c r="AB283" s="35">
        <f t="shared" si="75"/>
        <v>0.10871785071008402</v>
      </c>
      <c r="AC283" s="5">
        <f t="shared" si="76"/>
        <v>2115.1572397017135</v>
      </c>
      <c r="AD283" s="35">
        <f t="shared" si="77"/>
        <v>0.08</v>
      </c>
      <c r="AE283" s="5">
        <f t="shared" si="109"/>
        <v>365600.85590742127</v>
      </c>
      <c r="AF283" s="5">
        <f t="shared" si="110"/>
        <v>1021507.6945541542</v>
      </c>
      <c r="AG283" s="5">
        <f t="shared" si="78"/>
        <v>314399.14409257896</v>
      </c>
      <c r="AH283" s="5">
        <f t="shared" si="79"/>
        <v>1387108.5504615754</v>
      </c>
      <c r="AI283" s="150"/>
      <c r="AJ283" s="2">
        <v>278</v>
      </c>
      <c r="AK283" s="118">
        <v>53297</v>
      </c>
      <c r="AL283" s="5">
        <f t="shared" si="111"/>
        <v>312233.59899653716</v>
      </c>
      <c r="AM283" s="5">
        <f t="shared" si="112"/>
        <v>4871.6032698015033</v>
      </c>
      <c r="AN283" s="5">
        <f t="shared" si="80"/>
        <v>2855.094609615534</v>
      </c>
      <c r="AO283" s="35">
        <f t="shared" si="81"/>
        <v>0.10972917528893611</v>
      </c>
      <c r="AP283" s="5">
        <f t="shared" si="82"/>
        <v>2016.5086601859691</v>
      </c>
      <c r="AQ283" s="35">
        <f t="shared" si="83"/>
        <v>7.7499999999999999E-2</v>
      </c>
      <c r="AR283" s="5">
        <f t="shared" si="113"/>
        <v>370621.49561307905</v>
      </c>
      <c r="AS283" s="5">
        <f t="shared" si="114"/>
        <v>983684.21339173918</v>
      </c>
      <c r="AT283" s="5">
        <f t="shared" si="84"/>
        <v>309378.50438692165</v>
      </c>
      <c r="AU283" s="5">
        <f t="shared" si="85"/>
        <v>1354305.7090048182</v>
      </c>
      <c r="AV283" s="150"/>
      <c r="AW283" s="2">
        <v>278</v>
      </c>
      <c r="AX283" s="118">
        <v>53297</v>
      </c>
      <c r="AY283" s="5">
        <f t="shared" si="115"/>
        <v>307169.27077082865</v>
      </c>
      <c r="AZ283" s="5">
        <f t="shared" si="116"/>
        <v>4754.6586581588872</v>
      </c>
      <c r="BA283" s="5">
        <f t="shared" si="86"/>
        <v>2834.8507158412085</v>
      </c>
      <c r="BB283" s="35">
        <f t="shared" si="87"/>
        <v>0.1107474341581344</v>
      </c>
      <c r="BC283" s="5">
        <f t="shared" si="88"/>
        <v>1919.8079423176789</v>
      </c>
      <c r="BD283" s="35">
        <f t="shared" si="89"/>
        <v>7.4999999999999997E-2</v>
      </c>
      <c r="BE283" s="5">
        <f t="shared" si="117"/>
        <v>375665.57994501258</v>
      </c>
      <c r="BF283" s="5">
        <f t="shared" si="118"/>
        <v>946129.5270231578</v>
      </c>
      <c r="BG283" s="5">
        <f t="shared" si="90"/>
        <v>304334.42005498742</v>
      </c>
      <c r="BH283" s="5">
        <f t="shared" si="91"/>
        <v>1321795.1069681705</v>
      </c>
      <c r="BI283" s="150"/>
      <c r="BJ283" s="2">
        <v>278</v>
      </c>
      <c r="BK283" s="118">
        <v>53297</v>
      </c>
      <c r="BL283" s="5">
        <f t="shared" si="119"/>
        <v>302082.73927203997</v>
      </c>
      <c r="BM283" s="5">
        <f t="shared" si="120"/>
        <v>4638.7987043821031</v>
      </c>
      <c r="BN283" s="5">
        <f t="shared" si="92"/>
        <v>2813.7154879468617</v>
      </c>
      <c r="BO283" s="35">
        <f t="shared" si="93"/>
        <v>0.11177264194812439</v>
      </c>
      <c r="BP283" s="5">
        <f t="shared" si="94"/>
        <v>1825.0832164352414</v>
      </c>
      <c r="BQ283" s="35">
        <f t="shared" si="95"/>
        <v>7.2499999999999995E-2</v>
      </c>
      <c r="BR283" s="5">
        <f t="shared" si="121"/>
        <v>380730.97621590749</v>
      </c>
      <c r="BS283" s="5">
        <f t="shared" si="122"/>
        <v>908855.06360231666</v>
      </c>
      <c r="BT283" s="5">
        <f t="shared" si="96"/>
        <v>299269.02378409309</v>
      </c>
      <c r="BU283" s="5">
        <f t="shared" si="97"/>
        <v>1289586.039818224</v>
      </c>
      <c r="BV283" s="150"/>
      <c r="BW283" s="2">
        <v>278</v>
      </c>
      <c r="BX283" s="118">
        <v>53297</v>
      </c>
      <c r="BY283" s="5">
        <f t="shared" si="123"/>
        <v>296976.22693843086</v>
      </c>
      <c r="BZ283" s="5">
        <f t="shared" si="124"/>
        <v>4524.056967218442</v>
      </c>
      <c r="CA283" s="5">
        <f t="shared" si="98"/>
        <v>2791.6956434109288</v>
      </c>
      <c r="CB283" s="35">
        <f t="shared" si="99"/>
        <v>0.11280481291816144</v>
      </c>
      <c r="CC283" s="5">
        <f t="shared" si="100"/>
        <v>1732.3613238075134</v>
      </c>
      <c r="CD283" s="35">
        <f t="shared" si="101"/>
        <v>7.0000000000000007E-2</v>
      </c>
      <c r="CE283" s="5">
        <f t="shared" si="125"/>
        <v>385815.46870497934</v>
      </c>
      <c r="CF283" s="5">
        <f t="shared" si="126"/>
        <v>871872.36818174773</v>
      </c>
      <c r="CG283" s="5">
        <f t="shared" si="102"/>
        <v>294184.53129501996</v>
      </c>
      <c r="CH283" s="5">
        <f t="shared" si="103"/>
        <v>1257687.836886727</v>
      </c>
    </row>
    <row r="284" spans="9:86" ht="14.25" customHeight="1">
      <c r="I284" s="150"/>
      <c r="J284" s="2">
        <v>279</v>
      </c>
      <c r="K284" s="118">
        <v>53328</v>
      </c>
      <c r="L284" s="5">
        <f t="shared" si="104"/>
        <v>319394.29128053092</v>
      </c>
      <c r="M284" s="5">
        <f t="shared" si="67"/>
        <v>5108.6129075462923</v>
      </c>
      <c r="N284" s="5">
        <f t="shared" si="68"/>
        <v>2912.7771549926424</v>
      </c>
      <c r="O284" s="35">
        <f t="shared" si="69"/>
        <v>0.10943628866932829</v>
      </c>
      <c r="P284" s="5">
        <f t="shared" si="70"/>
        <v>2195.8357525536499</v>
      </c>
      <c r="Q284" s="35">
        <f t="shared" si="71"/>
        <v>8.249999999999999E-2</v>
      </c>
      <c r="R284" s="5">
        <f t="shared" si="105"/>
        <v>363518.48587446229</v>
      </c>
      <c r="S284" s="5">
        <f t="shared" si="106"/>
        <v>1061784.5153309533</v>
      </c>
      <c r="T284" s="5">
        <f t="shared" si="72"/>
        <v>316481.51412553829</v>
      </c>
      <c r="U284" s="5">
        <f t="shared" si="73"/>
        <v>1425303.0012054155</v>
      </c>
      <c r="V284" s="150"/>
      <c r="W284" s="2">
        <v>279</v>
      </c>
      <c r="X284" s="118">
        <v>53328</v>
      </c>
      <c r="Y284" s="5">
        <f t="shared" si="107"/>
        <v>314399.14409257896</v>
      </c>
      <c r="Z284" s="5">
        <f t="shared" si="108"/>
        <v>4989.5991023797669</v>
      </c>
      <c r="AA284" s="5">
        <f t="shared" si="74"/>
        <v>2893.6048084292402</v>
      </c>
      <c r="AB284" s="35">
        <f t="shared" si="75"/>
        <v>0.11044323228477415</v>
      </c>
      <c r="AC284" s="5">
        <f t="shared" si="76"/>
        <v>2095.9942939505268</v>
      </c>
      <c r="AD284" s="35">
        <f t="shared" si="77"/>
        <v>8.0000000000000016E-2</v>
      </c>
      <c r="AE284" s="5">
        <f t="shared" si="109"/>
        <v>368494.46071585052</v>
      </c>
      <c r="AF284" s="5">
        <f t="shared" si="110"/>
        <v>1023603.6888481047</v>
      </c>
      <c r="AG284" s="5">
        <f t="shared" si="78"/>
        <v>311505.53928414971</v>
      </c>
      <c r="AH284" s="5">
        <f t="shared" si="79"/>
        <v>1392098.1495639551</v>
      </c>
      <c r="AI284" s="150"/>
      <c r="AJ284" s="2">
        <v>279</v>
      </c>
      <c r="AK284" s="118">
        <v>53328</v>
      </c>
      <c r="AL284" s="5">
        <f t="shared" si="111"/>
        <v>309378.50438692165</v>
      </c>
      <c r="AM284" s="5">
        <f t="shared" si="112"/>
        <v>4871.6032698015033</v>
      </c>
      <c r="AN284" s="5">
        <f t="shared" si="80"/>
        <v>2873.5337623026344</v>
      </c>
      <c r="AO284" s="35">
        <f t="shared" si="81"/>
        <v>0.11145701675675074</v>
      </c>
      <c r="AP284" s="5">
        <f t="shared" si="82"/>
        <v>1998.0695074988689</v>
      </c>
      <c r="AQ284" s="35">
        <f t="shared" si="83"/>
        <v>7.7499999999999999E-2</v>
      </c>
      <c r="AR284" s="5">
        <f t="shared" si="113"/>
        <v>373495.02937538171</v>
      </c>
      <c r="AS284" s="5">
        <f t="shared" si="114"/>
        <v>985682.28289923805</v>
      </c>
      <c r="AT284" s="5">
        <f t="shared" si="84"/>
        <v>306504.97062461899</v>
      </c>
      <c r="AU284" s="5">
        <f t="shared" si="85"/>
        <v>1359177.3122746197</v>
      </c>
      <c r="AV284" s="150"/>
      <c r="AW284" s="2">
        <v>279</v>
      </c>
      <c r="AX284" s="118">
        <v>53328</v>
      </c>
      <c r="AY284" s="5">
        <f t="shared" si="115"/>
        <v>304334.42005498742</v>
      </c>
      <c r="AZ284" s="5">
        <f t="shared" si="116"/>
        <v>4754.6586581588872</v>
      </c>
      <c r="BA284" s="5">
        <f t="shared" si="86"/>
        <v>2852.5685328152158</v>
      </c>
      <c r="BB284" s="35">
        <f t="shared" si="87"/>
        <v>0.1124776566107696</v>
      </c>
      <c r="BC284" s="5">
        <f t="shared" si="88"/>
        <v>1902.0901253436712</v>
      </c>
      <c r="BD284" s="35">
        <f t="shared" si="89"/>
        <v>7.4999999999999997E-2</v>
      </c>
      <c r="BE284" s="5">
        <f t="shared" si="117"/>
        <v>378518.14847782778</v>
      </c>
      <c r="BF284" s="5">
        <f t="shared" si="118"/>
        <v>948031.61714850145</v>
      </c>
      <c r="BG284" s="5">
        <f t="shared" si="90"/>
        <v>301481.85152217222</v>
      </c>
      <c r="BH284" s="5">
        <f t="shared" si="91"/>
        <v>1326549.7656263292</v>
      </c>
      <c r="BI284" s="150"/>
      <c r="BJ284" s="2">
        <v>279</v>
      </c>
      <c r="BK284" s="118">
        <v>53328</v>
      </c>
      <c r="BL284" s="5">
        <f t="shared" si="119"/>
        <v>299269.02378409309</v>
      </c>
      <c r="BM284" s="5">
        <f t="shared" si="120"/>
        <v>4638.7987043821031</v>
      </c>
      <c r="BN284" s="5">
        <f t="shared" si="92"/>
        <v>2830.715019019874</v>
      </c>
      <c r="BO284" s="35">
        <f t="shared" si="93"/>
        <v>0.11350516601659728</v>
      </c>
      <c r="BP284" s="5">
        <f t="shared" si="94"/>
        <v>1808.0836853622291</v>
      </c>
      <c r="BQ284" s="35">
        <f t="shared" si="95"/>
        <v>7.2499999999999995E-2</v>
      </c>
      <c r="BR284" s="5">
        <f t="shared" si="121"/>
        <v>383561.69123492739</v>
      </c>
      <c r="BS284" s="5">
        <f t="shared" si="122"/>
        <v>910663.1472876789</v>
      </c>
      <c r="BT284" s="5">
        <f t="shared" si="96"/>
        <v>296438.30876507319</v>
      </c>
      <c r="BU284" s="5">
        <f t="shared" si="97"/>
        <v>1294224.8385226063</v>
      </c>
      <c r="BV284" s="150"/>
      <c r="BW284" s="2">
        <v>279</v>
      </c>
      <c r="BX284" s="118">
        <v>53328</v>
      </c>
      <c r="BY284" s="5">
        <f t="shared" si="123"/>
        <v>294184.53129501996</v>
      </c>
      <c r="BZ284" s="5">
        <f t="shared" si="124"/>
        <v>4524.056967218442</v>
      </c>
      <c r="CA284" s="5">
        <f t="shared" si="98"/>
        <v>2807.9805346641588</v>
      </c>
      <c r="CB284" s="35">
        <f t="shared" si="99"/>
        <v>0.11453955878522534</v>
      </c>
      <c r="CC284" s="5">
        <f t="shared" si="100"/>
        <v>1716.0764325542832</v>
      </c>
      <c r="CD284" s="35">
        <f t="shared" si="101"/>
        <v>7.0000000000000007E-2</v>
      </c>
      <c r="CE284" s="5">
        <f t="shared" si="125"/>
        <v>388623.44923964352</v>
      </c>
      <c r="CF284" s="5">
        <f t="shared" si="126"/>
        <v>873588.44461430202</v>
      </c>
      <c r="CG284" s="5">
        <f t="shared" si="102"/>
        <v>291376.55076035578</v>
      </c>
      <c r="CH284" s="5">
        <f t="shared" si="103"/>
        <v>1262211.8938539457</v>
      </c>
    </row>
    <row r="285" spans="9:86" ht="14.25" customHeight="1">
      <c r="I285" s="150"/>
      <c r="J285" s="2">
        <v>280</v>
      </c>
      <c r="K285" s="118">
        <v>53359</v>
      </c>
      <c r="L285" s="5">
        <f t="shared" si="104"/>
        <v>316481.51412553829</v>
      </c>
      <c r="M285" s="5">
        <f t="shared" si="67"/>
        <v>5108.6129075462923</v>
      </c>
      <c r="N285" s="5">
        <f t="shared" si="68"/>
        <v>2932.8024979332163</v>
      </c>
      <c r="O285" s="35">
        <f t="shared" si="69"/>
        <v>0.11120279828172962</v>
      </c>
      <c r="P285" s="5">
        <f t="shared" si="70"/>
        <v>2175.810409613076</v>
      </c>
      <c r="Q285" s="35">
        <f t="shared" si="71"/>
        <v>8.2500000000000018E-2</v>
      </c>
      <c r="R285" s="5">
        <f t="shared" si="105"/>
        <v>366451.2883723955</v>
      </c>
      <c r="S285" s="5">
        <f t="shared" si="106"/>
        <v>1063960.3257405665</v>
      </c>
      <c r="T285" s="5">
        <f t="shared" si="72"/>
        <v>313548.71162760508</v>
      </c>
      <c r="U285" s="5">
        <f t="shared" si="73"/>
        <v>1430411.614112962</v>
      </c>
      <c r="V285" s="150"/>
      <c r="W285" s="2">
        <v>280</v>
      </c>
      <c r="X285" s="118">
        <v>53359</v>
      </c>
      <c r="Y285" s="5">
        <f t="shared" si="107"/>
        <v>311505.53928414971</v>
      </c>
      <c r="Z285" s="5">
        <f t="shared" si="108"/>
        <v>4989.5991023797669</v>
      </c>
      <c r="AA285" s="5">
        <f t="shared" si="74"/>
        <v>2912.8955071521023</v>
      </c>
      <c r="AB285" s="35">
        <f t="shared" si="75"/>
        <v>0.11221227772113594</v>
      </c>
      <c r="AC285" s="5">
        <f t="shared" si="76"/>
        <v>2076.7035952276647</v>
      </c>
      <c r="AD285" s="35">
        <f t="shared" si="77"/>
        <v>7.9999999999999988E-2</v>
      </c>
      <c r="AE285" s="5">
        <f t="shared" si="109"/>
        <v>371407.3562230026</v>
      </c>
      <c r="AF285" s="5">
        <f t="shared" si="110"/>
        <v>1025680.3924433324</v>
      </c>
      <c r="AG285" s="5">
        <f t="shared" si="78"/>
        <v>308592.64377699763</v>
      </c>
      <c r="AH285" s="5">
        <f t="shared" si="79"/>
        <v>1397087.7486663349</v>
      </c>
      <c r="AI285" s="150"/>
      <c r="AJ285" s="2">
        <v>280</v>
      </c>
      <c r="AK285" s="118">
        <v>53359</v>
      </c>
      <c r="AL285" s="5">
        <f t="shared" si="111"/>
        <v>306504.97062461899</v>
      </c>
      <c r="AM285" s="5">
        <f t="shared" si="112"/>
        <v>4871.6032698015033</v>
      </c>
      <c r="AN285" s="5">
        <f t="shared" si="80"/>
        <v>2892.0920011841727</v>
      </c>
      <c r="AO285" s="35">
        <f t="shared" si="81"/>
        <v>0.1132285194053636</v>
      </c>
      <c r="AP285" s="5">
        <f t="shared" si="82"/>
        <v>1979.5112686173309</v>
      </c>
      <c r="AQ285" s="35">
        <f t="shared" si="83"/>
        <v>7.7499999999999999E-2</v>
      </c>
      <c r="AR285" s="5">
        <f t="shared" si="113"/>
        <v>376387.12137656589</v>
      </c>
      <c r="AS285" s="5">
        <f t="shared" si="114"/>
        <v>987661.79416785541</v>
      </c>
      <c r="AT285" s="5">
        <f t="shared" si="84"/>
        <v>303612.87862343481</v>
      </c>
      <c r="AU285" s="5">
        <f t="shared" si="85"/>
        <v>1364048.9155444214</v>
      </c>
      <c r="AV285" s="150"/>
      <c r="AW285" s="2">
        <v>280</v>
      </c>
      <c r="AX285" s="118">
        <v>53359</v>
      </c>
      <c r="AY285" s="5">
        <f t="shared" si="115"/>
        <v>301481.85152217222</v>
      </c>
      <c r="AZ285" s="5">
        <f t="shared" si="116"/>
        <v>4754.6586581588872</v>
      </c>
      <c r="BA285" s="5">
        <f t="shared" si="86"/>
        <v>2870.3970861453108</v>
      </c>
      <c r="BB285" s="35">
        <f t="shared" si="87"/>
        <v>0.11425153739713755</v>
      </c>
      <c r="BC285" s="5">
        <f t="shared" si="88"/>
        <v>1884.2615720135761</v>
      </c>
      <c r="BD285" s="35">
        <f t="shared" si="89"/>
        <v>7.4999999999999997E-2</v>
      </c>
      <c r="BE285" s="5">
        <f t="shared" si="117"/>
        <v>381388.54556397308</v>
      </c>
      <c r="BF285" s="5">
        <f t="shared" si="118"/>
        <v>949915.87872051506</v>
      </c>
      <c r="BG285" s="5">
        <f t="shared" si="90"/>
        <v>298611.45443602692</v>
      </c>
      <c r="BH285" s="5">
        <f t="shared" si="91"/>
        <v>1331304.4242844882</v>
      </c>
      <c r="BI285" s="150"/>
      <c r="BJ285" s="2">
        <v>280</v>
      </c>
      <c r="BK285" s="118">
        <v>53359</v>
      </c>
      <c r="BL285" s="5">
        <f t="shared" si="119"/>
        <v>296438.30876507319</v>
      </c>
      <c r="BM285" s="5">
        <f t="shared" si="120"/>
        <v>4638.7987043821031</v>
      </c>
      <c r="BN285" s="5">
        <f t="shared" si="92"/>
        <v>2847.8172555931192</v>
      </c>
      <c r="BO285" s="35">
        <f t="shared" si="93"/>
        <v>0.11528134541544734</v>
      </c>
      <c r="BP285" s="5">
        <f t="shared" si="94"/>
        <v>1790.9814487889839</v>
      </c>
      <c r="BQ285" s="35">
        <f t="shared" si="95"/>
        <v>7.2499999999999995E-2</v>
      </c>
      <c r="BR285" s="5">
        <f t="shared" si="121"/>
        <v>386409.50849052053</v>
      </c>
      <c r="BS285" s="5">
        <f t="shared" si="122"/>
        <v>912454.12873646792</v>
      </c>
      <c r="BT285" s="5">
        <f t="shared" si="96"/>
        <v>293590.49150948005</v>
      </c>
      <c r="BU285" s="5">
        <f t="shared" si="97"/>
        <v>1298863.6372269886</v>
      </c>
      <c r="BV285" s="150"/>
      <c r="BW285" s="2">
        <v>280</v>
      </c>
      <c r="BX285" s="118">
        <v>53359</v>
      </c>
      <c r="BY285" s="5">
        <f t="shared" si="123"/>
        <v>291376.55076035578</v>
      </c>
      <c r="BZ285" s="5">
        <f t="shared" si="124"/>
        <v>4524.056967218442</v>
      </c>
      <c r="CA285" s="5">
        <f t="shared" si="98"/>
        <v>2824.3604211163665</v>
      </c>
      <c r="CB285" s="35">
        <f t="shared" si="99"/>
        <v>0.11631795683267362</v>
      </c>
      <c r="CC285" s="5">
        <f t="shared" si="100"/>
        <v>1699.6965461020754</v>
      </c>
      <c r="CD285" s="35">
        <f t="shared" si="101"/>
        <v>7.0000000000000007E-2</v>
      </c>
      <c r="CE285" s="5">
        <f t="shared" si="125"/>
        <v>391447.80966075987</v>
      </c>
      <c r="CF285" s="5">
        <f t="shared" si="126"/>
        <v>875288.14116040408</v>
      </c>
      <c r="CG285" s="5">
        <f t="shared" si="102"/>
        <v>288552.19033923943</v>
      </c>
      <c r="CH285" s="5">
        <f t="shared" si="103"/>
        <v>1266735.9508211641</v>
      </c>
    </row>
    <row r="286" spans="9:86" ht="14.25" customHeight="1">
      <c r="I286" s="150"/>
      <c r="J286" s="2">
        <v>281</v>
      </c>
      <c r="K286" s="118">
        <v>53387</v>
      </c>
      <c r="L286" s="5">
        <f t="shared" si="104"/>
        <v>313548.71162760508</v>
      </c>
      <c r="M286" s="5">
        <f t="shared" si="67"/>
        <v>5108.6129075462923</v>
      </c>
      <c r="N286" s="5">
        <f t="shared" si="68"/>
        <v>2952.9655151065072</v>
      </c>
      <c r="O286" s="35">
        <f t="shared" si="69"/>
        <v>0.11301461261739819</v>
      </c>
      <c r="P286" s="5">
        <f t="shared" si="70"/>
        <v>2155.6473924397851</v>
      </c>
      <c r="Q286" s="35">
        <f t="shared" si="71"/>
        <v>8.2500000000000018E-2</v>
      </c>
      <c r="R286" s="5">
        <f t="shared" si="105"/>
        <v>369404.25388750201</v>
      </c>
      <c r="S286" s="5">
        <f t="shared" si="106"/>
        <v>1066115.9731330064</v>
      </c>
      <c r="T286" s="5">
        <f t="shared" si="72"/>
        <v>310595.74611249857</v>
      </c>
      <c r="U286" s="5">
        <f t="shared" si="73"/>
        <v>1435520.2270205084</v>
      </c>
      <c r="V286" s="150"/>
      <c r="W286" s="2">
        <v>281</v>
      </c>
      <c r="X286" s="118">
        <v>53387</v>
      </c>
      <c r="Y286" s="5">
        <f t="shared" si="107"/>
        <v>308592.64377699763</v>
      </c>
      <c r="Z286" s="5">
        <f t="shared" si="108"/>
        <v>4989.5991023797669</v>
      </c>
      <c r="AA286" s="5">
        <f t="shared" si="74"/>
        <v>2932.3148105331161</v>
      </c>
      <c r="AB286" s="35">
        <f t="shared" si="75"/>
        <v>0.11402662518366963</v>
      </c>
      <c r="AC286" s="5">
        <f t="shared" si="76"/>
        <v>2057.2842918466508</v>
      </c>
      <c r="AD286" s="35">
        <f t="shared" si="77"/>
        <v>7.9999999999999988E-2</v>
      </c>
      <c r="AE286" s="5">
        <f t="shared" si="109"/>
        <v>374339.67103353573</v>
      </c>
      <c r="AF286" s="5">
        <f t="shared" si="110"/>
        <v>1027737.676735179</v>
      </c>
      <c r="AG286" s="5">
        <f t="shared" si="78"/>
        <v>305660.3289664645</v>
      </c>
      <c r="AH286" s="5">
        <f t="shared" si="79"/>
        <v>1402077.3477687147</v>
      </c>
      <c r="AI286" s="150"/>
      <c r="AJ286" s="2">
        <v>281</v>
      </c>
      <c r="AK286" s="118">
        <v>53387</v>
      </c>
      <c r="AL286" s="5">
        <f t="shared" si="111"/>
        <v>303612.87862343481</v>
      </c>
      <c r="AM286" s="5">
        <f t="shared" si="112"/>
        <v>4871.6032698015033</v>
      </c>
      <c r="AN286" s="5">
        <f t="shared" si="80"/>
        <v>2910.7700953584867</v>
      </c>
      <c r="AO286" s="35">
        <f t="shared" si="81"/>
        <v>0.11504532120860363</v>
      </c>
      <c r="AP286" s="5">
        <f t="shared" si="82"/>
        <v>1960.8331744430166</v>
      </c>
      <c r="AQ286" s="35">
        <f t="shared" si="83"/>
        <v>7.7499999999999999E-2</v>
      </c>
      <c r="AR286" s="5">
        <f t="shared" si="113"/>
        <v>379297.89147192438</v>
      </c>
      <c r="AS286" s="5">
        <f t="shared" si="114"/>
        <v>989622.62734229839</v>
      </c>
      <c r="AT286" s="5">
        <f t="shared" si="84"/>
        <v>300702.10852807632</v>
      </c>
      <c r="AU286" s="5">
        <f t="shared" si="85"/>
        <v>1368920.5188142229</v>
      </c>
      <c r="AV286" s="150"/>
      <c r="AW286" s="2">
        <v>281</v>
      </c>
      <c r="AX286" s="118">
        <v>53387</v>
      </c>
      <c r="AY286" s="5">
        <f t="shared" si="115"/>
        <v>298611.45443602692</v>
      </c>
      <c r="AZ286" s="5">
        <f t="shared" si="116"/>
        <v>4754.6586581588872</v>
      </c>
      <c r="BA286" s="5">
        <f t="shared" si="86"/>
        <v>2888.337067933719</v>
      </c>
      <c r="BB286" s="35">
        <f t="shared" si="87"/>
        <v>0.11607071430218704</v>
      </c>
      <c r="BC286" s="5">
        <f t="shared" si="88"/>
        <v>1866.3215902251682</v>
      </c>
      <c r="BD286" s="35">
        <f t="shared" si="89"/>
        <v>7.4999999999999997E-2</v>
      </c>
      <c r="BE286" s="5">
        <f t="shared" si="117"/>
        <v>384276.88263190677</v>
      </c>
      <c r="BF286" s="5">
        <f t="shared" si="118"/>
        <v>951782.20031074027</v>
      </c>
      <c r="BG286" s="5">
        <f t="shared" si="90"/>
        <v>295723.11736809323</v>
      </c>
      <c r="BH286" s="5">
        <f t="shared" si="91"/>
        <v>1336059.0829426469</v>
      </c>
      <c r="BI286" s="150"/>
      <c r="BJ286" s="2">
        <v>281</v>
      </c>
      <c r="BK286" s="118">
        <v>53387</v>
      </c>
      <c r="BL286" s="5">
        <f t="shared" si="119"/>
        <v>293590.49150948005</v>
      </c>
      <c r="BM286" s="5">
        <f t="shared" si="120"/>
        <v>4638.7987043821031</v>
      </c>
      <c r="BN286" s="5">
        <f t="shared" si="92"/>
        <v>2865.0228181789944</v>
      </c>
      <c r="BO286" s="35">
        <f t="shared" si="93"/>
        <v>0.11710281774243969</v>
      </c>
      <c r="BP286" s="5">
        <f t="shared" si="94"/>
        <v>1773.7758862031087</v>
      </c>
      <c r="BQ286" s="35">
        <f t="shared" si="95"/>
        <v>7.2499999999999995E-2</v>
      </c>
      <c r="BR286" s="5">
        <f t="shared" si="121"/>
        <v>389274.53130869952</v>
      </c>
      <c r="BS286" s="5">
        <f t="shared" si="122"/>
        <v>914227.90462267108</v>
      </c>
      <c r="BT286" s="5">
        <f t="shared" si="96"/>
        <v>290725.46869130107</v>
      </c>
      <c r="BU286" s="5">
        <f t="shared" si="97"/>
        <v>1303502.4359313706</v>
      </c>
      <c r="BV286" s="150"/>
      <c r="BW286" s="2">
        <v>281</v>
      </c>
      <c r="BX286" s="118">
        <v>53387</v>
      </c>
      <c r="BY286" s="5">
        <f t="shared" si="123"/>
        <v>288552.19033923943</v>
      </c>
      <c r="BZ286" s="5">
        <f t="shared" si="124"/>
        <v>4524.056967218442</v>
      </c>
      <c r="CA286" s="5">
        <f t="shared" si="98"/>
        <v>2840.835856906212</v>
      </c>
      <c r="CB286" s="35">
        <f t="shared" si="99"/>
        <v>0.11814164447269049</v>
      </c>
      <c r="CC286" s="5">
        <f t="shared" si="100"/>
        <v>1683.2211103122302</v>
      </c>
      <c r="CD286" s="35">
        <f t="shared" si="101"/>
        <v>7.0000000000000007E-2</v>
      </c>
      <c r="CE286" s="5">
        <f t="shared" si="125"/>
        <v>394288.64551766607</v>
      </c>
      <c r="CF286" s="5">
        <f t="shared" si="126"/>
        <v>876971.36227071634</v>
      </c>
      <c r="CG286" s="5">
        <f t="shared" si="102"/>
        <v>285711.35448233323</v>
      </c>
      <c r="CH286" s="5">
        <f t="shared" si="103"/>
        <v>1271260.0077883825</v>
      </c>
    </row>
    <row r="287" spans="9:86" ht="14.25" customHeight="1">
      <c r="I287" s="150"/>
      <c r="J287" s="2">
        <v>282</v>
      </c>
      <c r="K287" s="118">
        <v>53418</v>
      </c>
      <c r="L287" s="5">
        <f t="shared" si="104"/>
        <v>310595.74611249857</v>
      </c>
      <c r="M287" s="5">
        <f t="shared" si="67"/>
        <v>5108.6129075462923</v>
      </c>
      <c r="N287" s="5">
        <f t="shared" si="68"/>
        <v>2973.2671530228645</v>
      </c>
      <c r="O287" s="35">
        <f t="shared" si="69"/>
        <v>0.11487345297817207</v>
      </c>
      <c r="P287" s="5">
        <f t="shared" si="70"/>
        <v>2135.3457545234278</v>
      </c>
      <c r="Q287" s="35">
        <f t="shared" si="71"/>
        <v>8.2500000000000004E-2</v>
      </c>
      <c r="R287" s="5">
        <f t="shared" si="105"/>
        <v>372377.52104052488</v>
      </c>
      <c r="S287" s="5">
        <f t="shared" si="106"/>
        <v>1068251.3188875299</v>
      </c>
      <c r="T287" s="5">
        <f t="shared" si="72"/>
        <v>307622.4789594757</v>
      </c>
      <c r="U287" s="5">
        <f t="shared" si="73"/>
        <v>1440628.8399280547</v>
      </c>
      <c r="V287" s="150"/>
      <c r="W287" s="2">
        <v>282</v>
      </c>
      <c r="X287" s="118">
        <v>53418</v>
      </c>
      <c r="Y287" s="5">
        <f t="shared" si="107"/>
        <v>305660.3289664645</v>
      </c>
      <c r="Z287" s="5">
        <f t="shared" si="108"/>
        <v>4989.5991023797669</v>
      </c>
      <c r="AA287" s="5">
        <f t="shared" si="74"/>
        <v>2951.8635759366698</v>
      </c>
      <c r="AB287" s="35">
        <f t="shared" si="75"/>
        <v>0.115887995773002</v>
      </c>
      <c r="AC287" s="5">
        <f t="shared" si="76"/>
        <v>2037.7355264430969</v>
      </c>
      <c r="AD287" s="35">
        <f t="shared" si="77"/>
        <v>0.08</v>
      </c>
      <c r="AE287" s="5">
        <f t="shared" si="109"/>
        <v>377291.53460947238</v>
      </c>
      <c r="AF287" s="5">
        <f t="shared" si="110"/>
        <v>1029775.4122616221</v>
      </c>
      <c r="AG287" s="5">
        <f t="shared" si="78"/>
        <v>302708.46539052785</v>
      </c>
      <c r="AH287" s="5">
        <f t="shared" si="79"/>
        <v>1407066.9468710944</v>
      </c>
      <c r="AI287" s="150"/>
      <c r="AJ287" s="2">
        <v>282</v>
      </c>
      <c r="AK287" s="118">
        <v>53418</v>
      </c>
      <c r="AL287" s="5">
        <f t="shared" si="111"/>
        <v>300702.10852807632</v>
      </c>
      <c r="AM287" s="5">
        <f t="shared" si="112"/>
        <v>4871.6032698015033</v>
      </c>
      <c r="AN287" s="5">
        <f t="shared" si="80"/>
        <v>2929.5688188910103</v>
      </c>
      <c r="AO287" s="35">
        <f t="shared" si="81"/>
        <v>0.11690914306778047</v>
      </c>
      <c r="AP287" s="5">
        <f t="shared" si="82"/>
        <v>1942.034450910493</v>
      </c>
      <c r="AQ287" s="35">
        <f t="shared" si="83"/>
        <v>7.7499999999999999E-2</v>
      </c>
      <c r="AR287" s="5">
        <f t="shared" si="113"/>
        <v>382227.46029081539</v>
      </c>
      <c r="AS287" s="5">
        <f t="shared" si="114"/>
        <v>991564.66179320891</v>
      </c>
      <c r="AT287" s="5">
        <f t="shared" si="84"/>
        <v>297772.53970918531</v>
      </c>
      <c r="AU287" s="5">
        <f t="shared" si="85"/>
        <v>1373792.1220840244</v>
      </c>
      <c r="AV287" s="150"/>
      <c r="AW287" s="2">
        <v>282</v>
      </c>
      <c r="AX287" s="118">
        <v>53418</v>
      </c>
      <c r="AY287" s="5">
        <f t="shared" si="115"/>
        <v>295723.11736809323</v>
      </c>
      <c r="AZ287" s="5">
        <f t="shared" si="116"/>
        <v>4754.6586581588872</v>
      </c>
      <c r="BA287" s="5">
        <f t="shared" si="86"/>
        <v>2906.3891746083045</v>
      </c>
      <c r="BB287" s="35">
        <f t="shared" si="87"/>
        <v>0.11793690802970901</v>
      </c>
      <c r="BC287" s="5">
        <f t="shared" si="88"/>
        <v>1848.2694835505824</v>
      </c>
      <c r="BD287" s="35">
        <f t="shared" si="89"/>
        <v>7.4999999999999997E-2</v>
      </c>
      <c r="BE287" s="5">
        <f t="shared" si="117"/>
        <v>387183.27180651505</v>
      </c>
      <c r="BF287" s="5">
        <f t="shared" si="118"/>
        <v>953630.46979429084</v>
      </c>
      <c r="BG287" s="5">
        <f t="shared" si="90"/>
        <v>292816.72819348495</v>
      </c>
      <c r="BH287" s="5">
        <f t="shared" si="91"/>
        <v>1340813.7416008059</v>
      </c>
      <c r="BI287" s="150"/>
      <c r="BJ287" s="2">
        <v>282</v>
      </c>
      <c r="BK287" s="118">
        <v>53418</v>
      </c>
      <c r="BL287" s="5">
        <f t="shared" si="119"/>
        <v>290725.46869130107</v>
      </c>
      <c r="BM287" s="5">
        <f t="shared" si="120"/>
        <v>4638.7987043821031</v>
      </c>
      <c r="BN287" s="5">
        <f t="shared" si="92"/>
        <v>2882.3323310388259</v>
      </c>
      <c r="BO287" s="35">
        <f t="shared" si="93"/>
        <v>0.11897130350554952</v>
      </c>
      <c r="BP287" s="5">
        <f t="shared" si="94"/>
        <v>1756.4663733432772</v>
      </c>
      <c r="BQ287" s="35">
        <f t="shared" si="95"/>
        <v>7.2499999999999995E-2</v>
      </c>
      <c r="BR287" s="5">
        <f t="shared" si="121"/>
        <v>392156.86363973835</v>
      </c>
      <c r="BS287" s="5">
        <f t="shared" si="122"/>
        <v>915984.37099601433</v>
      </c>
      <c r="BT287" s="5">
        <f t="shared" si="96"/>
        <v>287843.13636026223</v>
      </c>
      <c r="BU287" s="5">
        <f t="shared" si="97"/>
        <v>1308141.2346357526</v>
      </c>
      <c r="BV287" s="150"/>
      <c r="BW287" s="2">
        <v>282</v>
      </c>
      <c r="BX287" s="118">
        <v>53418</v>
      </c>
      <c r="BY287" s="5">
        <f t="shared" si="123"/>
        <v>285711.35448233323</v>
      </c>
      <c r="BZ287" s="5">
        <f t="shared" si="124"/>
        <v>4524.056967218442</v>
      </c>
      <c r="CA287" s="5">
        <f t="shared" si="98"/>
        <v>2857.4073994048313</v>
      </c>
      <c r="CB287" s="35">
        <f t="shared" si="99"/>
        <v>0.12001234201904358</v>
      </c>
      <c r="CC287" s="5">
        <f t="shared" si="100"/>
        <v>1666.6495678136107</v>
      </c>
      <c r="CD287" s="35">
        <f t="shared" si="101"/>
        <v>7.0000000000000007E-2</v>
      </c>
      <c r="CE287" s="5">
        <f t="shared" si="125"/>
        <v>397146.05291707092</v>
      </c>
      <c r="CF287" s="5">
        <f t="shared" si="126"/>
        <v>878638.01183852996</v>
      </c>
      <c r="CG287" s="5">
        <f t="shared" si="102"/>
        <v>282853.94708292838</v>
      </c>
      <c r="CH287" s="5">
        <f t="shared" si="103"/>
        <v>1275784.0647556009</v>
      </c>
    </row>
    <row r="288" spans="9:86" ht="14.25" customHeight="1">
      <c r="I288" s="150"/>
      <c r="J288" s="2">
        <v>283</v>
      </c>
      <c r="K288" s="118">
        <v>53448</v>
      </c>
      <c r="L288" s="5">
        <f t="shared" si="104"/>
        <v>307622.4789594757</v>
      </c>
      <c r="M288" s="5">
        <f t="shared" si="67"/>
        <v>5108.6129075462923</v>
      </c>
      <c r="N288" s="5">
        <f t="shared" si="68"/>
        <v>2993.7083646998967</v>
      </c>
      <c r="O288" s="35">
        <f t="shared" si="69"/>
        <v>0.11678112892761401</v>
      </c>
      <c r="P288" s="5">
        <f t="shared" si="70"/>
        <v>2114.9045428463955</v>
      </c>
      <c r="Q288" s="35">
        <f t="shared" si="71"/>
        <v>8.2500000000000004E-2</v>
      </c>
      <c r="R288" s="5">
        <f t="shared" si="105"/>
        <v>375371.22940522479</v>
      </c>
      <c r="S288" s="5">
        <f t="shared" si="106"/>
        <v>1070366.2234303763</v>
      </c>
      <c r="T288" s="5">
        <f t="shared" si="72"/>
        <v>304628.77059477579</v>
      </c>
      <c r="U288" s="5">
        <f t="shared" si="73"/>
        <v>1445737.4528356011</v>
      </c>
      <c r="V288" s="150"/>
      <c r="W288" s="2">
        <v>283</v>
      </c>
      <c r="X288" s="118">
        <v>53448</v>
      </c>
      <c r="Y288" s="5">
        <f t="shared" si="107"/>
        <v>302708.46539052785</v>
      </c>
      <c r="Z288" s="5">
        <f t="shared" si="108"/>
        <v>4989.5991023797669</v>
      </c>
      <c r="AA288" s="5">
        <f t="shared" si="74"/>
        <v>2971.5426664429142</v>
      </c>
      <c r="AB288" s="35">
        <f t="shared" si="75"/>
        <v>0.11779819884228046</v>
      </c>
      <c r="AC288" s="5">
        <f t="shared" si="76"/>
        <v>2018.0564359368525</v>
      </c>
      <c r="AD288" s="35">
        <f t="shared" si="77"/>
        <v>0.08</v>
      </c>
      <c r="AE288" s="5">
        <f t="shared" si="109"/>
        <v>380263.0772759153</v>
      </c>
      <c r="AF288" s="5">
        <f t="shared" si="110"/>
        <v>1031793.468697559</v>
      </c>
      <c r="AG288" s="5">
        <f t="shared" si="78"/>
        <v>299736.92272408493</v>
      </c>
      <c r="AH288" s="5">
        <f t="shared" si="79"/>
        <v>1412056.5459734742</v>
      </c>
      <c r="AI288" s="150"/>
      <c r="AJ288" s="2">
        <v>283</v>
      </c>
      <c r="AK288" s="118">
        <v>53448</v>
      </c>
      <c r="AL288" s="5">
        <f t="shared" si="111"/>
        <v>297772.53970918531</v>
      </c>
      <c r="AM288" s="5">
        <f t="shared" si="112"/>
        <v>4871.6032698015033</v>
      </c>
      <c r="AN288" s="5">
        <f t="shared" si="80"/>
        <v>2948.4889508463484</v>
      </c>
      <c r="AO288" s="35">
        <f t="shared" si="81"/>
        <v>0.1188217941275287</v>
      </c>
      <c r="AP288" s="5">
        <f t="shared" si="82"/>
        <v>1923.1143189551551</v>
      </c>
      <c r="AQ288" s="35">
        <f t="shared" si="83"/>
        <v>7.7499999999999999E-2</v>
      </c>
      <c r="AR288" s="5">
        <f t="shared" si="113"/>
        <v>385175.94924166176</v>
      </c>
      <c r="AS288" s="5">
        <f t="shared" si="114"/>
        <v>993487.77611216402</v>
      </c>
      <c r="AT288" s="5">
        <f t="shared" si="84"/>
        <v>294824.05075833894</v>
      </c>
      <c r="AU288" s="5">
        <f t="shared" si="85"/>
        <v>1378663.7253538258</v>
      </c>
      <c r="AV288" s="150"/>
      <c r="AW288" s="2">
        <v>283</v>
      </c>
      <c r="AX288" s="118">
        <v>53448</v>
      </c>
      <c r="AY288" s="5">
        <f t="shared" si="115"/>
        <v>292816.72819348495</v>
      </c>
      <c r="AZ288" s="5">
        <f t="shared" si="116"/>
        <v>4754.6586581588872</v>
      </c>
      <c r="BA288" s="5">
        <f t="shared" si="86"/>
        <v>2924.5541069496066</v>
      </c>
      <c r="BB288" s="35">
        <f t="shared" si="87"/>
        <v>0.11985192751763055</v>
      </c>
      <c r="BC288" s="5">
        <f t="shared" si="88"/>
        <v>1830.1045512092808</v>
      </c>
      <c r="BD288" s="35">
        <f t="shared" si="89"/>
        <v>7.4999999999999997E-2</v>
      </c>
      <c r="BE288" s="5">
        <f t="shared" si="117"/>
        <v>390107.82591346465</v>
      </c>
      <c r="BF288" s="5">
        <f t="shared" si="118"/>
        <v>955460.57434550009</v>
      </c>
      <c r="BG288" s="5">
        <f t="shared" si="90"/>
        <v>289892.17408653535</v>
      </c>
      <c r="BH288" s="5">
        <f t="shared" si="91"/>
        <v>1345568.4002589649</v>
      </c>
      <c r="BI288" s="150"/>
      <c r="BJ288" s="2">
        <v>283</v>
      </c>
      <c r="BK288" s="118">
        <v>53448</v>
      </c>
      <c r="BL288" s="5">
        <f t="shared" si="119"/>
        <v>287843.13636026223</v>
      </c>
      <c r="BM288" s="5">
        <f t="shared" si="120"/>
        <v>4638.7987043821031</v>
      </c>
      <c r="BN288" s="5">
        <f t="shared" si="92"/>
        <v>2899.7464222055187</v>
      </c>
      <c r="BO288" s="35">
        <f t="shared" si="93"/>
        <v>0.1208886114377055</v>
      </c>
      <c r="BP288" s="5">
        <f t="shared" si="94"/>
        <v>1739.0522821765842</v>
      </c>
      <c r="BQ288" s="35">
        <f t="shared" si="95"/>
        <v>7.2499999999999995E-2</v>
      </c>
      <c r="BR288" s="5">
        <f t="shared" si="121"/>
        <v>395056.61006194388</v>
      </c>
      <c r="BS288" s="5">
        <f t="shared" si="122"/>
        <v>917723.42327819089</v>
      </c>
      <c r="BT288" s="5">
        <f t="shared" si="96"/>
        <v>284943.3899380567</v>
      </c>
      <c r="BU288" s="5">
        <f t="shared" si="97"/>
        <v>1312780.0333401347</v>
      </c>
      <c r="BV288" s="150"/>
      <c r="BW288" s="2">
        <v>283</v>
      </c>
      <c r="BX288" s="118">
        <v>53448</v>
      </c>
      <c r="BY288" s="5">
        <f t="shared" si="123"/>
        <v>282853.94708292838</v>
      </c>
      <c r="BZ288" s="5">
        <f t="shared" si="124"/>
        <v>4524.056967218442</v>
      </c>
      <c r="CA288" s="5">
        <f t="shared" si="98"/>
        <v>2874.0756092346928</v>
      </c>
      <c r="CB288" s="35">
        <f t="shared" si="99"/>
        <v>0.1219318580012769</v>
      </c>
      <c r="CC288" s="5">
        <f t="shared" si="100"/>
        <v>1649.9813579837489</v>
      </c>
      <c r="CD288" s="35">
        <f t="shared" si="101"/>
        <v>7.0000000000000007E-2</v>
      </c>
      <c r="CE288" s="5">
        <f t="shared" si="125"/>
        <v>400020.12852630561</v>
      </c>
      <c r="CF288" s="5">
        <f t="shared" si="126"/>
        <v>880287.99319651374</v>
      </c>
      <c r="CG288" s="5">
        <f t="shared" si="102"/>
        <v>279979.8714736937</v>
      </c>
      <c r="CH288" s="5">
        <f t="shared" si="103"/>
        <v>1280308.1217228193</v>
      </c>
    </row>
    <row r="289" spans="9:86" ht="14.25" customHeight="1">
      <c r="I289" s="150"/>
      <c r="J289" s="2">
        <v>284</v>
      </c>
      <c r="K289" s="118">
        <v>53479</v>
      </c>
      <c r="L289" s="5">
        <f t="shared" si="104"/>
        <v>304628.77059477579</v>
      </c>
      <c r="M289" s="5">
        <f t="shared" si="67"/>
        <v>5108.6129075462923</v>
      </c>
      <c r="N289" s="5">
        <f t="shared" si="68"/>
        <v>3014.2901097072086</v>
      </c>
      <c r="O289" s="35">
        <f t="shared" si="69"/>
        <v>0.11873954402226389</v>
      </c>
      <c r="P289" s="5">
        <f t="shared" si="70"/>
        <v>2094.3227978390837</v>
      </c>
      <c r="Q289" s="35">
        <f t="shared" si="71"/>
        <v>8.2500000000000004E-2</v>
      </c>
      <c r="R289" s="5">
        <f t="shared" si="105"/>
        <v>378385.51951493201</v>
      </c>
      <c r="S289" s="5">
        <f t="shared" si="106"/>
        <v>1072460.5462282153</v>
      </c>
      <c r="T289" s="5">
        <f t="shared" si="72"/>
        <v>301614.48048506858</v>
      </c>
      <c r="U289" s="5">
        <f t="shared" si="73"/>
        <v>1450846.0657431474</v>
      </c>
      <c r="V289" s="150"/>
      <c r="W289" s="2">
        <v>284</v>
      </c>
      <c r="X289" s="118">
        <v>53479</v>
      </c>
      <c r="Y289" s="5">
        <f t="shared" si="107"/>
        <v>299736.92272408493</v>
      </c>
      <c r="Z289" s="5">
        <f t="shared" si="108"/>
        <v>4989.5991023797669</v>
      </c>
      <c r="AA289" s="5">
        <f t="shared" si="74"/>
        <v>2991.3529508858674</v>
      </c>
      <c r="AB289" s="35">
        <f t="shared" si="75"/>
        <v>0.11975913772783262</v>
      </c>
      <c r="AC289" s="5">
        <f t="shared" si="76"/>
        <v>1998.2461514938996</v>
      </c>
      <c r="AD289" s="35">
        <f t="shared" si="77"/>
        <v>0.08</v>
      </c>
      <c r="AE289" s="5">
        <f t="shared" si="109"/>
        <v>383254.4302268012</v>
      </c>
      <c r="AF289" s="5">
        <f t="shared" si="110"/>
        <v>1033791.7148490528</v>
      </c>
      <c r="AG289" s="5">
        <f t="shared" si="78"/>
        <v>296745.56977319904</v>
      </c>
      <c r="AH289" s="5">
        <f t="shared" si="79"/>
        <v>1417046.1450758539</v>
      </c>
      <c r="AI289" s="150"/>
      <c r="AJ289" s="2">
        <v>284</v>
      </c>
      <c r="AK289" s="118">
        <v>53479</v>
      </c>
      <c r="AL289" s="5">
        <f t="shared" si="111"/>
        <v>294824.05075833894</v>
      </c>
      <c r="AM289" s="5">
        <f t="shared" si="112"/>
        <v>4871.6032698015033</v>
      </c>
      <c r="AN289" s="5">
        <f t="shared" si="80"/>
        <v>2967.5312753205644</v>
      </c>
      <c r="AO289" s="35">
        <f t="shared" si="81"/>
        <v>0.120785177505874</v>
      </c>
      <c r="AP289" s="5">
        <f t="shared" si="82"/>
        <v>1904.0719944809389</v>
      </c>
      <c r="AQ289" s="35">
        <f t="shared" si="83"/>
        <v>7.7499999999999999E-2</v>
      </c>
      <c r="AR289" s="5">
        <f t="shared" si="113"/>
        <v>388143.48051698232</v>
      </c>
      <c r="AS289" s="5">
        <f t="shared" si="114"/>
        <v>995391.84810664493</v>
      </c>
      <c r="AT289" s="5">
        <f t="shared" si="84"/>
        <v>291856.51948301838</v>
      </c>
      <c r="AU289" s="5">
        <f t="shared" si="85"/>
        <v>1383535.3286236273</v>
      </c>
      <c r="AV289" s="150"/>
      <c r="AW289" s="2">
        <v>284</v>
      </c>
      <c r="AX289" s="118">
        <v>53479</v>
      </c>
      <c r="AY289" s="5">
        <f t="shared" si="115"/>
        <v>289892.17408653535</v>
      </c>
      <c r="AZ289" s="5">
        <f t="shared" si="116"/>
        <v>4754.6586581588872</v>
      </c>
      <c r="BA289" s="5">
        <f t="shared" si="86"/>
        <v>2942.8325701180411</v>
      </c>
      <c r="BB289" s="35">
        <f t="shared" si="87"/>
        <v>0.12181767566748787</v>
      </c>
      <c r="BC289" s="5">
        <f t="shared" si="88"/>
        <v>1811.8260880408459</v>
      </c>
      <c r="BD289" s="35">
        <f t="shared" si="89"/>
        <v>7.4999999999999997E-2</v>
      </c>
      <c r="BE289" s="5">
        <f t="shared" si="117"/>
        <v>393050.65848358267</v>
      </c>
      <c r="BF289" s="5">
        <f t="shared" si="118"/>
        <v>957272.40043354093</v>
      </c>
      <c r="BG289" s="5">
        <f t="shared" si="90"/>
        <v>286949.34151641733</v>
      </c>
      <c r="BH289" s="5">
        <f t="shared" si="91"/>
        <v>1350323.0589171236</v>
      </c>
      <c r="BI289" s="150"/>
      <c r="BJ289" s="2">
        <v>284</v>
      </c>
      <c r="BK289" s="118">
        <v>53479</v>
      </c>
      <c r="BL289" s="5">
        <f t="shared" si="119"/>
        <v>284943.3899380567</v>
      </c>
      <c r="BM289" s="5">
        <f t="shared" si="120"/>
        <v>4638.7987043821031</v>
      </c>
      <c r="BN289" s="5">
        <f t="shared" si="92"/>
        <v>2917.2657235063439</v>
      </c>
      <c r="BO289" s="35">
        <f t="shared" si="93"/>
        <v>0.12285664422566978</v>
      </c>
      <c r="BP289" s="5">
        <f t="shared" si="94"/>
        <v>1721.5329808757592</v>
      </c>
      <c r="BQ289" s="35">
        <f t="shared" si="95"/>
        <v>7.2499999999999995E-2</v>
      </c>
      <c r="BR289" s="5">
        <f t="shared" si="121"/>
        <v>397973.87578545022</v>
      </c>
      <c r="BS289" s="5">
        <f t="shared" si="122"/>
        <v>919444.9562590667</v>
      </c>
      <c r="BT289" s="5">
        <f t="shared" si="96"/>
        <v>282026.12421455036</v>
      </c>
      <c r="BU289" s="5">
        <f t="shared" si="97"/>
        <v>1317418.8320445169</v>
      </c>
      <c r="BV289" s="150"/>
      <c r="BW289" s="2">
        <v>284</v>
      </c>
      <c r="BX289" s="118">
        <v>53479</v>
      </c>
      <c r="BY289" s="5">
        <f t="shared" si="123"/>
        <v>279979.8714736937</v>
      </c>
      <c r="BZ289" s="5">
        <f t="shared" si="124"/>
        <v>4524.056967218442</v>
      </c>
      <c r="CA289" s="5">
        <f t="shared" si="98"/>
        <v>2890.8410502885617</v>
      </c>
      <c r="CB289" s="35">
        <f t="shared" si="99"/>
        <v>0.12390209489299714</v>
      </c>
      <c r="CC289" s="5">
        <f t="shared" si="100"/>
        <v>1633.21591692988</v>
      </c>
      <c r="CD289" s="35">
        <f t="shared" si="101"/>
        <v>7.0000000000000007E-2</v>
      </c>
      <c r="CE289" s="5">
        <f t="shared" si="125"/>
        <v>402910.96957659419</v>
      </c>
      <c r="CF289" s="5">
        <f t="shared" si="126"/>
        <v>881921.20911344362</v>
      </c>
      <c r="CG289" s="5">
        <f t="shared" si="102"/>
        <v>277089.03042340511</v>
      </c>
      <c r="CH289" s="5">
        <f t="shared" si="103"/>
        <v>1284832.1786900377</v>
      </c>
    </row>
    <row r="290" spans="9:86" ht="14.25" customHeight="1">
      <c r="I290" s="150"/>
      <c r="J290" s="2">
        <v>285</v>
      </c>
      <c r="K290" s="118">
        <v>53509</v>
      </c>
      <c r="L290" s="5">
        <f t="shared" si="104"/>
        <v>301614.48048506858</v>
      </c>
      <c r="M290" s="5">
        <f t="shared" si="67"/>
        <v>5108.6129075462923</v>
      </c>
      <c r="N290" s="5">
        <f t="shared" si="68"/>
        <v>3035.0133542114459</v>
      </c>
      <c r="O290" s="35">
        <f t="shared" si="69"/>
        <v>0.12075070199535837</v>
      </c>
      <c r="P290" s="5">
        <f t="shared" si="70"/>
        <v>2073.5995533348464</v>
      </c>
      <c r="Q290" s="35">
        <f t="shared" si="71"/>
        <v>8.2500000000000004E-2</v>
      </c>
      <c r="R290" s="5">
        <f t="shared" si="105"/>
        <v>381420.53286914347</v>
      </c>
      <c r="S290" s="5">
        <f t="shared" si="106"/>
        <v>1074534.1457815501</v>
      </c>
      <c r="T290" s="5">
        <f t="shared" si="72"/>
        <v>298579.46713085711</v>
      </c>
      <c r="U290" s="5">
        <f t="shared" si="73"/>
        <v>1455954.6786506935</v>
      </c>
      <c r="V290" s="150"/>
      <c r="W290" s="2">
        <v>285</v>
      </c>
      <c r="X290" s="118">
        <v>53509</v>
      </c>
      <c r="Y290" s="5">
        <f t="shared" si="107"/>
        <v>296745.56977319904</v>
      </c>
      <c r="Z290" s="5">
        <f t="shared" si="108"/>
        <v>4989.5991023797669</v>
      </c>
      <c r="AA290" s="5">
        <f t="shared" si="74"/>
        <v>3011.2953038917731</v>
      </c>
      <c r="AB290" s="35">
        <f t="shared" si="75"/>
        <v>0.12177281593224615</v>
      </c>
      <c r="AC290" s="5">
        <f t="shared" si="76"/>
        <v>1978.3037984879936</v>
      </c>
      <c r="AD290" s="35">
        <f t="shared" si="77"/>
        <v>0.08</v>
      </c>
      <c r="AE290" s="5">
        <f t="shared" si="109"/>
        <v>386265.72553069296</v>
      </c>
      <c r="AF290" s="5">
        <f t="shared" si="110"/>
        <v>1035770.0186475408</v>
      </c>
      <c r="AG290" s="5">
        <f t="shared" si="78"/>
        <v>293734.27446930727</v>
      </c>
      <c r="AH290" s="5">
        <f t="shared" si="79"/>
        <v>1422035.7441782337</v>
      </c>
      <c r="AI290" s="150"/>
      <c r="AJ290" s="2">
        <v>285</v>
      </c>
      <c r="AK290" s="118">
        <v>53509</v>
      </c>
      <c r="AL290" s="5">
        <f t="shared" si="111"/>
        <v>291856.51948301838</v>
      </c>
      <c r="AM290" s="5">
        <f t="shared" si="112"/>
        <v>4871.6032698015033</v>
      </c>
      <c r="AN290" s="5">
        <f t="shared" si="80"/>
        <v>2986.6965814736764</v>
      </c>
      <c r="AO290" s="35">
        <f t="shared" si="81"/>
        <v>0.12280129647667329</v>
      </c>
      <c r="AP290" s="5">
        <f t="shared" si="82"/>
        <v>1884.9066883278269</v>
      </c>
      <c r="AQ290" s="35">
        <f t="shared" si="83"/>
        <v>7.7499999999999999E-2</v>
      </c>
      <c r="AR290" s="5">
        <f t="shared" si="113"/>
        <v>391130.17709845601</v>
      </c>
      <c r="AS290" s="5">
        <f t="shared" si="114"/>
        <v>997276.75479497272</v>
      </c>
      <c r="AT290" s="5">
        <f t="shared" si="84"/>
        <v>288869.82290154469</v>
      </c>
      <c r="AU290" s="5">
        <f t="shared" si="85"/>
        <v>1388406.9318934288</v>
      </c>
      <c r="AV290" s="150"/>
      <c r="AW290" s="2">
        <v>285</v>
      </c>
      <c r="AX290" s="118">
        <v>53509</v>
      </c>
      <c r="AY290" s="5">
        <f t="shared" si="115"/>
        <v>286949.34151641733</v>
      </c>
      <c r="AZ290" s="5">
        <f t="shared" si="116"/>
        <v>4754.6586581588872</v>
      </c>
      <c r="BA290" s="5">
        <f t="shared" si="86"/>
        <v>2961.2252736812788</v>
      </c>
      <c r="BB290" s="35">
        <f t="shared" si="87"/>
        <v>0.12383615552622651</v>
      </c>
      <c r="BC290" s="5">
        <f t="shared" si="88"/>
        <v>1793.4333844776081</v>
      </c>
      <c r="BD290" s="35">
        <f t="shared" si="89"/>
        <v>7.4999999999999997E-2</v>
      </c>
      <c r="BE290" s="5">
        <f t="shared" si="117"/>
        <v>396011.88375726395</v>
      </c>
      <c r="BF290" s="5">
        <f t="shared" si="118"/>
        <v>959065.83381801855</v>
      </c>
      <c r="BG290" s="5">
        <f t="shared" si="90"/>
        <v>283988.11624273605</v>
      </c>
      <c r="BH290" s="5">
        <f t="shared" si="91"/>
        <v>1355077.7175752826</v>
      </c>
      <c r="BI290" s="150"/>
      <c r="BJ290" s="2">
        <v>285</v>
      </c>
      <c r="BK290" s="118">
        <v>53509</v>
      </c>
      <c r="BL290" s="5">
        <f t="shared" si="119"/>
        <v>282026.12421455036</v>
      </c>
      <c r="BM290" s="5">
        <f t="shared" si="120"/>
        <v>4638.7987043821031</v>
      </c>
      <c r="BN290" s="5">
        <f t="shared" si="92"/>
        <v>2934.8908705858612</v>
      </c>
      <c r="BO290" s="35">
        <f t="shared" si="93"/>
        <v>0.12487740469119749</v>
      </c>
      <c r="BP290" s="5">
        <f t="shared" si="94"/>
        <v>1703.9078337962417</v>
      </c>
      <c r="BQ290" s="35">
        <f t="shared" si="95"/>
        <v>7.2499999999999995E-2</v>
      </c>
      <c r="BR290" s="5">
        <f t="shared" si="121"/>
        <v>400908.76665603608</v>
      </c>
      <c r="BS290" s="5">
        <f t="shared" si="122"/>
        <v>921148.86409286293</v>
      </c>
      <c r="BT290" s="5">
        <f t="shared" si="96"/>
        <v>279091.2333439645</v>
      </c>
      <c r="BU290" s="5">
        <f t="shared" si="97"/>
        <v>1322057.630748899</v>
      </c>
      <c r="BV290" s="150"/>
      <c r="BW290" s="2">
        <v>285</v>
      </c>
      <c r="BX290" s="118">
        <v>53509</v>
      </c>
      <c r="BY290" s="5">
        <f t="shared" si="123"/>
        <v>277089.03042340511</v>
      </c>
      <c r="BZ290" s="5">
        <f t="shared" si="124"/>
        <v>4524.056967218442</v>
      </c>
      <c r="CA290" s="5">
        <f t="shared" si="98"/>
        <v>2907.704289748579</v>
      </c>
      <c r="CB290" s="35">
        <f t="shared" si="99"/>
        <v>0.12592505529239334</v>
      </c>
      <c r="CC290" s="5">
        <f t="shared" si="100"/>
        <v>1616.3526774698632</v>
      </c>
      <c r="CD290" s="35">
        <f t="shared" si="101"/>
        <v>7.0000000000000007E-2</v>
      </c>
      <c r="CE290" s="5">
        <f t="shared" si="125"/>
        <v>405818.67386634275</v>
      </c>
      <c r="CF290" s="5">
        <f t="shared" si="126"/>
        <v>883537.56179091346</v>
      </c>
      <c r="CG290" s="5">
        <f t="shared" si="102"/>
        <v>274181.32613365655</v>
      </c>
      <c r="CH290" s="5">
        <f t="shared" si="103"/>
        <v>1289356.2356572561</v>
      </c>
    </row>
    <row r="291" spans="9:86" ht="14.25" customHeight="1">
      <c r="I291" s="150"/>
      <c r="J291" s="2">
        <v>286</v>
      </c>
      <c r="K291" s="118">
        <v>53540</v>
      </c>
      <c r="L291" s="5">
        <f t="shared" si="104"/>
        <v>298579.46713085711</v>
      </c>
      <c r="M291" s="5">
        <f t="shared" si="67"/>
        <v>5108.6129075462923</v>
      </c>
      <c r="N291" s="5">
        <f t="shared" si="68"/>
        <v>3055.8790710216495</v>
      </c>
      <c r="O291" s="35">
        <f t="shared" si="69"/>
        <v>0.12281671343524889</v>
      </c>
      <c r="P291" s="5">
        <f t="shared" si="70"/>
        <v>2052.7338365246428</v>
      </c>
      <c r="Q291" s="35">
        <f t="shared" si="71"/>
        <v>8.2500000000000018E-2</v>
      </c>
      <c r="R291" s="5">
        <f t="shared" si="105"/>
        <v>384476.4119401651</v>
      </c>
      <c r="S291" s="5">
        <f t="shared" si="106"/>
        <v>1076586.8796180747</v>
      </c>
      <c r="T291" s="5">
        <f t="shared" si="72"/>
        <v>295523.58805983549</v>
      </c>
      <c r="U291" s="5">
        <f t="shared" si="73"/>
        <v>1461063.2915582398</v>
      </c>
      <c r="V291" s="150"/>
      <c r="W291" s="2">
        <v>286</v>
      </c>
      <c r="X291" s="118">
        <v>53540</v>
      </c>
      <c r="Y291" s="5">
        <f t="shared" si="107"/>
        <v>293734.27446930727</v>
      </c>
      <c r="Z291" s="5">
        <f t="shared" si="108"/>
        <v>4989.5991023797669</v>
      </c>
      <c r="AA291" s="5">
        <f t="shared" si="74"/>
        <v>3031.3706059177184</v>
      </c>
      <c r="AB291" s="35">
        <f t="shared" si="75"/>
        <v>0.12384134380209569</v>
      </c>
      <c r="AC291" s="5">
        <f t="shared" si="76"/>
        <v>1958.2284964620487</v>
      </c>
      <c r="AD291" s="35">
        <f t="shared" si="77"/>
        <v>0.08</v>
      </c>
      <c r="AE291" s="5">
        <f t="shared" si="109"/>
        <v>389297.09613661066</v>
      </c>
      <c r="AF291" s="5">
        <f t="shared" si="110"/>
        <v>1037728.2471440029</v>
      </c>
      <c r="AG291" s="5">
        <f t="shared" si="78"/>
        <v>290702.90386338957</v>
      </c>
      <c r="AH291" s="5">
        <f t="shared" si="79"/>
        <v>1427025.3432806137</v>
      </c>
      <c r="AI291" s="150"/>
      <c r="AJ291" s="2">
        <v>286</v>
      </c>
      <c r="AK291" s="118">
        <v>53540</v>
      </c>
      <c r="AL291" s="5">
        <f t="shared" si="111"/>
        <v>288869.82290154469</v>
      </c>
      <c r="AM291" s="5">
        <f t="shared" si="112"/>
        <v>4871.6032698015033</v>
      </c>
      <c r="AN291" s="5">
        <f t="shared" si="80"/>
        <v>3005.9856635623605</v>
      </c>
      <c r="AO291" s="35">
        <f t="shared" si="81"/>
        <v>0.12487226114665034</v>
      </c>
      <c r="AP291" s="5">
        <f t="shared" si="82"/>
        <v>1865.6176062391428</v>
      </c>
      <c r="AQ291" s="35">
        <f t="shared" si="83"/>
        <v>7.7499999999999999E-2</v>
      </c>
      <c r="AR291" s="5">
        <f t="shared" si="113"/>
        <v>394136.16276201839</v>
      </c>
      <c r="AS291" s="5">
        <f t="shared" si="114"/>
        <v>999142.37240121188</v>
      </c>
      <c r="AT291" s="5">
        <f t="shared" si="84"/>
        <v>285863.83723798231</v>
      </c>
      <c r="AU291" s="5">
        <f t="shared" si="85"/>
        <v>1393278.5351632303</v>
      </c>
      <c r="AV291" s="150"/>
      <c r="AW291" s="2">
        <v>286</v>
      </c>
      <c r="AX291" s="118">
        <v>53540</v>
      </c>
      <c r="AY291" s="5">
        <f t="shared" si="115"/>
        <v>283988.11624273605</v>
      </c>
      <c r="AZ291" s="5">
        <f t="shared" si="116"/>
        <v>4754.6586581588872</v>
      </c>
      <c r="BA291" s="5">
        <f t="shared" si="86"/>
        <v>2979.7329316417872</v>
      </c>
      <c r="BB291" s="35">
        <f t="shared" si="87"/>
        <v>0.12590947696254542</v>
      </c>
      <c r="BC291" s="5">
        <f t="shared" si="88"/>
        <v>1774.9257265171002</v>
      </c>
      <c r="BD291" s="35">
        <f t="shared" si="89"/>
        <v>7.4999999999999997E-2</v>
      </c>
      <c r="BE291" s="5">
        <f t="shared" si="117"/>
        <v>398991.61668890575</v>
      </c>
      <c r="BF291" s="5">
        <f t="shared" si="118"/>
        <v>960840.75954453566</v>
      </c>
      <c r="BG291" s="5">
        <f t="shared" si="90"/>
        <v>281008.38331109425</v>
      </c>
      <c r="BH291" s="5">
        <f t="shared" si="91"/>
        <v>1359832.3762334413</v>
      </c>
      <c r="BI291" s="150"/>
      <c r="BJ291" s="2">
        <v>286</v>
      </c>
      <c r="BK291" s="118">
        <v>53540</v>
      </c>
      <c r="BL291" s="5">
        <f t="shared" si="119"/>
        <v>279091.2333439645</v>
      </c>
      <c r="BM291" s="5">
        <f t="shared" si="120"/>
        <v>4638.7987043821031</v>
      </c>
      <c r="BN291" s="5">
        <f t="shared" si="92"/>
        <v>2952.6225029289844</v>
      </c>
      <c r="BO291" s="35">
        <f t="shared" si="93"/>
        <v>0.12695300246668975</v>
      </c>
      <c r="BP291" s="5">
        <f t="shared" si="94"/>
        <v>1686.1762014531189</v>
      </c>
      <c r="BQ291" s="35">
        <f t="shared" si="95"/>
        <v>7.2499999999999995E-2</v>
      </c>
      <c r="BR291" s="5">
        <f t="shared" si="121"/>
        <v>403861.38915896509</v>
      </c>
      <c r="BS291" s="5">
        <f t="shared" si="122"/>
        <v>922835.04029431602</v>
      </c>
      <c r="BT291" s="5">
        <f t="shared" si="96"/>
        <v>276138.61084103549</v>
      </c>
      <c r="BU291" s="5">
        <f t="shared" si="97"/>
        <v>1326696.4294532812</v>
      </c>
      <c r="BV291" s="150"/>
      <c r="BW291" s="2">
        <v>286</v>
      </c>
      <c r="BX291" s="118">
        <v>53540</v>
      </c>
      <c r="BY291" s="5">
        <f t="shared" si="123"/>
        <v>274181.32613365655</v>
      </c>
      <c r="BZ291" s="5">
        <f t="shared" si="124"/>
        <v>4524.056967218442</v>
      </c>
      <c r="CA291" s="5">
        <f t="shared" si="98"/>
        <v>2924.6658981054452</v>
      </c>
      <c r="CB291" s="35">
        <f t="shared" si="99"/>
        <v>0.12800284859719777</v>
      </c>
      <c r="CC291" s="5">
        <f t="shared" si="100"/>
        <v>1599.3910691129965</v>
      </c>
      <c r="CD291" s="35">
        <f t="shared" si="101"/>
        <v>7.0000000000000007E-2</v>
      </c>
      <c r="CE291" s="5">
        <f t="shared" si="125"/>
        <v>408743.33976444817</v>
      </c>
      <c r="CF291" s="5">
        <f t="shared" si="126"/>
        <v>885136.9528600265</v>
      </c>
      <c r="CG291" s="5">
        <f t="shared" si="102"/>
        <v>271256.66023555113</v>
      </c>
      <c r="CH291" s="5">
        <f t="shared" si="103"/>
        <v>1293880.2926244747</v>
      </c>
    </row>
    <row r="292" spans="9:86" ht="14.25" customHeight="1">
      <c r="I292" s="150"/>
      <c r="J292" s="2">
        <v>287</v>
      </c>
      <c r="K292" s="118">
        <v>53571</v>
      </c>
      <c r="L292" s="5">
        <f t="shared" si="104"/>
        <v>295523.58805983549</v>
      </c>
      <c r="M292" s="5">
        <f t="shared" si="67"/>
        <v>5108.6129075462923</v>
      </c>
      <c r="N292" s="5">
        <f t="shared" si="68"/>
        <v>3076.8882396349236</v>
      </c>
      <c r="O292" s="35">
        <f t="shared" si="69"/>
        <v>0.12493980300531289</v>
      </c>
      <c r="P292" s="5">
        <f t="shared" si="70"/>
        <v>2031.7246679113689</v>
      </c>
      <c r="Q292" s="35">
        <f t="shared" si="71"/>
        <v>8.2500000000000004E-2</v>
      </c>
      <c r="R292" s="5">
        <f t="shared" si="105"/>
        <v>387553.30017980002</v>
      </c>
      <c r="S292" s="5">
        <f t="shared" si="106"/>
        <v>1078618.6042859862</v>
      </c>
      <c r="T292" s="5">
        <f t="shared" si="72"/>
        <v>292446.69982020056</v>
      </c>
      <c r="U292" s="5">
        <f t="shared" si="73"/>
        <v>1466171.9044657862</v>
      </c>
      <c r="V292" s="150"/>
      <c r="W292" s="2">
        <v>287</v>
      </c>
      <c r="X292" s="118">
        <v>53571</v>
      </c>
      <c r="Y292" s="5">
        <f t="shared" si="107"/>
        <v>290702.90386338957</v>
      </c>
      <c r="Z292" s="5">
        <f t="shared" si="108"/>
        <v>4989.5991023797669</v>
      </c>
      <c r="AA292" s="5">
        <f t="shared" si="74"/>
        <v>3051.5797432905028</v>
      </c>
      <c r="AB292" s="35">
        <f t="shared" si="75"/>
        <v>0.12596694574710693</v>
      </c>
      <c r="AC292" s="5">
        <f t="shared" si="76"/>
        <v>1938.0193590892638</v>
      </c>
      <c r="AD292" s="35">
        <f t="shared" si="77"/>
        <v>0.08</v>
      </c>
      <c r="AE292" s="5">
        <f t="shared" si="109"/>
        <v>392348.67587990116</v>
      </c>
      <c r="AF292" s="5">
        <f t="shared" si="110"/>
        <v>1039666.2665030923</v>
      </c>
      <c r="AG292" s="5">
        <f t="shared" si="78"/>
        <v>287651.32412009907</v>
      </c>
      <c r="AH292" s="5">
        <f t="shared" si="79"/>
        <v>1432014.9423829934</v>
      </c>
      <c r="AI292" s="150"/>
      <c r="AJ292" s="2">
        <v>287</v>
      </c>
      <c r="AK292" s="118">
        <v>53571</v>
      </c>
      <c r="AL292" s="5">
        <f t="shared" si="111"/>
        <v>285863.83723798231</v>
      </c>
      <c r="AM292" s="5">
        <f t="shared" si="112"/>
        <v>4871.6032698015033</v>
      </c>
      <c r="AN292" s="5">
        <f t="shared" si="80"/>
        <v>3025.3993209728678</v>
      </c>
      <c r="AO292" s="35">
        <f t="shared" si="81"/>
        <v>0.12700029567381266</v>
      </c>
      <c r="AP292" s="5">
        <f t="shared" si="82"/>
        <v>1846.2039488286357</v>
      </c>
      <c r="AQ292" s="35">
        <f t="shared" si="83"/>
        <v>7.7499999999999999E-2</v>
      </c>
      <c r="AR292" s="5">
        <f t="shared" si="113"/>
        <v>397161.56208299124</v>
      </c>
      <c r="AS292" s="5">
        <f t="shared" si="114"/>
        <v>1000988.5763500405</v>
      </c>
      <c r="AT292" s="5">
        <f t="shared" si="84"/>
        <v>282838.43791700946</v>
      </c>
      <c r="AU292" s="5">
        <f t="shared" si="85"/>
        <v>1398150.1384330317</v>
      </c>
      <c r="AV292" s="150"/>
      <c r="AW292" s="2">
        <v>287</v>
      </c>
      <c r="AX292" s="118">
        <v>53571</v>
      </c>
      <c r="AY292" s="5">
        <f t="shared" si="115"/>
        <v>281008.38331109425</v>
      </c>
      <c r="AZ292" s="5">
        <f t="shared" si="116"/>
        <v>4754.6586581588872</v>
      </c>
      <c r="BA292" s="5">
        <f t="shared" si="86"/>
        <v>2998.3562624645483</v>
      </c>
      <c r="BB292" s="35">
        <f t="shared" si="87"/>
        <v>0.12803986388456645</v>
      </c>
      <c r="BC292" s="5">
        <f t="shared" si="88"/>
        <v>1756.3023956943389</v>
      </c>
      <c r="BD292" s="35">
        <f t="shared" si="89"/>
        <v>7.4999999999999997E-2</v>
      </c>
      <c r="BE292" s="5">
        <f t="shared" si="117"/>
        <v>401989.97295137029</v>
      </c>
      <c r="BF292" s="5">
        <f t="shared" si="118"/>
        <v>962597.06194022996</v>
      </c>
      <c r="BG292" s="5">
        <f t="shared" si="90"/>
        <v>278010.02704862971</v>
      </c>
      <c r="BH292" s="5">
        <f t="shared" si="91"/>
        <v>1364587.0348916003</v>
      </c>
      <c r="BI292" s="150"/>
      <c r="BJ292" s="2">
        <v>287</v>
      </c>
      <c r="BK292" s="118">
        <v>53571</v>
      </c>
      <c r="BL292" s="5">
        <f t="shared" si="119"/>
        <v>276138.61084103549</v>
      </c>
      <c r="BM292" s="5">
        <f t="shared" si="120"/>
        <v>4638.7987043821031</v>
      </c>
      <c r="BN292" s="5">
        <f t="shared" si="92"/>
        <v>2970.4612638841804</v>
      </c>
      <c r="BO292" s="35">
        <f t="shared" si="93"/>
        <v>0.12908566121211568</v>
      </c>
      <c r="BP292" s="5">
        <f t="shared" si="94"/>
        <v>1668.3374404979227</v>
      </c>
      <c r="BQ292" s="35">
        <f t="shared" si="95"/>
        <v>7.2499999999999995E-2</v>
      </c>
      <c r="BR292" s="5">
        <f t="shared" si="121"/>
        <v>406831.8504228493</v>
      </c>
      <c r="BS292" s="5">
        <f t="shared" si="122"/>
        <v>924503.37773481396</v>
      </c>
      <c r="BT292" s="5">
        <f t="shared" si="96"/>
        <v>273168.14957715129</v>
      </c>
      <c r="BU292" s="5">
        <f t="shared" si="97"/>
        <v>1331335.2281576633</v>
      </c>
      <c r="BV292" s="150"/>
      <c r="BW292" s="2">
        <v>287</v>
      </c>
      <c r="BX292" s="118">
        <v>53571</v>
      </c>
      <c r="BY292" s="5">
        <f t="shared" si="123"/>
        <v>271256.66023555113</v>
      </c>
      <c r="BZ292" s="5">
        <f t="shared" si="124"/>
        <v>4524.056967218442</v>
      </c>
      <c r="CA292" s="5">
        <f t="shared" si="98"/>
        <v>2941.7264491777269</v>
      </c>
      <c r="CB292" s="35">
        <f t="shared" si="99"/>
        <v>0.1301376982208608</v>
      </c>
      <c r="CC292" s="5">
        <f t="shared" si="100"/>
        <v>1582.3305180407149</v>
      </c>
      <c r="CD292" s="35">
        <f t="shared" si="101"/>
        <v>7.0000000000000007E-2</v>
      </c>
      <c r="CE292" s="5">
        <f t="shared" si="125"/>
        <v>411685.06621362589</v>
      </c>
      <c r="CF292" s="5">
        <f t="shared" si="126"/>
        <v>886719.28337806719</v>
      </c>
      <c r="CG292" s="5">
        <f t="shared" si="102"/>
        <v>268314.93378637341</v>
      </c>
      <c r="CH292" s="5">
        <f t="shared" si="103"/>
        <v>1298404.3495916931</v>
      </c>
    </row>
    <row r="293" spans="9:86" ht="14.25" customHeight="1">
      <c r="I293" s="150"/>
      <c r="J293" s="2">
        <v>288</v>
      </c>
      <c r="K293" s="118">
        <v>53601</v>
      </c>
      <c r="L293" s="5">
        <f t="shared" si="104"/>
        <v>292446.69982020056</v>
      </c>
      <c r="M293" s="5">
        <f t="shared" si="67"/>
        <v>5108.6129075462923</v>
      </c>
      <c r="N293" s="5">
        <f t="shared" si="68"/>
        <v>3098.0418462824136</v>
      </c>
      <c r="O293" s="35">
        <f t="shared" si="69"/>
        <v>0.12712231725728307</v>
      </c>
      <c r="P293" s="5">
        <f t="shared" si="70"/>
        <v>2010.5710612638788</v>
      </c>
      <c r="Q293" s="35">
        <f t="shared" si="71"/>
        <v>8.2500000000000004E-2</v>
      </c>
      <c r="R293" s="5">
        <f t="shared" si="105"/>
        <v>390651.34202608245</v>
      </c>
      <c r="S293" s="5">
        <f t="shared" si="106"/>
        <v>1080629.17534725</v>
      </c>
      <c r="T293" s="5">
        <f t="shared" si="72"/>
        <v>289348.65797391813</v>
      </c>
      <c r="U293" s="5">
        <f t="shared" si="73"/>
        <v>1471280.5173733323</v>
      </c>
      <c r="V293" s="150"/>
      <c r="W293" s="2">
        <v>288</v>
      </c>
      <c r="X293" s="118">
        <v>53601</v>
      </c>
      <c r="Y293" s="5">
        <f t="shared" si="107"/>
        <v>287651.32412009907</v>
      </c>
      <c r="Z293" s="5">
        <f t="shared" si="108"/>
        <v>4989.5991023797669</v>
      </c>
      <c r="AA293" s="5">
        <f t="shared" si="74"/>
        <v>3071.9236082457728</v>
      </c>
      <c r="AB293" s="35">
        <f t="shared" si="75"/>
        <v>0.12815196805267734</v>
      </c>
      <c r="AC293" s="5">
        <f t="shared" si="76"/>
        <v>1917.6754941339939</v>
      </c>
      <c r="AD293" s="35">
        <f t="shared" si="77"/>
        <v>0.08</v>
      </c>
      <c r="AE293" s="5">
        <f t="shared" si="109"/>
        <v>395420.59948814695</v>
      </c>
      <c r="AF293" s="5">
        <f t="shared" si="110"/>
        <v>1041583.9419972262</v>
      </c>
      <c r="AG293" s="5">
        <f t="shared" si="78"/>
        <v>284579.40051185328</v>
      </c>
      <c r="AH293" s="5">
        <f t="shared" si="79"/>
        <v>1437004.5414853732</v>
      </c>
      <c r="AI293" s="150"/>
      <c r="AJ293" s="2">
        <v>288</v>
      </c>
      <c r="AK293" s="118">
        <v>53601</v>
      </c>
      <c r="AL293" s="5">
        <f t="shared" si="111"/>
        <v>282838.43791700946</v>
      </c>
      <c r="AM293" s="5">
        <f t="shared" si="112"/>
        <v>4871.6032698015033</v>
      </c>
      <c r="AN293" s="5">
        <f t="shared" si="80"/>
        <v>3044.9383582541504</v>
      </c>
      <c r="AO293" s="35">
        <f t="shared" si="81"/>
        <v>0.12918774607916328</v>
      </c>
      <c r="AP293" s="5">
        <f t="shared" si="82"/>
        <v>1826.6649115473529</v>
      </c>
      <c r="AQ293" s="35">
        <f t="shared" si="83"/>
        <v>7.7499999999999999E-2</v>
      </c>
      <c r="AR293" s="5">
        <f t="shared" si="113"/>
        <v>400206.50044124539</v>
      </c>
      <c r="AS293" s="5">
        <f t="shared" si="114"/>
        <v>1002815.2412615878</v>
      </c>
      <c r="AT293" s="5">
        <f t="shared" si="84"/>
        <v>279793.49955875531</v>
      </c>
      <c r="AU293" s="5">
        <f t="shared" si="85"/>
        <v>1403021.7417028332</v>
      </c>
      <c r="AV293" s="150"/>
      <c r="AW293" s="2">
        <v>288</v>
      </c>
      <c r="AX293" s="118">
        <v>53601</v>
      </c>
      <c r="AY293" s="5">
        <f t="shared" si="115"/>
        <v>278010.02704862971</v>
      </c>
      <c r="AZ293" s="5">
        <f t="shared" si="116"/>
        <v>4754.6586581588872</v>
      </c>
      <c r="BA293" s="5">
        <f t="shared" si="86"/>
        <v>3017.0959891049515</v>
      </c>
      <c r="BB293" s="35">
        <f t="shared" si="87"/>
        <v>0.13022966205073744</v>
      </c>
      <c r="BC293" s="5">
        <f t="shared" si="88"/>
        <v>1737.5626690539355</v>
      </c>
      <c r="BD293" s="35">
        <f t="shared" si="89"/>
        <v>7.4999999999999997E-2</v>
      </c>
      <c r="BE293" s="5">
        <f t="shared" si="117"/>
        <v>405007.06894047523</v>
      </c>
      <c r="BF293" s="5">
        <f t="shared" si="118"/>
        <v>964334.62460928387</v>
      </c>
      <c r="BG293" s="5">
        <f t="shared" si="90"/>
        <v>274992.93105952477</v>
      </c>
      <c r="BH293" s="5">
        <f t="shared" si="91"/>
        <v>1369341.6935497592</v>
      </c>
      <c r="BI293" s="150"/>
      <c r="BJ293" s="2">
        <v>288</v>
      </c>
      <c r="BK293" s="118">
        <v>53601</v>
      </c>
      <c r="BL293" s="5">
        <f t="shared" si="119"/>
        <v>273168.14957715129</v>
      </c>
      <c r="BM293" s="5">
        <f t="shared" si="120"/>
        <v>4638.7987043821031</v>
      </c>
      <c r="BN293" s="5">
        <f t="shared" si="92"/>
        <v>2988.407800686814</v>
      </c>
      <c r="BO293" s="35">
        <f t="shared" si="93"/>
        <v>0.13127772642510624</v>
      </c>
      <c r="BP293" s="5">
        <f t="shared" si="94"/>
        <v>1650.3909036952889</v>
      </c>
      <c r="BQ293" s="35">
        <f t="shared" si="95"/>
        <v>7.2499999999999995E-2</v>
      </c>
      <c r="BR293" s="5">
        <f t="shared" si="121"/>
        <v>409820.25822353613</v>
      </c>
      <c r="BS293" s="5">
        <f t="shared" si="122"/>
        <v>926153.76863850921</v>
      </c>
      <c r="BT293" s="5">
        <f t="shared" si="96"/>
        <v>270179.74177646445</v>
      </c>
      <c r="BU293" s="5">
        <f t="shared" si="97"/>
        <v>1335974.0268620453</v>
      </c>
      <c r="BV293" s="150"/>
      <c r="BW293" s="2">
        <v>288</v>
      </c>
      <c r="BX293" s="118">
        <v>53601</v>
      </c>
      <c r="BY293" s="5">
        <f t="shared" si="123"/>
        <v>268314.93378637341</v>
      </c>
      <c r="BZ293" s="5">
        <f t="shared" si="124"/>
        <v>4524.056967218442</v>
      </c>
      <c r="CA293" s="5">
        <f t="shared" si="98"/>
        <v>2958.8865201312638</v>
      </c>
      <c r="CB293" s="35">
        <f t="shared" si="99"/>
        <v>0.13233194940183535</v>
      </c>
      <c r="CC293" s="5">
        <f t="shared" si="100"/>
        <v>1565.1704470871782</v>
      </c>
      <c r="CD293" s="35">
        <f t="shared" si="101"/>
        <v>7.0000000000000007E-2</v>
      </c>
      <c r="CE293" s="5">
        <f t="shared" si="125"/>
        <v>414643.95273375715</v>
      </c>
      <c r="CF293" s="5">
        <f t="shared" si="126"/>
        <v>888284.45382515434</v>
      </c>
      <c r="CG293" s="5">
        <f t="shared" si="102"/>
        <v>265356.04726624215</v>
      </c>
      <c r="CH293" s="5">
        <f t="shared" si="103"/>
        <v>1302928.4065589115</v>
      </c>
    </row>
    <row r="294" spans="9:86" ht="14.25" customHeight="1">
      <c r="I294" s="150"/>
      <c r="J294" s="2">
        <v>289</v>
      </c>
      <c r="K294" s="118">
        <v>53632</v>
      </c>
      <c r="L294" s="5">
        <f t="shared" si="104"/>
        <v>289348.65797391813</v>
      </c>
      <c r="M294" s="5">
        <f t="shared" si="67"/>
        <v>5108.6129075462923</v>
      </c>
      <c r="N294" s="5">
        <f t="shared" si="68"/>
        <v>3119.3408839756048</v>
      </c>
      <c r="O294" s="35">
        <f t="shared" si="69"/>
        <v>0.12936673309568758</v>
      </c>
      <c r="P294" s="5">
        <f t="shared" si="70"/>
        <v>1989.2720235706872</v>
      </c>
      <c r="Q294" s="35">
        <f t="shared" si="71"/>
        <v>8.2500000000000004E-2</v>
      </c>
      <c r="R294" s="5">
        <f t="shared" si="105"/>
        <v>393770.68291005807</v>
      </c>
      <c r="S294" s="5">
        <f t="shared" si="106"/>
        <v>1082618.4473708207</v>
      </c>
      <c r="T294" s="5">
        <f t="shared" si="72"/>
        <v>286229.31708994252</v>
      </c>
      <c r="U294" s="5">
        <f t="shared" si="73"/>
        <v>1476389.1302808789</v>
      </c>
      <c r="V294" s="150"/>
      <c r="W294" s="2">
        <v>289</v>
      </c>
      <c r="X294" s="118">
        <v>53632</v>
      </c>
      <c r="Y294" s="5">
        <f t="shared" si="107"/>
        <v>284579.40051185328</v>
      </c>
      <c r="Z294" s="5">
        <f t="shared" si="108"/>
        <v>4989.5991023797669</v>
      </c>
      <c r="AA294" s="5">
        <f t="shared" si="74"/>
        <v>3092.4030989674116</v>
      </c>
      <c r="AB294" s="35">
        <f t="shared" si="75"/>
        <v>0.13039888734344032</v>
      </c>
      <c r="AC294" s="5">
        <f t="shared" si="76"/>
        <v>1897.1960034123554</v>
      </c>
      <c r="AD294" s="35">
        <f t="shared" si="77"/>
        <v>0.08</v>
      </c>
      <c r="AE294" s="5">
        <f t="shared" si="109"/>
        <v>398513.00258711434</v>
      </c>
      <c r="AF294" s="5">
        <f t="shared" si="110"/>
        <v>1043481.1380006386</v>
      </c>
      <c r="AG294" s="5">
        <f t="shared" si="78"/>
        <v>281486.99741288589</v>
      </c>
      <c r="AH294" s="5">
        <f t="shared" si="79"/>
        <v>1441994.1405877529</v>
      </c>
      <c r="AI294" s="150"/>
      <c r="AJ294" s="2">
        <v>289</v>
      </c>
      <c r="AK294" s="118">
        <v>53632</v>
      </c>
      <c r="AL294" s="5">
        <f t="shared" si="111"/>
        <v>279793.49955875531</v>
      </c>
      <c r="AM294" s="5">
        <f t="shared" si="112"/>
        <v>4871.6032698015033</v>
      </c>
      <c r="AN294" s="5">
        <f t="shared" si="80"/>
        <v>3064.6035851512088</v>
      </c>
      <c r="AO294" s="35">
        <f t="shared" si="81"/>
        <v>0.13143708870938897</v>
      </c>
      <c r="AP294" s="5">
        <f t="shared" si="82"/>
        <v>1806.9996846502947</v>
      </c>
      <c r="AQ294" s="35">
        <f t="shared" si="83"/>
        <v>7.7499999999999999E-2</v>
      </c>
      <c r="AR294" s="5">
        <f t="shared" si="113"/>
        <v>403271.10402639658</v>
      </c>
      <c r="AS294" s="5">
        <f t="shared" si="114"/>
        <v>1004622.2409462382</v>
      </c>
      <c r="AT294" s="5">
        <f t="shared" si="84"/>
        <v>276728.89597360411</v>
      </c>
      <c r="AU294" s="5">
        <f t="shared" si="85"/>
        <v>1407893.3449726347</v>
      </c>
      <c r="AV294" s="150"/>
      <c r="AW294" s="2">
        <v>289</v>
      </c>
      <c r="AX294" s="118">
        <v>53632</v>
      </c>
      <c r="AY294" s="5">
        <f t="shared" si="115"/>
        <v>274992.93105952477</v>
      </c>
      <c r="AZ294" s="5">
        <f t="shared" si="116"/>
        <v>4754.6586581588872</v>
      </c>
      <c r="BA294" s="5">
        <f t="shared" si="86"/>
        <v>3035.9528390368578</v>
      </c>
      <c r="BB294" s="35">
        <f t="shared" si="87"/>
        <v>0.13248134753164392</v>
      </c>
      <c r="BC294" s="5">
        <f t="shared" si="88"/>
        <v>1718.7058191220297</v>
      </c>
      <c r="BD294" s="35">
        <f t="shared" si="89"/>
        <v>7.4999999999999997E-2</v>
      </c>
      <c r="BE294" s="5">
        <f t="shared" si="117"/>
        <v>408043.02177951211</v>
      </c>
      <c r="BF294" s="5">
        <f t="shared" si="118"/>
        <v>966053.3304284059</v>
      </c>
      <c r="BG294" s="5">
        <f t="shared" si="90"/>
        <v>271956.97822048789</v>
      </c>
      <c r="BH294" s="5">
        <f t="shared" si="91"/>
        <v>1374096.352207918</v>
      </c>
      <c r="BI294" s="150"/>
      <c r="BJ294" s="2">
        <v>289</v>
      </c>
      <c r="BK294" s="118">
        <v>53632</v>
      </c>
      <c r="BL294" s="5">
        <f t="shared" si="119"/>
        <v>270179.74177646445</v>
      </c>
      <c r="BM294" s="5">
        <f t="shared" si="120"/>
        <v>4638.7987043821031</v>
      </c>
      <c r="BN294" s="5">
        <f t="shared" si="92"/>
        <v>3006.4627644826305</v>
      </c>
      <c r="BO294" s="35">
        <f t="shared" si="93"/>
        <v>0.13353167390188952</v>
      </c>
      <c r="BP294" s="5">
        <f t="shared" si="94"/>
        <v>1632.3359398994726</v>
      </c>
      <c r="BQ294" s="35">
        <f t="shared" si="95"/>
        <v>7.2499999999999995E-2</v>
      </c>
      <c r="BR294" s="5">
        <f t="shared" si="121"/>
        <v>412826.72098801879</v>
      </c>
      <c r="BS294" s="5">
        <f t="shared" si="122"/>
        <v>927786.10457840865</v>
      </c>
      <c r="BT294" s="5">
        <f t="shared" si="96"/>
        <v>267173.27901198179</v>
      </c>
      <c r="BU294" s="5">
        <f t="shared" si="97"/>
        <v>1340612.8255664273</v>
      </c>
      <c r="BV294" s="150"/>
      <c r="BW294" s="2">
        <v>289</v>
      </c>
      <c r="BX294" s="118">
        <v>53632</v>
      </c>
      <c r="BY294" s="5">
        <f t="shared" si="123"/>
        <v>265356.04726624215</v>
      </c>
      <c r="BZ294" s="5">
        <f t="shared" si="124"/>
        <v>4524.056967218442</v>
      </c>
      <c r="CA294" s="5">
        <f t="shared" si="98"/>
        <v>2976.1466914986959</v>
      </c>
      <c r="CB294" s="35">
        <f t="shared" si="99"/>
        <v>0.13458807766363556</v>
      </c>
      <c r="CC294" s="5">
        <f t="shared" si="100"/>
        <v>1547.9102757197459</v>
      </c>
      <c r="CD294" s="35">
        <f t="shared" si="101"/>
        <v>7.0000000000000007E-2</v>
      </c>
      <c r="CE294" s="5">
        <f t="shared" si="125"/>
        <v>417620.09942525584</v>
      </c>
      <c r="CF294" s="5">
        <f t="shared" si="126"/>
        <v>889832.36410087405</v>
      </c>
      <c r="CG294" s="5">
        <f t="shared" si="102"/>
        <v>262379.90057474346</v>
      </c>
      <c r="CH294" s="5">
        <f t="shared" si="103"/>
        <v>1307452.46352613</v>
      </c>
    </row>
    <row r="295" spans="9:86" ht="14.25" customHeight="1">
      <c r="I295" s="150"/>
      <c r="J295" s="2">
        <v>290</v>
      </c>
      <c r="K295" s="118">
        <v>53662</v>
      </c>
      <c r="L295" s="5">
        <f t="shared" si="104"/>
        <v>286229.31708994252</v>
      </c>
      <c r="M295" s="5">
        <f t="shared" si="67"/>
        <v>5108.6129075462923</v>
      </c>
      <c r="N295" s="5">
        <f t="shared" si="68"/>
        <v>3140.7863525529374</v>
      </c>
      <c r="O295" s="35">
        <f t="shared" si="69"/>
        <v>0.13167566695759542</v>
      </c>
      <c r="P295" s="5">
        <f t="shared" si="70"/>
        <v>1967.8265549933549</v>
      </c>
      <c r="Q295" s="35">
        <f t="shared" si="71"/>
        <v>8.2500000000000004E-2</v>
      </c>
      <c r="R295" s="5">
        <f t="shared" si="105"/>
        <v>396911.469262611</v>
      </c>
      <c r="S295" s="5">
        <f t="shared" si="106"/>
        <v>1084586.2739258141</v>
      </c>
      <c r="T295" s="5">
        <f t="shared" si="72"/>
        <v>283088.53073738958</v>
      </c>
      <c r="U295" s="5">
        <f t="shared" si="73"/>
        <v>1481497.743188425</v>
      </c>
      <c r="V295" s="150"/>
      <c r="W295" s="2">
        <v>290</v>
      </c>
      <c r="X295" s="118">
        <v>53662</v>
      </c>
      <c r="Y295" s="5">
        <f t="shared" si="107"/>
        <v>281486.99741288589</v>
      </c>
      <c r="Z295" s="5">
        <f t="shared" si="108"/>
        <v>4989.5991023797669</v>
      </c>
      <c r="AA295" s="5">
        <f t="shared" si="74"/>
        <v>3113.0191196271944</v>
      </c>
      <c r="AB295" s="35">
        <f t="shared" si="75"/>
        <v>0.13271031976206032</v>
      </c>
      <c r="AC295" s="5">
        <f t="shared" si="76"/>
        <v>1876.5799827525727</v>
      </c>
      <c r="AD295" s="35">
        <f t="shared" si="77"/>
        <v>0.08</v>
      </c>
      <c r="AE295" s="5">
        <f t="shared" si="109"/>
        <v>401626.02170674154</v>
      </c>
      <c r="AF295" s="5">
        <f t="shared" si="110"/>
        <v>1045357.7179833911</v>
      </c>
      <c r="AG295" s="5">
        <f t="shared" si="78"/>
        <v>278373.9782932587</v>
      </c>
      <c r="AH295" s="5">
        <f t="shared" si="79"/>
        <v>1446983.7396901327</v>
      </c>
      <c r="AI295" s="150"/>
      <c r="AJ295" s="2">
        <v>290</v>
      </c>
      <c r="AK295" s="118">
        <v>53662</v>
      </c>
      <c r="AL295" s="5">
        <f t="shared" si="111"/>
        <v>276728.89597360411</v>
      </c>
      <c r="AM295" s="5">
        <f t="shared" si="112"/>
        <v>4871.6032698015033</v>
      </c>
      <c r="AN295" s="5">
        <f t="shared" si="80"/>
        <v>3084.3958166386437</v>
      </c>
      <c r="AO295" s="35">
        <f t="shared" si="81"/>
        <v>0.13375093941470501</v>
      </c>
      <c r="AP295" s="5">
        <f t="shared" si="82"/>
        <v>1787.2074531628598</v>
      </c>
      <c r="AQ295" s="35">
        <f t="shared" si="83"/>
        <v>7.7499999999999999E-2</v>
      </c>
      <c r="AR295" s="5">
        <f t="shared" si="113"/>
        <v>406355.49984303524</v>
      </c>
      <c r="AS295" s="5">
        <f t="shared" si="114"/>
        <v>1006409.448399401</v>
      </c>
      <c r="AT295" s="5">
        <f t="shared" si="84"/>
        <v>273644.50015696546</v>
      </c>
      <c r="AU295" s="5">
        <f t="shared" si="85"/>
        <v>1412764.9482424362</v>
      </c>
      <c r="AV295" s="150"/>
      <c r="AW295" s="2">
        <v>290</v>
      </c>
      <c r="AX295" s="118">
        <v>53662</v>
      </c>
      <c r="AY295" s="5">
        <f t="shared" si="115"/>
        <v>271956.97822048789</v>
      </c>
      <c r="AZ295" s="5">
        <f t="shared" si="116"/>
        <v>4754.6586581588872</v>
      </c>
      <c r="BA295" s="5">
        <f t="shared" si="86"/>
        <v>3054.927544280838</v>
      </c>
      <c r="BB295" s="35">
        <f t="shared" si="87"/>
        <v>0.13479753588690352</v>
      </c>
      <c r="BC295" s="5">
        <f t="shared" si="88"/>
        <v>1699.7311138780492</v>
      </c>
      <c r="BD295" s="35">
        <f t="shared" si="89"/>
        <v>7.4999999999999997E-2</v>
      </c>
      <c r="BE295" s="5">
        <f t="shared" si="117"/>
        <v>411097.94932379294</v>
      </c>
      <c r="BF295" s="5">
        <f t="shared" si="118"/>
        <v>967753.06154228398</v>
      </c>
      <c r="BG295" s="5">
        <f t="shared" si="90"/>
        <v>268902.05067620706</v>
      </c>
      <c r="BH295" s="5">
        <f t="shared" si="91"/>
        <v>1378851.0108660769</v>
      </c>
      <c r="BI295" s="150"/>
      <c r="BJ295" s="2">
        <v>290</v>
      </c>
      <c r="BK295" s="118">
        <v>53662</v>
      </c>
      <c r="BL295" s="5">
        <f t="shared" si="119"/>
        <v>267173.27901198179</v>
      </c>
      <c r="BM295" s="5">
        <f t="shared" si="120"/>
        <v>4638.7987043821031</v>
      </c>
      <c r="BN295" s="5">
        <f t="shared" si="92"/>
        <v>3024.6268103513798</v>
      </c>
      <c r="BO295" s="35">
        <f t="shared" si="93"/>
        <v>0.1358501189132347</v>
      </c>
      <c r="BP295" s="5">
        <f t="shared" si="94"/>
        <v>1614.1718940307233</v>
      </c>
      <c r="BQ295" s="35">
        <f t="shared" si="95"/>
        <v>7.2499999999999995E-2</v>
      </c>
      <c r="BR295" s="5">
        <f t="shared" si="121"/>
        <v>415851.34779837017</v>
      </c>
      <c r="BS295" s="5">
        <f t="shared" si="122"/>
        <v>929400.27647243941</v>
      </c>
      <c r="BT295" s="5">
        <f t="shared" si="96"/>
        <v>264148.65220163041</v>
      </c>
      <c r="BU295" s="5">
        <f t="shared" si="97"/>
        <v>1345251.6242708096</v>
      </c>
      <c r="BV295" s="150"/>
      <c r="BW295" s="2">
        <v>290</v>
      </c>
      <c r="BX295" s="118">
        <v>53662</v>
      </c>
      <c r="BY295" s="5">
        <f t="shared" si="123"/>
        <v>262379.90057474346</v>
      </c>
      <c r="BZ295" s="5">
        <f t="shared" si="124"/>
        <v>4524.056967218442</v>
      </c>
      <c r="CA295" s="5">
        <f t="shared" si="98"/>
        <v>2993.5075471991049</v>
      </c>
      <c r="CB295" s="35">
        <f t="shared" si="99"/>
        <v>0.13690869798983032</v>
      </c>
      <c r="CC295" s="5">
        <f t="shared" si="100"/>
        <v>1530.5494200193368</v>
      </c>
      <c r="CD295" s="35">
        <f t="shared" si="101"/>
        <v>7.0000000000000007E-2</v>
      </c>
      <c r="CE295" s="5">
        <f t="shared" si="125"/>
        <v>420613.60697245493</v>
      </c>
      <c r="CF295" s="5">
        <f t="shared" si="126"/>
        <v>891362.91352089343</v>
      </c>
      <c r="CG295" s="5">
        <f t="shared" si="102"/>
        <v>259386.39302754434</v>
      </c>
      <c r="CH295" s="5">
        <f t="shared" si="103"/>
        <v>1311976.5204933484</v>
      </c>
    </row>
    <row r="296" spans="9:86" ht="14.25" customHeight="1">
      <c r="I296" s="150"/>
      <c r="J296" s="2">
        <v>291</v>
      </c>
      <c r="K296" s="118">
        <v>53693</v>
      </c>
      <c r="L296" s="5">
        <f t="shared" si="104"/>
        <v>283088.53073738958</v>
      </c>
      <c r="M296" s="5">
        <f t="shared" si="67"/>
        <v>5108.6129075462923</v>
      </c>
      <c r="N296" s="5">
        <f t="shared" si="68"/>
        <v>3162.379258726739</v>
      </c>
      <c r="O296" s="35">
        <f t="shared" si="69"/>
        <v>0.13405188477919755</v>
      </c>
      <c r="P296" s="5">
        <f t="shared" si="70"/>
        <v>1946.2336488195533</v>
      </c>
      <c r="Q296" s="35">
        <f t="shared" si="71"/>
        <v>8.2500000000000004E-2</v>
      </c>
      <c r="R296" s="5">
        <f t="shared" si="105"/>
        <v>400073.84852133773</v>
      </c>
      <c r="S296" s="5">
        <f t="shared" si="106"/>
        <v>1086532.5075746337</v>
      </c>
      <c r="T296" s="5">
        <f t="shared" si="72"/>
        <v>279926.15147866285</v>
      </c>
      <c r="U296" s="5">
        <f t="shared" si="73"/>
        <v>1486606.3560959715</v>
      </c>
      <c r="V296" s="150"/>
      <c r="W296" s="2">
        <v>291</v>
      </c>
      <c r="X296" s="118">
        <v>53693</v>
      </c>
      <c r="Y296" s="5">
        <f t="shared" si="107"/>
        <v>278373.9782932587</v>
      </c>
      <c r="Z296" s="5">
        <f t="shared" si="108"/>
        <v>4989.5991023797669</v>
      </c>
      <c r="AA296" s="5">
        <f t="shared" si="74"/>
        <v>3133.7725804247088</v>
      </c>
      <c r="AB296" s="35">
        <f t="shared" si="75"/>
        <v>0.13508903093478253</v>
      </c>
      <c r="AC296" s="5">
        <f t="shared" si="76"/>
        <v>1855.8265219550581</v>
      </c>
      <c r="AD296" s="35">
        <f t="shared" si="77"/>
        <v>0.08</v>
      </c>
      <c r="AE296" s="5">
        <f t="shared" si="109"/>
        <v>404759.79428716627</v>
      </c>
      <c r="AF296" s="5">
        <f t="shared" si="110"/>
        <v>1047213.5445053462</v>
      </c>
      <c r="AG296" s="5">
        <f t="shared" si="78"/>
        <v>275240.20571283397</v>
      </c>
      <c r="AH296" s="5">
        <f t="shared" si="79"/>
        <v>1451973.3387925124</v>
      </c>
      <c r="AI296" s="150"/>
      <c r="AJ296" s="2">
        <v>291</v>
      </c>
      <c r="AK296" s="118">
        <v>53693</v>
      </c>
      <c r="AL296" s="5">
        <f t="shared" si="111"/>
        <v>273644.50015696546</v>
      </c>
      <c r="AM296" s="5">
        <f t="shared" si="112"/>
        <v>4871.6032698015033</v>
      </c>
      <c r="AN296" s="5">
        <f t="shared" si="80"/>
        <v>3104.3158729544348</v>
      </c>
      <c r="AO296" s="35">
        <f t="shared" si="81"/>
        <v>0.13613206351337295</v>
      </c>
      <c r="AP296" s="5">
        <f t="shared" si="82"/>
        <v>1767.2873968470685</v>
      </c>
      <c r="AQ296" s="35">
        <f t="shared" si="83"/>
        <v>7.7499999999999999E-2</v>
      </c>
      <c r="AR296" s="5">
        <f t="shared" si="113"/>
        <v>409459.81571598968</v>
      </c>
      <c r="AS296" s="5">
        <f t="shared" si="114"/>
        <v>1008176.7357962481</v>
      </c>
      <c r="AT296" s="5">
        <f t="shared" si="84"/>
        <v>270540.18428401102</v>
      </c>
      <c r="AU296" s="5">
        <f t="shared" si="85"/>
        <v>1417636.5515122376</v>
      </c>
      <c r="AV296" s="150"/>
      <c r="AW296" s="2">
        <v>291</v>
      </c>
      <c r="AX296" s="118">
        <v>53693</v>
      </c>
      <c r="AY296" s="5">
        <f t="shared" si="115"/>
        <v>268902.05067620706</v>
      </c>
      <c r="AZ296" s="5">
        <f t="shared" si="116"/>
        <v>4754.6586581588872</v>
      </c>
      <c r="BA296" s="5">
        <f t="shared" si="86"/>
        <v>3074.0208414325934</v>
      </c>
      <c r="BB296" s="35">
        <f t="shared" si="87"/>
        <v>0.13718099212865192</v>
      </c>
      <c r="BC296" s="5">
        <f t="shared" si="88"/>
        <v>1680.637816726294</v>
      </c>
      <c r="BD296" s="35">
        <f t="shared" si="89"/>
        <v>7.4999999999999997E-2</v>
      </c>
      <c r="BE296" s="5">
        <f t="shared" si="117"/>
        <v>414171.97016522556</v>
      </c>
      <c r="BF296" s="5">
        <f t="shared" si="118"/>
        <v>969433.69935901032</v>
      </c>
      <c r="BG296" s="5">
        <f t="shared" si="90"/>
        <v>265828.02983477444</v>
      </c>
      <c r="BH296" s="5">
        <f t="shared" si="91"/>
        <v>1383605.6695242359</v>
      </c>
      <c r="BI296" s="150"/>
      <c r="BJ296" s="2">
        <v>291</v>
      </c>
      <c r="BK296" s="118">
        <v>53693</v>
      </c>
      <c r="BL296" s="5">
        <f t="shared" si="119"/>
        <v>264148.65220163041</v>
      </c>
      <c r="BM296" s="5">
        <f t="shared" si="120"/>
        <v>4638.7987043821031</v>
      </c>
      <c r="BN296" s="5">
        <f t="shared" si="92"/>
        <v>3042.9005973305862</v>
      </c>
      <c r="BO296" s="35">
        <f t="shared" si="93"/>
        <v>0.13823582616690577</v>
      </c>
      <c r="BP296" s="5">
        <f t="shared" si="94"/>
        <v>1595.8981070515169</v>
      </c>
      <c r="BQ296" s="35">
        <f t="shared" si="95"/>
        <v>7.2499999999999995E-2</v>
      </c>
      <c r="BR296" s="5">
        <f t="shared" si="121"/>
        <v>418894.24839570076</v>
      </c>
      <c r="BS296" s="5">
        <f t="shared" si="122"/>
        <v>930996.17457949091</v>
      </c>
      <c r="BT296" s="5">
        <f t="shared" si="96"/>
        <v>261105.75160429982</v>
      </c>
      <c r="BU296" s="5">
        <f t="shared" si="97"/>
        <v>1349890.4229751916</v>
      </c>
      <c r="BV296" s="150"/>
      <c r="BW296" s="2">
        <v>291</v>
      </c>
      <c r="BX296" s="118">
        <v>53693</v>
      </c>
      <c r="BY296" s="5">
        <f t="shared" si="123"/>
        <v>259386.39302754434</v>
      </c>
      <c r="BZ296" s="5">
        <f t="shared" si="124"/>
        <v>4524.056967218442</v>
      </c>
      <c r="CA296" s="5">
        <f t="shared" si="98"/>
        <v>3010.9696745577667</v>
      </c>
      <c r="CB296" s="35">
        <f t="shared" si="99"/>
        <v>0.13929657478546442</v>
      </c>
      <c r="CC296" s="5">
        <f t="shared" si="100"/>
        <v>1513.0872926606753</v>
      </c>
      <c r="CD296" s="35">
        <f t="shared" si="101"/>
        <v>7.0000000000000007E-2</v>
      </c>
      <c r="CE296" s="5">
        <f t="shared" si="125"/>
        <v>423624.57664701267</v>
      </c>
      <c r="CF296" s="5">
        <f t="shared" si="126"/>
        <v>892876.00081355416</v>
      </c>
      <c r="CG296" s="5">
        <f t="shared" si="102"/>
        <v>256375.42335298657</v>
      </c>
      <c r="CH296" s="5">
        <f t="shared" si="103"/>
        <v>1316500.5774605668</v>
      </c>
    </row>
    <row r="297" spans="9:86" ht="14.25" customHeight="1">
      <c r="I297" s="150"/>
      <c r="J297" s="2">
        <v>292</v>
      </c>
      <c r="K297" s="118">
        <v>53724</v>
      </c>
      <c r="L297" s="5">
        <f t="shared" si="104"/>
        <v>279926.15147866285</v>
      </c>
      <c r="M297" s="5">
        <f t="shared" si="67"/>
        <v>5108.6129075462923</v>
      </c>
      <c r="N297" s="5">
        <f t="shared" si="68"/>
        <v>3184.1206161304854</v>
      </c>
      <c r="O297" s="35">
        <f t="shared" si="69"/>
        <v>0.1364983128290474</v>
      </c>
      <c r="P297" s="5">
        <f t="shared" si="70"/>
        <v>1924.4922914158071</v>
      </c>
      <c r="Q297" s="35">
        <f t="shared" si="71"/>
        <v>8.2500000000000004E-2</v>
      </c>
      <c r="R297" s="5">
        <f t="shared" si="105"/>
        <v>403257.9691374682</v>
      </c>
      <c r="S297" s="5">
        <f t="shared" si="106"/>
        <v>1088456.9998660495</v>
      </c>
      <c r="T297" s="5">
        <f t="shared" si="72"/>
        <v>276742.03086253238</v>
      </c>
      <c r="U297" s="5">
        <f t="shared" si="73"/>
        <v>1491714.9690035176</v>
      </c>
      <c r="V297" s="150"/>
      <c r="W297" s="2">
        <v>292</v>
      </c>
      <c r="X297" s="118">
        <v>53724</v>
      </c>
      <c r="Y297" s="5">
        <f t="shared" si="107"/>
        <v>275240.20571283397</v>
      </c>
      <c r="Z297" s="5">
        <f t="shared" si="108"/>
        <v>4989.5991023797669</v>
      </c>
      <c r="AA297" s="5">
        <f t="shared" si="74"/>
        <v>3154.6643976275404</v>
      </c>
      <c r="AB297" s="35">
        <f t="shared" si="75"/>
        <v>0.13753794680355205</v>
      </c>
      <c r="AC297" s="5">
        <f t="shared" si="76"/>
        <v>1834.9347047522265</v>
      </c>
      <c r="AD297" s="35">
        <f t="shared" si="77"/>
        <v>0.08</v>
      </c>
      <c r="AE297" s="5">
        <f t="shared" si="109"/>
        <v>407914.45868479379</v>
      </c>
      <c r="AF297" s="5">
        <f t="shared" si="110"/>
        <v>1049048.4792100985</v>
      </c>
      <c r="AG297" s="5">
        <f t="shared" si="78"/>
        <v>272085.54131520644</v>
      </c>
      <c r="AH297" s="5">
        <f t="shared" si="79"/>
        <v>1456962.9378948924</v>
      </c>
      <c r="AI297" s="150"/>
      <c r="AJ297" s="2">
        <v>292</v>
      </c>
      <c r="AK297" s="118">
        <v>53724</v>
      </c>
      <c r="AL297" s="5">
        <f t="shared" si="111"/>
        <v>270540.18428401102</v>
      </c>
      <c r="AM297" s="5">
        <f t="shared" si="112"/>
        <v>4871.6032698015033</v>
      </c>
      <c r="AN297" s="5">
        <f t="shared" si="80"/>
        <v>3124.3645796339324</v>
      </c>
      <c r="AO297" s="35">
        <f t="shared" si="81"/>
        <v>0.13858338662269845</v>
      </c>
      <c r="AP297" s="5">
        <f t="shared" si="82"/>
        <v>1747.2386901675711</v>
      </c>
      <c r="AQ297" s="35">
        <f t="shared" si="83"/>
        <v>7.7499999999999999E-2</v>
      </c>
      <c r="AR297" s="5">
        <f t="shared" si="113"/>
        <v>412584.18029562361</v>
      </c>
      <c r="AS297" s="5">
        <f t="shared" si="114"/>
        <v>1009923.9744864156</v>
      </c>
      <c r="AT297" s="5">
        <f t="shared" si="84"/>
        <v>267415.81970437709</v>
      </c>
      <c r="AU297" s="5">
        <f t="shared" si="85"/>
        <v>1422508.1547820391</v>
      </c>
      <c r="AV297" s="150"/>
      <c r="AW297" s="2">
        <v>292</v>
      </c>
      <c r="AX297" s="118">
        <v>53724</v>
      </c>
      <c r="AY297" s="5">
        <f t="shared" si="115"/>
        <v>265828.02983477444</v>
      </c>
      <c r="AZ297" s="5">
        <f t="shared" si="116"/>
        <v>4754.6586581588872</v>
      </c>
      <c r="BA297" s="5">
        <f t="shared" si="86"/>
        <v>3093.233471691547</v>
      </c>
      <c r="BB297" s="35">
        <f t="shared" si="87"/>
        <v>0.13963464155141869</v>
      </c>
      <c r="BC297" s="5">
        <f t="shared" si="88"/>
        <v>1661.4251864673402</v>
      </c>
      <c r="BD297" s="35">
        <f t="shared" si="89"/>
        <v>7.4999999999999997E-2</v>
      </c>
      <c r="BE297" s="5">
        <f t="shared" si="117"/>
        <v>417265.20363691711</v>
      </c>
      <c r="BF297" s="5">
        <f t="shared" si="118"/>
        <v>971095.12454547768</v>
      </c>
      <c r="BG297" s="5">
        <f t="shared" si="90"/>
        <v>262734.79636308289</v>
      </c>
      <c r="BH297" s="5">
        <f t="shared" si="91"/>
        <v>1388360.3281823948</v>
      </c>
      <c r="BI297" s="150"/>
      <c r="BJ297" s="2">
        <v>292</v>
      </c>
      <c r="BK297" s="118">
        <v>53724</v>
      </c>
      <c r="BL297" s="5">
        <f t="shared" si="119"/>
        <v>261105.75160429982</v>
      </c>
      <c r="BM297" s="5">
        <f t="shared" si="120"/>
        <v>4638.7987043821031</v>
      </c>
      <c r="BN297" s="5">
        <f t="shared" si="92"/>
        <v>3061.2847884394587</v>
      </c>
      <c r="BO297" s="35">
        <f t="shared" si="93"/>
        <v>0.14069172063641572</v>
      </c>
      <c r="BP297" s="5">
        <f t="shared" si="94"/>
        <v>1577.5139159426446</v>
      </c>
      <c r="BQ297" s="35">
        <f t="shared" si="95"/>
        <v>7.2499999999999995E-2</v>
      </c>
      <c r="BR297" s="5">
        <f t="shared" si="121"/>
        <v>421955.53318414022</v>
      </c>
      <c r="BS297" s="5">
        <f t="shared" si="122"/>
        <v>932573.68849543354</v>
      </c>
      <c r="BT297" s="5">
        <f t="shared" si="96"/>
        <v>258044.46681586036</v>
      </c>
      <c r="BU297" s="5">
        <f t="shared" si="97"/>
        <v>1354529.2216795739</v>
      </c>
      <c r="BV297" s="150"/>
      <c r="BW297" s="2">
        <v>292</v>
      </c>
      <c r="BX297" s="118">
        <v>53724</v>
      </c>
      <c r="BY297" s="5">
        <f t="shared" si="123"/>
        <v>256375.42335298657</v>
      </c>
      <c r="BZ297" s="5">
        <f t="shared" si="124"/>
        <v>4524.056967218442</v>
      </c>
      <c r="CA297" s="5">
        <f t="shared" si="98"/>
        <v>3028.5336643260202</v>
      </c>
      <c r="CB297" s="35">
        <f t="shared" si="99"/>
        <v>0.14175463270469088</v>
      </c>
      <c r="CC297" s="5">
        <f t="shared" si="100"/>
        <v>1495.5233028924217</v>
      </c>
      <c r="CD297" s="35">
        <f t="shared" si="101"/>
        <v>7.0000000000000007E-2</v>
      </c>
      <c r="CE297" s="5">
        <f t="shared" si="125"/>
        <v>426653.11031133868</v>
      </c>
      <c r="CF297" s="5">
        <f t="shared" si="126"/>
        <v>894371.52411644661</v>
      </c>
      <c r="CG297" s="5">
        <f t="shared" si="102"/>
        <v>253346.88968866057</v>
      </c>
      <c r="CH297" s="5">
        <f t="shared" si="103"/>
        <v>1321024.6344277854</v>
      </c>
    </row>
    <row r="298" spans="9:86" ht="14.25" customHeight="1">
      <c r="I298" s="150"/>
      <c r="J298" s="2">
        <v>293</v>
      </c>
      <c r="K298" s="118">
        <v>53752</v>
      </c>
      <c r="L298" s="5">
        <f t="shared" si="104"/>
        <v>276742.03086253238</v>
      </c>
      <c r="M298" s="5">
        <f t="shared" si="67"/>
        <v>5108.6129075462923</v>
      </c>
      <c r="N298" s="5">
        <f t="shared" si="68"/>
        <v>3206.0114453663818</v>
      </c>
      <c r="O298" s="35">
        <f t="shared" si="69"/>
        <v>0.13901804949717617</v>
      </c>
      <c r="P298" s="5">
        <f t="shared" si="70"/>
        <v>1902.6014621799102</v>
      </c>
      <c r="Q298" s="35">
        <f t="shared" si="71"/>
        <v>8.2500000000000004E-2</v>
      </c>
      <c r="R298" s="5">
        <f t="shared" si="105"/>
        <v>406463.98058283457</v>
      </c>
      <c r="S298" s="5">
        <f t="shared" si="106"/>
        <v>1090359.6013282293</v>
      </c>
      <c r="T298" s="5">
        <f t="shared" si="72"/>
        <v>273536.01941716601</v>
      </c>
      <c r="U298" s="5">
        <f t="shared" si="73"/>
        <v>1496823.5819110638</v>
      </c>
      <c r="V298" s="150"/>
      <c r="W298" s="2">
        <v>293</v>
      </c>
      <c r="X298" s="118">
        <v>53752</v>
      </c>
      <c r="Y298" s="5">
        <f t="shared" si="107"/>
        <v>272085.54131520644</v>
      </c>
      <c r="Z298" s="5">
        <f t="shared" si="108"/>
        <v>4989.5991023797669</v>
      </c>
      <c r="AA298" s="5">
        <f t="shared" si="74"/>
        <v>3175.6954936117236</v>
      </c>
      <c r="AB298" s="35">
        <f t="shared" si="75"/>
        <v>0.14006016541390862</v>
      </c>
      <c r="AC298" s="5">
        <f t="shared" si="76"/>
        <v>1813.9036087680431</v>
      </c>
      <c r="AD298" s="35">
        <f t="shared" si="77"/>
        <v>0.08</v>
      </c>
      <c r="AE298" s="5">
        <f t="shared" si="109"/>
        <v>411090.15417840553</v>
      </c>
      <c r="AF298" s="5">
        <f t="shared" si="110"/>
        <v>1050862.3828188665</v>
      </c>
      <c r="AG298" s="5">
        <f t="shared" si="78"/>
        <v>268909.8458215947</v>
      </c>
      <c r="AH298" s="5">
        <f t="shared" si="79"/>
        <v>1461952.5369972722</v>
      </c>
      <c r="AI298" s="150"/>
      <c r="AJ298" s="2">
        <v>293</v>
      </c>
      <c r="AK298" s="118">
        <v>53752</v>
      </c>
      <c r="AL298" s="5">
        <f t="shared" si="111"/>
        <v>267415.81970437709</v>
      </c>
      <c r="AM298" s="5">
        <f t="shared" si="112"/>
        <v>4871.6032698015033</v>
      </c>
      <c r="AN298" s="5">
        <f t="shared" si="80"/>
        <v>3144.5427675440678</v>
      </c>
      <c r="AO298" s="35">
        <f t="shared" si="81"/>
        <v>0.14110800644570531</v>
      </c>
      <c r="AP298" s="5">
        <f t="shared" si="82"/>
        <v>1727.0605022574355</v>
      </c>
      <c r="AQ298" s="35">
        <f t="shared" si="83"/>
        <v>7.7499999999999999E-2</v>
      </c>
      <c r="AR298" s="5">
        <f t="shared" si="113"/>
        <v>415728.72306316765</v>
      </c>
      <c r="AS298" s="5">
        <f t="shared" si="114"/>
        <v>1011651.0349886731</v>
      </c>
      <c r="AT298" s="5">
        <f t="shared" si="84"/>
        <v>264271.27693683305</v>
      </c>
      <c r="AU298" s="5">
        <f t="shared" si="85"/>
        <v>1427379.7580518406</v>
      </c>
      <c r="AV298" s="150"/>
      <c r="AW298" s="2">
        <v>293</v>
      </c>
      <c r="AX298" s="118">
        <v>53752</v>
      </c>
      <c r="AY298" s="5">
        <f t="shared" si="115"/>
        <v>262734.79636308289</v>
      </c>
      <c r="AZ298" s="5">
        <f t="shared" si="116"/>
        <v>4754.6586581588872</v>
      </c>
      <c r="BA298" s="5">
        <f t="shared" si="86"/>
        <v>3112.5661808896193</v>
      </c>
      <c r="BB298" s="35">
        <f t="shared" si="87"/>
        <v>0.1421615815175809</v>
      </c>
      <c r="BC298" s="5">
        <f t="shared" si="88"/>
        <v>1642.0924772692679</v>
      </c>
      <c r="BD298" s="35">
        <f t="shared" si="89"/>
        <v>7.4999999999999997E-2</v>
      </c>
      <c r="BE298" s="5">
        <f t="shared" si="117"/>
        <v>420377.76981780672</v>
      </c>
      <c r="BF298" s="5">
        <f t="shared" si="118"/>
        <v>972737.21702274692</v>
      </c>
      <c r="BG298" s="5">
        <f t="shared" si="90"/>
        <v>259622.23018219328</v>
      </c>
      <c r="BH298" s="5">
        <f t="shared" si="91"/>
        <v>1393114.9868405536</v>
      </c>
      <c r="BI298" s="150"/>
      <c r="BJ298" s="2">
        <v>293</v>
      </c>
      <c r="BK298" s="118">
        <v>53752</v>
      </c>
      <c r="BL298" s="5">
        <f t="shared" si="119"/>
        <v>258044.46681586036</v>
      </c>
      <c r="BM298" s="5">
        <f t="shared" si="120"/>
        <v>4638.7987043821031</v>
      </c>
      <c r="BN298" s="5">
        <f t="shared" si="92"/>
        <v>3079.7800507029469</v>
      </c>
      <c r="BO298" s="35">
        <f t="shared" si="93"/>
        <v>0.143220899345259</v>
      </c>
      <c r="BP298" s="5">
        <f t="shared" si="94"/>
        <v>1559.0186536791564</v>
      </c>
      <c r="BQ298" s="35">
        <f t="shared" si="95"/>
        <v>7.2499999999999995E-2</v>
      </c>
      <c r="BR298" s="5">
        <f t="shared" si="121"/>
        <v>425035.3132348432</v>
      </c>
      <c r="BS298" s="5">
        <f t="shared" si="122"/>
        <v>934132.70714911271</v>
      </c>
      <c r="BT298" s="5">
        <f t="shared" si="96"/>
        <v>254964.68676515741</v>
      </c>
      <c r="BU298" s="5">
        <f t="shared" si="97"/>
        <v>1359168.0203839559</v>
      </c>
      <c r="BV298" s="150"/>
      <c r="BW298" s="2">
        <v>293</v>
      </c>
      <c r="BX298" s="118">
        <v>53752</v>
      </c>
      <c r="BY298" s="5">
        <f t="shared" si="123"/>
        <v>253346.88968866057</v>
      </c>
      <c r="BZ298" s="5">
        <f t="shared" si="124"/>
        <v>4524.056967218442</v>
      </c>
      <c r="CA298" s="5">
        <f t="shared" si="98"/>
        <v>3046.2001107012552</v>
      </c>
      <c r="CB298" s="35">
        <f t="shared" si="99"/>
        <v>0.14428596843378252</v>
      </c>
      <c r="CC298" s="5">
        <f t="shared" si="100"/>
        <v>1477.8568565171868</v>
      </c>
      <c r="CD298" s="35">
        <f t="shared" si="101"/>
        <v>7.0000000000000007E-2</v>
      </c>
      <c r="CE298" s="5">
        <f t="shared" si="125"/>
        <v>429699.31042203994</v>
      </c>
      <c r="CF298" s="5">
        <f t="shared" si="126"/>
        <v>895849.38097296376</v>
      </c>
      <c r="CG298" s="5">
        <f t="shared" si="102"/>
        <v>250300.6895779593</v>
      </c>
      <c r="CH298" s="5">
        <f t="shared" si="103"/>
        <v>1325548.6913950038</v>
      </c>
    </row>
    <row r="299" spans="9:86" ht="14.25" customHeight="1">
      <c r="I299" s="150"/>
      <c r="J299" s="2">
        <v>294</v>
      </c>
      <c r="K299" s="118">
        <v>53783</v>
      </c>
      <c r="L299" s="5">
        <f t="shared" si="104"/>
        <v>273536.01941716601</v>
      </c>
      <c r="M299" s="5">
        <f t="shared" si="67"/>
        <v>5108.6129075462923</v>
      </c>
      <c r="N299" s="5">
        <f t="shared" si="68"/>
        <v>3228.0527740532762</v>
      </c>
      <c r="O299" s="35">
        <f t="shared" si="69"/>
        <v>0.14161437813995023</v>
      </c>
      <c r="P299" s="5">
        <f t="shared" si="70"/>
        <v>1880.5601334930163</v>
      </c>
      <c r="Q299" s="35">
        <f t="shared" si="71"/>
        <v>8.2500000000000004E-2</v>
      </c>
      <c r="R299" s="5">
        <f t="shared" si="105"/>
        <v>409692.03335688787</v>
      </c>
      <c r="S299" s="5">
        <f t="shared" si="106"/>
        <v>1092240.1614617223</v>
      </c>
      <c r="T299" s="5">
        <f t="shared" si="72"/>
        <v>270307.96664311271</v>
      </c>
      <c r="U299" s="5">
        <f t="shared" si="73"/>
        <v>1501932.1948186103</v>
      </c>
      <c r="V299" s="150"/>
      <c r="W299" s="2">
        <v>294</v>
      </c>
      <c r="X299" s="118">
        <v>53783</v>
      </c>
      <c r="Y299" s="5">
        <f t="shared" si="107"/>
        <v>268909.8458215947</v>
      </c>
      <c r="Z299" s="5">
        <f t="shared" si="108"/>
        <v>4989.5991023797669</v>
      </c>
      <c r="AA299" s="5">
        <f t="shared" si="74"/>
        <v>3196.8667969024691</v>
      </c>
      <c r="AB299" s="35">
        <f t="shared" si="75"/>
        <v>0.14265896975851433</v>
      </c>
      <c r="AC299" s="5">
        <f t="shared" si="76"/>
        <v>1792.732305477298</v>
      </c>
      <c r="AD299" s="35">
        <f t="shared" si="77"/>
        <v>0.08</v>
      </c>
      <c r="AE299" s="5">
        <f t="shared" si="109"/>
        <v>414287.02097530803</v>
      </c>
      <c r="AF299" s="5">
        <f t="shared" si="110"/>
        <v>1052655.1151243439</v>
      </c>
      <c r="AG299" s="5">
        <f t="shared" si="78"/>
        <v>265712.97902469221</v>
      </c>
      <c r="AH299" s="5">
        <f t="shared" si="79"/>
        <v>1466942.1360996519</v>
      </c>
      <c r="AI299" s="150"/>
      <c r="AJ299" s="2">
        <v>294</v>
      </c>
      <c r="AK299" s="118">
        <v>53783</v>
      </c>
      <c r="AL299" s="5">
        <f t="shared" si="111"/>
        <v>264271.27693683305</v>
      </c>
      <c r="AM299" s="5">
        <f t="shared" si="112"/>
        <v>4871.6032698015033</v>
      </c>
      <c r="AN299" s="5">
        <f t="shared" si="80"/>
        <v>3164.8512729177901</v>
      </c>
      <c r="AO299" s="35">
        <f t="shared" si="81"/>
        <v>0.14370920561333328</v>
      </c>
      <c r="AP299" s="5">
        <f t="shared" si="82"/>
        <v>1706.7519968837134</v>
      </c>
      <c r="AQ299" s="35">
        <f t="shared" si="83"/>
        <v>7.7499999999999999E-2</v>
      </c>
      <c r="AR299" s="5">
        <f t="shared" si="113"/>
        <v>418893.57433608547</v>
      </c>
      <c r="AS299" s="5">
        <f t="shared" si="114"/>
        <v>1013357.7869855567</v>
      </c>
      <c r="AT299" s="5">
        <f t="shared" si="84"/>
        <v>261106.42566391526</v>
      </c>
      <c r="AU299" s="5">
        <f t="shared" si="85"/>
        <v>1432251.3613216421</v>
      </c>
      <c r="AV299" s="150"/>
      <c r="AW299" s="2">
        <v>294</v>
      </c>
      <c r="AX299" s="118">
        <v>53783</v>
      </c>
      <c r="AY299" s="5">
        <f t="shared" si="115"/>
        <v>259622.23018219328</v>
      </c>
      <c r="AZ299" s="5">
        <f t="shared" si="116"/>
        <v>4754.6586581588872</v>
      </c>
      <c r="BA299" s="5">
        <f t="shared" si="86"/>
        <v>3132.019719520179</v>
      </c>
      <c r="BB299" s="35">
        <f t="shared" si="87"/>
        <v>0.14476509429823065</v>
      </c>
      <c r="BC299" s="5">
        <f t="shared" si="88"/>
        <v>1622.6389386387079</v>
      </c>
      <c r="BD299" s="35">
        <f t="shared" si="89"/>
        <v>7.4999999999999997E-2</v>
      </c>
      <c r="BE299" s="5">
        <f t="shared" si="117"/>
        <v>423509.7895373269</v>
      </c>
      <c r="BF299" s="5">
        <f t="shared" si="118"/>
        <v>974359.85596138565</v>
      </c>
      <c r="BG299" s="5">
        <f t="shared" si="90"/>
        <v>256490.2104626731</v>
      </c>
      <c r="BH299" s="5">
        <f t="shared" si="91"/>
        <v>1397869.6454987125</v>
      </c>
      <c r="BI299" s="150"/>
      <c r="BJ299" s="2">
        <v>294</v>
      </c>
      <c r="BK299" s="118">
        <v>53783</v>
      </c>
      <c r="BL299" s="5">
        <f t="shared" si="119"/>
        <v>254964.68676515741</v>
      </c>
      <c r="BM299" s="5">
        <f t="shared" si="120"/>
        <v>4638.7987043821031</v>
      </c>
      <c r="BN299" s="5">
        <f t="shared" si="92"/>
        <v>3098.3870551759437</v>
      </c>
      <c r="BO299" s="35">
        <f t="shared" si="93"/>
        <v>0.145826644206449</v>
      </c>
      <c r="BP299" s="5">
        <f t="shared" si="94"/>
        <v>1540.4116492061594</v>
      </c>
      <c r="BQ299" s="35">
        <f t="shared" si="95"/>
        <v>7.2499999999999995E-2</v>
      </c>
      <c r="BR299" s="5">
        <f t="shared" si="121"/>
        <v>428133.70029001916</v>
      </c>
      <c r="BS299" s="5">
        <f t="shared" si="122"/>
        <v>935673.1187983189</v>
      </c>
      <c r="BT299" s="5">
        <f t="shared" si="96"/>
        <v>251866.29970998148</v>
      </c>
      <c r="BU299" s="5">
        <f t="shared" si="97"/>
        <v>1363806.8190883379</v>
      </c>
      <c r="BV299" s="150"/>
      <c r="BW299" s="2">
        <v>294</v>
      </c>
      <c r="BX299" s="118">
        <v>53783</v>
      </c>
      <c r="BY299" s="5">
        <f t="shared" si="123"/>
        <v>250300.6895779593</v>
      </c>
      <c r="BZ299" s="5">
        <f t="shared" si="124"/>
        <v>4524.056967218442</v>
      </c>
      <c r="CA299" s="5">
        <f t="shared" si="98"/>
        <v>3063.9696113470127</v>
      </c>
      <c r="CB299" s="35">
        <f t="shared" si="99"/>
        <v>0.14689386352933881</v>
      </c>
      <c r="CC299" s="5">
        <f t="shared" si="100"/>
        <v>1460.0873558714293</v>
      </c>
      <c r="CD299" s="35">
        <f t="shared" si="101"/>
        <v>7.0000000000000007E-2</v>
      </c>
      <c r="CE299" s="5">
        <f t="shared" si="125"/>
        <v>432763.28003338695</v>
      </c>
      <c r="CF299" s="5">
        <f t="shared" si="126"/>
        <v>897309.46832883521</v>
      </c>
      <c r="CG299" s="5">
        <f t="shared" si="102"/>
        <v>247236.71996661229</v>
      </c>
      <c r="CH299" s="5">
        <f t="shared" si="103"/>
        <v>1330072.7483622222</v>
      </c>
    </row>
    <row r="300" spans="9:86" ht="14.25" customHeight="1">
      <c r="I300" s="150"/>
      <c r="J300" s="2">
        <v>295</v>
      </c>
      <c r="K300" s="118">
        <v>53813</v>
      </c>
      <c r="L300" s="5">
        <f t="shared" si="104"/>
        <v>270307.96664311271</v>
      </c>
      <c r="M300" s="5">
        <f t="shared" si="67"/>
        <v>5108.6129075462923</v>
      </c>
      <c r="N300" s="5">
        <f t="shared" si="68"/>
        <v>3250.2456368748926</v>
      </c>
      <c r="O300" s="35">
        <f t="shared" si="69"/>
        <v>0.14429078109264259</v>
      </c>
      <c r="P300" s="5">
        <f t="shared" si="70"/>
        <v>1858.3672706713999</v>
      </c>
      <c r="Q300" s="35">
        <f t="shared" si="71"/>
        <v>8.2500000000000004E-2</v>
      </c>
      <c r="R300" s="5">
        <f t="shared" si="105"/>
        <v>412942.27899376274</v>
      </c>
      <c r="S300" s="5">
        <f t="shared" si="106"/>
        <v>1094098.5287323936</v>
      </c>
      <c r="T300" s="5">
        <f t="shared" si="72"/>
        <v>267057.72100623784</v>
      </c>
      <c r="U300" s="5">
        <f t="shared" si="73"/>
        <v>1507040.8077261564</v>
      </c>
      <c r="V300" s="150"/>
      <c r="W300" s="2">
        <v>295</v>
      </c>
      <c r="X300" s="118">
        <v>53813</v>
      </c>
      <c r="Y300" s="5">
        <f t="shared" si="107"/>
        <v>265712.97902469221</v>
      </c>
      <c r="Z300" s="5">
        <f t="shared" si="108"/>
        <v>4989.5991023797669</v>
      </c>
      <c r="AA300" s="5">
        <f t="shared" si="74"/>
        <v>3218.179242215152</v>
      </c>
      <c r="AB300" s="35">
        <f t="shared" si="75"/>
        <v>0.14533784178827452</v>
      </c>
      <c r="AC300" s="5">
        <f t="shared" si="76"/>
        <v>1771.4198601646149</v>
      </c>
      <c r="AD300" s="35">
        <f t="shared" si="77"/>
        <v>0.08</v>
      </c>
      <c r="AE300" s="5">
        <f t="shared" si="109"/>
        <v>417505.2002175232</v>
      </c>
      <c r="AF300" s="5">
        <f t="shared" si="110"/>
        <v>1054426.5349845085</v>
      </c>
      <c r="AG300" s="5">
        <f t="shared" si="78"/>
        <v>262494.79978247703</v>
      </c>
      <c r="AH300" s="5">
        <f t="shared" si="79"/>
        <v>1471931.7352020317</v>
      </c>
      <c r="AI300" s="150"/>
      <c r="AJ300" s="2">
        <v>295</v>
      </c>
      <c r="AK300" s="118">
        <v>53813</v>
      </c>
      <c r="AL300" s="5">
        <f t="shared" si="111"/>
        <v>261106.42566391526</v>
      </c>
      <c r="AM300" s="5">
        <f t="shared" si="112"/>
        <v>4871.6032698015033</v>
      </c>
      <c r="AN300" s="5">
        <f t="shared" si="80"/>
        <v>3185.2909373887173</v>
      </c>
      <c r="AO300" s="35">
        <f t="shared" si="81"/>
        <v>0.14639046569410824</v>
      </c>
      <c r="AP300" s="5">
        <f t="shared" si="82"/>
        <v>1686.312332412786</v>
      </c>
      <c r="AQ300" s="35">
        <f t="shared" si="83"/>
        <v>7.7499999999999999E-2</v>
      </c>
      <c r="AR300" s="5">
        <f t="shared" si="113"/>
        <v>422078.86527347419</v>
      </c>
      <c r="AS300" s="5">
        <f t="shared" si="114"/>
        <v>1015044.0993179695</v>
      </c>
      <c r="AT300" s="5">
        <f t="shared" si="84"/>
        <v>257921.13472652654</v>
      </c>
      <c r="AU300" s="5">
        <f t="shared" si="85"/>
        <v>1437122.9645914438</v>
      </c>
      <c r="AV300" s="150"/>
      <c r="AW300" s="2">
        <v>295</v>
      </c>
      <c r="AX300" s="118">
        <v>53813</v>
      </c>
      <c r="AY300" s="5">
        <f t="shared" si="115"/>
        <v>256490.2104626731</v>
      </c>
      <c r="AZ300" s="5">
        <f t="shared" si="116"/>
        <v>4754.6586581588872</v>
      </c>
      <c r="BA300" s="5">
        <f t="shared" si="86"/>
        <v>3151.5948427671801</v>
      </c>
      <c r="BB300" s="35">
        <f t="shared" si="87"/>
        <v>0.14744866108139421</v>
      </c>
      <c r="BC300" s="5">
        <f t="shared" si="88"/>
        <v>1603.0638153917068</v>
      </c>
      <c r="BD300" s="35">
        <f t="shared" si="89"/>
        <v>7.4999999999999997E-2</v>
      </c>
      <c r="BE300" s="5">
        <f t="shared" si="117"/>
        <v>426661.38438009407</v>
      </c>
      <c r="BF300" s="5">
        <f t="shared" si="118"/>
        <v>975962.91977677739</v>
      </c>
      <c r="BG300" s="5">
        <f t="shared" si="90"/>
        <v>253338.61561990593</v>
      </c>
      <c r="BH300" s="5">
        <f t="shared" si="91"/>
        <v>1402624.3041568715</v>
      </c>
      <c r="BI300" s="150"/>
      <c r="BJ300" s="2">
        <v>295</v>
      </c>
      <c r="BK300" s="118">
        <v>53813</v>
      </c>
      <c r="BL300" s="5">
        <f t="shared" si="119"/>
        <v>251866.29970998148</v>
      </c>
      <c r="BM300" s="5">
        <f t="shared" si="120"/>
        <v>4638.7987043821031</v>
      </c>
      <c r="BN300" s="5">
        <f t="shared" si="92"/>
        <v>3117.1064769676314</v>
      </c>
      <c r="BO300" s="35">
        <f t="shared" si="93"/>
        <v>0.1485124360292859</v>
      </c>
      <c r="BP300" s="5">
        <f t="shared" si="94"/>
        <v>1521.6922274144715</v>
      </c>
      <c r="BQ300" s="35">
        <f t="shared" si="95"/>
        <v>7.2499999999999995E-2</v>
      </c>
      <c r="BR300" s="5">
        <f t="shared" si="121"/>
        <v>431250.80676698679</v>
      </c>
      <c r="BS300" s="5">
        <f t="shared" si="122"/>
        <v>937194.81102573336</v>
      </c>
      <c r="BT300" s="5">
        <f t="shared" si="96"/>
        <v>248749.19323301385</v>
      </c>
      <c r="BU300" s="5">
        <f t="shared" si="97"/>
        <v>1368445.6177927202</v>
      </c>
      <c r="BV300" s="150"/>
      <c r="BW300" s="2">
        <v>295</v>
      </c>
      <c r="BX300" s="118">
        <v>53813</v>
      </c>
      <c r="BY300" s="5">
        <f t="shared" si="123"/>
        <v>247236.71996661229</v>
      </c>
      <c r="BZ300" s="5">
        <f t="shared" si="124"/>
        <v>4524.056967218442</v>
      </c>
      <c r="CA300" s="5">
        <f t="shared" si="98"/>
        <v>3081.8427674132035</v>
      </c>
      <c r="CB300" s="35">
        <f t="shared" si="99"/>
        <v>0.14958179842360245</v>
      </c>
      <c r="CC300" s="5">
        <f t="shared" si="100"/>
        <v>1442.2141998052384</v>
      </c>
      <c r="CD300" s="35">
        <f t="shared" si="101"/>
        <v>7.0000000000000007E-2</v>
      </c>
      <c r="CE300" s="5">
        <f t="shared" si="125"/>
        <v>435845.12280080013</v>
      </c>
      <c r="CF300" s="5">
        <f t="shared" si="126"/>
        <v>898751.68252864049</v>
      </c>
      <c r="CG300" s="5">
        <f t="shared" si="102"/>
        <v>244154.87719919908</v>
      </c>
      <c r="CH300" s="5">
        <f t="shared" si="103"/>
        <v>1334596.8053294406</v>
      </c>
    </row>
    <row r="301" spans="9:86" ht="14.25" customHeight="1">
      <c r="I301" s="150"/>
      <c r="J301" s="2">
        <v>296</v>
      </c>
      <c r="K301" s="118">
        <v>53844</v>
      </c>
      <c r="L301" s="5">
        <f t="shared" si="104"/>
        <v>267057.72100623784</v>
      </c>
      <c r="M301" s="5">
        <f t="shared" si="67"/>
        <v>5108.6129075462923</v>
      </c>
      <c r="N301" s="5">
        <f t="shared" si="68"/>
        <v>3272.591075628407</v>
      </c>
      <c r="O301" s="35">
        <f t="shared" si="69"/>
        <v>0.14705095497547363</v>
      </c>
      <c r="P301" s="5">
        <f t="shared" si="70"/>
        <v>1836.0218319178853</v>
      </c>
      <c r="Q301" s="35">
        <f t="shared" si="71"/>
        <v>8.2500000000000004E-2</v>
      </c>
      <c r="R301" s="5">
        <f t="shared" si="105"/>
        <v>416214.87006939115</v>
      </c>
      <c r="S301" s="5">
        <f t="shared" si="106"/>
        <v>1095934.5505643114</v>
      </c>
      <c r="T301" s="5">
        <f t="shared" si="72"/>
        <v>263785.12993060943</v>
      </c>
      <c r="U301" s="5">
        <f t="shared" si="73"/>
        <v>1512149.4206337025</v>
      </c>
      <c r="V301" s="150"/>
      <c r="W301" s="2">
        <v>296</v>
      </c>
      <c r="X301" s="118">
        <v>53844</v>
      </c>
      <c r="Y301" s="5">
        <f t="shared" si="107"/>
        <v>262494.79978247703</v>
      </c>
      <c r="Z301" s="5">
        <f t="shared" si="108"/>
        <v>4989.5991023797669</v>
      </c>
      <c r="AA301" s="5">
        <f t="shared" si="74"/>
        <v>3239.6337704965863</v>
      </c>
      <c r="AB301" s="35">
        <f t="shared" si="75"/>
        <v>0.14810047771679399</v>
      </c>
      <c r="AC301" s="5">
        <f t="shared" si="76"/>
        <v>1749.9653318831804</v>
      </c>
      <c r="AD301" s="35">
        <f t="shared" si="77"/>
        <v>0.08</v>
      </c>
      <c r="AE301" s="5">
        <f t="shared" si="109"/>
        <v>420744.83398801979</v>
      </c>
      <c r="AF301" s="5">
        <f t="shared" si="110"/>
        <v>1056176.5003163917</v>
      </c>
      <c r="AG301" s="5">
        <f t="shared" si="78"/>
        <v>259255.16601198044</v>
      </c>
      <c r="AH301" s="5">
        <f t="shared" si="79"/>
        <v>1476921.3343044114</v>
      </c>
      <c r="AI301" s="150"/>
      <c r="AJ301" s="2">
        <v>296</v>
      </c>
      <c r="AK301" s="118">
        <v>53844</v>
      </c>
      <c r="AL301" s="5">
        <f t="shared" si="111"/>
        <v>257921.13472652654</v>
      </c>
      <c r="AM301" s="5">
        <f t="shared" si="112"/>
        <v>4871.6032698015033</v>
      </c>
      <c r="AN301" s="5">
        <f t="shared" si="80"/>
        <v>3205.8626080260192</v>
      </c>
      <c r="AO301" s="35">
        <f t="shared" si="81"/>
        <v>0.14915548249701327</v>
      </c>
      <c r="AP301" s="5">
        <f t="shared" si="82"/>
        <v>1665.7406617754839</v>
      </c>
      <c r="AQ301" s="35">
        <f t="shared" si="83"/>
        <v>7.7499999999999999E-2</v>
      </c>
      <c r="AR301" s="5">
        <f t="shared" si="113"/>
        <v>425284.72788150021</v>
      </c>
      <c r="AS301" s="5">
        <f t="shared" si="114"/>
        <v>1016709.839979745</v>
      </c>
      <c r="AT301" s="5">
        <f t="shared" si="84"/>
        <v>254715.27211850052</v>
      </c>
      <c r="AU301" s="5">
        <f t="shared" si="85"/>
        <v>1441994.5678612452</v>
      </c>
      <c r="AV301" s="150"/>
      <c r="AW301" s="2">
        <v>296</v>
      </c>
      <c r="AX301" s="118">
        <v>53844</v>
      </c>
      <c r="AY301" s="5">
        <f t="shared" si="115"/>
        <v>253338.61561990593</v>
      </c>
      <c r="AZ301" s="5">
        <f t="shared" si="116"/>
        <v>4754.6586581588872</v>
      </c>
      <c r="BA301" s="5">
        <f t="shared" si="86"/>
        <v>3171.2923105344753</v>
      </c>
      <c r="BB301" s="35">
        <f t="shared" si="87"/>
        <v>0.15021597727331826</v>
      </c>
      <c r="BC301" s="5">
        <f t="shared" si="88"/>
        <v>1583.3663476244119</v>
      </c>
      <c r="BD301" s="35">
        <f t="shared" si="89"/>
        <v>7.4999999999999997E-2</v>
      </c>
      <c r="BE301" s="5">
        <f t="shared" si="117"/>
        <v>429832.67669062852</v>
      </c>
      <c r="BF301" s="5">
        <f t="shared" si="118"/>
        <v>977546.28612440184</v>
      </c>
      <c r="BG301" s="5">
        <f t="shared" si="90"/>
        <v>250167.32330937145</v>
      </c>
      <c r="BH301" s="5">
        <f t="shared" si="91"/>
        <v>1407378.9628150305</v>
      </c>
      <c r="BI301" s="150"/>
      <c r="BJ301" s="2">
        <v>296</v>
      </c>
      <c r="BK301" s="118">
        <v>53844</v>
      </c>
      <c r="BL301" s="5">
        <f t="shared" si="119"/>
        <v>248749.19323301385</v>
      </c>
      <c r="BM301" s="5">
        <f t="shared" si="120"/>
        <v>4638.7987043821031</v>
      </c>
      <c r="BN301" s="5">
        <f t="shared" si="92"/>
        <v>3135.9389952659776</v>
      </c>
      <c r="BO301" s="35">
        <f t="shared" si="93"/>
        <v>0.15128196981905762</v>
      </c>
      <c r="BP301" s="5">
        <f t="shared" si="94"/>
        <v>1502.8597091161253</v>
      </c>
      <c r="BQ301" s="35">
        <f t="shared" si="95"/>
        <v>7.2499999999999995E-2</v>
      </c>
      <c r="BR301" s="5">
        <f t="shared" si="121"/>
        <v>434386.74576225277</v>
      </c>
      <c r="BS301" s="5">
        <f t="shared" si="122"/>
        <v>938697.67073484953</v>
      </c>
      <c r="BT301" s="5">
        <f t="shared" si="96"/>
        <v>245613.25423774787</v>
      </c>
      <c r="BU301" s="5">
        <f t="shared" si="97"/>
        <v>1373084.4164971022</v>
      </c>
      <c r="BV301" s="150"/>
      <c r="BW301" s="2">
        <v>296</v>
      </c>
      <c r="BX301" s="118">
        <v>53844</v>
      </c>
      <c r="BY301" s="5">
        <f t="shared" si="123"/>
        <v>244154.87719919908</v>
      </c>
      <c r="BZ301" s="5">
        <f t="shared" si="124"/>
        <v>4524.056967218442</v>
      </c>
      <c r="CA301" s="5">
        <f t="shared" si="98"/>
        <v>3099.8201835564473</v>
      </c>
      <c r="CB301" s="35">
        <f t="shared" si="99"/>
        <v>0.15235346772257471</v>
      </c>
      <c r="CC301" s="5">
        <f t="shared" si="100"/>
        <v>1424.2367836619947</v>
      </c>
      <c r="CD301" s="35">
        <f t="shared" si="101"/>
        <v>7.0000000000000007E-2</v>
      </c>
      <c r="CE301" s="5">
        <f t="shared" si="125"/>
        <v>438944.9429843566</v>
      </c>
      <c r="CF301" s="5">
        <f t="shared" si="126"/>
        <v>900175.91931230249</v>
      </c>
      <c r="CG301" s="5">
        <f t="shared" si="102"/>
        <v>241055.05701564264</v>
      </c>
      <c r="CH301" s="5">
        <f t="shared" si="103"/>
        <v>1339120.862296659</v>
      </c>
    </row>
    <row r="302" spans="9:86" ht="14.25" customHeight="1">
      <c r="I302" s="150"/>
      <c r="J302" s="2">
        <v>297</v>
      </c>
      <c r="K302" s="118">
        <v>53874</v>
      </c>
      <c r="L302" s="5">
        <f t="shared" si="104"/>
        <v>263785.12993060943</v>
      </c>
      <c r="M302" s="5">
        <f t="shared" si="67"/>
        <v>5108.6129075462923</v>
      </c>
      <c r="N302" s="5">
        <f t="shared" si="68"/>
        <v>3295.0901392733522</v>
      </c>
      <c r="O302" s="35">
        <f t="shared" si="69"/>
        <v>0.14989882743459343</v>
      </c>
      <c r="P302" s="5">
        <f t="shared" si="70"/>
        <v>1813.5227682729399</v>
      </c>
      <c r="Q302" s="35">
        <f t="shared" si="71"/>
        <v>8.2500000000000004E-2</v>
      </c>
      <c r="R302" s="5">
        <f t="shared" si="105"/>
        <v>419509.96020866453</v>
      </c>
      <c r="S302" s="5">
        <f t="shared" si="106"/>
        <v>1097748.0733325845</v>
      </c>
      <c r="T302" s="5">
        <f t="shared" si="72"/>
        <v>260490.03979133608</v>
      </c>
      <c r="U302" s="5">
        <f t="shared" si="73"/>
        <v>1517258.0335412491</v>
      </c>
      <c r="V302" s="150"/>
      <c r="W302" s="2">
        <v>297</v>
      </c>
      <c r="X302" s="118">
        <v>53874</v>
      </c>
      <c r="Y302" s="5">
        <f t="shared" si="107"/>
        <v>259255.16601198044</v>
      </c>
      <c r="Z302" s="5">
        <f t="shared" si="108"/>
        <v>4989.5991023797669</v>
      </c>
      <c r="AA302" s="5">
        <f t="shared" si="74"/>
        <v>3261.2313289665635</v>
      </c>
      <c r="AB302" s="35">
        <f t="shared" si="75"/>
        <v>0.15095080475962552</v>
      </c>
      <c r="AC302" s="5">
        <f t="shared" si="76"/>
        <v>1728.3677734132032</v>
      </c>
      <c r="AD302" s="35">
        <f t="shared" si="77"/>
        <v>0.08</v>
      </c>
      <c r="AE302" s="5">
        <f t="shared" si="109"/>
        <v>424006.06531698635</v>
      </c>
      <c r="AF302" s="5">
        <f t="shared" si="110"/>
        <v>1057904.8680898049</v>
      </c>
      <c r="AG302" s="5">
        <f t="shared" si="78"/>
        <v>255993.93468301388</v>
      </c>
      <c r="AH302" s="5">
        <f t="shared" si="79"/>
        <v>1481910.9334067912</v>
      </c>
      <c r="AI302" s="150"/>
      <c r="AJ302" s="2">
        <v>297</v>
      </c>
      <c r="AK302" s="118">
        <v>53874</v>
      </c>
      <c r="AL302" s="5">
        <f t="shared" si="111"/>
        <v>254715.27211850052</v>
      </c>
      <c r="AM302" s="5">
        <f t="shared" si="112"/>
        <v>4871.6032698015033</v>
      </c>
      <c r="AN302" s="5">
        <f t="shared" si="80"/>
        <v>3226.5671373695209</v>
      </c>
      <c r="AO302" s="35">
        <f t="shared" si="81"/>
        <v>0.15200818280900408</v>
      </c>
      <c r="AP302" s="5">
        <f t="shared" si="82"/>
        <v>1645.0361324319824</v>
      </c>
      <c r="AQ302" s="35">
        <f t="shared" si="83"/>
        <v>7.7499999999999999E-2</v>
      </c>
      <c r="AR302" s="5">
        <f t="shared" si="113"/>
        <v>428511.29501886974</v>
      </c>
      <c r="AS302" s="5">
        <f t="shared" si="114"/>
        <v>1018354.8761121769</v>
      </c>
      <c r="AT302" s="5">
        <f t="shared" si="84"/>
        <v>251488.70498113101</v>
      </c>
      <c r="AU302" s="5">
        <f t="shared" si="85"/>
        <v>1446866.1711310467</v>
      </c>
      <c r="AV302" s="150"/>
      <c r="AW302" s="2">
        <v>297</v>
      </c>
      <c r="AX302" s="118">
        <v>53874</v>
      </c>
      <c r="AY302" s="5">
        <f t="shared" si="115"/>
        <v>250167.32330937145</v>
      </c>
      <c r="AZ302" s="5">
        <f t="shared" si="116"/>
        <v>4754.6586581588872</v>
      </c>
      <c r="BA302" s="5">
        <f t="shared" si="86"/>
        <v>3191.1128874753158</v>
      </c>
      <c r="BB302" s="35">
        <f t="shared" si="87"/>
        <v>0.15307096923425129</v>
      </c>
      <c r="BC302" s="5">
        <f t="shared" si="88"/>
        <v>1563.5457706835714</v>
      </c>
      <c r="BD302" s="35">
        <f t="shared" si="89"/>
        <v>7.4999999999999997E-2</v>
      </c>
      <c r="BE302" s="5">
        <f t="shared" si="117"/>
        <v>433023.78957810381</v>
      </c>
      <c r="BF302" s="5">
        <f t="shared" si="118"/>
        <v>979109.8318950854</v>
      </c>
      <c r="BG302" s="5">
        <f t="shared" si="90"/>
        <v>246976.21042189613</v>
      </c>
      <c r="BH302" s="5">
        <f t="shared" si="91"/>
        <v>1412133.6214731892</v>
      </c>
      <c r="BI302" s="150"/>
      <c r="BJ302" s="2">
        <v>297</v>
      </c>
      <c r="BK302" s="118">
        <v>53874</v>
      </c>
      <c r="BL302" s="5">
        <f t="shared" si="119"/>
        <v>245613.25423774787</v>
      </c>
      <c r="BM302" s="5">
        <f t="shared" si="120"/>
        <v>4638.7987043821031</v>
      </c>
      <c r="BN302" s="5">
        <f t="shared" si="92"/>
        <v>3154.8852933623766</v>
      </c>
      <c r="BO302" s="35">
        <f t="shared" si="93"/>
        <v>0.15413917151108736</v>
      </c>
      <c r="BP302" s="5">
        <f t="shared" si="94"/>
        <v>1483.9134110197267</v>
      </c>
      <c r="BQ302" s="35">
        <f t="shared" si="95"/>
        <v>7.2499999999999995E-2</v>
      </c>
      <c r="BR302" s="5">
        <f t="shared" si="121"/>
        <v>437541.63105561514</v>
      </c>
      <c r="BS302" s="5">
        <f t="shared" si="122"/>
        <v>940181.58414586924</v>
      </c>
      <c r="BT302" s="5">
        <f t="shared" si="96"/>
        <v>242458.3689443855</v>
      </c>
      <c r="BU302" s="5">
        <f t="shared" si="97"/>
        <v>1377723.2152014845</v>
      </c>
      <c r="BV302" s="150"/>
      <c r="BW302" s="2">
        <v>297</v>
      </c>
      <c r="BX302" s="118">
        <v>53874</v>
      </c>
      <c r="BY302" s="5">
        <f t="shared" si="123"/>
        <v>241055.05701564264</v>
      </c>
      <c r="BZ302" s="5">
        <f t="shared" si="124"/>
        <v>4524.056967218442</v>
      </c>
      <c r="CA302" s="5">
        <f t="shared" si="98"/>
        <v>3117.9024679605263</v>
      </c>
      <c r="CB302" s="35">
        <f t="shared" si="99"/>
        <v>0.15521279693832923</v>
      </c>
      <c r="CC302" s="5">
        <f t="shared" si="100"/>
        <v>1406.1544992579154</v>
      </c>
      <c r="CD302" s="35">
        <f t="shared" si="101"/>
        <v>7.0000000000000007E-2</v>
      </c>
      <c r="CE302" s="5">
        <f t="shared" si="125"/>
        <v>442062.84545231715</v>
      </c>
      <c r="CF302" s="5">
        <f t="shared" si="126"/>
        <v>901582.0738115604</v>
      </c>
      <c r="CG302" s="5">
        <f t="shared" si="102"/>
        <v>237937.15454768212</v>
      </c>
      <c r="CH302" s="5">
        <f t="shared" si="103"/>
        <v>1343644.9192638774</v>
      </c>
    </row>
    <row r="303" spans="9:86" ht="14.25" customHeight="1">
      <c r="I303" s="150"/>
      <c r="J303" s="2">
        <v>298</v>
      </c>
      <c r="K303" s="118">
        <v>53905</v>
      </c>
      <c r="L303" s="5">
        <f t="shared" si="104"/>
        <v>260490.03979133608</v>
      </c>
      <c r="M303" s="5">
        <f t="shared" si="67"/>
        <v>5108.6129075462923</v>
      </c>
      <c r="N303" s="5">
        <f t="shared" si="68"/>
        <v>3317.7438839808565</v>
      </c>
      <c r="O303" s="35">
        <f t="shared" si="69"/>
        <v>0.15283857547744312</v>
      </c>
      <c r="P303" s="5">
        <f t="shared" si="70"/>
        <v>1790.8690235654356</v>
      </c>
      <c r="Q303" s="35">
        <f t="shared" si="71"/>
        <v>8.2500000000000004E-2</v>
      </c>
      <c r="R303" s="5">
        <f t="shared" si="105"/>
        <v>422827.70409264538</v>
      </c>
      <c r="S303" s="5">
        <f t="shared" si="106"/>
        <v>1099538.9423561499</v>
      </c>
      <c r="T303" s="5">
        <f t="shared" si="72"/>
        <v>257172.29590735523</v>
      </c>
      <c r="U303" s="5">
        <f t="shared" si="73"/>
        <v>1522366.6464487952</v>
      </c>
      <c r="V303" s="150"/>
      <c r="W303" s="2">
        <v>298</v>
      </c>
      <c r="X303" s="118">
        <v>53905</v>
      </c>
      <c r="Y303" s="5">
        <f t="shared" si="107"/>
        <v>255993.93468301388</v>
      </c>
      <c r="Z303" s="5">
        <f t="shared" si="108"/>
        <v>4989.5991023797669</v>
      </c>
      <c r="AA303" s="5">
        <f t="shared" si="74"/>
        <v>3282.9728711596745</v>
      </c>
      <c r="AB303" s="35">
        <f t="shared" si="75"/>
        <v>0.15389299946773363</v>
      </c>
      <c r="AC303" s="5">
        <f t="shared" si="76"/>
        <v>1706.6262312200927</v>
      </c>
      <c r="AD303" s="35">
        <f t="shared" si="77"/>
        <v>0.08</v>
      </c>
      <c r="AE303" s="5">
        <f t="shared" si="109"/>
        <v>427289.03818814602</v>
      </c>
      <c r="AF303" s="5">
        <f t="shared" si="110"/>
        <v>1059611.494321025</v>
      </c>
      <c r="AG303" s="5">
        <f t="shared" si="78"/>
        <v>252710.96181185421</v>
      </c>
      <c r="AH303" s="5">
        <f t="shared" si="79"/>
        <v>1486900.5325091709</v>
      </c>
      <c r="AI303" s="150"/>
      <c r="AJ303" s="2">
        <v>298</v>
      </c>
      <c r="AK303" s="118">
        <v>53905</v>
      </c>
      <c r="AL303" s="5">
        <f t="shared" si="111"/>
        <v>251488.70498113101</v>
      </c>
      <c r="AM303" s="5">
        <f t="shared" si="112"/>
        <v>4871.6032698015033</v>
      </c>
      <c r="AN303" s="5">
        <f t="shared" si="80"/>
        <v>3247.4053834650322</v>
      </c>
      <c r="AO303" s="35">
        <f t="shared" si="81"/>
        <v>0.15495274272657369</v>
      </c>
      <c r="AP303" s="5">
        <f t="shared" si="82"/>
        <v>1624.1978863364711</v>
      </c>
      <c r="AQ303" s="35">
        <f t="shared" si="83"/>
        <v>7.7499999999999999E-2</v>
      </c>
      <c r="AR303" s="5">
        <f t="shared" si="113"/>
        <v>431758.7004023348</v>
      </c>
      <c r="AS303" s="5">
        <f t="shared" si="114"/>
        <v>1019979.0739985134</v>
      </c>
      <c r="AT303" s="5">
        <f t="shared" si="84"/>
        <v>248241.29959766599</v>
      </c>
      <c r="AU303" s="5">
        <f t="shared" si="85"/>
        <v>1451737.7744008482</v>
      </c>
      <c r="AV303" s="150"/>
      <c r="AW303" s="2">
        <v>298</v>
      </c>
      <c r="AX303" s="118">
        <v>53905</v>
      </c>
      <c r="AY303" s="5">
        <f t="shared" si="115"/>
        <v>246976.21042189613</v>
      </c>
      <c r="AZ303" s="5">
        <f t="shared" si="116"/>
        <v>4754.6586581588872</v>
      </c>
      <c r="BA303" s="5">
        <f t="shared" si="86"/>
        <v>3211.0573430220365</v>
      </c>
      <c r="BB303" s="35">
        <f t="shared" si="87"/>
        <v>0.1560178126081096</v>
      </c>
      <c r="BC303" s="5">
        <f t="shared" si="88"/>
        <v>1543.6013151368506</v>
      </c>
      <c r="BD303" s="35">
        <f t="shared" si="89"/>
        <v>7.4999999999999997E-2</v>
      </c>
      <c r="BE303" s="5">
        <f t="shared" si="117"/>
        <v>436234.84692112583</v>
      </c>
      <c r="BF303" s="5">
        <f t="shared" si="118"/>
        <v>980653.43321022228</v>
      </c>
      <c r="BG303" s="5">
        <f t="shared" si="90"/>
        <v>243765.15307887411</v>
      </c>
      <c r="BH303" s="5">
        <f t="shared" si="91"/>
        <v>1416888.2801313482</v>
      </c>
      <c r="BI303" s="150"/>
      <c r="BJ303" s="2">
        <v>298</v>
      </c>
      <c r="BK303" s="118">
        <v>53905</v>
      </c>
      <c r="BL303" s="5">
        <f t="shared" si="119"/>
        <v>242458.3689443855</v>
      </c>
      <c r="BM303" s="5">
        <f t="shared" si="120"/>
        <v>4638.7987043821031</v>
      </c>
      <c r="BN303" s="5">
        <f t="shared" si="92"/>
        <v>3173.9460586764408</v>
      </c>
      <c r="BO303" s="35">
        <f t="shared" si="93"/>
        <v>0.15708821629850059</v>
      </c>
      <c r="BP303" s="5">
        <f t="shared" si="94"/>
        <v>1464.8526457056623</v>
      </c>
      <c r="BQ303" s="35">
        <f t="shared" si="95"/>
        <v>7.2499999999999995E-2</v>
      </c>
      <c r="BR303" s="5">
        <f t="shared" si="121"/>
        <v>440715.57711429161</v>
      </c>
      <c r="BS303" s="5">
        <f t="shared" si="122"/>
        <v>941646.43679157493</v>
      </c>
      <c r="BT303" s="5">
        <f t="shared" si="96"/>
        <v>239284.42288570906</v>
      </c>
      <c r="BU303" s="5">
        <f t="shared" si="97"/>
        <v>1382362.0139058665</v>
      </c>
      <c r="BV303" s="150"/>
      <c r="BW303" s="2">
        <v>298</v>
      </c>
      <c r="BX303" s="118">
        <v>53905</v>
      </c>
      <c r="BY303" s="5">
        <f t="shared" si="123"/>
        <v>237937.15454768212</v>
      </c>
      <c r="BZ303" s="5">
        <f t="shared" si="124"/>
        <v>4524.056967218442</v>
      </c>
      <c r="CA303" s="5">
        <f t="shared" si="98"/>
        <v>3136.0902323569626</v>
      </c>
      <c r="CB303" s="35">
        <f t="shared" si="99"/>
        <v>0.15816396081487963</v>
      </c>
      <c r="CC303" s="5">
        <f t="shared" si="100"/>
        <v>1387.9667348614792</v>
      </c>
      <c r="CD303" s="35">
        <f t="shared" si="101"/>
        <v>7.0000000000000007E-2</v>
      </c>
      <c r="CE303" s="5">
        <f t="shared" si="125"/>
        <v>445198.93568467413</v>
      </c>
      <c r="CF303" s="5">
        <f t="shared" si="126"/>
        <v>902970.04054642189</v>
      </c>
      <c r="CG303" s="5">
        <f t="shared" si="102"/>
        <v>234801.06431532514</v>
      </c>
      <c r="CH303" s="5">
        <f t="shared" si="103"/>
        <v>1348168.9762310961</v>
      </c>
    </row>
    <row r="304" spans="9:86" ht="14.25" customHeight="1">
      <c r="I304" s="150"/>
      <c r="J304" s="2">
        <v>299</v>
      </c>
      <c r="K304" s="118">
        <v>53936</v>
      </c>
      <c r="L304" s="5">
        <f t="shared" si="104"/>
        <v>257172.29590735523</v>
      </c>
      <c r="M304" s="5">
        <f t="shared" si="67"/>
        <v>5108.6129075462923</v>
      </c>
      <c r="N304" s="5">
        <f t="shared" si="68"/>
        <v>3340.5533731832247</v>
      </c>
      <c r="O304" s="35">
        <f t="shared" si="69"/>
        <v>0.15587464558250733</v>
      </c>
      <c r="P304" s="5">
        <f t="shared" si="70"/>
        <v>1768.0595343630673</v>
      </c>
      <c r="Q304" s="35">
        <f t="shared" si="71"/>
        <v>8.2500000000000004E-2</v>
      </c>
      <c r="R304" s="5">
        <f t="shared" si="105"/>
        <v>426168.25746582862</v>
      </c>
      <c r="S304" s="5">
        <f t="shared" si="106"/>
        <v>1101307.0018905129</v>
      </c>
      <c r="T304" s="5">
        <f t="shared" si="72"/>
        <v>253831.74253417202</v>
      </c>
      <c r="U304" s="5">
        <f t="shared" si="73"/>
        <v>1527475.2593563416</v>
      </c>
      <c r="V304" s="150"/>
      <c r="W304" s="2">
        <v>299</v>
      </c>
      <c r="X304" s="118">
        <v>53936</v>
      </c>
      <c r="Y304" s="5">
        <f t="shared" si="107"/>
        <v>252710.96181185421</v>
      </c>
      <c r="Z304" s="5">
        <f t="shared" si="108"/>
        <v>4989.5991023797669</v>
      </c>
      <c r="AA304" s="5">
        <f t="shared" si="74"/>
        <v>3304.8593569674053</v>
      </c>
      <c r="AB304" s="35">
        <f t="shared" si="75"/>
        <v>0.15693150783516413</v>
      </c>
      <c r="AC304" s="5">
        <f t="shared" si="76"/>
        <v>1684.7397454123616</v>
      </c>
      <c r="AD304" s="35">
        <f t="shared" si="77"/>
        <v>0.08</v>
      </c>
      <c r="AE304" s="5">
        <f t="shared" si="109"/>
        <v>430593.8975451134</v>
      </c>
      <c r="AF304" s="5">
        <f t="shared" si="110"/>
        <v>1061296.2340664372</v>
      </c>
      <c r="AG304" s="5">
        <f t="shared" si="78"/>
        <v>249406.1024548868</v>
      </c>
      <c r="AH304" s="5">
        <f t="shared" si="79"/>
        <v>1491890.1316115507</v>
      </c>
      <c r="AI304" s="150"/>
      <c r="AJ304" s="2">
        <v>299</v>
      </c>
      <c r="AK304" s="118">
        <v>53936</v>
      </c>
      <c r="AL304" s="5">
        <f t="shared" si="111"/>
        <v>248241.29959766599</v>
      </c>
      <c r="AM304" s="5">
        <f t="shared" si="112"/>
        <v>4871.6032698015033</v>
      </c>
      <c r="AN304" s="5">
        <f t="shared" si="80"/>
        <v>3268.3782098999104</v>
      </c>
      <c r="AO304" s="35">
        <f t="shared" si="81"/>
        <v>0.15799360776133997</v>
      </c>
      <c r="AP304" s="5">
        <f t="shared" si="82"/>
        <v>1603.2250599015929</v>
      </c>
      <c r="AQ304" s="35">
        <f t="shared" si="83"/>
        <v>7.7499999999999999E-2</v>
      </c>
      <c r="AR304" s="5">
        <f t="shared" si="113"/>
        <v>435027.07861223473</v>
      </c>
      <c r="AS304" s="5">
        <f t="shared" si="114"/>
        <v>1021582.299058415</v>
      </c>
      <c r="AT304" s="5">
        <f t="shared" si="84"/>
        <v>244972.92138776608</v>
      </c>
      <c r="AU304" s="5">
        <f t="shared" si="85"/>
        <v>1456609.3776706497</v>
      </c>
      <c r="AV304" s="150"/>
      <c r="AW304" s="2">
        <v>299</v>
      </c>
      <c r="AX304" s="118">
        <v>53936</v>
      </c>
      <c r="AY304" s="5">
        <f t="shared" si="115"/>
        <v>243765.15307887411</v>
      </c>
      <c r="AZ304" s="5">
        <f t="shared" si="116"/>
        <v>4754.6586581588872</v>
      </c>
      <c r="BA304" s="5">
        <f t="shared" si="86"/>
        <v>3231.1264514159238</v>
      </c>
      <c r="BB304" s="35">
        <f t="shared" si="87"/>
        <v>0.15906095242598231</v>
      </c>
      <c r="BC304" s="5">
        <f t="shared" si="88"/>
        <v>1523.5322067429631</v>
      </c>
      <c r="BD304" s="35">
        <f t="shared" si="89"/>
        <v>7.4999999999999997E-2</v>
      </c>
      <c r="BE304" s="5">
        <f t="shared" si="117"/>
        <v>439465.97337254178</v>
      </c>
      <c r="BF304" s="5">
        <f t="shared" si="118"/>
        <v>982176.96541696519</v>
      </c>
      <c r="BG304" s="5">
        <f t="shared" si="90"/>
        <v>240534.0266274582</v>
      </c>
      <c r="BH304" s="5">
        <f t="shared" si="91"/>
        <v>1421642.9387895069</v>
      </c>
      <c r="BI304" s="150"/>
      <c r="BJ304" s="2">
        <v>299</v>
      </c>
      <c r="BK304" s="118">
        <v>53936</v>
      </c>
      <c r="BL304" s="5">
        <f t="shared" si="119"/>
        <v>239284.42288570906</v>
      </c>
      <c r="BM304" s="5">
        <f t="shared" si="120"/>
        <v>4638.7987043821031</v>
      </c>
      <c r="BN304" s="5">
        <f t="shared" si="92"/>
        <v>3193.1219827809441</v>
      </c>
      <c r="BO304" s="35">
        <f t="shared" si="93"/>
        <v>0.16013354873364716</v>
      </c>
      <c r="BP304" s="5">
        <f t="shared" si="94"/>
        <v>1445.676721601159</v>
      </c>
      <c r="BQ304" s="35">
        <f t="shared" si="95"/>
        <v>7.2499999999999995E-2</v>
      </c>
      <c r="BR304" s="5">
        <f t="shared" si="121"/>
        <v>443908.69909707253</v>
      </c>
      <c r="BS304" s="5">
        <f t="shared" si="122"/>
        <v>943092.1135131761</v>
      </c>
      <c r="BT304" s="5">
        <f t="shared" si="96"/>
        <v>236091.30090292811</v>
      </c>
      <c r="BU304" s="5">
        <f t="shared" si="97"/>
        <v>1387000.8126102486</v>
      </c>
      <c r="BV304" s="150"/>
      <c r="BW304" s="2">
        <v>299</v>
      </c>
      <c r="BX304" s="118">
        <v>53936</v>
      </c>
      <c r="BY304" s="5">
        <f t="shared" si="123"/>
        <v>234801.06431532514</v>
      </c>
      <c r="BZ304" s="5">
        <f t="shared" si="124"/>
        <v>4524.056967218442</v>
      </c>
      <c r="CA304" s="5">
        <f t="shared" si="98"/>
        <v>3154.3840920457119</v>
      </c>
      <c r="CB304" s="35">
        <f t="shared" si="99"/>
        <v>0.16121140342751827</v>
      </c>
      <c r="CC304" s="5">
        <f t="shared" si="100"/>
        <v>1369.6728751727301</v>
      </c>
      <c r="CD304" s="35">
        <f t="shared" si="101"/>
        <v>7.0000000000000007E-2</v>
      </c>
      <c r="CE304" s="5">
        <f t="shared" si="125"/>
        <v>448353.31977671984</v>
      </c>
      <c r="CF304" s="5">
        <f t="shared" si="126"/>
        <v>904339.71342159458</v>
      </c>
      <c r="CG304" s="5">
        <f t="shared" si="102"/>
        <v>231646.68022327943</v>
      </c>
      <c r="CH304" s="5">
        <f t="shared" si="103"/>
        <v>1352693.0331983145</v>
      </c>
    </row>
    <row r="305" spans="9:86" ht="14.25" customHeight="1">
      <c r="I305" s="150"/>
      <c r="J305" s="2">
        <v>300</v>
      </c>
      <c r="K305" s="118">
        <v>53966</v>
      </c>
      <c r="L305" s="5">
        <f t="shared" si="104"/>
        <v>253831.74253417202</v>
      </c>
      <c r="M305" s="5">
        <f t="shared" si="67"/>
        <v>5108.6129075462923</v>
      </c>
      <c r="N305" s="5">
        <f t="shared" si="68"/>
        <v>3363.5196776238599</v>
      </c>
      <c r="O305" s="35">
        <f t="shared" si="69"/>
        <v>0.15901177578707504</v>
      </c>
      <c r="P305" s="5">
        <f t="shared" si="70"/>
        <v>1745.0932299224326</v>
      </c>
      <c r="Q305" s="35">
        <f t="shared" si="71"/>
        <v>8.2500000000000004E-2</v>
      </c>
      <c r="R305" s="5">
        <f t="shared" si="105"/>
        <v>429531.77714345249</v>
      </c>
      <c r="S305" s="5">
        <f t="shared" si="106"/>
        <v>1103052.0951204353</v>
      </c>
      <c r="T305" s="5">
        <f t="shared" si="72"/>
        <v>250468.22285654815</v>
      </c>
      <c r="U305" s="5">
        <f t="shared" si="73"/>
        <v>1532583.8722638879</v>
      </c>
      <c r="V305" s="150"/>
      <c r="W305" s="2">
        <v>300</v>
      </c>
      <c r="X305" s="118">
        <v>53966</v>
      </c>
      <c r="Y305" s="5">
        <f t="shared" si="107"/>
        <v>249406.1024548868</v>
      </c>
      <c r="Z305" s="5">
        <f t="shared" si="108"/>
        <v>4989.5991023797669</v>
      </c>
      <c r="AA305" s="5">
        <f t="shared" si="74"/>
        <v>3326.8917526805217</v>
      </c>
      <c r="AB305" s="35">
        <f t="shared" si="75"/>
        <v>0.16007106738451832</v>
      </c>
      <c r="AC305" s="5">
        <f t="shared" si="76"/>
        <v>1662.7073496992455</v>
      </c>
      <c r="AD305" s="35">
        <f t="shared" si="77"/>
        <v>0.08</v>
      </c>
      <c r="AE305" s="5">
        <f t="shared" si="109"/>
        <v>433920.78929779393</v>
      </c>
      <c r="AF305" s="5">
        <f t="shared" si="110"/>
        <v>1062958.9414161365</v>
      </c>
      <c r="AG305" s="5">
        <f t="shared" si="78"/>
        <v>246079.21070220627</v>
      </c>
      <c r="AH305" s="5">
        <f t="shared" si="79"/>
        <v>1496879.7307139304</v>
      </c>
      <c r="AI305" s="150"/>
      <c r="AJ305" s="2">
        <v>300</v>
      </c>
      <c r="AK305" s="118">
        <v>53966</v>
      </c>
      <c r="AL305" s="5">
        <f t="shared" si="111"/>
        <v>244972.92138776608</v>
      </c>
      <c r="AM305" s="5">
        <f t="shared" si="112"/>
        <v>4871.6032698015033</v>
      </c>
      <c r="AN305" s="5">
        <f t="shared" si="80"/>
        <v>3289.4864858388473</v>
      </c>
      <c r="AO305" s="35">
        <f t="shared" si="81"/>
        <v>0.16113551492323219</v>
      </c>
      <c r="AP305" s="5">
        <f t="shared" si="82"/>
        <v>1582.116783962656</v>
      </c>
      <c r="AQ305" s="35">
        <f t="shared" si="83"/>
        <v>7.7499999999999999E-2</v>
      </c>
      <c r="AR305" s="5">
        <f t="shared" si="113"/>
        <v>438316.56509807357</v>
      </c>
      <c r="AS305" s="5">
        <f t="shared" si="114"/>
        <v>1023164.4158423777</v>
      </c>
      <c r="AT305" s="5">
        <f t="shared" si="84"/>
        <v>241683.43490192722</v>
      </c>
      <c r="AU305" s="5">
        <f t="shared" si="85"/>
        <v>1461480.9809404514</v>
      </c>
      <c r="AV305" s="150"/>
      <c r="AW305" s="2">
        <v>300</v>
      </c>
      <c r="AX305" s="118">
        <v>53966</v>
      </c>
      <c r="AY305" s="5">
        <f t="shared" si="115"/>
        <v>240534.0266274582</v>
      </c>
      <c r="AZ305" s="5">
        <f t="shared" si="116"/>
        <v>4754.6586581588872</v>
      </c>
      <c r="BA305" s="5">
        <f t="shared" si="86"/>
        <v>3251.3209917372733</v>
      </c>
      <c r="BB305" s="35">
        <f t="shared" si="87"/>
        <v>0.16220512518703006</v>
      </c>
      <c r="BC305" s="5">
        <f t="shared" si="88"/>
        <v>1503.3376664216137</v>
      </c>
      <c r="BD305" s="35">
        <f t="shared" si="89"/>
        <v>7.4999999999999997E-2</v>
      </c>
      <c r="BE305" s="5">
        <f t="shared" si="117"/>
        <v>442717.29436427902</v>
      </c>
      <c r="BF305" s="5">
        <f t="shared" si="118"/>
        <v>983680.30308338685</v>
      </c>
      <c r="BG305" s="5">
        <f t="shared" si="90"/>
        <v>237282.70563572092</v>
      </c>
      <c r="BH305" s="5">
        <f t="shared" si="91"/>
        <v>1426397.5974476659</v>
      </c>
      <c r="BI305" s="150"/>
      <c r="BJ305" s="2">
        <v>300</v>
      </c>
      <c r="BK305" s="118">
        <v>53966</v>
      </c>
      <c r="BL305" s="5">
        <f t="shared" si="119"/>
        <v>236091.30090292811</v>
      </c>
      <c r="BM305" s="5">
        <f t="shared" si="120"/>
        <v>4638.7987043821031</v>
      </c>
      <c r="BN305" s="5">
        <f t="shared" si="92"/>
        <v>3212.4137614269125</v>
      </c>
      <c r="BO305" s="35">
        <f t="shared" si="93"/>
        <v>0.1632799048067122</v>
      </c>
      <c r="BP305" s="5">
        <f t="shared" si="94"/>
        <v>1426.3849429551906</v>
      </c>
      <c r="BQ305" s="35">
        <f t="shared" si="95"/>
        <v>7.2499999999999995E-2</v>
      </c>
      <c r="BR305" s="5">
        <f t="shared" si="121"/>
        <v>447121.11285849946</v>
      </c>
      <c r="BS305" s="5">
        <f t="shared" si="122"/>
        <v>944518.49845613132</v>
      </c>
      <c r="BT305" s="5">
        <f t="shared" si="96"/>
        <v>232878.88714150121</v>
      </c>
      <c r="BU305" s="5">
        <f t="shared" si="97"/>
        <v>1391639.6113146308</v>
      </c>
      <c r="BV305" s="150"/>
      <c r="BW305" s="2">
        <v>300</v>
      </c>
      <c r="BX305" s="118">
        <v>53966</v>
      </c>
      <c r="BY305" s="5">
        <f t="shared" si="123"/>
        <v>231646.68022327943</v>
      </c>
      <c r="BZ305" s="5">
        <f t="shared" si="124"/>
        <v>4524.056967218442</v>
      </c>
      <c r="CA305" s="5">
        <f t="shared" si="98"/>
        <v>3172.7846659159786</v>
      </c>
      <c r="CB305" s="35">
        <f t="shared" si="99"/>
        <v>0.16435986025913935</v>
      </c>
      <c r="CC305" s="5">
        <f t="shared" si="100"/>
        <v>1351.2723013024633</v>
      </c>
      <c r="CD305" s="35">
        <f t="shared" si="101"/>
        <v>7.0000000000000007E-2</v>
      </c>
      <c r="CE305" s="5">
        <f t="shared" si="125"/>
        <v>451526.10444263584</v>
      </c>
      <c r="CF305" s="5">
        <f t="shared" si="126"/>
        <v>905690.98572289699</v>
      </c>
      <c r="CG305" s="5">
        <f t="shared" si="102"/>
        <v>228473.89555736346</v>
      </c>
      <c r="CH305" s="5">
        <f t="shared" si="103"/>
        <v>1357217.0901655329</v>
      </c>
    </row>
    <row r="306" spans="9:86" ht="14.25" customHeight="1">
      <c r="I306" s="150"/>
      <c r="J306" s="2">
        <v>301</v>
      </c>
      <c r="K306" s="118">
        <v>53997</v>
      </c>
      <c r="L306" s="5">
        <f t="shared" si="104"/>
        <v>250468.22285654815</v>
      </c>
      <c r="M306" s="5">
        <f t="shared" si="67"/>
        <v>5108.6129075462923</v>
      </c>
      <c r="N306" s="5">
        <f t="shared" si="68"/>
        <v>3386.6438754075234</v>
      </c>
      <c r="O306" s="35">
        <f t="shared" si="69"/>
        <v>0.16225501998377681</v>
      </c>
      <c r="P306" s="5">
        <f t="shared" si="70"/>
        <v>1721.9690321387686</v>
      </c>
      <c r="Q306" s="35">
        <f t="shared" si="71"/>
        <v>8.2500000000000004E-2</v>
      </c>
      <c r="R306" s="5">
        <f t="shared" si="105"/>
        <v>432918.42101886001</v>
      </c>
      <c r="S306" s="5">
        <f t="shared" si="106"/>
        <v>1104774.0641525742</v>
      </c>
      <c r="T306" s="5">
        <f t="shared" si="72"/>
        <v>247081.57898114063</v>
      </c>
      <c r="U306" s="5">
        <f t="shared" si="73"/>
        <v>1537692.4851714342</v>
      </c>
      <c r="V306" s="150"/>
      <c r="W306" s="2">
        <v>301</v>
      </c>
      <c r="X306" s="118">
        <v>53997</v>
      </c>
      <c r="Y306" s="5">
        <f t="shared" si="107"/>
        <v>246079.21070220627</v>
      </c>
      <c r="Z306" s="5">
        <f t="shared" si="108"/>
        <v>4989.5991023797669</v>
      </c>
      <c r="AA306" s="5">
        <f t="shared" si="74"/>
        <v>3349.0710310317249</v>
      </c>
      <c r="AB306" s="35">
        <f t="shared" si="75"/>
        <v>0.16331673146097414</v>
      </c>
      <c r="AC306" s="5">
        <f t="shared" si="76"/>
        <v>1640.528071348042</v>
      </c>
      <c r="AD306" s="35">
        <f t="shared" si="77"/>
        <v>0.08</v>
      </c>
      <c r="AE306" s="5">
        <f t="shared" si="109"/>
        <v>437269.86032882566</v>
      </c>
      <c r="AF306" s="5">
        <f t="shared" si="110"/>
        <v>1064599.4694874845</v>
      </c>
      <c r="AG306" s="5">
        <f t="shared" si="78"/>
        <v>242730.13967117455</v>
      </c>
      <c r="AH306" s="5">
        <f t="shared" si="79"/>
        <v>1501869.3298163102</v>
      </c>
      <c r="AI306" s="150"/>
      <c r="AJ306" s="2">
        <v>301</v>
      </c>
      <c r="AK306" s="118">
        <v>53997</v>
      </c>
      <c r="AL306" s="5">
        <f t="shared" si="111"/>
        <v>241683.43490192722</v>
      </c>
      <c r="AM306" s="5">
        <f t="shared" si="112"/>
        <v>4871.6032698015033</v>
      </c>
      <c r="AN306" s="5">
        <f t="shared" si="80"/>
        <v>3310.73108605989</v>
      </c>
      <c r="AO306" s="35">
        <f t="shared" si="81"/>
        <v>0.16438351701199641</v>
      </c>
      <c r="AP306" s="5">
        <f t="shared" si="82"/>
        <v>1560.8721837416133</v>
      </c>
      <c r="AQ306" s="35">
        <f t="shared" si="83"/>
        <v>7.7499999999999999E-2</v>
      </c>
      <c r="AR306" s="5">
        <f t="shared" si="113"/>
        <v>441627.29618413345</v>
      </c>
      <c r="AS306" s="5">
        <f t="shared" si="114"/>
        <v>1024725.2880261193</v>
      </c>
      <c r="AT306" s="5">
        <f t="shared" si="84"/>
        <v>238372.70381586734</v>
      </c>
      <c r="AU306" s="5">
        <f t="shared" si="85"/>
        <v>1466352.5842102529</v>
      </c>
      <c r="AV306" s="150"/>
      <c r="AW306" s="2">
        <v>301</v>
      </c>
      <c r="AX306" s="118">
        <v>53997</v>
      </c>
      <c r="AY306" s="5">
        <f t="shared" si="115"/>
        <v>237282.70563572092</v>
      </c>
      <c r="AZ306" s="5">
        <f t="shared" si="116"/>
        <v>4754.6586581588872</v>
      </c>
      <c r="BA306" s="5">
        <f t="shared" si="86"/>
        <v>3271.6417479356314</v>
      </c>
      <c r="BB306" s="35">
        <f t="shared" si="87"/>
        <v>0.16545538314747435</v>
      </c>
      <c r="BC306" s="5">
        <f t="shared" si="88"/>
        <v>1483.0169102232555</v>
      </c>
      <c r="BD306" s="35">
        <f t="shared" si="89"/>
        <v>7.4999999999999983E-2</v>
      </c>
      <c r="BE306" s="5">
        <f t="shared" si="117"/>
        <v>445988.93611221464</v>
      </c>
      <c r="BF306" s="5">
        <f t="shared" si="118"/>
        <v>985163.31999361014</v>
      </c>
      <c r="BG306" s="5">
        <f t="shared" si="90"/>
        <v>234011.06388778531</v>
      </c>
      <c r="BH306" s="5">
        <f t="shared" si="91"/>
        <v>1431152.2561058248</v>
      </c>
      <c r="BI306" s="150"/>
      <c r="BJ306" s="2">
        <v>301</v>
      </c>
      <c r="BK306" s="118">
        <v>53997</v>
      </c>
      <c r="BL306" s="5">
        <f t="shared" si="119"/>
        <v>232878.88714150121</v>
      </c>
      <c r="BM306" s="5">
        <f t="shared" si="120"/>
        <v>4638.7987043821031</v>
      </c>
      <c r="BN306" s="5">
        <f t="shared" si="92"/>
        <v>3231.8220945688663</v>
      </c>
      <c r="BO306" s="35">
        <f t="shared" si="93"/>
        <v>0.16653233623218866</v>
      </c>
      <c r="BP306" s="5">
        <f t="shared" si="94"/>
        <v>1406.9766098132366</v>
      </c>
      <c r="BQ306" s="35">
        <f t="shared" si="95"/>
        <v>7.2500000000000009E-2</v>
      </c>
      <c r="BR306" s="5">
        <f t="shared" si="121"/>
        <v>450352.93495306832</v>
      </c>
      <c r="BS306" s="5">
        <f t="shared" si="122"/>
        <v>945925.4750659446</v>
      </c>
      <c r="BT306" s="5">
        <f t="shared" si="96"/>
        <v>229647.06504693234</v>
      </c>
      <c r="BU306" s="5">
        <f t="shared" si="97"/>
        <v>1396278.4100190129</v>
      </c>
      <c r="BV306" s="150"/>
      <c r="BW306" s="2">
        <v>301</v>
      </c>
      <c r="BX306" s="118">
        <v>53997</v>
      </c>
      <c r="BY306" s="5">
        <f t="shared" si="123"/>
        <v>228473.89555736346</v>
      </c>
      <c r="BZ306" s="5">
        <f t="shared" si="124"/>
        <v>4524.056967218442</v>
      </c>
      <c r="CA306" s="5">
        <f t="shared" si="98"/>
        <v>3191.292576467155</v>
      </c>
      <c r="CB306" s="35">
        <f t="shared" si="99"/>
        <v>0.16761438248419466</v>
      </c>
      <c r="CC306" s="5">
        <f t="shared" si="100"/>
        <v>1332.764390751287</v>
      </c>
      <c r="CD306" s="35">
        <f t="shared" si="101"/>
        <v>7.0000000000000007E-2</v>
      </c>
      <c r="CE306" s="5">
        <f t="shared" si="125"/>
        <v>454717.39701910299</v>
      </c>
      <c r="CF306" s="5">
        <f t="shared" si="126"/>
        <v>907023.75011364825</v>
      </c>
      <c r="CG306" s="5">
        <f t="shared" si="102"/>
        <v>225282.60298089631</v>
      </c>
      <c r="CH306" s="5">
        <f t="shared" si="103"/>
        <v>1361741.1471327513</v>
      </c>
    </row>
    <row r="307" spans="9:86" ht="14.25" customHeight="1">
      <c r="I307" s="150"/>
      <c r="J307" s="2">
        <v>302</v>
      </c>
      <c r="K307" s="118">
        <v>54027</v>
      </c>
      <c r="L307" s="5">
        <f t="shared" si="104"/>
        <v>247081.57898114063</v>
      </c>
      <c r="M307" s="5">
        <f t="shared" si="67"/>
        <v>5108.6129075462923</v>
      </c>
      <c r="N307" s="5">
        <f t="shared" si="68"/>
        <v>3409.9270520509504</v>
      </c>
      <c r="O307" s="35">
        <f t="shared" si="69"/>
        <v>0.16560977468795721</v>
      </c>
      <c r="P307" s="5">
        <f t="shared" si="70"/>
        <v>1698.6858554953419</v>
      </c>
      <c r="Q307" s="35">
        <f t="shared" si="71"/>
        <v>8.2500000000000004E-2</v>
      </c>
      <c r="R307" s="5">
        <f t="shared" si="105"/>
        <v>436328.34807091096</v>
      </c>
      <c r="S307" s="5">
        <f t="shared" si="106"/>
        <v>1106472.7500080694</v>
      </c>
      <c r="T307" s="5">
        <f t="shared" si="72"/>
        <v>243671.65192908968</v>
      </c>
      <c r="U307" s="5">
        <f t="shared" si="73"/>
        <v>1542801.0980789803</v>
      </c>
      <c r="V307" s="150"/>
      <c r="W307" s="2">
        <v>302</v>
      </c>
      <c r="X307" s="118">
        <v>54027</v>
      </c>
      <c r="Y307" s="5">
        <f t="shared" si="107"/>
        <v>242730.13967117455</v>
      </c>
      <c r="Z307" s="5">
        <f t="shared" si="108"/>
        <v>4989.5991023797669</v>
      </c>
      <c r="AA307" s="5">
        <f t="shared" si="74"/>
        <v>3371.398171238603</v>
      </c>
      <c r="AB307" s="35">
        <f t="shared" si="75"/>
        <v>0.16667389599688714</v>
      </c>
      <c r="AC307" s="5">
        <f t="shared" si="76"/>
        <v>1618.2009311411637</v>
      </c>
      <c r="AD307" s="35">
        <f t="shared" si="77"/>
        <v>0.08</v>
      </c>
      <c r="AE307" s="5">
        <f t="shared" si="109"/>
        <v>440641.25850006426</v>
      </c>
      <c r="AF307" s="5">
        <f t="shared" si="110"/>
        <v>1066217.6704186257</v>
      </c>
      <c r="AG307" s="5">
        <f t="shared" si="78"/>
        <v>239358.74149993595</v>
      </c>
      <c r="AH307" s="5">
        <f t="shared" si="79"/>
        <v>1506858.92891869</v>
      </c>
      <c r="AI307" s="150"/>
      <c r="AJ307" s="2">
        <v>302</v>
      </c>
      <c r="AK307" s="118">
        <v>54027</v>
      </c>
      <c r="AL307" s="5">
        <f t="shared" si="111"/>
        <v>238372.70381586734</v>
      </c>
      <c r="AM307" s="5">
        <f t="shared" si="112"/>
        <v>4871.6032698015033</v>
      </c>
      <c r="AN307" s="5">
        <f t="shared" si="80"/>
        <v>3332.1128909906934</v>
      </c>
      <c r="AO307" s="35">
        <f t="shared" si="81"/>
        <v>0.16774300937902389</v>
      </c>
      <c r="AP307" s="5">
        <f t="shared" si="82"/>
        <v>1539.4903788108099</v>
      </c>
      <c r="AQ307" s="35">
        <f t="shared" si="83"/>
        <v>7.7499999999999999E-2</v>
      </c>
      <c r="AR307" s="5">
        <f t="shared" si="113"/>
        <v>444959.40907512413</v>
      </c>
      <c r="AS307" s="5">
        <f t="shared" si="114"/>
        <v>1026264.7784049301</v>
      </c>
      <c r="AT307" s="5">
        <f t="shared" si="84"/>
        <v>235040.59092487665</v>
      </c>
      <c r="AU307" s="5">
        <f t="shared" si="85"/>
        <v>1471224.1874800543</v>
      </c>
      <c r="AV307" s="150"/>
      <c r="AW307" s="2">
        <v>302</v>
      </c>
      <c r="AX307" s="118">
        <v>54027</v>
      </c>
      <c r="AY307" s="5">
        <f t="shared" si="115"/>
        <v>234011.06388778531</v>
      </c>
      <c r="AZ307" s="5">
        <f t="shared" si="116"/>
        <v>4754.6586581588872</v>
      </c>
      <c r="BA307" s="5">
        <f t="shared" si="86"/>
        <v>3292.0895088602292</v>
      </c>
      <c r="BB307" s="35">
        <f t="shared" si="87"/>
        <v>0.16881712107965335</v>
      </c>
      <c r="BC307" s="5">
        <f t="shared" si="88"/>
        <v>1462.569149298658</v>
      </c>
      <c r="BD307" s="35">
        <f t="shared" si="89"/>
        <v>7.4999999999999997E-2</v>
      </c>
      <c r="BE307" s="5">
        <f t="shared" si="117"/>
        <v>449281.02562107489</v>
      </c>
      <c r="BF307" s="5">
        <f t="shared" si="118"/>
        <v>986625.88914290885</v>
      </c>
      <c r="BG307" s="5">
        <f t="shared" si="90"/>
        <v>230718.97437892508</v>
      </c>
      <c r="BH307" s="5">
        <f t="shared" si="91"/>
        <v>1435906.9147639838</v>
      </c>
      <c r="BI307" s="150"/>
      <c r="BJ307" s="2">
        <v>302</v>
      </c>
      <c r="BK307" s="118">
        <v>54027</v>
      </c>
      <c r="BL307" s="5">
        <f t="shared" si="119"/>
        <v>229647.06504693234</v>
      </c>
      <c r="BM307" s="5">
        <f t="shared" si="120"/>
        <v>4638.7987043821031</v>
      </c>
      <c r="BN307" s="5">
        <f t="shared" si="92"/>
        <v>3251.3476863902201</v>
      </c>
      <c r="BO307" s="35">
        <f t="shared" si="93"/>
        <v>0.16989623720516095</v>
      </c>
      <c r="BP307" s="5">
        <f t="shared" si="94"/>
        <v>1387.451017991883</v>
      </c>
      <c r="BQ307" s="35">
        <f t="shared" si="95"/>
        <v>7.2499999999999995E-2</v>
      </c>
      <c r="BR307" s="5">
        <f t="shared" si="121"/>
        <v>453604.28263945854</v>
      </c>
      <c r="BS307" s="5">
        <f t="shared" si="122"/>
        <v>947312.92608393647</v>
      </c>
      <c r="BT307" s="5">
        <f t="shared" si="96"/>
        <v>226395.71736054213</v>
      </c>
      <c r="BU307" s="5">
        <f t="shared" si="97"/>
        <v>1400917.2087233951</v>
      </c>
      <c r="BV307" s="150"/>
      <c r="BW307" s="2">
        <v>302</v>
      </c>
      <c r="BX307" s="118">
        <v>54027</v>
      </c>
      <c r="BY307" s="5">
        <f t="shared" si="123"/>
        <v>225282.60298089631</v>
      </c>
      <c r="BZ307" s="5">
        <f t="shared" si="124"/>
        <v>4524.056967218442</v>
      </c>
      <c r="CA307" s="5">
        <f t="shared" si="98"/>
        <v>3209.9084498298798</v>
      </c>
      <c r="CB307" s="35">
        <f t="shared" si="99"/>
        <v>0.17098036372220413</v>
      </c>
      <c r="CC307" s="5">
        <f t="shared" si="100"/>
        <v>1314.1485173885619</v>
      </c>
      <c r="CD307" s="35">
        <f t="shared" si="101"/>
        <v>7.0000000000000007E-2</v>
      </c>
      <c r="CE307" s="5">
        <f t="shared" si="125"/>
        <v>457927.3054689329</v>
      </c>
      <c r="CF307" s="5">
        <f t="shared" si="126"/>
        <v>908337.89863103686</v>
      </c>
      <c r="CG307" s="5">
        <f t="shared" si="102"/>
        <v>222072.69453106643</v>
      </c>
      <c r="CH307" s="5">
        <f t="shared" si="103"/>
        <v>1366265.2040999697</v>
      </c>
    </row>
    <row r="308" spans="9:86" ht="14.25" customHeight="1">
      <c r="I308" s="150"/>
      <c r="J308" s="2">
        <v>303</v>
      </c>
      <c r="K308" s="118">
        <v>54058</v>
      </c>
      <c r="L308" s="5">
        <f t="shared" si="104"/>
        <v>243671.65192908968</v>
      </c>
      <c r="M308" s="5">
        <f t="shared" si="67"/>
        <v>5108.6129075462923</v>
      </c>
      <c r="N308" s="5">
        <f t="shared" si="68"/>
        <v>3433.3703005338007</v>
      </c>
      <c r="O308" s="35">
        <f t="shared" si="69"/>
        <v>0.16908180857408581</v>
      </c>
      <c r="P308" s="5">
        <f t="shared" si="70"/>
        <v>1675.2426070124916</v>
      </c>
      <c r="Q308" s="35">
        <f t="shared" si="71"/>
        <v>8.2500000000000004E-2</v>
      </c>
      <c r="R308" s="5">
        <f t="shared" si="105"/>
        <v>439761.71837144473</v>
      </c>
      <c r="S308" s="5">
        <f t="shared" si="106"/>
        <v>1108147.9926150818</v>
      </c>
      <c r="T308" s="5">
        <f t="shared" si="72"/>
        <v>240238.28162855588</v>
      </c>
      <c r="U308" s="5">
        <f t="shared" si="73"/>
        <v>1547909.7109865267</v>
      </c>
      <c r="V308" s="150"/>
      <c r="W308" s="2">
        <v>303</v>
      </c>
      <c r="X308" s="118">
        <v>54058</v>
      </c>
      <c r="Y308" s="5">
        <f t="shared" si="107"/>
        <v>239358.74149993595</v>
      </c>
      <c r="Z308" s="5">
        <f t="shared" si="108"/>
        <v>4989.5991023797669</v>
      </c>
      <c r="AA308" s="5">
        <f t="shared" si="74"/>
        <v>3393.8741590468608</v>
      </c>
      <c r="AB308" s="35">
        <f t="shared" si="75"/>
        <v>0.1701483290451426</v>
      </c>
      <c r="AC308" s="5">
        <f t="shared" si="76"/>
        <v>1595.7249433329064</v>
      </c>
      <c r="AD308" s="35">
        <f t="shared" si="77"/>
        <v>0.08</v>
      </c>
      <c r="AE308" s="5">
        <f t="shared" si="109"/>
        <v>444035.13265911111</v>
      </c>
      <c r="AF308" s="5">
        <f t="shared" si="110"/>
        <v>1067813.3953619585</v>
      </c>
      <c r="AG308" s="5">
        <f t="shared" si="78"/>
        <v>235964.86734088909</v>
      </c>
      <c r="AH308" s="5">
        <f t="shared" si="79"/>
        <v>1511848.5280210697</v>
      </c>
      <c r="AI308" s="150"/>
      <c r="AJ308" s="2">
        <v>303</v>
      </c>
      <c r="AK308" s="118">
        <v>54058</v>
      </c>
      <c r="AL308" s="5">
        <f t="shared" si="111"/>
        <v>235040.59092487665</v>
      </c>
      <c r="AM308" s="5">
        <f t="shared" si="112"/>
        <v>4871.6032698015033</v>
      </c>
      <c r="AN308" s="5">
        <f t="shared" si="80"/>
        <v>3353.6327867450082</v>
      </c>
      <c r="AO308" s="35">
        <f t="shared" si="81"/>
        <v>0.17121975945764492</v>
      </c>
      <c r="AP308" s="5">
        <f t="shared" si="82"/>
        <v>1517.9704830564951</v>
      </c>
      <c r="AQ308" s="35">
        <f t="shared" si="83"/>
        <v>7.7499999999999999E-2</v>
      </c>
      <c r="AR308" s="5">
        <f t="shared" si="113"/>
        <v>448313.04186186916</v>
      </c>
      <c r="AS308" s="5">
        <f t="shared" si="114"/>
        <v>1027782.7488879866</v>
      </c>
      <c r="AT308" s="5">
        <f t="shared" si="84"/>
        <v>231686.95813813165</v>
      </c>
      <c r="AU308" s="5">
        <f t="shared" si="85"/>
        <v>1476095.7907498558</v>
      </c>
      <c r="AV308" s="150"/>
      <c r="AW308" s="2">
        <v>303</v>
      </c>
      <c r="AX308" s="118">
        <v>54058</v>
      </c>
      <c r="AY308" s="5">
        <f t="shared" si="115"/>
        <v>230718.97437892508</v>
      </c>
      <c r="AZ308" s="5">
        <f t="shared" si="116"/>
        <v>4754.6586581588872</v>
      </c>
      <c r="BA308" s="5">
        <f t="shared" si="86"/>
        <v>3312.6650682906056</v>
      </c>
      <c r="BB308" s="35">
        <f t="shared" si="87"/>
        <v>0.17229610579925669</v>
      </c>
      <c r="BC308" s="5">
        <f t="shared" si="88"/>
        <v>1441.9935898682816</v>
      </c>
      <c r="BD308" s="35">
        <f t="shared" si="89"/>
        <v>7.4999999999999997E-2</v>
      </c>
      <c r="BE308" s="5">
        <f t="shared" si="117"/>
        <v>452593.6906893655</v>
      </c>
      <c r="BF308" s="5">
        <f t="shared" si="118"/>
        <v>988067.88273277716</v>
      </c>
      <c r="BG308" s="5">
        <f t="shared" si="90"/>
        <v>227406.30931063447</v>
      </c>
      <c r="BH308" s="5">
        <f t="shared" si="91"/>
        <v>1440661.5734221428</v>
      </c>
      <c r="BI308" s="150"/>
      <c r="BJ308" s="2">
        <v>303</v>
      </c>
      <c r="BK308" s="118">
        <v>54058</v>
      </c>
      <c r="BL308" s="5">
        <f t="shared" si="119"/>
        <v>226395.71736054213</v>
      </c>
      <c r="BM308" s="5">
        <f t="shared" si="120"/>
        <v>4638.7987043821031</v>
      </c>
      <c r="BN308" s="5">
        <f t="shared" si="92"/>
        <v>3270.991245328828</v>
      </c>
      <c r="BO308" s="35">
        <f t="shared" si="93"/>
        <v>0.17337737392547972</v>
      </c>
      <c r="BP308" s="5">
        <f t="shared" si="94"/>
        <v>1367.8074590532754</v>
      </c>
      <c r="BQ308" s="35">
        <f t="shared" si="95"/>
        <v>7.2499999999999995E-2</v>
      </c>
      <c r="BR308" s="5">
        <f t="shared" si="121"/>
        <v>456875.2738847874</v>
      </c>
      <c r="BS308" s="5">
        <f t="shared" si="122"/>
        <v>948680.73354298971</v>
      </c>
      <c r="BT308" s="5">
        <f t="shared" si="96"/>
        <v>223124.7261152133</v>
      </c>
      <c r="BU308" s="5">
        <f t="shared" si="97"/>
        <v>1405556.0074277772</v>
      </c>
      <c r="BV308" s="150"/>
      <c r="BW308" s="2">
        <v>303</v>
      </c>
      <c r="BX308" s="118">
        <v>54058</v>
      </c>
      <c r="BY308" s="5">
        <f t="shared" si="123"/>
        <v>222072.69453106643</v>
      </c>
      <c r="BZ308" s="5">
        <f t="shared" si="124"/>
        <v>4524.056967218442</v>
      </c>
      <c r="CA308" s="5">
        <f t="shared" si="98"/>
        <v>3228.632915787221</v>
      </c>
      <c r="CB308" s="35">
        <f t="shared" si="99"/>
        <v>0.17446356955887113</v>
      </c>
      <c r="CC308" s="5">
        <f t="shared" si="100"/>
        <v>1295.424051431221</v>
      </c>
      <c r="CD308" s="35">
        <f t="shared" si="101"/>
        <v>7.0000000000000007E-2</v>
      </c>
      <c r="CE308" s="5">
        <f t="shared" si="125"/>
        <v>461155.93838472012</v>
      </c>
      <c r="CF308" s="5">
        <f t="shared" si="126"/>
        <v>909633.3226824681</v>
      </c>
      <c r="CG308" s="5">
        <f t="shared" si="102"/>
        <v>218844.06161527921</v>
      </c>
      <c r="CH308" s="5">
        <f t="shared" si="103"/>
        <v>1370789.2610671883</v>
      </c>
    </row>
    <row r="309" spans="9:86" ht="14.25" customHeight="1">
      <c r="I309" s="150"/>
      <c r="J309" s="2">
        <v>304</v>
      </c>
      <c r="K309" s="118">
        <v>54089</v>
      </c>
      <c r="L309" s="5">
        <f t="shared" si="104"/>
        <v>240238.28162855588</v>
      </c>
      <c r="M309" s="5">
        <f t="shared" si="67"/>
        <v>5108.6129075462923</v>
      </c>
      <c r="N309" s="5">
        <f t="shared" si="68"/>
        <v>3456.9747213499704</v>
      </c>
      <c r="O309" s="35">
        <f t="shared" si="69"/>
        <v>0.1726772951212647</v>
      </c>
      <c r="P309" s="5">
        <f t="shared" si="70"/>
        <v>1651.6381861963216</v>
      </c>
      <c r="Q309" s="35">
        <f t="shared" si="71"/>
        <v>8.2500000000000004E-2</v>
      </c>
      <c r="R309" s="5">
        <f t="shared" si="105"/>
        <v>443218.69309279468</v>
      </c>
      <c r="S309" s="5">
        <f t="shared" si="106"/>
        <v>1109799.6308012782</v>
      </c>
      <c r="T309" s="5">
        <f t="shared" si="72"/>
        <v>236781.3069072059</v>
      </c>
      <c r="U309" s="5">
        <f t="shared" si="73"/>
        <v>1553018.3238940728</v>
      </c>
      <c r="V309" s="150"/>
      <c r="W309" s="2">
        <v>304</v>
      </c>
      <c r="X309" s="118">
        <v>54089</v>
      </c>
      <c r="Y309" s="5">
        <f t="shared" si="107"/>
        <v>235964.86734088909</v>
      </c>
      <c r="Z309" s="5">
        <f t="shared" si="108"/>
        <v>4989.5991023797669</v>
      </c>
      <c r="AA309" s="5">
        <f t="shared" si="74"/>
        <v>3416.4999867738397</v>
      </c>
      <c r="AB309" s="35">
        <f t="shared" si="75"/>
        <v>0.17374620342128258</v>
      </c>
      <c r="AC309" s="5">
        <f t="shared" si="76"/>
        <v>1573.0991156059274</v>
      </c>
      <c r="AD309" s="35">
        <f t="shared" si="77"/>
        <v>0.08</v>
      </c>
      <c r="AE309" s="5">
        <f t="shared" si="109"/>
        <v>447451.63264588494</v>
      </c>
      <c r="AF309" s="5">
        <f t="shared" si="110"/>
        <v>1069386.4944775645</v>
      </c>
      <c r="AG309" s="5">
        <f t="shared" si="78"/>
        <v>232548.36735411524</v>
      </c>
      <c r="AH309" s="5">
        <f t="shared" si="79"/>
        <v>1516838.1271234495</v>
      </c>
      <c r="AI309" s="150"/>
      <c r="AJ309" s="2">
        <v>304</v>
      </c>
      <c r="AK309" s="118">
        <v>54089</v>
      </c>
      <c r="AL309" s="5">
        <f t="shared" si="111"/>
        <v>231686.95813813165</v>
      </c>
      <c r="AM309" s="5">
        <f t="shared" si="112"/>
        <v>4871.6032698015033</v>
      </c>
      <c r="AN309" s="5">
        <f t="shared" si="80"/>
        <v>3375.2916651594032</v>
      </c>
      <c r="AO309" s="35">
        <f t="shared" si="81"/>
        <v>0.17481993940187462</v>
      </c>
      <c r="AP309" s="5">
        <f t="shared" si="82"/>
        <v>1496.3116046421003</v>
      </c>
      <c r="AQ309" s="35">
        <f t="shared" si="83"/>
        <v>7.7499999999999999E-2</v>
      </c>
      <c r="AR309" s="5">
        <f t="shared" si="113"/>
        <v>451688.33352702856</v>
      </c>
      <c r="AS309" s="5">
        <f t="shared" si="114"/>
        <v>1029279.0604926287</v>
      </c>
      <c r="AT309" s="5">
        <f t="shared" si="84"/>
        <v>228311.66647297225</v>
      </c>
      <c r="AU309" s="5">
        <f t="shared" si="85"/>
        <v>1480967.3940196573</v>
      </c>
      <c r="AV309" s="150"/>
      <c r="AW309" s="2">
        <v>304</v>
      </c>
      <c r="AX309" s="118">
        <v>54089</v>
      </c>
      <c r="AY309" s="5">
        <f t="shared" si="115"/>
        <v>227406.30931063447</v>
      </c>
      <c r="AZ309" s="5">
        <f t="shared" si="116"/>
        <v>4754.6586581588872</v>
      </c>
      <c r="BA309" s="5">
        <f t="shared" si="86"/>
        <v>3333.3692249674218</v>
      </c>
      <c r="BB309" s="35">
        <f t="shared" si="87"/>
        <v>0.17589850880068997</v>
      </c>
      <c r="BC309" s="5">
        <f t="shared" si="88"/>
        <v>1421.2894331914654</v>
      </c>
      <c r="BD309" s="35">
        <f t="shared" si="89"/>
        <v>7.4999999999999997E-2</v>
      </c>
      <c r="BE309" s="5">
        <f t="shared" si="117"/>
        <v>455927.05991433293</v>
      </c>
      <c r="BF309" s="5">
        <f t="shared" si="118"/>
        <v>989489.17216596857</v>
      </c>
      <c r="BG309" s="5">
        <f t="shared" si="90"/>
        <v>224072.94008566704</v>
      </c>
      <c r="BH309" s="5">
        <f t="shared" si="91"/>
        <v>1445416.2320803015</v>
      </c>
      <c r="BI309" s="150"/>
      <c r="BJ309" s="2">
        <v>304</v>
      </c>
      <c r="BK309" s="118">
        <v>54089</v>
      </c>
      <c r="BL309" s="5">
        <f t="shared" si="119"/>
        <v>223124.7261152133</v>
      </c>
      <c r="BM309" s="5">
        <f t="shared" si="120"/>
        <v>4638.7987043821031</v>
      </c>
      <c r="BN309" s="5">
        <f t="shared" si="92"/>
        <v>3290.7534841026895</v>
      </c>
      <c r="BO309" s="35">
        <f t="shared" si="93"/>
        <v>0.17698191722974532</v>
      </c>
      <c r="BP309" s="5">
        <f t="shared" si="94"/>
        <v>1348.0452202794136</v>
      </c>
      <c r="BQ309" s="35">
        <f t="shared" si="95"/>
        <v>7.2499999999999995E-2</v>
      </c>
      <c r="BR309" s="5">
        <f t="shared" si="121"/>
        <v>460166.02736889006</v>
      </c>
      <c r="BS309" s="5">
        <f t="shared" si="122"/>
        <v>950028.77876326907</v>
      </c>
      <c r="BT309" s="5">
        <f t="shared" si="96"/>
        <v>219833.97263111061</v>
      </c>
      <c r="BU309" s="5">
        <f t="shared" si="97"/>
        <v>1410194.8061321592</v>
      </c>
      <c r="BV309" s="150"/>
      <c r="BW309" s="2">
        <v>304</v>
      </c>
      <c r="BX309" s="118">
        <v>54089</v>
      </c>
      <c r="BY309" s="5">
        <f t="shared" si="123"/>
        <v>218844.06161527921</v>
      </c>
      <c r="BZ309" s="5">
        <f t="shared" si="124"/>
        <v>4524.056967218442</v>
      </c>
      <c r="CA309" s="5">
        <f t="shared" si="98"/>
        <v>3247.4666077959801</v>
      </c>
      <c r="CB309" s="35">
        <f t="shared" si="99"/>
        <v>0.17807017017468382</v>
      </c>
      <c r="CC309" s="5">
        <f t="shared" si="100"/>
        <v>1276.5903594224621</v>
      </c>
      <c r="CD309" s="35">
        <f t="shared" si="101"/>
        <v>7.0000000000000007E-2</v>
      </c>
      <c r="CE309" s="5">
        <f t="shared" si="125"/>
        <v>464403.40499251609</v>
      </c>
      <c r="CF309" s="5">
        <f t="shared" si="126"/>
        <v>910909.9130418906</v>
      </c>
      <c r="CG309" s="5">
        <f t="shared" si="102"/>
        <v>215596.59500748324</v>
      </c>
      <c r="CH309" s="5">
        <f t="shared" si="103"/>
        <v>1375313.3180344068</v>
      </c>
    </row>
    <row r="310" spans="9:86" ht="14.25" customHeight="1">
      <c r="I310" s="150"/>
      <c r="J310" s="2">
        <v>305</v>
      </c>
      <c r="K310" s="118">
        <v>54118</v>
      </c>
      <c r="L310" s="5">
        <f t="shared" si="104"/>
        <v>236781.3069072059</v>
      </c>
      <c r="M310" s="5">
        <f t="shared" si="67"/>
        <v>5108.6129075462923</v>
      </c>
      <c r="N310" s="5">
        <f t="shared" si="68"/>
        <v>3480.741422559252</v>
      </c>
      <c r="O310" s="35">
        <f t="shared" si="69"/>
        <v>0.1764028487564695</v>
      </c>
      <c r="P310" s="5">
        <f t="shared" si="70"/>
        <v>1627.8714849870405</v>
      </c>
      <c r="Q310" s="35">
        <f t="shared" si="71"/>
        <v>8.2500000000000004E-2</v>
      </c>
      <c r="R310" s="5">
        <f t="shared" si="105"/>
        <v>446699.43451535393</v>
      </c>
      <c r="S310" s="5">
        <f t="shared" si="106"/>
        <v>1111427.5022862651</v>
      </c>
      <c r="T310" s="5">
        <f t="shared" si="72"/>
        <v>233300.56548464665</v>
      </c>
      <c r="U310" s="5">
        <f t="shared" si="73"/>
        <v>1558126.9368016191</v>
      </c>
      <c r="V310" s="150"/>
      <c r="W310" s="2">
        <v>305</v>
      </c>
      <c r="X310" s="118">
        <v>54118</v>
      </c>
      <c r="Y310" s="5">
        <f t="shared" si="107"/>
        <v>232548.36735411524</v>
      </c>
      <c r="Z310" s="5">
        <f t="shared" si="108"/>
        <v>4989.5991023797669</v>
      </c>
      <c r="AA310" s="5">
        <f t="shared" si="74"/>
        <v>3439.2766533523318</v>
      </c>
      <c r="AB310" s="35">
        <f t="shared" si="75"/>
        <v>0.17747413284300417</v>
      </c>
      <c r="AC310" s="5">
        <f t="shared" si="76"/>
        <v>1550.3224490274349</v>
      </c>
      <c r="AD310" s="35">
        <f t="shared" si="77"/>
        <v>7.9999999999999988E-2</v>
      </c>
      <c r="AE310" s="5">
        <f t="shared" si="109"/>
        <v>450890.90929923725</v>
      </c>
      <c r="AF310" s="5">
        <f t="shared" si="110"/>
        <v>1070936.8169265918</v>
      </c>
      <c r="AG310" s="5">
        <f t="shared" si="78"/>
        <v>229109.0907007629</v>
      </c>
      <c r="AH310" s="5">
        <f t="shared" si="79"/>
        <v>1521827.726225829</v>
      </c>
      <c r="AI310" s="150"/>
      <c r="AJ310" s="2">
        <v>305</v>
      </c>
      <c r="AK310" s="118">
        <v>54118</v>
      </c>
      <c r="AL310" s="5">
        <f t="shared" si="111"/>
        <v>228311.66647297225</v>
      </c>
      <c r="AM310" s="5">
        <f t="shared" si="112"/>
        <v>4871.6032698015033</v>
      </c>
      <c r="AN310" s="5">
        <f t="shared" si="80"/>
        <v>3397.0904238302242</v>
      </c>
      <c r="AO310" s="35">
        <f t="shared" si="81"/>
        <v>0.17855016222216791</v>
      </c>
      <c r="AP310" s="5">
        <f t="shared" si="82"/>
        <v>1474.5128459712791</v>
      </c>
      <c r="AQ310" s="35">
        <f t="shared" si="83"/>
        <v>7.7499999999999999E-2</v>
      </c>
      <c r="AR310" s="5">
        <f t="shared" si="113"/>
        <v>455085.42395085876</v>
      </c>
      <c r="AS310" s="5">
        <f t="shared" si="114"/>
        <v>1030753.5733386</v>
      </c>
      <c r="AT310" s="5">
        <f t="shared" si="84"/>
        <v>224914.57604914202</v>
      </c>
      <c r="AU310" s="5">
        <f t="shared" si="85"/>
        <v>1485838.9972894588</v>
      </c>
      <c r="AV310" s="150"/>
      <c r="AW310" s="2">
        <v>305</v>
      </c>
      <c r="AX310" s="118">
        <v>54118</v>
      </c>
      <c r="AY310" s="5">
        <f t="shared" si="115"/>
        <v>224072.94008566704</v>
      </c>
      <c r="AZ310" s="5">
        <f t="shared" si="116"/>
        <v>4754.6586581588872</v>
      </c>
      <c r="BA310" s="5">
        <f t="shared" si="86"/>
        <v>3354.202782623468</v>
      </c>
      <c r="BB310" s="35">
        <f t="shared" si="87"/>
        <v>0.1796309423890862</v>
      </c>
      <c r="BC310" s="5">
        <f t="shared" si="88"/>
        <v>1400.455875535419</v>
      </c>
      <c r="BD310" s="35">
        <f t="shared" si="89"/>
        <v>7.4999999999999997E-2</v>
      </c>
      <c r="BE310" s="5">
        <f t="shared" si="117"/>
        <v>459281.2626969564</v>
      </c>
      <c r="BF310" s="5">
        <f t="shared" si="118"/>
        <v>990889.62804150395</v>
      </c>
      <c r="BG310" s="5">
        <f t="shared" si="90"/>
        <v>220718.73730304357</v>
      </c>
      <c r="BH310" s="5">
        <f t="shared" si="91"/>
        <v>1450170.8907384602</v>
      </c>
      <c r="BI310" s="150"/>
      <c r="BJ310" s="2">
        <v>305</v>
      </c>
      <c r="BK310" s="118">
        <v>54118</v>
      </c>
      <c r="BL310" s="5">
        <f t="shared" si="119"/>
        <v>219833.97263111061</v>
      </c>
      <c r="BM310" s="5">
        <f t="shared" si="120"/>
        <v>4638.7987043821031</v>
      </c>
      <c r="BN310" s="5">
        <f t="shared" si="92"/>
        <v>3310.6351197358099</v>
      </c>
      <c r="BO310" s="35">
        <f t="shared" si="93"/>
        <v>0.18071647871957491</v>
      </c>
      <c r="BP310" s="5">
        <f t="shared" si="94"/>
        <v>1328.1635846462932</v>
      </c>
      <c r="BQ310" s="35">
        <f t="shared" si="95"/>
        <v>7.2499999999999995E-2</v>
      </c>
      <c r="BR310" s="5">
        <f t="shared" si="121"/>
        <v>463476.66248862585</v>
      </c>
      <c r="BS310" s="5">
        <f t="shared" si="122"/>
        <v>951356.94234791538</v>
      </c>
      <c r="BT310" s="5">
        <f t="shared" si="96"/>
        <v>216523.33751137479</v>
      </c>
      <c r="BU310" s="5">
        <f t="shared" si="97"/>
        <v>1414833.6048365412</v>
      </c>
      <c r="BV310" s="150"/>
      <c r="BW310" s="2">
        <v>305</v>
      </c>
      <c r="BX310" s="118">
        <v>54118</v>
      </c>
      <c r="BY310" s="5">
        <f t="shared" si="123"/>
        <v>215596.59500748324</v>
      </c>
      <c r="BZ310" s="5">
        <f t="shared" si="124"/>
        <v>4524.056967218442</v>
      </c>
      <c r="CA310" s="5">
        <f t="shared" si="98"/>
        <v>3266.4101630081232</v>
      </c>
      <c r="CB310" s="35">
        <f t="shared" si="99"/>
        <v>0.1818067764694381</v>
      </c>
      <c r="CC310" s="5">
        <f t="shared" si="100"/>
        <v>1257.646804210319</v>
      </c>
      <c r="CD310" s="35">
        <f t="shared" si="101"/>
        <v>7.0000000000000007E-2</v>
      </c>
      <c r="CE310" s="5">
        <f t="shared" si="125"/>
        <v>467669.81515552424</v>
      </c>
      <c r="CF310" s="5">
        <f t="shared" si="126"/>
        <v>912167.55984610086</v>
      </c>
      <c r="CG310" s="5">
        <f t="shared" si="102"/>
        <v>212330.18484447512</v>
      </c>
      <c r="CH310" s="5">
        <f t="shared" si="103"/>
        <v>1379837.3750016252</v>
      </c>
    </row>
    <row r="311" spans="9:86" ht="14.25" customHeight="1">
      <c r="I311" s="150"/>
      <c r="J311" s="2">
        <v>306</v>
      </c>
      <c r="K311" s="118">
        <v>54149</v>
      </c>
      <c r="L311" s="5">
        <f t="shared" si="104"/>
        <v>233300.56548464665</v>
      </c>
      <c r="M311" s="5">
        <f t="shared" si="67"/>
        <v>5108.6129075462923</v>
      </c>
      <c r="N311" s="5">
        <f t="shared" si="68"/>
        <v>3504.6715198393467</v>
      </c>
      <c r="O311" s="35">
        <f t="shared" si="69"/>
        <v>0.18026556494068952</v>
      </c>
      <c r="P311" s="5">
        <f t="shared" si="70"/>
        <v>1603.9413877069458</v>
      </c>
      <c r="Q311" s="35">
        <f t="shared" si="71"/>
        <v>8.2500000000000004E-2</v>
      </c>
      <c r="R311" s="5">
        <f t="shared" si="105"/>
        <v>450204.10603519325</v>
      </c>
      <c r="S311" s="5">
        <f t="shared" si="106"/>
        <v>1113031.443673972</v>
      </c>
      <c r="T311" s="5">
        <f t="shared" si="72"/>
        <v>229795.8939648073</v>
      </c>
      <c r="U311" s="5">
        <f t="shared" si="73"/>
        <v>1563235.5497091652</v>
      </c>
      <c r="V311" s="150"/>
      <c r="W311" s="2">
        <v>306</v>
      </c>
      <c r="X311" s="118">
        <v>54149</v>
      </c>
      <c r="Y311" s="5">
        <f t="shared" si="107"/>
        <v>229109.0907007629</v>
      </c>
      <c r="Z311" s="5">
        <f t="shared" si="108"/>
        <v>4989.5991023797669</v>
      </c>
      <c r="AA311" s="5">
        <f t="shared" si="74"/>
        <v>3462.2051643746809</v>
      </c>
      <c r="AB311" s="35">
        <f t="shared" si="75"/>
        <v>0.18133921201214837</v>
      </c>
      <c r="AC311" s="5">
        <f t="shared" si="76"/>
        <v>1527.3939380050861</v>
      </c>
      <c r="AD311" s="35">
        <f t="shared" si="77"/>
        <v>0.08</v>
      </c>
      <c r="AE311" s="5">
        <f t="shared" si="109"/>
        <v>454353.11446361191</v>
      </c>
      <c r="AF311" s="5">
        <f t="shared" si="110"/>
        <v>1072464.2108645968</v>
      </c>
      <c r="AG311" s="5">
        <f t="shared" si="78"/>
        <v>225646.88553638823</v>
      </c>
      <c r="AH311" s="5">
        <f t="shared" si="79"/>
        <v>1526817.3253282087</v>
      </c>
      <c r="AI311" s="150"/>
      <c r="AJ311" s="2">
        <v>306</v>
      </c>
      <c r="AK311" s="118">
        <v>54149</v>
      </c>
      <c r="AL311" s="5">
        <f t="shared" si="111"/>
        <v>224914.57604914202</v>
      </c>
      <c r="AM311" s="5">
        <f t="shared" si="112"/>
        <v>4871.6032698015033</v>
      </c>
      <c r="AN311" s="5">
        <f t="shared" si="80"/>
        <v>3419.0299661507943</v>
      </c>
      <c r="AO311" s="35">
        <f t="shared" si="81"/>
        <v>0.18241752186325694</v>
      </c>
      <c r="AP311" s="5">
        <f t="shared" si="82"/>
        <v>1452.5733036507088</v>
      </c>
      <c r="AQ311" s="35">
        <f t="shared" si="83"/>
        <v>7.7499999999999999E-2</v>
      </c>
      <c r="AR311" s="5">
        <f t="shared" si="113"/>
        <v>458504.45391700958</v>
      </c>
      <c r="AS311" s="5">
        <f t="shared" si="114"/>
        <v>1032206.1466422507</v>
      </c>
      <c r="AT311" s="5">
        <f t="shared" si="84"/>
        <v>221495.54608299123</v>
      </c>
      <c r="AU311" s="5">
        <f t="shared" si="85"/>
        <v>1490710.6005592602</v>
      </c>
      <c r="AV311" s="150"/>
      <c r="AW311" s="2">
        <v>306</v>
      </c>
      <c r="AX311" s="118">
        <v>54149</v>
      </c>
      <c r="AY311" s="5">
        <f t="shared" si="115"/>
        <v>220718.73730304357</v>
      </c>
      <c r="AZ311" s="5">
        <f t="shared" si="116"/>
        <v>4754.6586581588872</v>
      </c>
      <c r="BA311" s="5">
        <f t="shared" si="86"/>
        <v>3375.1665500148647</v>
      </c>
      <c r="BB311" s="35">
        <f t="shared" si="87"/>
        <v>0.1835004997539911</v>
      </c>
      <c r="BC311" s="5">
        <f t="shared" si="88"/>
        <v>1379.4921081440223</v>
      </c>
      <c r="BD311" s="35">
        <f t="shared" si="89"/>
        <v>7.4999999999999997E-2</v>
      </c>
      <c r="BE311" s="5">
        <f t="shared" si="117"/>
        <v>462656.42924697127</v>
      </c>
      <c r="BF311" s="5">
        <f t="shared" si="118"/>
        <v>992269.12014964793</v>
      </c>
      <c r="BG311" s="5">
        <f t="shared" si="90"/>
        <v>217343.5707530287</v>
      </c>
      <c r="BH311" s="5">
        <f t="shared" si="91"/>
        <v>1454925.5493966192</v>
      </c>
      <c r="BI311" s="150"/>
      <c r="BJ311" s="2">
        <v>306</v>
      </c>
      <c r="BK311" s="118">
        <v>54149</v>
      </c>
      <c r="BL311" s="5">
        <f t="shared" si="119"/>
        <v>216523.33751137479</v>
      </c>
      <c r="BM311" s="5">
        <f t="shared" si="120"/>
        <v>4638.7987043821031</v>
      </c>
      <c r="BN311" s="5">
        <f t="shared" si="92"/>
        <v>3330.6368735842138</v>
      </c>
      <c r="BO311" s="35">
        <f t="shared" si="93"/>
        <v>0.18458815083113578</v>
      </c>
      <c r="BP311" s="5">
        <f t="shared" si="94"/>
        <v>1308.1618307978893</v>
      </c>
      <c r="BQ311" s="35">
        <f t="shared" si="95"/>
        <v>7.2499999999999995E-2</v>
      </c>
      <c r="BR311" s="5">
        <f t="shared" si="121"/>
        <v>466807.29936221009</v>
      </c>
      <c r="BS311" s="5">
        <f t="shared" si="122"/>
        <v>952665.10417871329</v>
      </c>
      <c r="BT311" s="5">
        <f t="shared" si="96"/>
        <v>213192.70063779058</v>
      </c>
      <c r="BU311" s="5">
        <f t="shared" si="97"/>
        <v>1419472.4035409233</v>
      </c>
      <c r="BV311" s="150"/>
      <c r="BW311" s="2">
        <v>306</v>
      </c>
      <c r="BX311" s="118">
        <v>54149</v>
      </c>
      <c r="BY311" s="5">
        <f t="shared" si="123"/>
        <v>212330.18484447512</v>
      </c>
      <c r="BZ311" s="5">
        <f t="shared" si="124"/>
        <v>4524.056967218442</v>
      </c>
      <c r="CA311" s="5">
        <f t="shared" si="98"/>
        <v>3285.4642222923371</v>
      </c>
      <c r="CB311" s="35">
        <f t="shared" si="99"/>
        <v>0.18568048012761812</v>
      </c>
      <c r="CC311" s="5">
        <f t="shared" si="100"/>
        <v>1238.5927449261048</v>
      </c>
      <c r="CD311" s="35">
        <f t="shared" si="101"/>
        <v>6.9999999999999993E-2</v>
      </c>
      <c r="CE311" s="5">
        <f t="shared" si="125"/>
        <v>470955.27937781659</v>
      </c>
      <c r="CF311" s="5">
        <f t="shared" si="126"/>
        <v>913406.15259102697</v>
      </c>
      <c r="CG311" s="5">
        <f t="shared" si="102"/>
        <v>209044.72062218279</v>
      </c>
      <c r="CH311" s="5">
        <f t="shared" si="103"/>
        <v>1384361.4319688436</v>
      </c>
    </row>
    <row r="312" spans="9:86" ht="14.25" customHeight="1">
      <c r="I312" s="150"/>
      <c r="J312" s="2">
        <v>307</v>
      </c>
      <c r="K312" s="118">
        <v>54179</v>
      </c>
      <c r="L312" s="5">
        <f t="shared" si="104"/>
        <v>229795.8939648073</v>
      </c>
      <c r="M312" s="5">
        <f t="shared" si="67"/>
        <v>5108.6129075462923</v>
      </c>
      <c r="N312" s="5">
        <f t="shared" si="68"/>
        <v>3528.7661365382419</v>
      </c>
      <c r="O312" s="35">
        <f t="shared" si="69"/>
        <v>0.18427306470908472</v>
      </c>
      <c r="P312" s="5">
        <f t="shared" si="70"/>
        <v>1579.8467710080502</v>
      </c>
      <c r="Q312" s="35">
        <f t="shared" si="71"/>
        <v>8.2500000000000004E-2</v>
      </c>
      <c r="R312" s="5">
        <f t="shared" si="105"/>
        <v>453732.87217173149</v>
      </c>
      <c r="S312" s="5">
        <f t="shared" si="106"/>
        <v>1114611.2904449801</v>
      </c>
      <c r="T312" s="5">
        <f t="shared" si="72"/>
        <v>226267.12782826906</v>
      </c>
      <c r="U312" s="5">
        <f t="shared" si="73"/>
        <v>1568344.1626167116</v>
      </c>
      <c r="V312" s="150"/>
      <c r="W312" s="2">
        <v>307</v>
      </c>
      <c r="X312" s="118">
        <v>54179</v>
      </c>
      <c r="Y312" s="5">
        <f t="shared" si="107"/>
        <v>225646.88553638823</v>
      </c>
      <c r="Z312" s="5">
        <f t="shared" si="108"/>
        <v>4989.5991023797669</v>
      </c>
      <c r="AA312" s="5">
        <f t="shared" si="74"/>
        <v>3485.2865321371787</v>
      </c>
      <c r="AB312" s="35">
        <f t="shared" si="75"/>
        <v>0.18534906115024408</v>
      </c>
      <c r="AC312" s="5">
        <f t="shared" si="76"/>
        <v>1504.3125702425882</v>
      </c>
      <c r="AD312" s="35">
        <f t="shared" si="77"/>
        <v>7.9999999999999988E-2</v>
      </c>
      <c r="AE312" s="5">
        <f t="shared" si="109"/>
        <v>457838.40099574911</v>
      </c>
      <c r="AF312" s="5">
        <f t="shared" si="110"/>
        <v>1073968.5234348394</v>
      </c>
      <c r="AG312" s="5">
        <f t="shared" si="78"/>
        <v>222161.59900425107</v>
      </c>
      <c r="AH312" s="5">
        <f t="shared" si="79"/>
        <v>1531806.9244305885</v>
      </c>
      <c r="AI312" s="150"/>
      <c r="AJ312" s="2">
        <v>307</v>
      </c>
      <c r="AK312" s="118">
        <v>54179</v>
      </c>
      <c r="AL312" s="5">
        <f t="shared" si="111"/>
        <v>221495.54608299123</v>
      </c>
      <c r="AM312" s="5">
        <f t="shared" si="112"/>
        <v>4871.6032698015033</v>
      </c>
      <c r="AN312" s="5">
        <f t="shared" si="80"/>
        <v>3441.1112013488519</v>
      </c>
      <c r="AO312" s="35">
        <f t="shared" si="81"/>
        <v>0.18642963773508203</v>
      </c>
      <c r="AP312" s="5">
        <f t="shared" si="82"/>
        <v>1430.4920684526517</v>
      </c>
      <c r="AQ312" s="35">
        <f t="shared" si="83"/>
        <v>7.7499999999999999E-2</v>
      </c>
      <c r="AR312" s="5">
        <f t="shared" si="113"/>
        <v>461945.56511835841</v>
      </c>
      <c r="AS312" s="5">
        <f t="shared" si="114"/>
        <v>1033636.6387107034</v>
      </c>
      <c r="AT312" s="5">
        <f t="shared" si="84"/>
        <v>218054.43488164237</v>
      </c>
      <c r="AU312" s="5">
        <f t="shared" si="85"/>
        <v>1495582.2038290617</v>
      </c>
      <c r="AV312" s="150"/>
      <c r="AW312" s="2">
        <v>307</v>
      </c>
      <c r="AX312" s="118">
        <v>54179</v>
      </c>
      <c r="AY312" s="5">
        <f t="shared" si="115"/>
        <v>217343.5707530287</v>
      </c>
      <c r="AZ312" s="5">
        <f t="shared" si="116"/>
        <v>4754.6586581588872</v>
      </c>
      <c r="BA312" s="5">
        <f t="shared" si="86"/>
        <v>3396.2613409524579</v>
      </c>
      <c r="BB312" s="35">
        <f t="shared" si="87"/>
        <v>0.18751479949568084</v>
      </c>
      <c r="BC312" s="5">
        <f t="shared" si="88"/>
        <v>1358.3973172064293</v>
      </c>
      <c r="BD312" s="35">
        <f t="shared" si="89"/>
        <v>7.4999999999999997E-2</v>
      </c>
      <c r="BE312" s="5">
        <f t="shared" si="117"/>
        <v>466052.69058792375</v>
      </c>
      <c r="BF312" s="5">
        <f t="shared" si="118"/>
        <v>993627.51746685442</v>
      </c>
      <c r="BG312" s="5">
        <f t="shared" si="90"/>
        <v>213947.30941207625</v>
      </c>
      <c r="BH312" s="5">
        <f t="shared" si="91"/>
        <v>1459680.2080547782</v>
      </c>
      <c r="BI312" s="150"/>
      <c r="BJ312" s="2">
        <v>307</v>
      </c>
      <c r="BK312" s="118">
        <v>54179</v>
      </c>
      <c r="BL312" s="5">
        <f t="shared" si="119"/>
        <v>213192.70063779058</v>
      </c>
      <c r="BM312" s="5">
        <f t="shared" si="120"/>
        <v>4638.7987043821031</v>
      </c>
      <c r="BN312" s="5">
        <f t="shared" si="92"/>
        <v>3350.7594713621183</v>
      </c>
      <c r="BO312" s="35">
        <f t="shared" si="93"/>
        <v>0.18860455135684856</v>
      </c>
      <c r="BP312" s="5">
        <f t="shared" si="94"/>
        <v>1288.0392330199847</v>
      </c>
      <c r="BQ312" s="35">
        <f t="shared" si="95"/>
        <v>7.2499999999999995E-2</v>
      </c>
      <c r="BR312" s="5">
        <f t="shared" si="121"/>
        <v>470158.0588335722</v>
      </c>
      <c r="BS312" s="5">
        <f t="shared" si="122"/>
        <v>953953.14341173333</v>
      </c>
      <c r="BT312" s="5">
        <f t="shared" si="96"/>
        <v>209841.94116642847</v>
      </c>
      <c r="BU312" s="5">
        <f t="shared" si="97"/>
        <v>1424111.2022453055</v>
      </c>
      <c r="BV312" s="150"/>
      <c r="BW312" s="2">
        <v>307</v>
      </c>
      <c r="BX312" s="118">
        <v>54179</v>
      </c>
      <c r="BY312" s="5">
        <f t="shared" si="123"/>
        <v>209044.72062218279</v>
      </c>
      <c r="BZ312" s="5">
        <f t="shared" si="124"/>
        <v>4524.056967218442</v>
      </c>
      <c r="CA312" s="5">
        <f t="shared" si="98"/>
        <v>3304.6294302557089</v>
      </c>
      <c r="CB312" s="35">
        <f t="shared" si="99"/>
        <v>0.18969889813548563</v>
      </c>
      <c r="CC312" s="5">
        <f t="shared" si="100"/>
        <v>1219.427536962733</v>
      </c>
      <c r="CD312" s="35">
        <f t="shared" si="101"/>
        <v>7.0000000000000007E-2</v>
      </c>
      <c r="CE312" s="5">
        <f t="shared" si="125"/>
        <v>474259.90880807233</v>
      </c>
      <c r="CF312" s="5">
        <f t="shared" si="126"/>
        <v>914625.58012798976</v>
      </c>
      <c r="CG312" s="5">
        <f t="shared" si="102"/>
        <v>205740.09119192709</v>
      </c>
      <c r="CH312" s="5">
        <f t="shared" si="103"/>
        <v>1388885.488936062</v>
      </c>
    </row>
    <row r="313" spans="9:86" ht="14.25" customHeight="1">
      <c r="I313" s="150"/>
      <c r="J313" s="2">
        <v>308</v>
      </c>
      <c r="K313" s="118">
        <v>54210</v>
      </c>
      <c r="L313" s="5">
        <f t="shared" si="104"/>
        <v>226267.12782826906</v>
      </c>
      <c r="M313" s="5">
        <f t="shared" si="67"/>
        <v>5108.6129075462923</v>
      </c>
      <c r="N313" s="5">
        <f t="shared" si="68"/>
        <v>3553.0264037269426</v>
      </c>
      <c r="O313" s="35">
        <f t="shared" si="69"/>
        <v>0.18843354425342412</v>
      </c>
      <c r="P313" s="5">
        <f t="shared" si="70"/>
        <v>1555.5865038193499</v>
      </c>
      <c r="Q313" s="35">
        <f t="shared" si="71"/>
        <v>8.2500000000000004E-2</v>
      </c>
      <c r="R313" s="5">
        <f t="shared" si="105"/>
        <v>457285.89857545844</v>
      </c>
      <c r="S313" s="5">
        <f t="shared" si="106"/>
        <v>1116166.8769487995</v>
      </c>
      <c r="T313" s="5">
        <f t="shared" si="72"/>
        <v>222714.10142454211</v>
      </c>
      <c r="U313" s="5">
        <f t="shared" si="73"/>
        <v>1573452.7755242579</v>
      </c>
      <c r="V313" s="150"/>
      <c r="W313" s="2">
        <v>308</v>
      </c>
      <c r="X313" s="118">
        <v>54210</v>
      </c>
      <c r="Y313" s="5">
        <f t="shared" si="107"/>
        <v>222161.59900425107</v>
      </c>
      <c r="Z313" s="5">
        <f t="shared" si="108"/>
        <v>4989.5991023797669</v>
      </c>
      <c r="AA313" s="5">
        <f t="shared" si="74"/>
        <v>3508.5217756847596</v>
      </c>
      <c r="AB313" s="35">
        <f t="shared" si="75"/>
        <v>0.18951187557581223</v>
      </c>
      <c r="AC313" s="5">
        <f t="shared" si="76"/>
        <v>1481.0773266950073</v>
      </c>
      <c r="AD313" s="35">
        <f t="shared" si="77"/>
        <v>0.08</v>
      </c>
      <c r="AE313" s="5">
        <f t="shared" si="109"/>
        <v>461346.92277143389</v>
      </c>
      <c r="AF313" s="5">
        <f t="shared" si="110"/>
        <v>1075449.6007615344</v>
      </c>
      <c r="AG313" s="5">
        <f t="shared" si="78"/>
        <v>218653.07722856631</v>
      </c>
      <c r="AH313" s="5">
        <f t="shared" si="79"/>
        <v>1536796.5235329682</v>
      </c>
      <c r="AI313" s="150"/>
      <c r="AJ313" s="2">
        <v>308</v>
      </c>
      <c r="AK313" s="118">
        <v>54210</v>
      </c>
      <c r="AL313" s="5">
        <f t="shared" si="111"/>
        <v>218054.43488164237</v>
      </c>
      <c r="AM313" s="5">
        <f t="shared" si="112"/>
        <v>4871.6032698015033</v>
      </c>
      <c r="AN313" s="5">
        <f t="shared" si="80"/>
        <v>3463.3350445242295</v>
      </c>
      <c r="AO313" s="35">
        <f t="shared" si="81"/>
        <v>0.19059470428496025</v>
      </c>
      <c r="AP313" s="5">
        <f t="shared" si="82"/>
        <v>1408.2682252772736</v>
      </c>
      <c r="AQ313" s="35">
        <f t="shared" si="83"/>
        <v>7.7499999999999999E-2</v>
      </c>
      <c r="AR313" s="5">
        <f t="shared" si="113"/>
        <v>465408.90016288264</v>
      </c>
      <c r="AS313" s="5">
        <f t="shared" si="114"/>
        <v>1035044.9069359807</v>
      </c>
      <c r="AT313" s="5">
        <f t="shared" si="84"/>
        <v>214591.09983711815</v>
      </c>
      <c r="AU313" s="5">
        <f t="shared" si="85"/>
        <v>1500453.8070988632</v>
      </c>
      <c r="AV313" s="150"/>
      <c r="AW313" s="2">
        <v>308</v>
      </c>
      <c r="AX313" s="118">
        <v>54210</v>
      </c>
      <c r="AY313" s="5">
        <f t="shared" si="115"/>
        <v>213947.30941207625</v>
      </c>
      <c r="AZ313" s="5">
        <f t="shared" si="116"/>
        <v>4754.6586581588872</v>
      </c>
      <c r="BA313" s="5">
        <f t="shared" si="86"/>
        <v>3417.4879743334104</v>
      </c>
      <c r="BB313" s="35">
        <f t="shared" si="87"/>
        <v>0.19168203519219451</v>
      </c>
      <c r="BC313" s="5">
        <f t="shared" si="88"/>
        <v>1337.1706838254765</v>
      </c>
      <c r="BD313" s="35">
        <f t="shared" si="89"/>
        <v>7.4999999999999997E-2</v>
      </c>
      <c r="BE313" s="5">
        <f t="shared" si="117"/>
        <v>469470.17856225715</v>
      </c>
      <c r="BF313" s="5">
        <f t="shared" si="118"/>
        <v>994964.68815067993</v>
      </c>
      <c r="BG313" s="5">
        <f t="shared" si="90"/>
        <v>210529.82143774285</v>
      </c>
      <c r="BH313" s="5">
        <f t="shared" si="91"/>
        <v>1464434.8667129371</v>
      </c>
      <c r="BI313" s="150"/>
      <c r="BJ313" s="2">
        <v>308</v>
      </c>
      <c r="BK313" s="118">
        <v>54210</v>
      </c>
      <c r="BL313" s="5">
        <f t="shared" si="119"/>
        <v>209841.94116642847</v>
      </c>
      <c r="BM313" s="5">
        <f t="shared" si="120"/>
        <v>4638.7987043821031</v>
      </c>
      <c r="BN313" s="5">
        <f t="shared" si="92"/>
        <v>3371.0036431682647</v>
      </c>
      <c r="BO313" s="35">
        <f t="shared" si="93"/>
        <v>0.19277387300728466</v>
      </c>
      <c r="BP313" s="5">
        <f t="shared" si="94"/>
        <v>1267.7950612138386</v>
      </c>
      <c r="BQ313" s="35">
        <f t="shared" si="95"/>
        <v>7.2499999999999995E-2</v>
      </c>
      <c r="BR313" s="5">
        <f t="shared" si="121"/>
        <v>473529.06247674045</v>
      </c>
      <c r="BS313" s="5">
        <f t="shared" si="122"/>
        <v>955220.93847294722</v>
      </c>
      <c r="BT313" s="5">
        <f t="shared" si="96"/>
        <v>206470.93752326022</v>
      </c>
      <c r="BU313" s="5">
        <f t="shared" si="97"/>
        <v>1428750.0009496878</v>
      </c>
      <c r="BV313" s="150"/>
      <c r="BW313" s="2">
        <v>308</v>
      </c>
      <c r="BX313" s="118">
        <v>54210</v>
      </c>
      <c r="BY313" s="5">
        <f t="shared" si="123"/>
        <v>205740.09119192709</v>
      </c>
      <c r="BZ313" s="5">
        <f t="shared" si="124"/>
        <v>4524.056967218442</v>
      </c>
      <c r="CA313" s="5">
        <f t="shared" si="98"/>
        <v>3323.9064352655341</v>
      </c>
      <c r="CB313" s="35">
        <f t="shared" si="99"/>
        <v>0.19387022233784015</v>
      </c>
      <c r="CC313" s="5">
        <f t="shared" si="100"/>
        <v>1200.1505319529081</v>
      </c>
      <c r="CD313" s="35">
        <f t="shared" si="101"/>
        <v>7.0000000000000007E-2</v>
      </c>
      <c r="CE313" s="5">
        <f t="shared" si="125"/>
        <v>477583.81524333789</v>
      </c>
      <c r="CF313" s="5">
        <f t="shared" si="126"/>
        <v>915825.73065994261</v>
      </c>
      <c r="CG313" s="5">
        <f t="shared" si="102"/>
        <v>202416.18475666156</v>
      </c>
      <c r="CH313" s="5">
        <f t="shared" si="103"/>
        <v>1393409.5459032804</v>
      </c>
    </row>
    <row r="314" spans="9:86" ht="14.25" customHeight="1">
      <c r="I314" s="150"/>
      <c r="J314" s="2">
        <v>309</v>
      </c>
      <c r="K314" s="118">
        <v>54240</v>
      </c>
      <c r="L314" s="5">
        <f t="shared" si="104"/>
        <v>222714.10142454211</v>
      </c>
      <c r="M314" s="5">
        <f t="shared" si="67"/>
        <v>5108.6129075462923</v>
      </c>
      <c r="N314" s="5">
        <f t="shared" si="68"/>
        <v>3577.4534602525655</v>
      </c>
      <c r="O314" s="35">
        <f t="shared" si="69"/>
        <v>0.19275583022557616</v>
      </c>
      <c r="P314" s="5">
        <f t="shared" si="70"/>
        <v>1531.159447293727</v>
      </c>
      <c r="Q314" s="35">
        <f t="shared" si="71"/>
        <v>8.2500000000000004E-2</v>
      </c>
      <c r="R314" s="5">
        <f t="shared" si="105"/>
        <v>460863.352035711</v>
      </c>
      <c r="S314" s="5">
        <f t="shared" si="106"/>
        <v>1117698.0363960932</v>
      </c>
      <c r="T314" s="5">
        <f t="shared" si="72"/>
        <v>219136.64796428956</v>
      </c>
      <c r="U314" s="5">
        <f t="shared" si="73"/>
        <v>1578561.3884318043</v>
      </c>
      <c r="V314" s="150"/>
      <c r="W314" s="2">
        <v>309</v>
      </c>
      <c r="X314" s="118">
        <v>54240</v>
      </c>
      <c r="Y314" s="5">
        <f t="shared" si="107"/>
        <v>218653.07722856631</v>
      </c>
      <c r="Z314" s="5">
        <f t="shared" si="108"/>
        <v>4989.5991023797669</v>
      </c>
      <c r="AA314" s="5">
        <f t="shared" si="74"/>
        <v>3531.9119208559914</v>
      </c>
      <c r="AB314" s="35">
        <f t="shared" si="75"/>
        <v>0.19383648100212836</v>
      </c>
      <c r="AC314" s="5">
        <f t="shared" si="76"/>
        <v>1457.6871815237755</v>
      </c>
      <c r="AD314" s="35">
        <f t="shared" si="77"/>
        <v>0.08</v>
      </c>
      <c r="AE314" s="5">
        <f t="shared" si="109"/>
        <v>464878.83469228988</v>
      </c>
      <c r="AF314" s="5">
        <f t="shared" si="110"/>
        <v>1076907.2879430582</v>
      </c>
      <c r="AG314" s="5">
        <f t="shared" si="78"/>
        <v>215121.16530771033</v>
      </c>
      <c r="AH314" s="5">
        <f t="shared" si="79"/>
        <v>1541786.122635348</v>
      </c>
      <c r="AI314" s="150"/>
      <c r="AJ314" s="2">
        <v>309</v>
      </c>
      <c r="AK314" s="118">
        <v>54240</v>
      </c>
      <c r="AL314" s="5">
        <f t="shared" si="111"/>
        <v>214591.09983711815</v>
      </c>
      <c r="AM314" s="5">
        <f t="shared" si="112"/>
        <v>4871.6032698015033</v>
      </c>
      <c r="AN314" s="5">
        <f t="shared" si="80"/>
        <v>3485.7024166867823</v>
      </c>
      <c r="AO314" s="35">
        <f t="shared" si="81"/>
        <v>0.19492154628962044</v>
      </c>
      <c r="AP314" s="5">
        <f t="shared" si="82"/>
        <v>1385.9008531147213</v>
      </c>
      <c r="AQ314" s="35">
        <f t="shared" si="83"/>
        <v>7.7499999999999986E-2</v>
      </c>
      <c r="AR314" s="5">
        <f t="shared" si="113"/>
        <v>468894.60257956944</v>
      </c>
      <c r="AS314" s="5">
        <f t="shared" si="114"/>
        <v>1036430.8077890953</v>
      </c>
      <c r="AT314" s="5">
        <f t="shared" si="84"/>
        <v>211105.39742043137</v>
      </c>
      <c r="AU314" s="5">
        <f t="shared" si="85"/>
        <v>1505325.4103686647</v>
      </c>
      <c r="AV314" s="150"/>
      <c r="AW314" s="2">
        <v>309</v>
      </c>
      <c r="AX314" s="118">
        <v>54240</v>
      </c>
      <c r="AY314" s="5">
        <f t="shared" si="115"/>
        <v>210529.82143774285</v>
      </c>
      <c r="AZ314" s="5">
        <f t="shared" si="116"/>
        <v>4754.6586581588872</v>
      </c>
      <c r="BA314" s="5">
        <f t="shared" si="86"/>
        <v>3438.8472741729947</v>
      </c>
      <c r="BB314" s="35">
        <f t="shared" si="87"/>
        <v>0.19601103068564102</v>
      </c>
      <c r="BC314" s="5">
        <f t="shared" si="88"/>
        <v>1315.8113839858927</v>
      </c>
      <c r="BD314" s="35">
        <f t="shared" si="89"/>
        <v>7.4999999999999997E-2</v>
      </c>
      <c r="BE314" s="5">
        <f t="shared" si="117"/>
        <v>472909.02583643014</v>
      </c>
      <c r="BF314" s="5">
        <f t="shared" si="118"/>
        <v>996280.49953466584</v>
      </c>
      <c r="BG314" s="5">
        <f t="shared" si="90"/>
        <v>207090.97416356986</v>
      </c>
      <c r="BH314" s="5">
        <f t="shared" si="91"/>
        <v>1469189.5253710961</v>
      </c>
      <c r="BI314" s="150"/>
      <c r="BJ314" s="2">
        <v>309</v>
      </c>
      <c r="BK314" s="118">
        <v>54240</v>
      </c>
      <c r="BL314" s="5">
        <f t="shared" si="119"/>
        <v>206470.93752326022</v>
      </c>
      <c r="BM314" s="5">
        <f t="shared" si="120"/>
        <v>4638.7987043821031</v>
      </c>
      <c r="BN314" s="5">
        <f t="shared" si="92"/>
        <v>3391.3701235124063</v>
      </c>
      <c r="BO314" s="35">
        <f t="shared" si="93"/>
        <v>0.19710493869174289</v>
      </c>
      <c r="BP314" s="5">
        <f t="shared" si="94"/>
        <v>1247.428580869697</v>
      </c>
      <c r="BQ314" s="35">
        <f t="shared" si="95"/>
        <v>7.2499999999999995E-2</v>
      </c>
      <c r="BR314" s="5">
        <f t="shared" si="121"/>
        <v>476920.43260025285</v>
      </c>
      <c r="BS314" s="5">
        <f t="shared" si="122"/>
        <v>956468.36705381691</v>
      </c>
      <c r="BT314" s="5">
        <f t="shared" si="96"/>
        <v>203079.56739974782</v>
      </c>
      <c r="BU314" s="5">
        <f t="shared" si="97"/>
        <v>1433388.7996540698</v>
      </c>
      <c r="BV314" s="150"/>
      <c r="BW314" s="2">
        <v>309</v>
      </c>
      <c r="BX314" s="118">
        <v>54240</v>
      </c>
      <c r="BY314" s="5">
        <f t="shared" si="123"/>
        <v>202416.18475666156</v>
      </c>
      <c r="BZ314" s="5">
        <f t="shared" si="124"/>
        <v>4524.056967218442</v>
      </c>
      <c r="CA314" s="5">
        <f t="shared" si="98"/>
        <v>3343.2958894712492</v>
      </c>
      <c r="CB314" s="35">
        <f t="shared" si="99"/>
        <v>0.19820327471286678</v>
      </c>
      <c r="CC314" s="5">
        <f t="shared" si="100"/>
        <v>1180.7610777471925</v>
      </c>
      <c r="CD314" s="35">
        <f t="shared" si="101"/>
        <v>7.0000000000000007E-2</v>
      </c>
      <c r="CE314" s="5">
        <f t="shared" si="125"/>
        <v>480927.11113280914</v>
      </c>
      <c r="CF314" s="5">
        <f t="shared" si="126"/>
        <v>917006.49173768982</v>
      </c>
      <c r="CG314" s="5">
        <f t="shared" si="102"/>
        <v>199072.88886719031</v>
      </c>
      <c r="CH314" s="5">
        <f t="shared" si="103"/>
        <v>1397933.602870499</v>
      </c>
    </row>
    <row r="315" spans="9:86" ht="14.25" customHeight="1">
      <c r="I315" s="150"/>
      <c r="J315" s="2">
        <v>310</v>
      </c>
      <c r="K315" s="118">
        <v>54271</v>
      </c>
      <c r="L315" s="5">
        <f t="shared" si="104"/>
        <v>219136.64796428956</v>
      </c>
      <c r="M315" s="5">
        <f t="shared" si="67"/>
        <v>5108.6129075462923</v>
      </c>
      <c r="N315" s="5">
        <f t="shared" si="68"/>
        <v>3602.0484527918015</v>
      </c>
      <c r="O315" s="35">
        <f t="shared" si="69"/>
        <v>0.19724944154729193</v>
      </c>
      <c r="P315" s="5">
        <f t="shared" si="70"/>
        <v>1506.5644547544907</v>
      </c>
      <c r="Q315" s="35">
        <f t="shared" si="71"/>
        <v>8.2500000000000004E-2</v>
      </c>
      <c r="R315" s="5">
        <f t="shared" si="105"/>
        <v>464465.40048850281</v>
      </c>
      <c r="S315" s="5">
        <f t="shared" si="106"/>
        <v>1119204.6008508478</v>
      </c>
      <c r="T315" s="5">
        <f t="shared" si="72"/>
        <v>215534.59951149777</v>
      </c>
      <c r="U315" s="5">
        <f t="shared" si="73"/>
        <v>1583670.0013393506</v>
      </c>
      <c r="V315" s="150"/>
      <c r="W315" s="2">
        <v>310</v>
      </c>
      <c r="X315" s="118">
        <v>54271</v>
      </c>
      <c r="Y315" s="5">
        <f t="shared" si="107"/>
        <v>215121.16530771033</v>
      </c>
      <c r="Z315" s="5">
        <f t="shared" si="108"/>
        <v>4989.5991023797669</v>
      </c>
      <c r="AA315" s="5">
        <f t="shared" si="74"/>
        <v>3555.4580003283645</v>
      </c>
      <c r="AB315" s="35">
        <f t="shared" si="75"/>
        <v>0.19833239534060465</v>
      </c>
      <c r="AC315" s="5">
        <f t="shared" si="76"/>
        <v>1434.1411020514022</v>
      </c>
      <c r="AD315" s="35">
        <f t="shared" si="77"/>
        <v>0.08</v>
      </c>
      <c r="AE315" s="5">
        <f t="shared" si="109"/>
        <v>468434.29269261827</v>
      </c>
      <c r="AF315" s="5">
        <f t="shared" si="110"/>
        <v>1078341.4290451095</v>
      </c>
      <c r="AG315" s="5">
        <f t="shared" si="78"/>
        <v>211565.70730738196</v>
      </c>
      <c r="AH315" s="5">
        <f t="shared" si="79"/>
        <v>1546775.7217377278</v>
      </c>
      <c r="AI315" s="150"/>
      <c r="AJ315" s="2">
        <v>310</v>
      </c>
      <c r="AK315" s="118">
        <v>54271</v>
      </c>
      <c r="AL315" s="5">
        <f t="shared" si="111"/>
        <v>211105.39742043137</v>
      </c>
      <c r="AM315" s="5">
        <f t="shared" si="112"/>
        <v>4871.6032698015033</v>
      </c>
      <c r="AN315" s="5">
        <f t="shared" si="80"/>
        <v>3508.2142447945507</v>
      </c>
      <c r="AO315" s="35">
        <f t="shared" si="81"/>
        <v>0.19941968065218305</v>
      </c>
      <c r="AP315" s="5">
        <f t="shared" si="82"/>
        <v>1363.3890250069526</v>
      </c>
      <c r="AQ315" s="35">
        <f t="shared" si="83"/>
        <v>7.7499999999999999E-2</v>
      </c>
      <c r="AR315" s="5">
        <f t="shared" si="113"/>
        <v>472402.81682436401</v>
      </c>
      <c r="AS315" s="5">
        <f t="shared" si="114"/>
        <v>1037794.1968141022</v>
      </c>
      <c r="AT315" s="5">
        <f t="shared" si="84"/>
        <v>207597.18317563683</v>
      </c>
      <c r="AU315" s="5">
        <f t="shared" si="85"/>
        <v>1510197.0136384661</v>
      </c>
      <c r="AV315" s="150"/>
      <c r="AW315" s="2">
        <v>310</v>
      </c>
      <c r="AX315" s="118">
        <v>54271</v>
      </c>
      <c r="AY315" s="5">
        <f t="shared" si="115"/>
        <v>207090.97416356986</v>
      </c>
      <c r="AZ315" s="5">
        <f t="shared" si="116"/>
        <v>4754.6586581588872</v>
      </c>
      <c r="BA315" s="5">
        <f t="shared" si="86"/>
        <v>3460.3400696365757</v>
      </c>
      <c r="BB315" s="35">
        <f t="shared" si="87"/>
        <v>0.20051130187277647</v>
      </c>
      <c r="BC315" s="5">
        <f t="shared" si="88"/>
        <v>1294.3185885223115</v>
      </c>
      <c r="BD315" s="35">
        <f t="shared" si="89"/>
        <v>7.4999999999999997E-2</v>
      </c>
      <c r="BE315" s="5">
        <f t="shared" si="117"/>
        <v>476369.36590606673</v>
      </c>
      <c r="BF315" s="5">
        <f t="shared" si="118"/>
        <v>997574.8181231881</v>
      </c>
      <c r="BG315" s="5">
        <f t="shared" si="90"/>
        <v>203630.63409393327</v>
      </c>
      <c r="BH315" s="5">
        <f t="shared" si="91"/>
        <v>1473944.1840292548</v>
      </c>
      <c r="BI315" s="150"/>
      <c r="BJ315" s="2">
        <v>310</v>
      </c>
      <c r="BK315" s="118">
        <v>54271</v>
      </c>
      <c r="BL315" s="5">
        <f t="shared" si="119"/>
        <v>203079.56739974782</v>
      </c>
      <c r="BM315" s="5">
        <f t="shared" si="120"/>
        <v>4638.7987043821031</v>
      </c>
      <c r="BN315" s="5">
        <f t="shared" si="92"/>
        <v>3411.8596513419598</v>
      </c>
      <c r="BO315" s="35">
        <f t="shared" si="93"/>
        <v>0.20160726330242495</v>
      </c>
      <c r="BP315" s="5">
        <f t="shared" si="94"/>
        <v>1226.9390530401431</v>
      </c>
      <c r="BQ315" s="35">
        <f t="shared" si="95"/>
        <v>7.2499999999999995E-2</v>
      </c>
      <c r="BR315" s="5">
        <f t="shared" si="121"/>
        <v>480332.29225159483</v>
      </c>
      <c r="BS315" s="5">
        <f t="shared" si="122"/>
        <v>957695.30610685702</v>
      </c>
      <c r="BT315" s="5">
        <f t="shared" si="96"/>
        <v>199667.70774840587</v>
      </c>
      <c r="BU315" s="5">
        <f t="shared" si="97"/>
        <v>1438027.5983584519</v>
      </c>
      <c r="BV315" s="150"/>
      <c r="BW315" s="2">
        <v>310</v>
      </c>
      <c r="BX315" s="118">
        <v>54271</v>
      </c>
      <c r="BY315" s="5">
        <f t="shared" si="123"/>
        <v>199072.88886719031</v>
      </c>
      <c r="BZ315" s="5">
        <f t="shared" si="124"/>
        <v>4524.056967218442</v>
      </c>
      <c r="CA315" s="5">
        <f t="shared" si="98"/>
        <v>3362.7984488264983</v>
      </c>
      <c r="CB315" s="35">
        <f t="shared" si="99"/>
        <v>0.20270756914990826</v>
      </c>
      <c r="CC315" s="5">
        <f t="shared" si="100"/>
        <v>1161.2585183919434</v>
      </c>
      <c r="CD315" s="35">
        <f t="shared" si="101"/>
        <v>6.9999999999999993E-2</v>
      </c>
      <c r="CE315" s="5">
        <f t="shared" si="125"/>
        <v>484289.90958163561</v>
      </c>
      <c r="CF315" s="5">
        <f t="shared" si="126"/>
        <v>918167.75025608181</v>
      </c>
      <c r="CG315" s="5">
        <f t="shared" si="102"/>
        <v>195710.0904183638</v>
      </c>
      <c r="CH315" s="5">
        <f t="shared" si="103"/>
        <v>1402457.6598377174</v>
      </c>
    </row>
    <row r="316" spans="9:86" ht="14.25" customHeight="1">
      <c r="I316" s="150"/>
      <c r="J316" s="2">
        <v>311</v>
      </c>
      <c r="K316" s="118">
        <v>54302</v>
      </c>
      <c r="L316" s="5">
        <f t="shared" si="104"/>
        <v>215534.59951149777</v>
      </c>
      <c r="M316" s="5">
        <f t="shared" si="67"/>
        <v>5108.6129075462923</v>
      </c>
      <c r="N316" s="5">
        <f t="shared" si="68"/>
        <v>3626.8125359047453</v>
      </c>
      <c r="O316" s="35">
        <f t="shared" si="69"/>
        <v>0.20192465863716352</v>
      </c>
      <c r="P316" s="5">
        <f t="shared" si="70"/>
        <v>1481.8003716415471</v>
      </c>
      <c r="Q316" s="35">
        <f t="shared" si="71"/>
        <v>8.2500000000000004E-2</v>
      </c>
      <c r="R316" s="5">
        <f t="shared" si="105"/>
        <v>468092.21302440757</v>
      </c>
      <c r="S316" s="5">
        <f t="shared" si="106"/>
        <v>1120686.4012224893</v>
      </c>
      <c r="T316" s="5">
        <f t="shared" si="72"/>
        <v>211907.78697559302</v>
      </c>
      <c r="U316" s="5">
        <f t="shared" si="73"/>
        <v>1588778.6142468969</v>
      </c>
      <c r="V316" s="150"/>
      <c r="W316" s="2">
        <v>311</v>
      </c>
      <c r="X316" s="118">
        <v>54302</v>
      </c>
      <c r="Y316" s="5">
        <f t="shared" si="107"/>
        <v>211565.70730738196</v>
      </c>
      <c r="Z316" s="5">
        <f t="shared" si="108"/>
        <v>4989.5991023797669</v>
      </c>
      <c r="AA316" s="5">
        <f t="shared" si="74"/>
        <v>3579.1610536638873</v>
      </c>
      <c r="AB316" s="35">
        <f t="shared" si="75"/>
        <v>0.20300989792057872</v>
      </c>
      <c r="AC316" s="5">
        <f t="shared" si="76"/>
        <v>1410.4380487158799</v>
      </c>
      <c r="AD316" s="35">
        <f t="shared" si="77"/>
        <v>0.08</v>
      </c>
      <c r="AE316" s="5">
        <f t="shared" si="109"/>
        <v>472013.45374628215</v>
      </c>
      <c r="AF316" s="5">
        <f t="shared" si="110"/>
        <v>1079751.8670938255</v>
      </c>
      <c r="AG316" s="5">
        <f t="shared" si="78"/>
        <v>207986.54625371809</v>
      </c>
      <c r="AH316" s="5">
        <f t="shared" si="79"/>
        <v>1551765.3208401077</v>
      </c>
      <c r="AI316" s="150"/>
      <c r="AJ316" s="2">
        <v>311</v>
      </c>
      <c r="AK316" s="118">
        <v>54302</v>
      </c>
      <c r="AL316" s="5">
        <f t="shared" si="111"/>
        <v>207597.18317563683</v>
      </c>
      <c r="AM316" s="5">
        <f t="shared" si="112"/>
        <v>4871.6032698015033</v>
      </c>
      <c r="AN316" s="5">
        <f t="shared" si="80"/>
        <v>3530.8714617921823</v>
      </c>
      <c r="AO316" s="35">
        <f t="shared" si="81"/>
        <v>0.20409938561477889</v>
      </c>
      <c r="AP316" s="5">
        <f t="shared" si="82"/>
        <v>1340.7318080093212</v>
      </c>
      <c r="AQ316" s="35">
        <f t="shared" si="83"/>
        <v>7.7499999999999999E-2</v>
      </c>
      <c r="AR316" s="5">
        <f t="shared" si="113"/>
        <v>475933.68828615622</v>
      </c>
      <c r="AS316" s="5">
        <f t="shared" si="114"/>
        <v>1039134.9286221116</v>
      </c>
      <c r="AT316" s="5">
        <f t="shared" si="84"/>
        <v>204066.31171384465</v>
      </c>
      <c r="AU316" s="5">
        <f t="shared" si="85"/>
        <v>1515068.6169082678</v>
      </c>
      <c r="AV316" s="150"/>
      <c r="AW316" s="2">
        <v>311</v>
      </c>
      <c r="AX316" s="118">
        <v>54302</v>
      </c>
      <c r="AY316" s="5">
        <f t="shared" si="115"/>
        <v>203630.63409393327</v>
      </c>
      <c r="AZ316" s="5">
        <f t="shared" si="116"/>
        <v>4754.6586581588872</v>
      </c>
      <c r="BA316" s="5">
        <f t="shared" si="86"/>
        <v>3481.9671950718043</v>
      </c>
      <c r="BB316" s="35">
        <f t="shared" si="87"/>
        <v>0.20519312591045208</v>
      </c>
      <c r="BC316" s="5">
        <f t="shared" si="88"/>
        <v>1272.6914630870829</v>
      </c>
      <c r="BD316" s="35">
        <f t="shared" si="89"/>
        <v>7.4999999999999997E-2</v>
      </c>
      <c r="BE316" s="5">
        <f t="shared" si="117"/>
        <v>479851.33310113853</v>
      </c>
      <c r="BF316" s="5">
        <f t="shared" si="118"/>
        <v>998847.50958627521</v>
      </c>
      <c r="BG316" s="5">
        <f t="shared" si="90"/>
        <v>200148.66689886147</v>
      </c>
      <c r="BH316" s="5">
        <f t="shared" si="91"/>
        <v>1478698.8426874138</v>
      </c>
      <c r="BI316" s="150"/>
      <c r="BJ316" s="2">
        <v>311</v>
      </c>
      <c r="BK316" s="118">
        <v>54302</v>
      </c>
      <c r="BL316" s="5">
        <f t="shared" si="119"/>
        <v>199667.70774840587</v>
      </c>
      <c r="BM316" s="5">
        <f t="shared" si="120"/>
        <v>4638.7987043821031</v>
      </c>
      <c r="BN316" s="5">
        <f t="shared" si="92"/>
        <v>3432.4729700688176</v>
      </c>
      <c r="BO316" s="35">
        <f t="shared" si="93"/>
        <v>0.20629112291271179</v>
      </c>
      <c r="BP316" s="5">
        <f t="shared" si="94"/>
        <v>1206.3257343132855</v>
      </c>
      <c r="BQ316" s="35">
        <f t="shared" si="95"/>
        <v>7.2499999999999995E-2</v>
      </c>
      <c r="BR316" s="5">
        <f t="shared" si="121"/>
        <v>483764.76522166363</v>
      </c>
      <c r="BS316" s="5">
        <f t="shared" si="122"/>
        <v>958901.63184117025</v>
      </c>
      <c r="BT316" s="5">
        <f t="shared" si="96"/>
        <v>196235.23477833706</v>
      </c>
      <c r="BU316" s="5">
        <f t="shared" si="97"/>
        <v>1442666.3970628339</v>
      </c>
      <c r="BV316" s="150"/>
      <c r="BW316" s="2">
        <v>311</v>
      </c>
      <c r="BX316" s="118">
        <v>54302</v>
      </c>
      <c r="BY316" s="5">
        <f t="shared" si="123"/>
        <v>195710.0904183638</v>
      </c>
      <c r="BZ316" s="5">
        <f t="shared" si="124"/>
        <v>4524.056967218442</v>
      </c>
      <c r="CA316" s="5">
        <f t="shared" si="98"/>
        <v>3382.4147731113198</v>
      </c>
      <c r="CB316" s="35">
        <f t="shared" si="99"/>
        <v>0.20739338064056867</v>
      </c>
      <c r="CC316" s="5">
        <f t="shared" si="100"/>
        <v>1141.6421941071224</v>
      </c>
      <c r="CD316" s="35">
        <f t="shared" si="101"/>
        <v>7.0000000000000007E-2</v>
      </c>
      <c r="CE316" s="5">
        <f t="shared" si="125"/>
        <v>487672.32435474696</v>
      </c>
      <c r="CF316" s="5">
        <f t="shared" si="126"/>
        <v>919309.39245018899</v>
      </c>
      <c r="CG316" s="5">
        <f t="shared" si="102"/>
        <v>192327.67564525249</v>
      </c>
      <c r="CH316" s="5">
        <f t="shared" si="103"/>
        <v>1406981.7168049361</v>
      </c>
    </row>
    <row r="317" spans="9:86" ht="14.25" customHeight="1">
      <c r="I317" s="150"/>
      <c r="J317" s="2">
        <v>312</v>
      </c>
      <c r="K317" s="118">
        <v>54332</v>
      </c>
      <c r="L317" s="5">
        <f t="shared" si="104"/>
        <v>211907.78697559302</v>
      </c>
      <c r="M317" s="5">
        <f t="shared" si="67"/>
        <v>5108.6129075462923</v>
      </c>
      <c r="N317" s="5">
        <f t="shared" si="68"/>
        <v>3651.7468720890902</v>
      </c>
      <c r="O317" s="35">
        <f t="shared" si="69"/>
        <v>0.20679260111435294</v>
      </c>
      <c r="P317" s="5">
        <f t="shared" si="70"/>
        <v>1456.8660354572021</v>
      </c>
      <c r="Q317" s="35">
        <f t="shared" si="71"/>
        <v>8.2500000000000018E-2</v>
      </c>
      <c r="R317" s="5">
        <f t="shared" si="105"/>
        <v>471743.95989649667</v>
      </c>
      <c r="S317" s="5">
        <f t="shared" si="106"/>
        <v>1122143.2672579465</v>
      </c>
      <c r="T317" s="5">
        <f t="shared" si="72"/>
        <v>208256.04010350391</v>
      </c>
      <c r="U317" s="5">
        <f t="shared" si="73"/>
        <v>1593887.2271544433</v>
      </c>
      <c r="V317" s="150"/>
      <c r="W317" s="2">
        <v>312</v>
      </c>
      <c r="X317" s="118">
        <v>54332</v>
      </c>
      <c r="Y317" s="5">
        <f t="shared" si="107"/>
        <v>207986.54625371809</v>
      </c>
      <c r="Z317" s="5">
        <f t="shared" si="108"/>
        <v>4989.5991023797669</v>
      </c>
      <c r="AA317" s="5">
        <f t="shared" si="74"/>
        <v>3603.0221273549796</v>
      </c>
      <c r="AB317" s="35">
        <f t="shared" si="75"/>
        <v>0.20788010718499461</v>
      </c>
      <c r="AC317" s="5">
        <f t="shared" si="76"/>
        <v>1386.5769750247873</v>
      </c>
      <c r="AD317" s="35">
        <f t="shared" si="77"/>
        <v>0.08</v>
      </c>
      <c r="AE317" s="5">
        <f t="shared" si="109"/>
        <v>475616.47587363713</v>
      </c>
      <c r="AF317" s="5">
        <f t="shared" si="110"/>
        <v>1081138.4440688503</v>
      </c>
      <c r="AG317" s="5">
        <f t="shared" si="78"/>
        <v>204383.5241263631</v>
      </c>
      <c r="AH317" s="5">
        <f t="shared" si="79"/>
        <v>1556754.9199424875</v>
      </c>
      <c r="AI317" s="150"/>
      <c r="AJ317" s="2">
        <v>312</v>
      </c>
      <c r="AK317" s="118">
        <v>54332</v>
      </c>
      <c r="AL317" s="5">
        <f t="shared" si="111"/>
        <v>204066.31171384465</v>
      </c>
      <c r="AM317" s="5">
        <f t="shared" si="112"/>
        <v>4871.6032698015033</v>
      </c>
      <c r="AN317" s="5">
        <f t="shared" si="80"/>
        <v>3553.6750066495897</v>
      </c>
      <c r="AO317" s="35">
        <f t="shared" si="81"/>
        <v>0.20897177844618209</v>
      </c>
      <c r="AP317" s="5">
        <f t="shared" si="82"/>
        <v>1317.9282631519134</v>
      </c>
      <c r="AQ317" s="35">
        <f t="shared" si="83"/>
        <v>7.7499999999999999E-2</v>
      </c>
      <c r="AR317" s="5">
        <f t="shared" si="113"/>
        <v>479487.36329280579</v>
      </c>
      <c r="AS317" s="5">
        <f t="shared" si="114"/>
        <v>1040452.8568852635</v>
      </c>
      <c r="AT317" s="5">
        <f t="shared" si="84"/>
        <v>200512.63670719505</v>
      </c>
      <c r="AU317" s="5">
        <f t="shared" si="85"/>
        <v>1519940.2201780693</v>
      </c>
      <c r="AV317" s="150"/>
      <c r="AW317" s="2">
        <v>312</v>
      </c>
      <c r="AX317" s="118">
        <v>54332</v>
      </c>
      <c r="AY317" s="5">
        <f t="shared" si="115"/>
        <v>200148.66689886147</v>
      </c>
      <c r="AZ317" s="5">
        <f t="shared" si="116"/>
        <v>4754.6586581588872</v>
      </c>
      <c r="BA317" s="5">
        <f t="shared" si="86"/>
        <v>3503.7294900410034</v>
      </c>
      <c r="BB317" s="35">
        <f t="shared" si="87"/>
        <v>0.2100676188951984</v>
      </c>
      <c r="BC317" s="5">
        <f t="shared" si="88"/>
        <v>1250.929168117884</v>
      </c>
      <c r="BD317" s="35">
        <f t="shared" si="89"/>
        <v>7.4999999999999997E-2</v>
      </c>
      <c r="BE317" s="5">
        <f t="shared" si="117"/>
        <v>483355.06259117951</v>
      </c>
      <c r="BF317" s="5">
        <f t="shared" si="118"/>
        <v>1000098.4387543931</v>
      </c>
      <c r="BG317" s="5">
        <f t="shared" si="90"/>
        <v>196644.93740882046</v>
      </c>
      <c r="BH317" s="5">
        <f t="shared" si="91"/>
        <v>1483453.5013455725</v>
      </c>
      <c r="BI317" s="150"/>
      <c r="BJ317" s="2">
        <v>312</v>
      </c>
      <c r="BK317" s="118">
        <v>54332</v>
      </c>
      <c r="BL317" s="5">
        <f t="shared" si="119"/>
        <v>196235.23477833706</v>
      </c>
      <c r="BM317" s="5">
        <f t="shared" si="120"/>
        <v>4638.7987043821031</v>
      </c>
      <c r="BN317" s="5">
        <f t="shared" si="92"/>
        <v>3453.2108275963164</v>
      </c>
      <c r="BO317" s="35">
        <f t="shared" si="93"/>
        <v>0.21116763244869777</v>
      </c>
      <c r="BP317" s="5">
        <f t="shared" si="94"/>
        <v>1185.5878767857864</v>
      </c>
      <c r="BQ317" s="35">
        <f t="shared" si="95"/>
        <v>7.2499999999999995E-2</v>
      </c>
      <c r="BR317" s="5">
        <f t="shared" si="121"/>
        <v>487217.97604925995</v>
      </c>
      <c r="BS317" s="5">
        <f t="shared" si="122"/>
        <v>960087.21971795603</v>
      </c>
      <c r="BT317" s="5">
        <f t="shared" si="96"/>
        <v>192782.02395074075</v>
      </c>
      <c r="BU317" s="5">
        <f t="shared" si="97"/>
        <v>1447305.1957672159</v>
      </c>
      <c r="BV317" s="150"/>
      <c r="BW317" s="2">
        <v>312</v>
      </c>
      <c r="BX317" s="118">
        <v>54332</v>
      </c>
      <c r="BY317" s="5">
        <f t="shared" si="123"/>
        <v>192327.67564525249</v>
      </c>
      <c r="BZ317" s="5">
        <f t="shared" si="124"/>
        <v>4524.056967218442</v>
      </c>
      <c r="CA317" s="5">
        <f t="shared" si="98"/>
        <v>3402.1455259544691</v>
      </c>
      <c r="CB317" s="35">
        <f t="shared" si="99"/>
        <v>0.21227182294219854</v>
      </c>
      <c r="CC317" s="5">
        <f t="shared" si="100"/>
        <v>1121.9114412639728</v>
      </c>
      <c r="CD317" s="35">
        <f t="shared" si="101"/>
        <v>7.0000000000000007E-2</v>
      </c>
      <c r="CE317" s="5">
        <f t="shared" si="125"/>
        <v>491074.46988070145</v>
      </c>
      <c r="CF317" s="5">
        <f t="shared" si="126"/>
        <v>920431.30389145296</v>
      </c>
      <c r="CG317" s="5">
        <f t="shared" si="102"/>
        <v>188925.53011929803</v>
      </c>
      <c r="CH317" s="5">
        <f t="shared" si="103"/>
        <v>1411505.7737721545</v>
      </c>
    </row>
    <row r="318" spans="9:86" ht="14.25" customHeight="1">
      <c r="I318" s="150"/>
      <c r="J318" s="2">
        <v>313</v>
      </c>
      <c r="K318" s="118">
        <v>54363</v>
      </c>
      <c r="L318" s="5">
        <f t="shared" si="104"/>
        <v>208256.04010350391</v>
      </c>
      <c r="M318" s="5">
        <f t="shared" si="67"/>
        <v>5108.6129075462923</v>
      </c>
      <c r="N318" s="5">
        <f t="shared" si="68"/>
        <v>3676.8526318347031</v>
      </c>
      <c r="O318" s="35">
        <f t="shared" si="69"/>
        <v>0.21186531521528762</v>
      </c>
      <c r="P318" s="5">
        <f t="shared" si="70"/>
        <v>1431.7602757115894</v>
      </c>
      <c r="Q318" s="35">
        <f t="shared" si="71"/>
        <v>8.2500000000000004E-2</v>
      </c>
      <c r="R318" s="5">
        <f t="shared" si="105"/>
        <v>475420.81252833136</v>
      </c>
      <c r="S318" s="5">
        <f t="shared" si="106"/>
        <v>1123575.0275336581</v>
      </c>
      <c r="T318" s="5">
        <f t="shared" si="72"/>
        <v>204579.1874716692</v>
      </c>
      <c r="U318" s="5">
        <f t="shared" si="73"/>
        <v>1598995.8400619894</v>
      </c>
      <c r="V318" s="150"/>
      <c r="W318" s="2">
        <v>313</v>
      </c>
      <c r="X318" s="118">
        <v>54363</v>
      </c>
      <c r="Y318" s="5">
        <f t="shared" si="107"/>
        <v>204383.5241263631</v>
      </c>
      <c r="Z318" s="5">
        <f t="shared" si="108"/>
        <v>4989.5991023797669</v>
      </c>
      <c r="AA318" s="5">
        <f t="shared" si="74"/>
        <v>3627.0422748706796</v>
      </c>
      <c r="AB318" s="35">
        <f t="shared" si="75"/>
        <v>0.21295506809804537</v>
      </c>
      <c r="AC318" s="5">
        <f t="shared" si="76"/>
        <v>1362.5568275090875</v>
      </c>
      <c r="AD318" s="35">
        <f t="shared" si="77"/>
        <v>0.08</v>
      </c>
      <c r="AE318" s="5">
        <f t="shared" si="109"/>
        <v>479243.51814850781</v>
      </c>
      <c r="AF318" s="5">
        <f t="shared" si="110"/>
        <v>1082501.0008963593</v>
      </c>
      <c r="AG318" s="5">
        <f t="shared" si="78"/>
        <v>200756.48185149243</v>
      </c>
      <c r="AH318" s="5">
        <f t="shared" si="79"/>
        <v>1561744.5190448673</v>
      </c>
      <c r="AI318" s="150"/>
      <c r="AJ318" s="2">
        <v>313</v>
      </c>
      <c r="AK318" s="118">
        <v>54363</v>
      </c>
      <c r="AL318" s="5">
        <f t="shared" si="111"/>
        <v>200512.63670719505</v>
      </c>
      <c r="AM318" s="5">
        <f t="shared" si="112"/>
        <v>4871.6032698015033</v>
      </c>
      <c r="AN318" s="5">
        <f t="shared" si="80"/>
        <v>3576.6258244008686</v>
      </c>
      <c r="AO318" s="35">
        <f t="shared" si="81"/>
        <v>0.21404890284039801</v>
      </c>
      <c r="AP318" s="5">
        <f t="shared" si="82"/>
        <v>1294.9774454006347</v>
      </c>
      <c r="AQ318" s="35">
        <f t="shared" si="83"/>
        <v>7.7499999999999999E-2</v>
      </c>
      <c r="AR318" s="5">
        <f t="shared" si="113"/>
        <v>483063.98911720666</v>
      </c>
      <c r="AS318" s="5">
        <f t="shared" si="114"/>
        <v>1041747.8343306641</v>
      </c>
      <c r="AT318" s="5">
        <f t="shared" si="84"/>
        <v>196936.01088279419</v>
      </c>
      <c r="AU318" s="5">
        <f t="shared" si="85"/>
        <v>1524811.8234478708</v>
      </c>
      <c r="AV318" s="150"/>
      <c r="AW318" s="2">
        <v>313</v>
      </c>
      <c r="AX318" s="118">
        <v>54363</v>
      </c>
      <c r="AY318" s="5">
        <f t="shared" si="115"/>
        <v>196644.93740882046</v>
      </c>
      <c r="AZ318" s="5">
        <f t="shared" si="116"/>
        <v>4754.6586581588872</v>
      </c>
      <c r="BA318" s="5">
        <f t="shared" si="86"/>
        <v>3525.6277993537597</v>
      </c>
      <c r="BB318" s="35">
        <f t="shared" si="87"/>
        <v>0.2151468232527578</v>
      </c>
      <c r="BC318" s="5">
        <f t="shared" si="88"/>
        <v>1229.0308588051278</v>
      </c>
      <c r="BD318" s="35">
        <f t="shared" si="89"/>
        <v>7.4999999999999997E-2</v>
      </c>
      <c r="BE318" s="5">
        <f t="shared" si="117"/>
        <v>486880.69039053324</v>
      </c>
      <c r="BF318" s="5">
        <f t="shared" si="118"/>
        <v>1001327.4696131983</v>
      </c>
      <c r="BG318" s="5">
        <f t="shared" si="90"/>
        <v>193119.3096094667</v>
      </c>
      <c r="BH318" s="5">
        <f t="shared" si="91"/>
        <v>1488208.1600037315</v>
      </c>
      <c r="BI318" s="150"/>
      <c r="BJ318" s="2">
        <v>313</v>
      </c>
      <c r="BK318" s="118">
        <v>54363</v>
      </c>
      <c r="BL318" s="5">
        <f t="shared" si="119"/>
        <v>192782.02395074075</v>
      </c>
      <c r="BM318" s="5">
        <f t="shared" si="120"/>
        <v>4638.7987043821031</v>
      </c>
      <c r="BN318" s="5">
        <f t="shared" si="92"/>
        <v>3474.073976346378</v>
      </c>
      <c r="BO318" s="35">
        <f t="shared" si="93"/>
        <v>0.2162488330696683</v>
      </c>
      <c r="BP318" s="5">
        <f t="shared" si="94"/>
        <v>1164.7247280357253</v>
      </c>
      <c r="BQ318" s="35">
        <f t="shared" si="95"/>
        <v>7.2499999999999995E-2</v>
      </c>
      <c r="BR318" s="5">
        <f t="shared" si="121"/>
        <v>490692.0500256063</v>
      </c>
      <c r="BS318" s="5">
        <f t="shared" si="122"/>
        <v>961251.94444599177</v>
      </c>
      <c r="BT318" s="5">
        <f t="shared" si="96"/>
        <v>189307.94997439437</v>
      </c>
      <c r="BU318" s="5">
        <f t="shared" si="97"/>
        <v>1451943.994471598</v>
      </c>
      <c r="BV318" s="150"/>
      <c r="BW318" s="2">
        <v>313</v>
      </c>
      <c r="BX318" s="118">
        <v>54363</v>
      </c>
      <c r="BY318" s="5">
        <f t="shared" si="123"/>
        <v>188925.53011929803</v>
      </c>
      <c r="BZ318" s="5">
        <f t="shared" si="124"/>
        <v>4524.056967218442</v>
      </c>
      <c r="CA318" s="5">
        <f t="shared" si="98"/>
        <v>3421.9913748558702</v>
      </c>
      <c r="CB318" s="35">
        <f t="shared" si="99"/>
        <v>0.21735493594931521</v>
      </c>
      <c r="CC318" s="5">
        <f t="shared" si="100"/>
        <v>1102.0655923625718</v>
      </c>
      <c r="CD318" s="35">
        <f t="shared" si="101"/>
        <v>7.0000000000000007E-2</v>
      </c>
      <c r="CE318" s="5">
        <f t="shared" si="125"/>
        <v>494496.46125555731</v>
      </c>
      <c r="CF318" s="5">
        <f t="shared" si="126"/>
        <v>921533.36948381551</v>
      </c>
      <c r="CG318" s="5">
        <f t="shared" si="102"/>
        <v>185503.53874444216</v>
      </c>
      <c r="CH318" s="5">
        <f t="shared" si="103"/>
        <v>1416029.8307393729</v>
      </c>
    </row>
    <row r="319" spans="9:86" ht="14.25" customHeight="1">
      <c r="I319" s="150"/>
      <c r="J319" s="2">
        <v>314</v>
      </c>
      <c r="K319" s="118">
        <v>54393</v>
      </c>
      <c r="L319" s="5">
        <f t="shared" si="104"/>
        <v>204579.1874716692</v>
      </c>
      <c r="M319" s="5">
        <f t="shared" si="67"/>
        <v>5108.6129075462923</v>
      </c>
      <c r="N319" s="5">
        <f t="shared" si="68"/>
        <v>3702.1309936785665</v>
      </c>
      <c r="O319" s="35">
        <f t="shared" si="69"/>
        <v>0.21715587236993497</v>
      </c>
      <c r="P319" s="5">
        <f t="shared" si="70"/>
        <v>1406.4819138677258</v>
      </c>
      <c r="Q319" s="35">
        <f t="shared" si="71"/>
        <v>8.2500000000000004E-2</v>
      </c>
      <c r="R319" s="5">
        <f t="shared" si="105"/>
        <v>479122.94352200994</v>
      </c>
      <c r="S319" s="5">
        <f t="shared" si="106"/>
        <v>1124981.5094475257</v>
      </c>
      <c r="T319" s="5">
        <f t="shared" si="72"/>
        <v>200877.05647799064</v>
      </c>
      <c r="U319" s="5">
        <f t="shared" si="73"/>
        <v>1604104.4529695357</v>
      </c>
      <c r="V319" s="150"/>
      <c r="W319" s="2">
        <v>314</v>
      </c>
      <c r="X319" s="118">
        <v>54393</v>
      </c>
      <c r="Y319" s="5">
        <f t="shared" si="107"/>
        <v>200756.48185149243</v>
      </c>
      <c r="Z319" s="5">
        <f t="shared" si="108"/>
        <v>4989.5991023797669</v>
      </c>
      <c r="AA319" s="5">
        <f t="shared" si="74"/>
        <v>3651.222556703151</v>
      </c>
      <c r="AB319" s="35">
        <f t="shared" si="75"/>
        <v>0.21824785071123765</v>
      </c>
      <c r="AC319" s="5">
        <f t="shared" si="76"/>
        <v>1338.3765456766162</v>
      </c>
      <c r="AD319" s="35">
        <f t="shared" si="77"/>
        <v>7.9999999999999988E-2</v>
      </c>
      <c r="AE319" s="5">
        <f t="shared" si="109"/>
        <v>482894.74070521095</v>
      </c>
      <c r="AF319" s="5">
        <f t="shared" si="110"/>
        <v>1083839.3774420361</v>
      </c>
      <c r="AG319" s="5">
        <f t="shared" si="78"/>
        <v>197105.25929478928</v>
      </c>
      <c r="AH319" s="5">
        <f t="shared" si="79"/>
        <v>1566734.118147247</v>
      </c>
      <c r="AI319" s="150"/>
      <c r="AJ319" s="2">
        <v>314</v>
      </c>
      <c r="AK319" s="118">
        <v>54393</v>
      </c>
      <c r="AL319" s="5">
        <f t="shared" si="111"/>
        <v>196936.01088279419</v>
      </c>
      <c r="AM319" s="5">
        <f t="shared" si="112"/>
        <v>4871.6032698015033</v>
      </c>
      <c r="AN319" s="5">
        <f t="shared" si="80"/>
        <v>3599.7248661834574</v>
      </c>
      <c r="AO319" s="35">
        <f t="shared" si="81"/>
        <v>0.21934382747251777</v>
      </c>
      <c r="AP319" s="5">
        <f t="shared" si="82"/>
        <v>1271.8784036180457</v>
      </c>
      <c r="AQ319" s="35">
        <f t="shared" si="83"/>
        <v>7.7499999999999986E-2</v>
      </c>
      <c r="AR319" s="5">
        <f t="shared" si="113"/>
        <v>486663.71398339013</v>
      </c>
      <c r="AS319" s="5">
        <f t="shared" si="114"/>
        <v>1043019.7127342821</v>
      </c>
      <c r="AT319" s="5">
        <f t="shared" si="84"/>
        <v>193336.28601661074</v>
      </c>
      <c r="AU319" s="5">
        <f t="shared" si="85"/>
        <v>1529683.4267176723</v>
      </c>
      <c r="AV319" s="150"/>
      <c r="AW319" s="2">
        <v>314</v>
      </c>
      <c r="AX319" s="118">
        <v>54393</v>
      </c>
      <c r="AY319" s="5">
        <f t="shared" si="115"/>
        <v>193119.3096094667</v>
      </c>
      <c r="AZ319" s="5">
        <f t="shared" si="116"/>
        <v>4754.6586581588872</v>
      </c>
      <c r="BA319" s="5">
        <f t="shared" si="86"/>
        <v>3547.6629730997201</v>
      </c>
      <c r="BB319" s="35">
        <f t="shared" si="87"/>
        <v>0.22044380628372839</v>
      </c>
      <c r="BC319" s="5">
        <f t="shared" si="88"/>
        <v>1206.9956850591668</v>
      </c>
      <c r="BD319" s="35">
        <f t="shared" si="89"/>
        <v>7.4999999999999997E-2</v>
      </c>
      <c r="BE319" s="5">
        <f t="shared" si="117"/>
        <v>490428.35336363298</v>
      </c>
      <c r="BF319" s="5">
        <f t="shared" si="118"/>
        <v>1002534.4652982574</v>
      </c>
      <c r="BG319" s="5">
        <f t="shared" si="90"/>
        <v>189571.64663636699</v>
      </c>
      <c r="BH319" s="5">
        <f t="shared" si="91"/>
        <v>1492962.8186618905</v>
      </c>
      <c r="BI319" s="150"/>
      <c r="BJ319" s="2">
        <v>314</v>
      </c>
      <c r="BK319" s="118">
        <v>54393</v>
      </c>
      <c r="BL319" s="5">
        <f t="shared" si="119"/>
        <v>189307.94997439437</v>
      </c>
      <c r="BM319" s="5">
        <f t="shared" si="120"/>
        <v>4638.7987043821031</v>
      </c>
      <c r="BN319" s="5">
        <f t="shared" si="92"/>
        <v>3495.0631732868037</v>
      </c>
      <c r="BO319" s="35">
        <f t="shared" si="93"/>
        <v>0.22154779070353103</v>
      </c>
      <c r="BP319" s="5">
        <f t="shared" si="94"/>
        <v>1143.7355310952994</v>
      </c>
      <c r="BQ319" s="35">
        <f t="shared" si="95"/>
        <v>7.2499999999999995E-2</v>
      </c>
      <c r="BR319" s="5">
        <f t="shared" si="121"/>
        <v>494187.11319889309</v>
      </c>
      <c r="BS319" s="5">
        <f t="shared" si="122"/>
        <v>962395.67997708707</v>
      </c>
      <c r="BT319" s="5">
        <f t="shared" si="96"/>
        <v>185812.88680110758</v>
      </c>
      <c r="BU319" s="5">
        <f t="shared" si="97"/>
        <v>1456582.7931759802</v>
      </c>
      <c r="BV319" s="150"/>
      <c r="BW319" s="2">
        <v>314</v>
      </c>
      <c r="BX319" s="118">
        <v>54393</v>
      </c>
      <c r="BY319" s="5">
        <f t="shared" si="123"/>
        <v>185503.53874444216</v>
      </c>
      <c r="BZ319" s="5">
        <f t="shared" si="124"/>
        <v>4524.056967218442</v>
      </c>
      <c r="CA319" s="5">
        <f t="shared" si="98"/>
        <v>3441.9529912091957</v>
      </c>
      <c r="CB319" s="35">
        <f t="shared" si="99"/>
        <v>0.22265578421882171</v>
      </c>
      <c r="CC319" s="5">
        <f t="shared" si="100"/>
        <v>1082.103976009246</v>
      </c>
      <c r="CD319" s="35">
        <f t="shared" si="101"/>
        <v>7.0000000000000007E-2</v>
      </c>
      <c r="CE319" s="5">
        <f t="shared" si="125"/>
        <v>497938.41424676648</v>
      </c>
      <c r="CF319" s="5">
        <f t="shared" si="126"/>
        <v>922615.4734598248</v>
      </c>
      <c r="CG319" s="5">
        <f t="shared" si="102"/>
        <v>182061.58575323297</v>
      </c>
      <c r="CH319" s="5">
        <f t="shared" si="103"/>
        <v>1420553.8877065913</v>
      </c>
    </row>
    <row r="320" spans="9:86" ht="14.25" customHeight="1">
      <c r="I320" s="150"/>
      <c r="J320" s="2">
        <v>315</v>
      </c>
      <c r="K320" s="118">
        <v>54424</v>
      </c>
      <c r="L320" s="5">
        <f t="shared" si="104"/>
        <v>200877.05647799064</v>
      </c>
      <c r="M320" s="5">
        <f t="shared" si="67"/>
        <v>5108.6129075462923</v>
      </c>
      <c r="N320" s="5">
        <f t="shared" si="68"/>
        <v>3727.5831442601066</v>
      </c>
      <c r="O320" s="35">
        <f t="shared" si="69"/>
        <v>0.22267848063585244</v>
      </c>
      <c r="P320" s="5">
        <f t="shared" si="70"/>
        <v>1381.0297632861857</v>
      </c>
      <c r="Q320" s="35">
        <f t="shared" si="71"/>
        <v>8.2500000000000004E-2</v>
      </c>
      <c r="R320" s="5">
        <f t="shared" si="105"/>
        <v>482850.52666627005</v>
      </c>
      <c r="S320" s="5">
        <f t="shared" si="106"/>
        <v>1126362.539210812</v>
      </c>
      <c r="T320" s="5">
        <f t="shared" si="72"/>
        <v>197149.47333373054</v>
      </c>
      <c r="U320" s="5">
        <f t="shared" si="73"/>
        <v>1609213.0658770821</v>
      </c>
      <c r="V320" s="150"/>
      <c r="W320" s="2">
        <v>315</v>
      </c>
      <c r="X320" s="118">
        <v>54424</v>
      </c>
      <c r="Y320" s="5">
        <f t="shared" si="107"/>
        <v>197105.25929478928</v>
      </c>
      <c r="Z320" s="5">
        <f t="shared" si="108"/>
        <v>4989.5991023797669</v>
      </c>
      <c r="AA320" s="5">
        <f t="shared" si="74"/>
        <v>3675.5640404145051</v>
      </c>
      <c r="AB320" s="35">
        <f t="shared" si="75"/>
        <v>0.22377266158590056</v>
      </c>
      <c r="AC320" s="5">
        <f t="shared" si="76"/>
        <v>1314.035061965262</v>
      </c>
      <c r="AD320" s="35">
        <f t="shared" si="77"/>
        <v>0.08</v>
      </c>
      <c r="AE320" s="5">
        <f t="shared" si="109"/>
        <v>486570.30474562547</v>
      </c>
      <c r="AF320" s="5">
        <f t="shared" si="110"/>
        <v>1085153.4125040013</v>
      </c>
      <c r="AG320" s="5">
        <f t="shared" si="78"/>
        <v>193429.69525437479</v>
      </c>
      <c r="AH320" s="5">
        <f t="shared" si="79"/>
        <v>1571723.7172496268</v>
      </c>
      <c r="AI320" s="150"/>
      <c r="AJ320" s="2">
        <v>315</v>
      </c>
      <c r="AK320" s="118">
        <v>54424</v>
      </c>
      <c r="AL320" s="5">
        <f t="shared" si="111"/>
        <v>193336.28601661074</v>
      </c>
      <c r="AM320" s="5">
        <f t="shared" si="112"/>
        <v>4871.6032698015033</v>
      </c>
      <c r="AN320" s="5">
        <f t="shared" si="80"/>
        <v>3622.9730892775588</v>
      </c>
      <c r="AO320" s="35">
        <f t="shared" si="81"/>
        <v>0.22487075740968476</v>
      </c>
      <c r="AP320" s="5">
        <f t="shared" si="82"/>
        <v>1248.6301805239443</v>
      </c>
      <c r="AQ320" s="35">
        <f t="shared" si="83"/>
        <v>7.7499999999999999E-2</v>
      </c>
      <c r="AR320" s="5">
        <f t="shared" si="113"/>
        <v>490286.6870726677</v>
      </c>
      <c r="AS320" s="5">
        <f t="shared" si="114"/>
        <v>1044268.3429148061</v>
      </c>
      <c r="AT320" s="5">
        <f t="shared" si="84"/>
        <v>189713.31292733317</v>
      </c>
      <c r="AU320" s="5">
        <f t="shared" si="85"/>
        <v>1534555.0299874737</v>
      </c>
      <c r="AV320" s="150"/>
      <c r="AW320" s="2">
        <v>315</v>
      </c>
      <c r="AX320" s="118">
        <v>54424</v>
      </c>
      <c r="AY320" s="5">
        <f t="shared" si="115"/>
        <v>189571.64663636699</v>
      </c>
      <c r="AZ320" s="5">
        <f t="shared" si="116"/>
        <v>4754.6586581588872</v>
      </c>
      <c r="BA320" s="5">
        <f t="shared" si="86"/>
        <v>3569.8358666815939</v>
      </c>
      <c r="BB320" s="35">
        <f t="shared" si="87"/>
        <v>0.2259727715629874</v>
      </c>
      <c r="BC320" s="5">
        <f t="shared" si="88"/>
        <v>1184.8227914772935</v>
      </c>
      <c r="BD320" s="35">
        <f t="shared" si="89"/>
        <v>7.4999999999999997E-2</v>
      </c>
      <c r="BE320" s="5">
        <f t="shared" si="117"/>
        <v>493998.18923031457</v>
      </c>
      <c r="BF320" s="5">
        <f t="shared" si="118"/>
        <v>1003719.2880897347</v>
      </c>
      <c r="BG320" s="5">
        <f t="shared" si="90"/>
        <v>186001.8107696854</v>
      </c>
      <c r="BH320" s="5">
        <f t="shared" si="91"/>
        <v>1497717.4773200494</v>
      </c>
      <c r="BI320" s="150"/>
      <c r="BJ320" s="2">
        <v>315</v>
      </c>
      <c r="BK320" s="118">
        <v>54424</v>
      </c>
      <c r="BL320" s="5">
        <f t="shared" si="119"/>
        <v>185812.88680110758</v>
      </c>
      <c r="BM320" s="5">
        <f t="shared" si="120"/>
        <v>4638.7987043821031</v>
      </c>
      <c r="BN320" s="5">
        <f t="shared" si="92"/>
        <v>3516.1791799587445</v>
      </c>
      <c r="BO320" s="35">
        <f t="shared" si="93"/>
        <v>0.22707870743469566</v>
      </c>
      <c r="BP320" s="5">
        <f t="shared" si="94"/>
        <v>1122.6195244233584</v>
      </c>
      <c r="BQ320" s="35">
        <f t="shared" si="95"/>
        <v>7.2500000000000009E-2</v>
      </c>
      <c r="BR320" s="5">
        <f t="shared" si="121"/>
        <v>497703.29237885185</v>
      </c>
      <c r="BS320" s="5">
        <f t="shared" si="122"/>
        <v>963518.29950151045</v>
      </c>
      <c r="BT320" s="5">
        <f t="shared" si="96"/>
        <v>182296.70762114885</v>
      </c>
      <c r="BU320" s="5">
        <f t="shared" si="97"/>
        <v>1461221.5918803622</v>
      </c>
      <c r="BV320" s="150"/>
      <c r="BW320" s="2">
        <v>315</v>
      </c>
      <c r="BX320" s="118">
        <v>54424</v>
      </c>
      <c r="BY320" s="5">
        <f t="shared" si="123"/>
        <v>182061.58575323297</v>
      </c>
      <c r="BZ320" s="5">
        <f t="shared" si="124"/>
        <v>4524.056967218442</v>
      </c>
      <c r="CA320" s="5">
        <f t="shared" si="98"/>
        <v>3462.0310503245828</v>
      </c>
      <c r="CB320" s="35">
        <f t="shared" si="99"/>
        <v>0.22818856834634194</v>
      </c>
      <c r="CC320" s="5">
        <f t="shared" si="100"/>
        <v>1062.0259168938589</v>
      </c>
      <c r="CD320" s="35">
        <f t="shared" si="101"/>
        <v>6.9999999999999993E-2</v>
      </c>
      <c r="CE320" s="5">
        <f t="shared" si="125"/>
        <v>501400.44529709104</v>
      </c>
      <c r="CF320" s="5">
        <f t="shared" si="126"/>
        <v>923677.49937671865</v>
      </c>
      <c r="CG320" s="5">
        <f t="shared" si="102"/>
        <v>178599.55470290838</v>
      </c>
      <c r="CH320" s="5">
        <f t="shared" si="103"/>
        <v>1425077.9446738097</v>
      </c>
    </row>
    <row r="321" spans="9:86" ht="14.25" customHeight="1">
      <c r="I321" s="150"/>
      <c r="J321" s="2">
        <v>316</v>
      </c>
      <c r="K321" s="118">
        <v>54455</v>
      </c>
      <c r="L321" s="5">
        <f t="shared" si="104"/>
        <v>197149.47333373054</v>
      </c>
      <c r="M321" s="5">
        <f t="shared" si="67"/>
        <v>5108.6129075462923</v>
      </c>
      <c r="N321" s="5">
        <f t="shared" si="68"/>
        <v>3753.2102783768951</v>
      </c>
      <c r="O321" s="35">
        <f t="shared" si="69"/>
        <v>0.22844861099011138</v>
      </c>
      <c r="P321" s="5">
        <f t="shared" si="70"/>
        <v>1355.4026291693974</v>
      </c>
      <c r="Q321" s="35">
        <f t="shared" si="71"/>
        <v>8.2500000000000004E-2</v>
      </c>
      <c r="R321" s="5">
        <f t="shared" si="105"/>
        <v>486603.73694464692</v>
      </c>
      <c r="S321" s="5">
        <f t="shared" si="106"/>
        <v>1127717.9418399814</v>
      </c>
      <c r="T321" s="5">
        <f t="shared" si="72"/>
        <v>193396.26305535363</v>
      </c>
      <c r="U321" s="5">
        <f t="shared" si="73"/>
        <v>1614321.6787846284</v>
      </c>
      <c r="V321" s="150"/>
      <c r="W321" s="2">
        <v>316</v>
      </c>
      <c r="X321" s="118">
        <v>54455</v>
      </c>
      <c r="Y321" s="5">
        <f t="shared" si="107"/>
        <v>193429.69525437479</v>
      </c>
      <c r="Z321" s="5">
        <f t="shared" si="108"/>
        <v>4989.5991023797669</v>
      </c>
      <c r="AA321" s="5">
        <f t="shared" si="74"/>
        <v>3700.0678006839348</v>
      </c>
      <c r="AB321" s="35">
        <f t="shared" si="75"/>
        <v>0.22954497007202934</v>
      </c>
      <c r="AC321" s="5">
        <f t="shared" si="76"/>
        <v>1289.5313016958321</v>
      </c>
      <c r="AD321" s="35">
        <f t="shared" si="77"/>
        <v>0.08</v>
      </c>
      <c r="AE321" s="5">
        <f t="shared" si="109"/>
        <v>490270.37254630943</v>
      </c>
      <c r="AF321" s="5">
        <f t="shared" si="110"/>
        <v>1086442.9438056971</v>
      </c>
      <c r="AG321" s="5">
        <f t="shared" si="78"/>
        <v>189729.62745369086</v>
      </c>
      <c r="AH321" s="5">
        <f t="shared" si="79"/>
        <v>1576713.3163520065</v>
      </c>
      <c r="AI321" s="150"/>
      <c r="AJ321" s="2">
        <v>316</v>
      </c>
      <c r="AK321" s="118">
        <v>54455</v>
      </c>
      <c r="AL321" s="5">
        <f t="shared" si="111"/>
        <v>189713.31292733317</v>
      </c>
      <c r="AM321" s="5">
        <f t="shared" si="112"/>
        <v>4871.6032698015033</v>
      </c>
      <c r="AN321" s="5">
        <f t="shared" si="80"/>
        <v>3646.3714571458099</v>
      </c>
      <c r="AO321" s="35">
        <f t="shared" si="81"/>
        <v>0.23064516037685756</v>
      </c>
      <c r="AP321" s="5">
        <f t="shared" si="82"/>
        <v>1225.2318126556934</v>
      </c>
      <c r="AQ321" s="35">
        <f t="shared" si="83"/>
        <v>7.7499999999999999E-2</v>
      </c>
      <c r="AR321" s="5">
        <f t="shared" si="113"/>
        <v>493933.05852981348</v>
      </c>
      <c r="AS321" s="5">
        <f t="shared" si="114"/>
        <v>1045493.5747274618</v>
      </c>
      <c r="AT321" s="5">
        <f t="shared" si="84"/>
        <v>186066.94147018736</v>
      </c>
      <c r="AU321" s="5">
        <f t="shared" si="85"/>
        <v>1539426.6332572752</v>
      </c>
      <c r="AV321" s="150"/>
      <c r="AW321" s="2">
        <v>316</v>
      </c>
      <c r="AX321" s="118">
        <v>54455</v>
      </c>
      <c r="AY321" s="5">
        <f t="shared" si="115"/>
        <v>186001.8107696854</v>
      </c>
      <c r="AZ321" s="5">
        <f t="shared" si="116"/>
        <v>4754.6586581588872</v>
      </c>
      <c r="BA321" s="5">
        <f t="shared" si="86"/>
        <v>3592.1473408483535</v>
      </c>
      <c r="BB321" s="35">
        <f t="shared" si="87"/>
        <v>0.23174918519237137</v>
      </c>
      <c r="BC321" s="5">
        <f t="shared" si="88"/>
        <v>1162.5113173105337</v>
      </c>
      <c r="BD321" s="35">
        <f t="shared" si="89"/>
        <v>7.5000000000000011E-2</v>
      </c>
      <c r="BE321" s="5">
        <f t="shared" si="117"/>
        <v>497590.33657116292</v>
      </c>
      <c r="BF321" s="5">
        <f t="shared" si="118"/>
        <v>1004881.7994070452</v>
      </c>
      <c r="BG321" s="5">
        <f t="shared" si="90"/>
        <v>182409.66342883706</v>
      </c>
      <c r="BH321" s="5">
        <f t="shared" si="91"/>
        <v>1502472.1359782082</v>
      </c>
      <c r="BI321" s="150"/>
      <c r="BJ321" s="2">
        <v>316</v>
      </c>
      <c r="BK321" s="118">
        <v>54455</v>
      </c>
      <c r="BL321" s="5">
        <f t="shared" si="119"/>
        <v>182296.70762114885</v>
      </c>
      <c r="BM321" s="5">
        <f t="shared" si="120"/>
        <v>4638.7987043821031</v>
      </c>
      <c r="BN321" s="5">
        <f t="shared" si="92"/>
        <v>3537.4227625043286</v>
      </c>
      <c r="BO321" s="35">
        <f t="shared" si="93"/>
        <v>0.23285704774367127</v>
      </c>
      <c r="BP321" s="5">
        <f t="shared" si="94"/>
        <v>1101.3759418777743</v>
      </c>
      <c r="BQ321" s="35">
        <f t="shared" si="95"/>
        <v>7.2499999999999995E-2</v>
      </c>
      <c r="BR321" s="5">
        <f t="shared" si="121"/>
        <v>501240.71514135617</v>
      </c>
      <c r="BS321" s="5">
        <f t="shared" si="122"/>
        <v>964619.67544338817</v>
      </c>
      <c r="BT321" s="5">
        <f t="shared" si="96"/>
        <v>178759.2848586445</v>
      </c>
      <c r="BU321" s="5">
        <f t="shared" si="97"/>
        <v>1465860.3905847443</v>
      </c>
      <c r="BV321" s="150"/>
      <c r="BW321" s="2">
        <v>316</v>
      </c>
      <c r="BX321" s="118">
        <v>54455</v>
      </c>
      <c r="BY321" s="5">
        <f t="shared" si="123"/>
        <v>178599.55470290838</v>
      </c>
      <c r="BZ321" s="5">
        <f t="shared" si="124"/>
        <v>4524.056967218442</v>
      </c>
      <c r="CA321" s="5">
        <f t="shared" si="98"/>
        <v>3482.2262314514765</v>
      </c>
      <c r="CB321" s="35">
        <f t="shared" si="99"/>
        <v>0.23396875119273319</v>
      </c>
      <c r="CC321" s="5">
        <f t="shared" si="100"/>
        <v>1041.8307357669655</v>
      </c>
      <c r="CD321" s="35">
        <f t="shared" si="101"/>
        <v>6.9999999999999993E-2</v>
      </c>
      <c r="CE321" s="5">
        <f t="shared" si="125"/>
        <v>504882.67152854253</v>
      </c>
      <c r="CF321" s="5">
        <f t="shared" si="126"/>
        <v>924719.33011248556</v>
      </c>
      <c r="CG321" s="5">
        <f t="shared" si="102"/>
        <v>175117.32847145692</v>
      </c>
      <c r="CH321" s="5">
        <f t="shared" si="103"/>
        <v>1429602.0016410281</v>
      </c>
    </row>
    <row r="322" spans="9:86" ht="14.25" customHeight="1">
      <c r="I322" s="150"/>
      <c r="J322" s="2">
        <v>317</v>
      </c>
      <c r="K322" s="118">
        <v>54483</v>
      </c>
      <c r="L322" s="5">
        <f t="shared" si="104"/>
        <v>193396.26305535363</v>
      </c>
      <c r="M322" s="5">
        <f t="shared" si="67"/>
        <v>5108.6129075462923</v>
      </c>
      <c r="N322" s="5">
        <f t="shared" si="68"/>
        <v>3779.0135990407362</v>
      </c>
      <c r="O322" s="35">
        <f t="shared" si="69"/>
        <v>0.23448314084284733</v>
      </c>
      <c r="P322" s="5">
        <f t="shared" si="70"/>
        <v>1329.5993085055561</v>
      </c>
      <c r="Q322" s="35">
        <f t="shared" si="71"/>
        <v>8.249999999999999E-2</v>
      </c>
      <c r="R322" s="5">
        <f t="shared" si="105"/>
        <v>490382.75054368767</v>
      </c>
      <c r="S322" s="5">
        <f t="shared" si="106"/>
        <v>1129047.541148487</v>
      </c>
      <c r="T322" s="5">
        <f t="shared" si="72"/>
        <v>189617.24945631289</v>
      </c>
      <c r="U322" s="5">
        <f t="shared" si="73"/>
        <v>1619430.2916921747</v>
      </c>
      <c r="V322" s="150"/>
      <c r="W322" s="2">
        <v>317</v>
      </c>
      <c r="X322" s="118">
        <v>54483</v>
      </c>
      <c r="Y322" s="5">
        <f t="shared" si="107"/>
        <v>189729.62745369086</v>
      </c>
      <c r="Z322" s="5">
        <f t="shared" si="108"/>
        <v>4989.5991023797669</v>
      </c>
      <c r="AA322" s="5">
        <f t="shared" si="74"/>
        <v>3724.7349193551609</v>
      </c>
      <c r="AB322" s="35">
        <f t="shared" si="75"/>
        <v>0.23558165180697205</v>
      </c>
      <c r="AC322" s="5">
        <f t="shared" si="76"/>
        <v>1264.8641830246058</v>
      </c>
      <c r="AD322" s="35">
        <f t="shared" si="77"/>
        <v>0.08</v>
      </c>
      <c r="AE322" s="5">
        <f t="shared" si="109"/>
        <v>493995.10746566457</v>
      </c>
      <c r="AF322" s="5">
        <f t="shared" si="110"/>
        <v>1087707.8079887216</v>
      </c>
      <c r="AG322" s="5">
        <f t="shared" si="78"/>
        <v>186004.8925343357</v>
      </c>
      <c r="AH322" s="5">
        <f t="shared" si="79"/>
        <v>1581702.9154543863</v>
      </c>
      <c r="AI322" s="150"/>
      <c r="AJ322" s="2">
        <v>317</v>
      </c>
      <c r="AK322" s="118">
        <v>54483</v>
      </c>
      <c r="AL322" s="5">
        <f t="shared" si="111"/>
        <v>186066.94147018736</v>
      </c>
      <c r="AM322" s="5">
        <f t="shared" si="112"/>
        <v>4871.6032698015033</v>
      </c>
      <c r="AN322" s="5">
        <f t="shared" si="80"/>
        <v>3669.9209394732097</v>
      </c>
      <c r="AO322" s="35">
        <f t="shared" si="81"/>
        <v>0.23668391024063073</v>
      </c>
      <c r="AP322" s="5">
        <f t="shared" si="82"/>
        <v>1201.6823303282933</v>
      </c>
      <c r="AQ322" s="35">
        <f t="shared" si="83"/>
        <v>7.7499999999999999E-2</v>
      </c>
      <c r="AR322" s="5">
        <f t="shared" si="113"/>
        <v>497602.97946928669</v>
      </c>
      <c r="AS322" s="5">
        <f t="shared" si="114"/>
        <v>1046695.2570577901</v>
      </c>
      <c r="AT322" s="5">
        <f t="shared" si="84"/>
        <v>182397.02053071416</v>
      </c>
      <c r="AU322" s="5">
        <f t="shared" si="85"/>
        <v>1544298.2365270767</v>
      </c>
      <c r="AV322" s="150"/>
      <c r="AW322" s="2">
        <v>317</v>
      </c>
      <c r="AX322" s="118">
        <v>54483</v>
      </c>
      <c r="AY322" s="5">
        <f t="shared" si="115"/>
        <v>182409.66342883706</v>
      </c>
      <c r="AZ322" s="5">
        <f t="shared" si="116"/>
        <v>4754.6586581588872</v>
      </c>
      <c r="BA322" s="5">
        <f t="shared" si="86"/>
        <v>3614.5982617286554</v>
      </c>
      <c r="BB322" s="35">
        <f t="shared" si="87"/>
        <v>0.23778991926963175</v>
      </c>
      <c r="BC322" s="5">
        <f t="shared" si="88"/>
        <v>1140.0603964302315</v>
      </c>
      <c r="BD322" s="35">
        <f t="shared" si="89"/>
        <v>7.4999999999999997E-2</v>
      </c>
      <c r="BE322" s="5">
        <f t="shared" si="117"/>
        <v>501204.93483289157</v>
      </c>
      <c r="BF322" s="5">
        <f t="shared" si="118"/>
        <v>1006021.8598034754</v>
      </c>
      <c r="BG322" s="5">
        <f t="shared" si="90"/>
        <v>178795.06516710841</v>
      </c>
      <c r="BH322" s="5">
        <f t="shared" si="91"/>
        <v>1507226.7946363669</v>
      </c>
      <c r="BI322" s="150"/>
      <c r="BJ322" s="2">
        <v>317</v>
      </c>
      <c r="BK322" s="118">
        <v>54483</v>
      </c>
      <c r="BL322" s="5">
        <f t="shared" si="119"/>
        <v>178759.2848586445</v>
      </c>
      <c r="BM322" s="5">
        <f t="shared" si="120"/>
        <v>4638.7987043821031</v>
      </c>
      <c r="BN322" s="5">
        <f t="shared" si="92"/>
        <v>3558.7946916944593</v>
      </c>
      <c r="BO322" s="35">
        <f t="shared" si="93"/>
        <v>0.23889968196115402</v>
      </c>
      <c r="BP322" s="5">
        <f t="shared" si="94"/>
        <v>1080.0040126876438</v>
      </c>
      <c r="BQ322" s="35">
        <f t="shared" si="95"/>
        <v>7.2499999999999995E-2</v>
      </c>
      <c r="BR322" s="5">
        <f t="shared" si="121"/>
        <v>504799.5098330506</v>
      </c>
      <c r="BS322" s="5">
        <f t="shared" si="122"/>
        <v>965699.67945607577</v>
      </c>
      <c r="BT322" s="5">
        <f t="shared" si="96"/>
        <v>175200.49016695004</v>
      </c>
      <c r="BU322" s="5">
        <f t="shared" si="97"/>
        <v>1470499.1892891263</v>
      </c>
      <c r="BV322" s="150"/>
      <c r="BW322" s="2">
        <v>317</v>
      </c>
      <c r="BX322" s="118">
        <v>54483</v>
      </c>
      <c r="BY322" s="5">
        <f t="shared" si="123"/>
        <v>175117.32847145692</v>
      </c>
      <c r="BZ322" s="5">
        <f t="shared" si="124"/>
        <v>4524.056967218442</v>
      </c>
      <c r="CA322" s="5">
        <f t="shared" si="98"/>
        <v>3502.53921780161</v>
      </c>
      <c r="CB322" s="35">
        <f t="shared" si="99"/>
        <v>0.24001320132330614</v>
      </c>
      <c r="CC322" s="5">
        <f t="shared" si="100"/>
        <v>1021.5177494168321</v>
      </c>
      <c r="CD322" s="35">
        <f t="shared" si="101"/>
        <v>7.0000000000000007E-2</v>
      </c>
      <c r="CE322" s="5">
        <f t="shared" si="125"/>
        <v>508385.21074634412</v>
      </c>
      <c r="CF322" s="5">
        <f t="shared" si="126"/>
        <v>925740.84786190244</v>
      </c>
      <c r="CG322" s="5">
        <f t="shared" si="102"/>
        <v>171614.7892536553</v>
      </c>
      <c r="CH322" s="5">
        <f t="shared" si="103"/>
        <v>1434126.0586082465</v>
      </c>
    </row>
    <row r="323" spans="9:86" ht="14.25" customHeight="1">
      <c r="I323" s="150"/>
      <c r="J323" s="2">
        <v>318</v>
      </c>
      <c r="K323" s="118">
        <v>54514</v>
      </c>
      <c r="L323" s="5">
        <f t="shared" si="104"/>
        <v>189617.24945631289</v>
      </c>
      <c r="M323" s="5">
        <f t="shared" si="67"/>
        <v>5108.6129075462923</v>
      </c>
      <c r="N323" s="5">
        <f t="shared" si="68"/>
        <v>3804.9943175341414</v>
      </c>
      <c r="O323" s="35">
        <f t="shared" si="69"/>
        <v>0.24080051757595805</v>
      </c>
      <c r="P323" s="5">
        <f t="shared" si="70"/>
        <v>1303.6185900121511</v>
      </c>
      <c r="Q323" s="35">
        <f t="shared" si="71"/>
        <v>8.2500000000000004E-2</v>
      </c>
      <c r="R323" s="5">
        <f t="shared" si="105"/>
        <v>494187.74486122181</v>
      </c>
      <c r="S323" s="5">
        <f t="shared" si="106"/>
        <v>1130351.1597384992</v>
      </c>
      <c r="T323" s="5">
        <f t="shared" si="72"/>
        <v>185812.25513877874</v>
      </c>
      <c r="U323" s="5">
        <f t="shared" si="73"/>
        <v>1624538.9045997211</v>
      </c>
      <c r="V323" s="150"/>
      <c r="W323" s="2">
        <v>318</v>
      </c>
      <c r="X323" s="118">
        <v>54514</v>
      </c>
      <c r="Y323" s="5">
        <f t="shared" si="107"/>
        <v>186004.8925343357</v>
      </c>
      <c r="Z323" s="5">
        <f t="shared" si="108"/>
        <v>4989.5991023797669</v>
      </c>
      <c r="AA323" s="5">
        <f t="shared" si="74"/>
        <v>3749.5664854841953</v>
      </c>
      <c r="AB323" s="35">
        <f t="shared" si="75"/>
        <v>0.24190115223718911</v>
      </c>
      <c r="AC323" s="5">
        <f t="shared" si="76"/>
        <v>1240.0326168955714</v>
      </c>
      <c r="AD323" s="35">
        <f t="shared" si="77"/>
        <v>0.08</v>
      </c>
      <c r="AE323" s="5">
        <f t="shared" si="109"/>
        <v>497744.67395114875</v>
      </c>
      <c r="AF323" s="5">
        <f t="shared" si="110"/>
        <v>1088947.8406056173</v>
      </c>
      <c r="AG323" s="5">
        <f t="shared" si="78"/>
        <v>182255.32604885151</v>
      </c>
      <c r="AH323" s="5">
        <f t="shared" si="79"/>
        <v>1586692.514556766</v>
      </c>
      <c r="AI323" s="150"/>
      <c r="AJ323" s="2">
        <v>318</v>
      </c>
      <c r="AK323" s="118">
        <v>54514</v>
      </c>
      <c r="AL323" s="5">
        <f t="shared" si="111"/>
        <v>182397.02053071416</v>
      </c>
      <c r="AM323" s="5">
        <f t="shared" si="112"/>
        <v>4871.6032698015033</v>
      </c>
      <c r="AN323" s="5">
        <f t="shared" si="80"/>
        <v>3693.6225122073074</v>
      </c>
      <c r="AO323" s="35">
        <f t="shared" si="81"/>
        <v>0.24300545051405587</v>
      </c>
      <c r="AP323" s="5">
        <f t="shared" si="82"/>
        <v>1177.9807575941957</v>
      </c>
      <c r="AQ323" s="35">
        <f t="shared" si="83"/>
        <v>7.7499999999999999E-2</v>
      </c>
      <c r="AR323" s="5">
        <f t="shared" si="113"/>
        <v>501296.60198149399</v>
      </c>
      <c r="AS323" s="5">
        <f t="shared" si="114"/>
        <v>1047873.2378153843</v>
      </c>
      <c r="AT323" s="5">
        <f t="shared" si="84"/>
        <v>178703.39801850685</v>
      </c>
      <c r="AU323" s="5">
        <f t="shared" si="85"/>
        <v>1549169.8397968784</v>
      </c>
      <c r="AV323" s="150"/>
      <c r="AW323" s="2">
        <v>318</v>
      </c>
      <c r="AX323" s="118">
        <v>54514</v>
      </c>
      <c r="AY323" s="5">
        <f t="shared" si="115"/>
        <v>178795.06516710841</v>
      </c>
      <c r="AZ323" s="5">
        <f t="shared" si="116"/>
        <v>4754.6586581588872</v>
      </c>
      <c r="BA323" s="5">
        <f t="shared" si="86"/>
        <v>3637.1895008644597</v>
      </c>
      <c r="BB323" s="35">
        <f t="shared" si="87"/>
        <v>0.24411341537631431</v>
      </c>
      <c r="BC323" s="5">
        <f t="shared" si="88"/>
        <v>1117.4691572944275</v>
      </c>
      <c r="BD323" s="35">
        <f t="shared" si="89"/>
        <v>7.5000000000000011E-2</v>
      </c>
      <c r="BE323" s="5">
        <f t="shared" si="117"/>
        <v>504842.12433375604</v>
      </c>
      <c r="BF323" s="5">
        <f t="shared" si="118"/>
        <v>1007139.3289607698</v>
      </c>
      <c r="BG323" s="5">
        <f t="shared" si="90"/>
        <v>175157.87566624396</v>
      </c>
      <c r="BH323" s="5">
        <f t="shared" si="91"/>
        <v>1511981.4532945259</v>
      </c>
      <c r="BI323" s="150"/>
      <c r="BJ323" s="2">
        <v>318</v>
      </c>
      <c r="BK323" s="118">
        <v>54514</v>
      </c>
      <c r="BL323" s="5">
        <f t="shared" si="119"/>
        <v>175200.49016695004</v>
      </c>
      <c r="BM323" s="5">
        <f t="shared" si="120"/>
        <v>4638.7987043821031</v>
      </c>
      <c r="BN323" s="5">
        <f t="shared" si="92"/>
        <v>3580.29574295678</v>
      </c>
      <c r="BO323" s="35">
        <f t="shared" si="93"/>
        <v>0.24522504973896492</v>
      </c>
      <c r="BP323" s="5">
        <f t="shared" si="94"/>
        <v>1058.5029614253231</v>
      </c>
      <c r="BQ323" s="35">
        <f t="shared" si="95"/>
        <v>7.2499999999999995E-2</v>
      </c>
      <c r="BR323" s="5">
        <f t="shared" si="121"/>
        <v>508379.80557600741</v>
      </c>
      <c r="BS323" s="5">
        <f t="shared" si="122"/>
        <v>966758.18241750111</v>
      </c>
      <c r="BT323" s="5">
        <f t="shared" si="96"/>
        <v>171620.19442399326</v>
      </c>
      <c r="BU323" s="5">
        <f t="shared" si="97"/>
        <v>1475137.9879935086</v>
      </c>
      <c r="BV323" s="150"/>
      <c r="BW323" s="2">
        <v>318</v>
      </c>
      <c r="BX323" s="118">
        <v>54514</v>
      </c>
      <c r="BY323" s="5">
        <f t="shared" si="123"/>
        <v>171614.7892536553</v>
      </c>
      <c r="BZ323" s="5">
        <f t="shared" si="124"/>
        <v>4524.056967218442</v>
      </c>
      <c r="CA323" s="5">
        <f t="shared" si="98"/>
        <v>3522.9706965721193</v>
      </c>
      <c r="CB323" s="35">
        <f t="shared" si="99"/>
        <v>0.24634035646181926</v>
      </c>
      <c r="CC323" s="5">
        <f t="shared" si="100"/>
        <v>1001.0862706463226</v>
      </c>
      <c r="CD323" s="35">
        <f t="shared" si="101"/>
        <v>7.0000000000000007E-2</v>
      </c>
      <c r="CE323" s="5">
        <f t="shared" si="125"/>
        <v>511908.18144291622</v>
      </c>
      <c r="CF323" s="5">
        <f t="shared" si="126"/>
        <v>926741.93413254875</v>
      </c>
      <c r="CG323" s="5">
        <f t="shared" si="102"/>
        <v>168091.81855708317</v>
      </c>
      <c r="CH323" s="5">
        <f t="shared" si="103"/>
        <v>1438650.1155754649</v>
      </c>
    </row>
    <row r="324" spans="9:86" ht="14.25" customHeight="1">
      <c r="I324" s="150"/>
      <c r="J324" s="2">
        <v>319</v>
      </c>
      <c r="K324" s="118">
        <v>54544</v>
      </c>
      <c r="L324" s="5">
        <f t="shared" si="104"/>
        <v>185812.25513877874</v>
      </c>
      <c r="M324" s="5">
        <f t="shared" si="67"/>
        <v>5108.6129075462923</v>
      </c>
      <c r="N324" s="5">
        <f t="shared" si="68"/>
        <v>3831.1536534671886</v>
      </c>
      <c r="O324" s="35">
        <f t="shared" si="69"/>
        <v>0.24742094544447296</v>
      </c>
      <c r="P324" s="5">
        <f t="shared" si="70"/>
        <v>1277.4592540791039</v>
      </c>
      <c r="Q324" s="35">
        <f t="shared" si="71"/>
        <v>8.2500000000000004E-2</v>
      </c>
      <c r="R324" s="5">
        <f t="shared" si="105"/>
        <v>498018.898514689</v>
      </c>
      <c r="S324" s="5">
        <f t="shared" si="106"/>
        <v>1131628.6189925782</v>
      </c>
      <c r="T324" s="5">
        <f t="shared" si="72"/>
        <v>181981.10148531155</v>
      </c>
      <c r="U324" s="5">
        <f t="shared" si="73"/>
        <v>1629647.5175072672</v>
      </c>
      <c r="V324" s="150"/>
      <c r="W324" s="2">
        <v>319</v>
      </c>
      <c r="X324" s="118">
        <v>54544</v>
      </c>
      <c r="Y324" s="5">
        <f t="shared" si="107"/>
        <v>182255.32604885151</v>
      </c>
      <c r="Z324" s="5">
        <f t="shared" si="108"/>
        <v>4989.5991023797669</v>
      </c>
      <c r="AA324" s="5">
        <f t="shared" si="74"/>
        <v>3774.5635953874234</v>
      </c>
      <c r="AB324" s="35">
        <f t="shared" si="75"/>
        <v>0.2485236735002648</v>
      </c>
      <c r="AC324" s="5">
        <f t="shared" si="76"/>
        <v>1215.0355069923435</v>
      </c>
      <c r="AD324" s="35">
        <f t="shared" si="77"/>
        <v>0.08</v>
      </c>
      <c r="AE324" s="5">
        <f t="shared" si="109"/>
        <v>501519.2375465362</v>
      </c>
      <c r="AF324" s="5">
        <f t="shared" si="110"/>
        <v>1090162.8761126096</v>
      </c>
      <c r="AG324" s="5">
        <f t="shared" si="78"/>
        <v>178480.76245346409</v>
      </c>
      <c r="AH324" s="5">
        <f t="shared" si="79"/>
        <v>1591682.1136591458</v>
      </c>
      <c r="AI324" s="150"/>
      <c r="AJ324" s="2">
        <v>319</v>
      </c>
      <c r="AK324" s="118">
        <v>54544</v>
      </c>
      <c r="AL324" s="5">
        <f t="shared" si="111"/>
        <v>178703.39801850685</v>
      </c>
      <c r="AM324" s="5">
        <f t="shared" si="112"/>
        <v>4871.6032698015033</v>
      </c>
      <c r="AN324" s="5">
        <f t="shared" si="80"/>
        <v>3717.4771575986465</v>
      </c>
      <c r="AO324" s="35">
        <f t="shared" si="81"/>
        <v>0.24962998121929328</v>
      </c>
      <c r="AP324" s="5">
        <f t="shared" si="82"/>
        <v>1154.1261122028568</v>
      </c>
      <c r="AQ324" s="35">
        <f t="shared" si="83"/>
        <v>7.7499999999999999E-2</v>
      </c>
      <c r="AR324" s="5">
        <f t="shared" si="113"/>
        <v>505014.07913909265</v>
      </c>
      <c r="AS324" s="5">
        <f t="shared" si="114"/>
        <v>1049027.3639275872</v>
      </c>
      <c r="AT324" s="5">
        <f t="shared" si="84"/>
        <v>174985.9208609082</v>
      </c>
      <c r="AU324" s="5">
        <f t="shared" si="85"/>
        <v>1554041.4430666799</v>
      </c>
      <c r="AV324" s="150"/>
      <c r="AW324" s="2">
        <v>319</v>
      </c>
      <c r="AX324" s="118">
        <v>54544</v>
      </c>
      <c r="AY324" s="5">
        <f t="shared" si="115"/>
        <v>175157.87566624396</v>
      </c>
      <c r="AZ324" s="5">
        <f t="shared" si="116"/>
        <v>4754.6586581588872</v>
      </c>
      <c r="BA324" s="5">
        <f t="shared" si="86"/>
        <v>3659.9219352448627</v>
      </c>
      <c r="BB324" s="35">
        <f t="shared" si="87"/>
        <v>0.25073987142105048</v>
      </c>
      <c r="BC324" s="5">
        <f t="shared" si="88"/>
        <v>1094.7367229140245</v>
      </c>
      <c r="BD324" s="35">
        <f t="shared" si="89"/>
        <v>7.4999999999999983E-2</v>
      </c>
      <c r="BE324" s="5">
        <f t="shared" si="117"/>
        <v>508502.04626900092</v>
      </c>
      <c r="BF324" s="5">
        <f t="shared" si="118"/>
        <v>1008234.0656836838</v>
      </c>
      <c r="BG324" s="5">
        <f t="shared" si="90"/>
        <v>171497.95373099908</v>
      </c>
      <c r="BH324" s="5">
        <f t="shared" si="91"/>
        <v>1516736.1119526848</v>
      </c>
      <c r="BI324" s="150"/>
      <c r="BJ324" s="2">
        <v>319</v>
      </c>
      <c r="BK324" s="118">
        <v>54544</v>
      </c>
      <c r="BL324" s="5">
        <f t="shared" si="119"/>
        <v>171620.19442399326</v>
      </c>
      <c r="BM324" s="5">
        <f t="shared" si="120"/>
        <v>4638.7987043821031</v>
      </c>
      <c r="BN324" s="5">
        <f t="shared" si="92"/>
        <v>3601.9266964038106</v>
      </c>
      <c r="BO324" s="35">
        <f t="shared" si="93"/>
        <v>0.2518533468739792</v>
      </c>
      <c r="BP324" s="5">
        <f t="shared" si="94"/>
        <v>1036.8720079782927</v>
      </c>
      <c r="BQ324" s="35">
        <f t="shared" si="95"/>
        <v>7.2499999999999995E-2</v>
      </c>
      <c r="BR324" s="5">
        <f t="shared" si="121"/>
        <v>511981.73227241123</v>
      </c>
      <c r="BS324" s="5">
        <f t="shared" si="122"/>
        <v>967795.05442547938</v>
      </c>
      <c r="BT324" s="5">
        <f t="shared" si="96"/>
        <v>168018.26772758947</v>
      </c>
      <c r="BU324" s="5">
        <f t="shared" si="97"/>
        <v>1479776.7866978906</v>
      </c>
      <c r="BV324" s="150"/>
      <c r="BW324" s="2">
        <v>319</v>
      </c>
      <c r="BX324" s="118">
        <v>54544</v>
      </c>
      <c r="BY324" s="5">
        <f t="shared" si="123"/>
        <v>168091.81855708317</v>
      </c>
      <c r="BZ324" s="5">
        <f t="shared" si="124"/>
        <v>4524.056967218442</v>
      </c>
      <c r="CA324" s="5">
        <f t="shared" si="98"/>
        <v>3543.5213589687901</v>
      </c>
      <c r="CB324" s="35">
        <f t="shared" si="99"/>
        <v>0.25297041029504436</v>
      </c>
      <c r="CC324" s="5">
        <f t="shared" si="100"/>
        <v>980.53560824965189</v>
      </c>
      <c r="CD324" s="35">
        <f t="shared" si="101"/>
        <v>7.0000000000000007E-2</v>
      </c>
      <c r="CE324" s="5">
        <f t="shared" si="125"/>
        <v>515451.70280188503</v>
      </c>
      <c r="CF324" s="5">
        <f t="shared" si="126"/>
        <v>927722.46974079835</v>
      </c>
      <c r="CG324" s="5">
        <f t="shared" si="102"/>
        <v>164548.29719811439</v>
      </c>
      <c r="CH324" s="5">
        <f t="shared" si="103"/>
        <v>1443174.1725426833</v>
      </c>
    </row>
    <row r="325" spans="9:86" ht="14.25" customHeight="1">
      <c r="I325" s="150"/>
      <c r="J325" s="2">
        <v>320</v>
      </c>
      <c r="K325" s="118">
        <v>54575</v>
      </c>
      <c r="L325" s="5">
        <f t="shared" si="104"/>
        <v>181981.10148531155</v>
      </c>
      <c r="M325" s="5">
        <f t="shared" si="67"/>
        <v>5108.6129075462923</v>
      </c>
      <c r="N325" s="5">
        <f t="shared" si="68"/>
        <v>3857.4928348347753</v>
      </c>
      <c r="O325" s="35">
        <f t="shared" si="69"/>
        <v>0.25436659982934301</v>
      </c>
      <c r="P325" s="5">
        <f t="shared" si="70"/>
        <v>1251.120072711517</v>
      </c>
      <c r="Q325" s="35">
        <f t="shared" si="71"/>
        <v>8.2500000000000004E-2</v>
      </c>
      <c r="R325" s="5">
        <f t="shared" si="105"/>
        <v>501876.39134952379</v>
      </c>
      <c r="S325" s="5">
        <f t="shared" si="106"/>
        <v>1132879.7390652897</v>
      </c>
      <c r="T325" s="5">
        <f t="shared" si="72"/>
        <v>178123.60865047676</v>
      </c>
      <c r="U325" s="5">
        <f t="shared" si="73"/>
        <v>1634756.1304148135</v>
      </c>
      <c r="V325" s="150"/>
      <c r="W325" s="2">
        <v>320</v>
      </c>
      <c r="X325" s="118">
        <v>54575</v>
      </c>
      <c r="Y325" s="5">
        <f t="shared" si="107"/>
        <v>178480.76245346409</v>
      </c>
      <c r="Z325" s="5">
        <f t="shared" si="108"/>
        <v>4989.5991023797669</v>
      </c>
      <c r="AA325" s="5">
        <f t="shared" si="74"/>
        <v>3799.7273526900062</v>
      </c>
      <c r="AB325" s="35">
        <f t="shared" si="75"/>
        <v>0.25547138865550661</v>
      </c>
      <c r="AC325" s="5">
        <f t="shared" si="76"/>
        <v>1189.8717496897607</v>
      </c>
      <c r="AD325" s="35">
        <f t="shared" si="77"/>
        <v>0.08</v>
      </c>
      <c r="AE325" s="5">
        <f t="shared" si="109"/>
        <v>505318.96489922621</v>
      </c>
      <c r="AF325" s="5">
        <f t="shared" si="110"/>
        <v>1091352.7478622994</v>
      </c>
      <c r="AG325" s="5">
        <f t="shared" si="78"/>
        <v>174681.03510077408</v>
      </c>
      <c r="AH325" s="5">
        <f t="shared" si="79"/>
        <v>1596671.7127615255</v>
      </c>
      <c r="AI325" s="150"/>
      <c r="AJ325" s="2">
        <v>320</v>
      </c>
      <c r="AK325" s="118">
        <v>54575</v>
      </c>
      <c r="AL325" s="5">
        <f t="shared" si="111"/>
        <v>174985.9208609082</v>
      </c>
      <c r="AM325" s="5">
        <f t="shared" si="112"/>
        <v>4871.6032698015033</v>
      </c>
      <c r="AN325" s="5">
        <f t="shared" si="80"/>
        <v>3741.4858642414711</v>
      </c>
      <c r="AO325" s="35">
        <f t="shared" si="81"/>
        <v>0.25657967309601887</v>
      </c>
      <c r="AP325" s="5">
        <f t="shared" si="82"/>
        <v>1130.117405560032</v>
      </c>
      <c r="AQ325" s="35">
        <f t="shared" si="83"/>
        <v>7.7499999999999986E-2</v>
      </c>
      <c r="AR325" s="5">
        <f t="shared" si="113"/>
        <v>508755.56500333414</v>
      </c>
      <c r="AS325" s="5">
        <f t="shared" si="114"/>
        <v>1050157.4813331473</v>
      </c>
      <c r="AT325" s="5">
        <f t="shared" si="84"/>
        <v>171244.43499666674</v>
      </c>
      <c r="AU325" s="5">
        <f t="shared" si="85"/>
        <v>1558913.0463364813</v>
      </c>
      <c r="AV325" s="150"/>
      <c r="AW325" s="2">
        <v>320</v>
      </c>
      <c r="AX325" s="118">
        <v>54575</v>
      </c>
      <c r="AY325" s="5">
        <f t="shared" si="115"/>
        <v>171497.95373099908</v>
      </c>
      <c r="AZ325" s="5">
        <f t="shared" si="116"/>
        <v>4754.6586581588872</v>
      </c>
      <c r="BA325" s="5">
        <f t="shared" si="86"/>
        <v>3682.796447340143</v>
      </c>
      <c r="BB325" s="35">
        <f t="shared" si="87"/>
        <v>0.25769145582577008</v>
      </c>
      <c r="BC325" s="5">
        <f t="shared" si="88"/>
        <v>1071.8622108187442</v>
      </c>
      <c r="BD325" s="35">
        <f t="shared" si="89"/>
        <v>7.4999999999999997E-2</v>
      </c>
      <c r="BE325" s="5">
        <f t="shared" si="117"/>
        <v>512184.84271634108</v>
      </c>
      <c r="BF325" s="5">
        <f t="shared" si="118"/>
        <v>1009305.9278945026</v>
      </c>
      <c r="BG325" s="5">
        <f t="shared" si="90"/>
        <v>167815.15728365895</v>
      </c>
      <c r="BH325" s="5">
        <f t="shared" si="91"/>
        <v>1521490.7706108438</v>
      </c>
      <c r="BI325" s="150"/>
      <c r="BJ325" s="2">
        <v>320</v>
      </c>
      <c r="BK325" s="118">
        <v>54575</v>
      </c>
      <c r="BL325" s="5">
        <f t="shared" si="119"/>
        <v>168018.26772758947</v>
      </c>
      <c r="BM325" s="5">
        <f t="shared" si="120"/>
        <v>4638.7987043821031</v>
      </c>
      <c r="BN325" s="5">
        <f t="shared" si="92"/>
        <v>3623.6883368612498</v>
      </c>
      <c r="BO325" s="35">
        <f t="shared" si="93"/>
        <v>0.25880673947214289</v>
      </c>
      <c r="BP325" s="5">
        <f t="shared" si="94"/>
        <v>1015.1103675208531</v>
      </c>
      <c r="BQ325" s="35">
        <f t="shared" si="95"/>
        <v>7.2499999999999995E-2</v>
      </c>
      <c r="BR325" s="5">
        <f t="shared" si="121"/>
        <v>515605.42060927249</v>
      </c>
      <c r="BS325" s="5">
        <f t="shared" si="122"/>
        <v>968810.16479300021</v>
      </c>
      <c r="BT325" s="5">
        <f t="shared" si="96"/>
        <v>164394.57939072821</v>
      </c>
      <c r="BU325" s="5">
        <f t="shared" si="97"/>
        <v>1484415.5854022726</v>
      </c>
      <c r="BV325" s="150"/>
      <c r="BW325" s="2">
        <v>320</v>
      </c>
      <c r="BX325" s="118">
        <v>54575</v>
      </c>
      <c r="BY325" s="5">
        <f t="shared" si="123"/>
        <v>164548.29719811439</v>
      </c>
      <c r="BZ325" s="5">
        <f t="shared" si="124"/>
        <v>4524.056967218442</v>
      </c>
      <c r="CA325" s="5">
        <f t="shared" si="98"/>
        <v>3564.1919002294412</v>
      </c>
      <c r="CB325" s="35">
        <f t="shared" si="99"/>
        <v>0.25992552661458601</v>
      </c>
      <c r="CC325" s="5">
        <f t="shared" si="100"/>
        <v>959.86506698900064</v>
      </c>
      <c r="CD325" s="35">
        <f t="shared" si="101"/>
        <v>7.0000000000000007E-2</v>
      </c>
      <c r="CE325" s="5">
        <f t="shared" si="125"/>
        <v>519015.89470211446</v>
      </c>
      <c r="CF325" s="5">
        <f t="shared" si="126"/>
        <v>928682.33480778732</v>
      </c>
      <c r="CG325" s="5">
        <f t="shared" si="102"/>
        <v>160984.10529788496</v>
      </c>
      <c r="CH325" s="5">
        <f t="shared" si="103"/>
        <v>1447698.2295099017</v>
      </c>
    </row>
    <row r="326" spans="9:86" ht="14.25" customHeight="1">
      <c r="I326" s="150"/>
      <c r="J326" s="2">
        <v>321</v>
      </c>
      <c r="K326" s="118">
        <v>54605</v>
      </c>
      <c r="L326" s="5">
        <f t="shared" si="104"/>
        <v>178123.60865047676</v>
      </c>
      <c r="M326" s="5">
        <f t="shared" si="67"/>
        <v>5108.6129075462923</v>
      </c>
      <c r="N326" s="5">
        <f t="shared" si="68"/>
        <v>3884.0130980742642</v>
      </c>
      <c r="O326" s="35">
        <f t="shared" si="69"/>
        <v>0.26166187362815041</v>
      </c>
      <c r="P326" s="5">
        <f t="shared" si="70"/>
        <v>1224.5998094720278</v>
      </c>
      <c r="Q326" s="35">
        <f t="shared" si="71"/>
        <v>8.2500000000000004E-2</v>
      </c>
      <c r="R326" s="5">
        <f t="shared" si="105"/>
        <v>505760.40444759803</v>
      </c>
      <c r="S326" s="5">
        <f t="shared" si="106"/>
        <v>1134104.3388747617</v>
      </c>
      <c r="T326" s="5">
        <f t="shared" si="72"/>
        <v>174239.59555240249</v>
      </c>
      <c r="U326" s="5">
        <f t="shared" si="73"/>
        <v>1639864.7433223599</v>
      </c>
      <c r="V326" s="150"/>
      <c r="W326" s="2">
        <v>321</v>
      </c>
      <c r="X326" s="118">
        <v>54605</v>
      </c>
      <c r="Y326" s="5">
        <f t="shared" si="107"/>
        <v>174681.03510077408</v>
      </c>
      <c r="Z326" s="5">
        <f t="shared" si="108"/>
        <v>4989.5991023797669</v>
      </c>
      <c r="AA326" s="5">
        <f t="shared" si="74"/>
        <v>3825.0588683746064</v>
      </c>
      <c r="AB326" s="35">
        <f t="shared" si="75"/>
        <v>0.26276868804913484</v>
      </c>
      <c r="AC326" s="5">
        <f t="shared" si="76"/>
        <v>1164.5402340051605</v>
      </c>
      <c r="AD326" s="35">
        <f t="shared" si="77"/>
        <v>7.9999999999999988E-2</v>
      </c>
      <c r="AE326" s="5">
        <f t="shared" si="109"/>
        <v>509144.02376760083</v>
      </c>
      <c r="AF326" s="5">
        <f t="shared" si="110"/>
        <v>1092517.2880963045</v>
      </c>
      <c r="AG326" s="5">
        <f t="shared" si="78"/>
        <v>170855.97623239947</v>
      </c>
      <c r="AH326" s="5">
        <f t="shared" si="79"/>
        <v>1601661.3118639053</v>
      </c>
      <c r="AI326" s="150"/>
      <c r="AJ326" s="2">
        <v>321</v>
      </c>
      <c r="AK326" s="118">
        <v>54605</v>
      </c>
      <c r="AL326" s="5">
        <f t="shared" si="111"/>
        <v>171244.43499666674</v>
      </c>
      <c r="AM326" s="5">
        <f t="shared" si="112"/>
        <v>4871.6032698015033</v>
      </c>
      <c r="AN326" s="5">
        <f t="shared" si="80"/>
        <v>3765.6496271146971</v>
      </c>
      <c r="AO326" s="35">
        <f t="shared" si="81"/>
        <v>0.26387891394109209</v>
      </c>
      <c r="AP326" s="5">
        <f t="shared" si="82"/>
        <v>1105.953642686806</v>
      </c>
      <c r="AQ326" s="35">
        <f t="shared" si="83"/>
        <v>7.7499999999999999E-2</v>
      </c>
      <c r="AR326" s="5">
        <f t="shared" si="113"/>
        <v>512521.21463044884</v>
      </c>
      <c r="AS326" s="5">
        <f t="shared" si="114"/>
        <v>1051263.4349758341</v>
      </c>
      <c r="AT326" s="5">
        <f t="shared" si="84"/>
        <v>167478.78536955203</v>
      </c>
      <c r="AU326" s="5">
        <f t="shared" si="85"/>
        <v>1563784.6496062828</v>
      </c>
      <c r="AV326" s="150"/>
      <c r="AW326" s="2">
        <v>321</v>
      </c>
      <c r="AX326" s="118">
        <v>54605</v>
      </c>
      <c r="AY326" s="5">
        <f t="shared" si="115"/>
        <v>167815.15728365895</v>
      </c>
      <c r="AZ326" s="5">
        <f t="shared" si="116"/>
        <v>4754.6586581588872</v>
      </c>
      <c r="BA326" s="5">
        <f t="shared" si="86"/>
        <v>3705.813925136019</v>
      </c>
      <c r="BB326" s="35">
        <f t="shared" si="87"/>
        <v>0.2649925538398461</v>
      </c>
      <c r="BC326" s="5">
        <f t="shared" si="88"/>
        <v>1048.8447330228682</v>
      </c>
      <c r="BD326" s="35">
        <f t="shared" si="89"/>
        <v>7.4999999999999983E-2</v>
      </c>
      <c r="BE326" s="5">
        <f t="shared" si="117"/>
        <v>515890.65664147708</v>
      </c>
      <c r="BF326" s="5">
        <f t="shared" si="118"/>
        <v>1010354.7726275255</v>
      </c>
      <c r="BG326" s="5">
        <f t="shared" si="90"/>
        <v>164109.34335852292</v>
      </c>
      <c r="BH326" s="5">
        <f t="shared" si="91"/>
        <v>1526245.4292690025</v>
      </c>
      <c r="BI326" s="150"/>
      <c r="BJ326" s="2">
        <v>321</v>
      </c>
      <c r="BK326" s="118">
        <v>54605</v>
      </c>
      <c r="BL326" s="5">
        <f t="shared" si="119"/>
        <v>164394.57939072821</v>
      </c>
      <c r="BM326" s="5">
        <f t="shared" si="120"/>
        <v>4638.7987043821031</v>
      </c>
      <c r="BN326" s="5">
        <f t="shared" si="92"/>
        <v>3645.5814538964537</v>
      </c>
      <c r="BO326" s="35">
        <f t="shared" si="93"/>
        <v>0.26610961023709251</v>
      </c>
      <c r="BP326" s="5">
        <f t="shared" si="94"/>
        <v>993.21725048564952</v>
      </c>
      <c r="BQ326" s="35">
        <f t="shared" si="95"/>
        <v>7.2499999999999995E-2</v>
      </c>
      <c r="BR326" s="5">
        <f t="shared" si="121"/>
        <v>519251.00206316897</v>
      </c>
      <c r="BS326" s="5">
        <f t="shared" si="122"/>
        <v>969803.38204348588</v>
      </c>
      <c r="BT326" s="5">
        <f t="shared" si="96"/>
        <v>160748.99793683176</v>
      </c>
      <c r="BU326" s="5">
        <f t="shared" si="97"/>
        <v>1489054.3841066549</v>
      </c>
      <c r="BV326" s="150"/>
      <c r="BW326" s="2">
        <v>321</v>
      </c>
      <c r="BX326" s="118">
        <v>54605</v>
      </c>
      <c r="BY326" s="5">
        <f t="shared" si="123"/>
        <v>160984.10529788496</v>
      </c>
      <c r="BZ326" s="5">
        <f t="shared" si="124"/>
        <v>4524.056967218442</v>
      </c>
      <c r="CA326" s="5">
        <f t="shared" si="98"/>
        <v>3584.9830196474463</v>
      </c>
      <c r="CB326" s="35">
        <f t="shared" si="99"/>
        <v>0.26723008557997407</v>
      </c>
      <c r="CC326" s="5">
        <f t="shared" si="100"/>
        <v>939.07394757099564</v>
      </c>
      <c r="CD326" s="35">
        <f t="shared" si="101"/>
        <v>7.0000000000000007E-2</v>
      </c>
      <c r="CE326" s="5">
        <f t="shared" si="125"/>
        <v>522600.87772176188</v>
      </c>
      <c r="CF326" s="5">
        <f t="shared" si="126"/>
        <v>929621.40875535831</v>
      </c>
      <c r="CG326" s="5">
        <f t="shared" si="102"/>
        <v>157399.12227823751</v>
      </c>
      <c r="CH326" s="5">
        <f t="shared" si="103"/>
        <v>1452222.2864771201</v>
      </c>
    </row>
    <row r="327" spans="9:86" ht="14.25" customHeight="1">
      <c r="I327" s="150"/>
      <c r="J327" s="2">
        <v>322</v>
      </c>
      <c r="K327" s="118">
        <v>54636</v>
      </c>
      <c r="L327" s="5">
        <f t="shared" si="104"/>
        <v>174239.59555240249</v>
      </c>
      <c r="M327" s="5">
        <f t="shared" si="67"/>
        <v>5108.6129075462923</v>
      </c>
      <c r="N327" s="5">
        <f t="shared" si="68"/>
        <v>3910.7156881235251</v>
      </c>
      <c r="O327" s="35">
        <f t="shared" si="69"/>
        <v>0.26933366155208127</v>
      </c>
      <c r="P327" s="5">
        <f t="shared" si="70"/>
        <v>1197.8972194227672</v>
      </c>
      <c r="Q327" s="35">
        <f t="shared" si="71"/>
        <v>8.2500000000000004E-2</v>
      </c>
      <c r="R327" s="5">
        <f t="shared" si="105"/>
        <v>509671.12013572158</v>
      </c>
      <c r="S327" s="5">
        <f t="shared" si="106"/>
        <v>1135302.2360941845</v>
      </c>
      <c r="T327" s="5">
        <f t="shared" si="72"/>
        <v>170328.87986427898</v>
      </c>
      <c r="U327" s="5">
        <f t="shared" si="73"/>
        <v>1644973.356229906</v>
      </c>
      <c r="V327" s="150"/>
      <c r="W327" s="2">
        <v>322</v>
      </c>
      <c r="X327" s="118">
        <v>54636</v>
      </c>
      <c r="Y327" s="5">
        <f t="shared" si="107"/>
        <v>170855.97623239947</v>
      </c>
      <c r="Z327" s="5">
        <f t="shared" si="108"/>
        <v>4989.5991023797669</v>
      </c>
      <c r="AA327" s="5">
        <f t="shared" si="74"/>
        <v>3850.5592608304369</v>
      </c>
      <c r="AB327" s="35">
        <f t="shared" si="75"/>
        <v>0.27044246358180973</v>
      </c>
      <c r="AC327" s="5">
        <f t="shared" si="76"/>
        <v>1139.0398415493298</v>
      </c>
      <c r="AD327" s="35">
        <f t="shared" si="77"/>
        <v>0.08</v>
      </c>
      <c r="AE327" s="5">
        <f t="shared" si="109"/>
        <v>512994.58302843128</v>
      </c>
      <c r="AF327" s="5">
        <f t="shared" si="110"/>
        <v>1093656.3279378538</v>
      </c>
      <c r="AG327" s="5">
        <f t="shared" si="78"/>
        <v>167005.41697156904</v>
      </c>
      <c r="AH327" s="5">
        <f t="shared" si="79"/>
        <v>1606650.910966285</v>
      </c>
      <c r="AI327" s="150"/>
      <c r="AJ327" s="2">
        <v>322</v>
      </c>
      <c r="AK327" s="118">
        <v>54636</v>
      </c>
      <c r="AL327" s="5">
        <f t="shared" si="111"/>
        <v>167478.78536955203</v>
      </c>
      <c r="AM327" s="5">
        <f t="shared" si="112"/>
        <v>4871.6032698015033</v>
      </c>
      <c r="AN327" s="5">
        <f t="shared" si="80"/>
        <v>3789.9694476231462</v>
      </c>
      <c r="AO327" s="35">
        <f t="shared" si="81"/>
        <v>0.27155459284663552</v>
      </c>
      <c r="AP327" s="5">
        <f t="shared" si="82"/>
        <v>1081.6338221783569</v>
      </c>
      <c r="AQ327" s="35">
        <f t="shared" si="83"/>
        <v>7.7499999999999999E-2</v>
      </c>
      <c r="AR327" s="5">
        <f t="shared" si="113"/>
        <v>516311.18407807196</v>
      </c>
      <c r="AS327" s="5">
        <f t="shared" si="114"/>
        <v>1052345.0687980126</v>
      </c>
      <c r="AT327" s="5">
        <f t="shared" si="84"/>
        <v>163688.81592192888</v>
      </c>
      <c r="AU327" s="5">
        <f t="shared" si="85"/>
        <v>1568656.2528760845</v>
      </c>
      <c r="AV327" s="150"/>
      <c r="AW327" s="2">
        <v>322</v>
      </c>
      <c r="AX327" s="118">
        <v>54636</v>
      </c>
      <c r="AY327" s="5">
        <f t="shared" si="115"/>
        <v>164109.34335852292</v>
      </c>
      <c r="AZ327" s="5">
        <f t="shared" si="116"/>
        <v>4754.6586581588872</v>
      </c>
      <c r="BA327" s="5">
        <f t="shared" si="86"/>
        <v>3728.9752621681191</v>
      </c>
      <c r="BB327" s="35">
        <f t="shared" si="87"/>
        <v>0.27267005174872322</v>
      </c>
      <c r="BC327" s="5">
        <f t="shared" si="88"/>
        <v>1025.6833959907681</v>
      </c>
      <c r="BD327" s="35">
        <f t="shared" si="89"/>
        <v>7.4999999999999983E-2</v>
      </c>
      <c r="BE327" s="5">
        <f t="shared" si="117"/>
        <v>519619.63190364518</v>
      </c>
      <c r="BF327" s="5">
        <f t="shared" si="118"/>
        <v>1011380.4560235162</v>
      </c>
      <c r="BG327" s="5">
        <f t="shared" si="90"/>
        <v>160380.3680963548</v>
      </c>
      <c r="BH327" s="5">
        <f t="shared" si="91"/>
        <v>1531000.0879271615</v>
      </c>
      <c r="BI327" s="150"/>
      <c r="BJ327" s="2">
        <v>322</v>
      </c>
      <c r="BK327" s="118">
        <v>54636</v>
      </c>
      <c r="BL327" s="5">
        <f t="shared" si="119"/>
        <v>160748.99793683176</v>
      </c>
      <c r="BM327" s="5">
        <f t="shared" si="120"/>
        <v>4638.7987043821031</v>
      </c>
      <c r="BN327" s="5">
        <f t="shared" si="92"/>
        <v>3667.6068418470777</v>
      </c>
      <c r="BO327" s="35">
        <f t="shared" si="93"/>
        <v>0.2737888426493314</v>
      </c>
      <c r="BP327" s="5">
        <f t="shared" si="94"/>
        <v>971.19186253502517</v>
      </c>
      <c r="BQ327" s="35">
        <f t="shared" si="95"/>
        <v>7.2499999999999995E-2</v>
      </c>
      <c r="BR327" s="5">
        <f t="shared" si="121"/>
        <v>522918.60890501604</v>
      </c>
      <c r="BS327" s="5">
        <f t="shared" si="122"/>
        <v>970774.57390602096</v>
      </c>
      <c r="BT327" s="5">
        <f t="shared" si="96"/>
        <v>157081.39109498469</v>
      </c>
      <c r="BU327" s="5">
        <f t="shared" si="97"/>
        <v>1493693.1828110369</v>
      </c>
      <c r="BV327" s="150"/>
      <c r="BW327" s="2">
        <v>322</v>
      </c>
      <c r="BX327" s="118">
        <v>54636</v>
      </c>
      <c r="BY327" s="5">
        <f t="shared" si="123"/>
        <v>157399.12227823751</v>
      </c>
      <c r="BZ327" s="5">
        <f t="shared" si="124"/>
        <v>4524.056967218442</v>
      </c>
      <c r="CA327" s="5">
        <f t="shared" si="98"/>
        <v>3605.8954205953896</v>
      </c>
      <c r="CB327" s="35">
        <f t="shared" si="99"/>
        <v>0.27491096786838576</v>
      </c>
      <c r="CC327" s="5">
        <f t="shared" si="100"/>
        <v>918.16154662305223</v>
      </c>
      <c r="CD327" s="35">
        <f t="shared" si="101"/>
        <v>7.0000000000000007E-2</v>
      </c>
      <c r="CE327" s="5">
        <f t="shared" si="125"/>
        <v>526206.77314235724</v>
      </c>
      <c r="CF327" s="5">
        <f t="shared" si="126"/>
        <v>930539.57030198141</v>
      </c>
      <c r="CG327" s="5">
        <f t="shared" si="102"/>
        <v>153793.22685764212</v>
      </c>
      <c r="CH327" s="5">
        <f t="shared" si="103"/>
        <v>1456746.3434443385</v>
      </c>
    </row>
    <row r="328" spans="9:86" ht="14.25" customHeight="1">
      <c r="I328" s="150"/>
      <c r="J328" s="2">
        <v>323</v>
      </c>
      <c r="K328" s="118">
        <v>54667</v>
      </c>
      <c r="L328" s="5">
        <f t="shared" si="104"/>
        <v>170328.87986427898</v>
      </c>
      <c r="M328" s="5">
        <f t="shared" si="67"/>
        <v>5108.6129075462923</v>
      </c>
      <c r="N328" s="5">
        <f t="shared" si="68"/>
        <v>3937.6018584793742</v>
      </c>
      <c r="O328" s="35">
        <f t="shared" si="69"/>
        <v>0.27741168931189525</v>
      </c>
      <c r="P328" s="5">
        <f t="shared" si="70"/>
        <v>1171.0110490669181</v>
      </c>
      <c r="Q328" s="35">
        <f t="shared" si="71"/>
        <v>8.2500000000000018E-2</v>
      </c>
      <c r="R328" s="5">
        <f t="shared" si="105"/>
        <v>513608.72199420095</v>
      </c>
      <c r="S328" s="5">
        <f t="shared" si="106"/>
        <v>1136473.2471432514</v>
      </c>
      <c r="T328" s="5">
        <f t="shared" si="72"/>
        <v>166391.2780057996</v>
      </c>
      <c r="U328" s="5">
        <f t="shared" si="73"/>
        <v>1650081.9691374523</v>
      </c>
      <c r="V328" s="150"/>
      <c r="W328" s="2">
        <v>323</v>
      </c>
      <c r="X328" s="118">
        <v>54667</v>
      </c>
      <c r="Y328" s="5">
        <f t="shared" si="107"/>
        <v>167005.41697156904</v>
      </c>
      <c r="Z328" s="5">
        <f t="shared" si="108"/>
        <v>4989.5991023797669</v>
      </c>
      <c r="AA328" s="5">
        <f t="shared" si="74"/>
        <v>3876.2296559026399</v>
      </c>
      <c r="AB328" s="35">
        <f t="shared" si="75"/>
        <v>0.27852243786050568</v>
      </c>
      <c r="AC328" s="5">
        <f t="shared" si="76"/>
        <v>1113.369446477127</v>
      </c>
      <c r="AD328" s="35">
        <f t="shared" si="77"/>
        <v>0.08</v>
      </c>
      <c r="AE328" s="5">
        <f t="shared" si="109"/>
        <v>516870.81268433394</v>
      </c>
      <c r="AF328" s="5">
        <f t="shared" si="110"/>
        <v>1094769.6973843309</v>
      </c>
      <c r="AG328" s="5">
        <f t="shared" si="78"/>
        <v>163129.18731566641</v>
      </c>
      <c r="AH328" s="5">
        <f t="shared" si="79"/>
        <v>1611640.5100686648</v>
      </c>
      <c r="AI328" s="150"/>
      <c r="AJ328" s="2">
        <v>323</v>
      </c>
      <c r="AK328" s="118">
        <v>54667</v>
      </c>
      <c r="AL328" s="5">
        <f t="shared" si="111"/>
        <v>163688.81592192888</v>
      </c>
      <c r="AM328" s="5">
        <f t="shared" si="112"/>
        <v>4871.6032698015033</v>
      </c>
      <c r="AN328" s="5">
        <f t="shared" si="80"/>
        <v>3814.4463336390459</v>
      </c>
      <c r="AO328" s="35">
        <f t="shared" si="81"/>
        <v>0.27963642931781041</v>
      </c>
      <c r="AP328" s="5">
        <f t="shared" si="82"/>
        <v>1057.1569361624574</v>
      </c>
      <c r="AQ328" s="35">
        <f t="shared" si="83"/>
        <v>7.7500000000000013E-2</v>
      </c>
      <c r="AR328" s="5">
        <f t="shared" si="113"/>
        <v>520125.630411711</v>
      </c>
      <c r="AS328" s="5">
        <f t="shared" si="114"/>
        <v>1053402.225734175</v>
      </c>
      <c r="AT328" s="5">
        <f t="shared" si="84"/>
        <v>159874.36958828985</v>
      </c>
      <c r="AU328" s="5">
        <f t="shared" si="85"/>
        <v>1573527.856145886</v>
      </c>
      <c r="AV328" s="150"/>
      <c r="AW328" s="2">
        <v>323</v>
      </c>
      <c r="AX328" s="118">
        <v>54667</v>
      </c>
      <c r="AY328" s="5">
        <f t="shared" si="115"/>
        <v>160380.3680963548</v>
      </c>
      <c r="AZ328" s="5">
        <f t="shared" si="116"/>
        <v>4754.6586581588872</v>
      </c>
      <c r="BA328" s="5">
        <f t="shared" si="86"/>
        <v>3752.2813575566697</v>
      </c>
      <c r="BB328" s="35">
        <f t="shared" si="87"/>
        <v>0.28075366595759443</v>
      </c>
      <c r="BC328" s="5">
        <f t="shared" si="88"/>
        <v>1002.3773006022174</v>
      </c>
      <c r="BD328" s="35">
        <f t="shared" si="89"/>
        <v>7.4999999999999997E-2</v>
      </c>
      <c r="BE328" s="5">
        <f t="shared" si="117"/>
        <v>523371.91326120187</v>
      </c>
      <c r="BF328" s="5">
        <f t="shared" si="118"/>
        <v>1012382.8333241185</v>
      </c>
      <c r="BG328" s="5">
        <f t="shared" si="90"/>
        <v>156628.08673879813</v>
      </c>
      <c r="BH328" s="5">
        <f t="shared" si="91"/>
        <v>1535754.7465853204</v>
      </c>
      <c r="BI328" s="150"/>
      <c r="BJ328" s="2">
        <v>323</v>
      </c>
      <c r="BK328" s="118">
        <v>54667</v>
      </c>
      <c r="BL328" s="5">
        <f t="shared" si="119"/>
        <v>157081.39109498469</v>
      </c>
      <c r="BM328" s="5">
        <f t="shared" si="120"/>
        <v>4638.7987043821031</v>
      </c>
      <c r="BN328" s="5">
        <f t="shared" si="92"/>
        <v>3689.7652998499038</v>
      </c>
      <c r="BO328" s="35">
        <f t="shared" si="93"/>
        <v>0.28187415001580368</v>
      </c>
      <c r="BP328" s="5">
        <f t="shared" si="94"/>
        <v>949.03340453219914</v>
      </c>
      <c r="BQ328" s="35">
        <f t="shared" si="95"/>
        <v>7.2499999999999995E-2</v>
      </c>
      <c r="BR328" s="5">
        <f t="shared" si="121"/>
        <v>526608.37420486589</v>
      </c>
      <c r="BS328" s="5">
        <f t="shared" si="122"/>
        <v>971723.6073105532</v>
      </c>
      <c r="BT328" s="5">
        <f t="shared" si="96"/>
        <v>153391.62579513478</v>
      </c>
      <c r="BU328" s="5">
        <f t="shared" si="97"/>
        <v>1498331.9815154192</v>
      </c>
      <c r="BV328" s="150"/>
      <c r="BW328" s="2">
        <v>323</v>
      </c>
      <c r="BX328" s="118">
        <v>54667</v>
      </c>
      <c r="BY328" s="5">
        <f t="shared" si="123"/>
        <v>153793.22685764212</v>
      </c>
      <c r="BZ328" s="5">
        <f t="shared" si="124"/>
        <v>4524.056967218442</v>
      </c>
      <c r="CA328" s="5">
        <f t="shared" si="98"/>
        <v>3626.9298105488629</v>
      </c>
      <c r="CB328" s="35">
        <f t="shared" si="99"/>
        <v>0.28299788369011425</v>
      </c>
      <c r="CC328" s="5">
        <f t="shared" si="100"/>
        <v>897.12715666957911</v>
      </c>
      <c r="CD328" s="35">
        <f t="shared" si="101"/>
        <v>7.0000000000000007E-2</v>
      </c>
      <c r="CE328" s="5">
        <f t="shared" si="125"/>
        <v>529833.70295290614</v>
      </c>
      <c r="CF328" s="5">
        <f t="shared" si="126"/>
        <v>931436.69745865103</v>
      </c>
      <c r="CG328" s="5">
        <f t="shared" si="102"/>
        <v>150166.29704709325</v>
      </c>
      <c r="CH328" s="5">
        <f t="shared" si="103"/>
        <v>1461270.4004115572</v>
      </c>
    </row>
    <row r="329" spans="9:86" ht="14.25" customHeight="1">
      <c r="I329" s="150"/>
      <c r="J329" s="2">
        <v>324</v>
      </c>
      <c r="K329" s="118">
        <v>54697</v>
      </c>
      <c r="L329" s="5">
        <f t="shared" si="104"/>
        <v>166391.2780057996</v>
      </c>
      <c r="M329" s="5">
        <f t="shared" si="67"/>
        <v>5108.6129075462923</v>
      </c>
      <c r="N329" s="5">
        <f t="shared" si="68"/>
        <v>3964.67287125642</v>
      </c>
      <c r="O329" s="35">
        <f t="shared" si="69"/>
        <v>0.2859288961854044</v>
      </c>
      <c r="P329" s="5">
        <f t="shared" si="70"/>
        <v>1143.9400362898723</v>
      </c>
      <c r="Q329" s="35">
        <f t="shared" si="71"/>
        <v>8.2500000000000004E-2</v>
      </c>
      <c r="R329" s="5">
        <f t="shared" si="105"/>
        <v>517573.39486545738</v>
      </c>
      <c r="S329" s="5">
        <f t="shared" si="106"/>
        <v>1137617.1871795412</v>
      </c>
      <c r="T329" s="5">
        <f t="shared" si="72"/>
        <v>162426.60513454318</v>
      </c>
      <c r="U329" s="5">
        <f t="shared" si="73"/>
        <v>1655190.5820449986</v>
      </c>
      <c r="V329" s="150"/>
      <c r="W329" s="2">
        <v>324</v>
      </c>
      <c r="X329" s="118">
        <v>54697</v>
      </c>
      <c r="Y329" s="5">
        <f t="shared" si="107"/>
        <v>163129.18731566641</v>
      </c>
      <c r="Z329" s="5">
        <f t="shared" si="108"/>
        <v>4989.5991023797669</v>
      </c>
      <c r="AA329" s="5">
        <f t="shared" si="74"/>
        <v>3902.0711869419911</v>
      </c>
      <c r="AB329" s="35">
        <f t="shared" si="75"/>
        <v>0.2870415467263655</v>
      </c>
      <c r="AC329" s="5">
        <f t="shared" si="76"/>
        <v>1087.5279154377761</v>
      </c>
      <c r="AD329" s="35">
        <f t="shared" si="77"/>
        <v>0.08</v>
      </c>
      <c r="AE329" s="5">
        <f t="shared" si="109"/>
        <v>520772.88387127593</v>
      </c>
      <c r="AF329" s="5">
        <f t="shared" si="110"/>
        <v>1095857.2252997686</v>
      </c>
      <c r="AG329" s="5">
        <f t="shared" si="78"/>
        <v>159227.11612872442</v>
      </c>
      <c r="AH329" s="5">
        <f t="shared" si="79"/>
        <v>1616630.1091710445</v>
      </c>
      <c r="AI329" s="150"/>
      <c r="AJ329" s="2">
        <v>324</v>
      </c>
      <c r="AK329" s="118">
        <v>54697</v>
      </c>
      <c r="AL329" s="5">
        <f t="shared" si="111"/>
        <v>159874.36958828985</v>
      </c>
      <c r="AM329" s="5">
        <f t="shared" si="112"/>
        <v>4871.6032698015033</v>
      </c>
      <c r="AN329" s="5">
        <f t="shared" si="80"/>
        <v>3839.0812995437982</v>
      </c>
      <c r="AO329" s="35">
        <f t="shared" si="81"/>
        <v>0.28815735576104468</v>
      </c>
      <c r="AP329" s="5">
        <f t="shared" si="82"/>
        <v>1032.5219702577053</v>
      </c>
      <c r="AQ329" s="35">
        <f t="shared" si="83"/>
        <v>7.7500000000000013E-2</v>
      </c>
      <c r="AR329" s="5">
        <f t="shared" si="113"/>
        <v>523964.71171125479</v>
      </c>
      <c r="AS329" s="5">
        <f t="shared" si="114"/>
        <v>1054434.7477044326</v>
      </c>
      <c r="AT329" s="5">
        <f t="shared" si="84"/>
        <v>156035.28828874606</v>
      </c>
      <c r="AU329" s="5">
        <f t="shared" si="85"/>
        <v>1578399.4594156872</v>
      </c>
      <c r="AV329" s="150"/>
      <c r="AW329" s="2">
        <v>324</v>
      </c>
      <c r="AX329" s="118">
        <v>54697</v>
      </c>
      <c r="AY329" s="5">
        <f t="shared" si="115"/>
        <v>156628.08673879813</v>
      </c>
      <c r="AZ329" s="5">
        <f t="shared" si="116"/>
        <v>4754.6586581588872</v>
      </c>
      <c r="BA329" s="5">
        <f t="shared" si="86"/>
        <v>3775.7331160413987</v>
      </c>
      <c r="BB329" s="35">
        <f t="shared" si="87"/>
        <v>0.28927632543999787</v>
      </c>
      <c r="BC329" s="5">
        <f t="shared" si="88"/>
        <v>978.92554211748825</v>
      </c>
      <c r="BD329" s="35">
        <f t="shared" si="89"/>
        <v>7.4999999999999997E-2</v>
      </c>
      <c r="BE329" s="5">
        <f t="shared" si="117"/>
        <v>527147.64637724322</v>
      </c>
      <c r="BF329" s="5">
        <f t="shared" si="118"/>
        <v>1013361.758866236</v>
      </c>
      <c r="BG329" s="5">
        <f t="shared" si="90"/>
        <v>152852.35362275672</v>
      </c>
      <c r="BH329" s="5">
        <f t="shared" si="91"/>
        <v>1540509.4052434792</v>
      </c>
      <c r="BI329" s="150"/>
      <c r="BJ329" s="2">
        <v>324</v>
      </c>
      <c r="BK329" s="118">
        <v>54697</v>
      </c>
      <c r="BL329" s="5">
        <f t="shared" si="119"/>
        <v>153391.62579513478</v>
      </c>
      <c r="BM329" s="5">
        <f t="shared" si="120"/>
        <v>4638.7987043821031</v>
      </c>
      <c r="BN329" s="5">
        <f t="shared" si="92"/>
        <v>3712.0576318698304</v>
      </c>
      <c r="BO329" s="35">
        <f t="shared" si="93"/>
        <v>0.29039845787885776</v>
      </c>
      <c r="BP329" s="5">
        <f t="shared" si="94"/>
        <v>926.74107251227258</v>
      </c>
      <c r="BQ329" s="35">
        <f t="shared" si="95"/>
        <v>7.2499999999999995E-2</v>
      </c>
      <c r="BR329" s="5">
        <f t="shared" si="121"/>
        <v>530320.43183673569</v>
      </c>
      <c r="BS329" s="5">
        <f t="shared" si="122"/>
        <v>972650.34838306543</v>
      </c>
      <c r="BT329" s="5">
        <f t="shared" si="96"/>
        <v>149679.56816326495</v>
      </c>
      <c r="BU329" s="5">
        <f t="shared" si="97"/>
        <v>1502970.7802198012</v>
      </c>
      <c r="BV329" s="150"/>
      <c r="BW329" s="2">
        <v>324</v>
      </c>
      <c r="BX329" s="118">
        <v>54697</v>
      </c>
      <c r="BY329" s="5">
        <f t="shared" si="123"/>
        <v>150166.29704709325</v>
      </c>
      <c r="BZ329" s="5">
        <f t="shared" si="124"/>
        <v>4524.056967218442</v>
      </c>
      <c r="CA329" s="5">
        <f t="shared" si="98"/>
        <v>3648.0869011103978</v>
      </c>
      <c r="CB329" s="35">
        <f t="shared" si="99"/>
        <v>0.29152375515789652</v>
      </c>
      <c r="CC329" s="5">
        <f t="shared" si="100"/>
        <v>875.97006610804397</v>
      </c>
      <c r="CD329" s="35">
        <f t="shared" si="101"/>
        <v>7.0000000000000007E-2</v>
      </c>
      <c r="CE329" s="5">
        <f t="shared" si="125"/>
        <v>533481.7898540165</v>
      </c>
      <c r="CF329" s="5">
        <f t="shared" si="126"/>
        <v>932312.66752475908</v>
      </c>
      <c r="CG329" s="5">
        <f t="shared" si="102"/>
        <v>146518.21014598286</v>
      </c>
      <c r="CH329" s="5">
        <f t="shared" si="103"/>
        <v>1465794.4573787756</v>
      </c>
    </row>
    <row r="330" spans="9:86" ht="14.25" customHeight="1">
      <c r="I330" s="150"/>
      <c r="J330" s="2">
        <v>325</v>
      </c>
      <c r="K330" s="118">
        <v>54728</v>
      </c>
      <c r="L330" s="5">
        <f t="shared" si="104"/>
        <v>162426.60513454318</v>
      </c>
      <c r="M330" s="5">
        <f t="shared" si="67"/>
        <v>5108.6129075462923</v>
      </c>
      <c r="N330" s="5">
        <f t="shared" si="68"/>
        <v>3991.9299972463077</v>
      </c>
      <c r="O330" s="35">
        <f t="shared" si="69"/>
        <v>0.29492188134619923</v>
      </c>
      <c r="P330" s="5">
        <f t="shared" si="70"/>
        <v>1116.6829102999843</v>
      </c>
      <c r="Q330" s="35">
        <f t="shared" si="71"/>
        <v>8.2500000000000004E-2</v>
      </c>
      <c r="R330" s="5">
        <f t="shared" si="105"/>
        <v>521565.32486270368</v>
      </c>
      <c r="S330" s="5">
        <f t="shared" si="106"/>
        <v>1138733.8700898413</v>
      </c>
      <c r="T330" s="5">
        <f t="shared" si="72"/>
        <v>158434.67513729687</v>
      </c>
      <c r="U330" s="5">
        <f t="shared" si="73"/>
        <v>1660299.194952545</v>
      </c>
      <c r="V330" s="150"/>
      <c r="W330" s="2">
        <v>325</v>
      </c>
      <c r="X330" s="118">
        <v>54728</v>
      </c>
      <c r="Y330" s="5">
        <f t="shared" si="107"/>
        <v>159227.11612872442</v>
      </c>
      <c r="Z330" s="5">
        <f t="shared" si="108"/>
        <v>4989.5991023797669</v>
      </c>
      <c r="AA330" s="5">
        <f t="shared" si="74"/>
        <v>3928.0849948549376</v>
      </c>
      <c r="AB330" s="35">
        <f t="shared" si="75"/>
        <v>0.29603638553719797</v>
      </c>
      <c r="AC330" s="5">
        <f t="shared" si="76"/>
        <v>1061.5141075248296</v>
      </c>
      <c r="AD330" s="35">
        <f t="shared" si="77"/>
        <v>0.08</v>
      </c>
      <c r="AE330" s="5">
        <f t="shared" si="109"/>
        <v>524700.96886613092</v>
      </c>
      <c r="AF330" s="5">
        <f t="shared" si="110"/>
        <v>1096918.7394072935</v>
      </c>
      <c r="AG330" s="5">
        <f t="shared" si="78"/>
        <v>155299.03113386949</v>
      </c>
      <c r="AH330" s="5">
        <f t="shared" si="79"/>
        <v>1621619.7082734243</v>
      </c>
      <c r="AI330" s="150"/>
      <c r="AJ330" s="2">
        <v>325</v>
      </c>
      <c r="AK330" s="118">
        <v>54728</v>
      </c>
      <c r="AL330" s="5">
        <f t="shared" si="111"/>
        <v>156035.28828874606</v>
      </c>
      <c r="AM330" s="5">
        <f t="shared" si="112"/>
        <v>4871.6032698015033</v>
      </c>
      <c r="AN330" s="5">
        <f t="shared" si="80"/>
        <v>3863.8753662700183</v>
      </c>
      <c r="AO330" s="35">
        <f t="shared" si="81"/>
        <v>0.29715396372029756</v>
      </c>
      <c r="AP330" s="5">
        <f t="shared" si="82"/>
        <v>1007.7279035314849</v>
      </c>
      <c r="AQ330" s="35">
        <f t="shared" si="83"/>
        <v>7.7499999999999999E-2</v>
      </c>
      <c r="AR330" s="5">
        <f t="shared" si="113"/>
        <v>527828.58707752475</v>
      </c>
      <c r="AS330" s="5">
        <f t="shared" si="114"/>
        <v>1055442.475607964</v>
      </c>
      <c r="AT330" s="5">
        <f t="shared" si="84"/>
        <v>152171.41292247604</v>
      </c>
      <c r="AU330" s="5">
        <f t="shared" si="85"/>
        <v>1583271.0626854887</v>
      </c>
      <c r="AV330" s="150"/>
      <c r="AW330" s="2">
        <v>325</v>
      </c>
      <c r="AX330" s="118">
        <v>54728</v>
      </c>
      <c r="AY330" s="5">
        <f t="shared" si="115"/>
        <v>152852.35362275672</v>
      </c>
      <c r="AZ330" s="5">
        <f t="shared" si="116"/>
        <v>4754.6586581588872</v>
      </c>
      <c r="BA330" s="5">
        <f t="shared" si="86"/>
        <v>3799.3314480166578</v>
      </c>
      <c r="BB330" s="35">
        <f t="shared" si="87"/>
        <v>0.29827461792784682</v>
      </c>
      <c r="BC330" s="5">
        <f t="shared" si="88"/>
        <v>955.32721014222943</v>
      </c>
      <c r="BD330" s="35">
        <f t="shared" si="89"/>
        <v>7.4999999999999997E-2</v>
      </c>
      <c r="BE330" s="5">
        <f t="shared" si="117"/>
        <v>530946.97782525991</v>
      </c>
      <c r="BF330" s="5">
        <f t="shared" si="118"/>
        <v>1014317.0860763782</v>
      </c>
      <c r="BG330" s="5">
        <f t="shared" si="90"/>
        <v>149053.02217474006</v>
      </c>
      <c r="BH330" s="5">
        <f t="shared" si="91"/>
        <v>1545264.0639016381</v>
      </c>
      <c r="BI330" s="150"/>
      <c r="BJ330" s="2">
        <v>325</v>
      </c>
      <c r="BK330" s="118">
        <v>54728</v>
      </c>
      <c r="BL330" s="5">
        <f t="shared" si="119"/>
        <v>149679.56816326495</v>
      </c>
      <c r="BM330" s="5">
        <f t="shared" si="120"/>
        <v>4638.7987043821031</v>
      </c>
      <c r="BN330" s="5">
        <f t="shared" si="92"/>
        <v>3734.484646729044</v>
      </c>
      <c r="BO330" s="35">
        <f t="shared" si="93"/>
        <v>0.29939835016003835</v>
      </c>
      <c r="BP330" s="5">
        <f t="shared" si="94"/>
        <v>904.31405765305908</v>
      </c>
      <c r="BQ330" s="35">
        <f t="shared" si="95"/>
        <v>7.2499999999999995E-2</v>
      </c>
      <c r="BR330" s="5">
        <f t="shared" si="121"/>
        <v>534054.91648346477</v>
      </c>
      <c r="BS330" s="5">
        <f t="shared" si="122"/>
        <v>973554.6624407185</v>
      </c>
      <c r="BT330" s="5">
        <f t="shared" si="96"/>
        <v>145945.0835165359</v>
      </c>
      <c r="BU330" s="5">
        <f t="shared" si="97"/>
        <v>1507609.5789241833</v>
      </c>
      <c r="BV330" s="150"/>
      <c r="BW330" s="2">
        <v>325</v>
      </c>
      <c r="BX330" s="118">
        <v>54728</v>
      </c>
      <c r="BY330" s="5">
        <f t="shared" si="123"/>
        <v>146518.21014598286</v>
      </c>
      <c r="BZ330" s="5">
        <f t="shared" si="124"/>
        <v>4524.056967218442</v>
      </c>
      <c r="CA330" s="5">
        <f t="shared" si="98"/>
        <v>3669.3674080335418</v>
      </c>
      <c r="CB330" s="35">
        <f t="shared" si="99"/>
        <v>0.30052516238446386</v>
      </c>
      <c r="CC330" s="5">
        <f t="shared" si="100"/>
        <v>854.68955918490008</v>
      </c>
      <c r="CD330" s="35">
        <f t="shared" si="101"/>
        <v>7.0000000000000007E-2</v>
      </c>
      <c r="CE330" s="5">
        <f t="shared" si="125"/>
        <v>537151.15726205008</v>
      </c>
      <c r="CF330" s="5">
        <f t="shared" si="126"/>
        <v>933167.35708394402</v>
      </c>
      <c r="CG330" s="5">
        <f t="shared" si="102"/>
        <v>142848.84273794931</v>
      </c>
      <c r="CH330" s="5">
        <f t="shared" si="103"/>
        <v>1470318.5143459942</v>
      </c>
    </row>
    <row r="331" spans="9:86" ht="14.25" customHeight="1">
      <c r="I331" s="150"/>
      <c r="J331" s="2">
        <v>326</v>
      </c>
      <c r="K331" s="118">
        <v>54758</v>
      </c>
      <c r="L331" s="5">
        <f t="shared" si="104"/>
        <v>158434.67513729687</v>
      </c>
      <c r="M331" s="5">
        <f t="shared" si="67"/>
        <v>5108.6129075462923</v>
      </c>
      <c r="N331" s="5">
        <f t="shared" si="68"/>
        <v>4019.3745159773762</v>
      </c>
      <c r="O331" s="35">
        <f t="shared" si="69"/>
        <v>0.30443142670587126</v>
      </c>
      <c r="P331" s="5">
        <f t="shared" si="70"/>
        <v>1089.2383915689161</v>
      </c>
      <c r="Q331" s="35">
        <f t="shared" si="71"/>
        <v>8.2500000000000018E-2</v>
      </c>
      <c r="R331" s="5">
        <f t="shared" si="105"/>
        <v>525584.69937868102</v>
      </c>
      <c r="S331" s="5">
        <f t="shared" si="106"/>
        <v>1139823.1084814102</v>
      </c>
      <c r="T331" s="5">
        <f t="shared" si="72"/>
        <v>154415.3006213195</v>
      </c>
      <c r="U331" s="5">
        <f t="shared" si="73"/>
        <v>1665407.8078600913</v>
      </c>
      <c r="V331" s="150"/>
      <c r="W331" s="2">
        <v>326</v>
      </c>
      <c r="X331" s="118">
        <v>54758</v>
      </c>
      <c r="Y331" s="5">
        <f t="shared" si="107"/>
        <v>155299.03113386949</v>
      </c>
      <c r="Z331" s="5">
        <f t="shared" si="108"/>
        <v>4989.5991023797669</v>
      </c>
      <c r="AA331" s="5">
        <f t="shared" si="74"/>
        <v>3954.27222815397</v>
      </c>
      <c r="AB331" s="35">
        <f t="shared" si="75"/>
        <v>0.30554773195554658</v>
      </c>
      <c r="AC331" s="5">
        <f t="shared" si="76"/>
        <v>1035.3268742257967</v>
      </c>
      <c r="AD331" s="35">
        <f t="shared" si="77"/>
        <v>0.08</v>
      </c>
      <c r="AE331" s="5">
        <f t="shared" si="109"/>
        <v>528655.24109428492</v>
      </c>
      <c r="AF331" s="5">
        <f t="shared" si="110"/>
        <v>1097954.0662815194</v>
      </c>
      <c r="AG331" s="5">
        <f t="shared" si="78"/>
        <v>151344.75890571551</v>
      </c>
      <c r="AH331" s="5">
        <f t="shared" si="79"/>
        <v>1626609.3073758043</v>
      </c>
      <c r="AI331" s="150"/>
      <c r="AJ331" s="2">
        <v>326</v>
      </c>
      <c r="AK331" s="118">
        <v>54758</v>
      </c>
      <c r="AL331" s="5">
        <f t="shared" si="111"/>
        <v>152171.41292247604</v>
      </c>
      <c r="AM331" s="5">
        <f t="shared" si="112"/>
        <v>4871.6032698015033</v>
      </c>
      <c r="AN331" s="5">
        <f t="shared" si="80"/>
        <v>3888.8295613438454</v>
      </c>
      <c r="AO331" s="35">
        <f t="shared" si="81"/>
        <v>0.30666702661097184</v>
      </c>
      <c r="AP331" s="5">
        <f t="shared" si="82"/>
        <v>982.77370845765779</v>
      </c>
      <c r="AQ331" s="35">
        <f t="shared" si="83"/>
        <v>7.7499999999999999E-2</v>
      </c>
      <c r="AR331" s="5">
        <f t="shared" si="113"/>
        <v>531717.41663886863</v>
      </c>
      <c r="AS331" s="5">
        <f t="shared" si="114"/>
        <v>1056425.2493164216</v>
      </c>
      <c r="AT331" s="5">
        <f t="shared" si="84"/>
        <v>148282.58336113219</v>
      </c>
      <c r="AU331" s="5">
        <f t="shared" si="85"/>
        <v>1588142.6659552902</v>
      </c>
      <c r="AV331" s="150"/>
      <c r="AW331" s="2">
        <v>326</v>
      </c>
      <c r="AX331" s="118">
        <v>54758</v>
      </c>
      <c r="AY331" s="5">
        <f t="shared" si="115"/>
        <v>149053.02217474006</v>
      </c>
      <c r="AZ331" s="5">
        <f t="shared" si="116"/>
        <v>4754.6586581588872</v>
      </c>
      <c r="BA331" s="5">
        <f t="shared" si="86"/>
        <v>3823.077269566762</v>
      </c>
      <c r="BB331" s="35">
        <f t="shared" si="87"/>
        <v>0.30778931259117992</v>
      </c>
      <c r="BC331" s="5">
        <f t="shared" si="88"/>
        <v>931.58138859212534</v>
      </c>
      <c r="BD331" s="35">
        <f t="shared" si="89"/>
        <v>7.4999999999999997E-2</v>
      </c>
      <c r="BE331" s="5">
        <f t="shared" si="117"/>
        <v>534770.05509482662</v>
      </c>
      <c r="BF331" s="5">
        <f t="shared" si="118"/>
        <v>1015248.6674649704</v>
      </c>
      <c r="BG331" s="5">
        <f t="shared" si="90"/>
        <v>145229.9449051733</v>
      </c>
      <c r="BH331" s="5">
        <f t="shared" si="91"/>
        <v>1550018.7225597971</v>
      </c>
      <c r="BI331" s="150"/>
      <c r="BJ331" s="2">
        <v>326</v>
      </c>
      <c r="BK331" s="118">
        <v>54758</v>
      </c>
      <c r="BL331" s="5">
        <f t="shared" si="119"/>
        <v>145945.0835165359</v>
      </c>
      <c r="BM331" s="5">
        <f t="shared" si="120"/>
        <v>4638.7987043821031</v>
      </c>
      <c r="BN331" s="5">
        <f t="shared" si="92"/>
        <v>3757.0471581363654</v>
      </c>
      <c r="BO331" s="35">
        <f t="shared" si="93"/>
        <v>0.30891459178567127</v>
      </c>
      <c r="BP331" s="5">
        <f t="shared" si="94"/>
        <v>881.7515462457377</v>
      </c>
      <c r="BQ331" s="35">
        <f t="shared" si="95"/>
        <v>7.2499999999999995E-2</v>
      </c>
      <c r="BR331" s="5">
        <f t="shared" si="121"/>
        <v>537811.96364160115</v>
      </c>
      <c r="BS331" s="5">
        <f t="shared" si="122"/>
        <v>974436.41398696427</v>
      </c>
      <c r="BT331" s="5">
        <f t="shared" si="96"/>
        <v>142188.03635839955</v>
      </c>
      <c r="BU331" s="5">
        <f t="shared" si="97"/>
        <v>1512248.3776285653</v>
      </c>
      <c r="BV331" s="150"/>
      <c r="BW331" s="2">
        <v>326</v>
      </c>
      <c r="BX331" s="118">
        <v>54758</v>
      </c>
      <c r="BY331" s="5">
        <f t="shared" si="123"/>
        <v>142848.84273794931</v>
      </c>
      <c r="BZ331" s="5">
        <f t="shared" si="124"/>
        <v>4524.056967218442</v>
      </c>
      <c r="CA331" s="5">
        <f t="shared" si="98"/>
        <v>3690.772051247071</v>
      </c>
      <c r="CB331" s="35">
        <f t="shared" si="99"/>
        <v>0.31004286605395748</v>
      </c>
      <c r="CC331" s="5">
        <f t="shared" si="100"/>
        <v>833.28491597137099</v>
      </c>
      <c r="CD331" s="35">
        <f t="shared" si="101"/>
        <v>7.0000000000000007E-2</v>
      </c>
      <c r="CE331" s="5">
        <f t="shared" si="125"/>
        <v>540841.92931329715</v>
      </c>
      <c r="CF331" s="5">
        <f t="shared" si="126"/>
        <v>934000.64199991536</v>
      </c>
      <c r="CG331" s="5">
        <f t="shared" si="102"/>
        <v>139158.07068670224</v>
      </c>
      <c r="CH331" s="5">
        <f t="shared" si="103"/>
        <v>1474842.5713132126</v>
      </c>
    </row>
    <row r="332" spans="9:86" ht="14.25" customHeight="1">
      <c r="I332" s="150"/>
      <c r="J332" s="2">
        <v>327</v>
      </c>
      <c r="K332" s="118">
        <v>54789</v>
      </c>
      <c r="L332" s="5">
        <f t="shared" si="104"/>
        <v>154415.3006213195</v>
      </c>
      <c r="M332" s="5">
        <f t="shared" si="67"/>
        <v>5108.6129075462923</v>
      </c>
      <c r="N332" s="5">
        <f t="shared" si="68"/>
        <v>4047.007715774721</v>
      </c>
      <c r="O332" s="35">
        <f t="shared" si="69"/>
        <v>0.31450311202251158</v>
      </c>
      <c r="P332" s="5">
        <f t="shared" si="70"/>
        <v>1061.6051917715715</v>
      </c>
      <c r="Q332" s="35">
        <f t="shared" si="71"/>
        <v>8.249999999999999E-2</v>
      </c>
      <c r="R332" s="5">
        <f t="shared" si="105"/>
        <v>529631.70709445572</v>
      </c>
      <c r="S332" s="5">
        <f t="shared" si="106"/>
        <v>1140884.7136731818</v>
      </c>
      <c r="T332" s="5">
        <f t="shared" si="72"/>
        <v>150368.29290554477</v>
      </c>
      <c r="U332" s="5">
        <f t="shared" si="73"/>
        <v>1670516.4207676374</v>
      </c>
      <c r="V332" s="150"/>
      <c r="W332" s="2">
        <v>327</v>
      </c>
      <c r="X332" s="118">
        <v>54789</v>
      </c>
      <c r="Y332" s="5">
        <f t="shared" si="107"/>
        <v>151344.75890571551</v>
      </c>
      <c r="Z332" s="5">
        <f t="shared" si="108"/>
        <v>4989.5991023797669</v>
      </c>
      <c r="AA332" s="5">
        <f t="shared" si="74"/>
        <v>3980.6340430083301</v>
      </c>
      <c r="AB332" s="35">
        <f t="shared" si="75"/>
        <v>0.31562116099347809</v>
      </c>
      <c r="AC332" s="5">
        <f t="shared" si="76"/>
        <v>1008.9650593714368</v>
      </c>
      <c r="AD332" s="35">
        <f t="shared" si="77"/>
        <v>0.08</v>
      </c>
      <c r="AE332" s="5">
        <f t="shared" si="109"/>
        <v>532635.87513729325</v>
      </c>
      <c r="AF332" s="5">
        <f t="shared" si="110"/>
        <v>1098963.0313408908</v>
      </c>
      <c r="AG332" s="5">
        <f t="shared" si="78"/>
        <v>147364.12486270719</v>
      </c>
      <c r="AH332" s="5">
        <f t="shared" si="79"/>
        <v>1631598.906478184</v>
      </c>
      <c r="AI332" s="150"/>
      <c r="AJ332" s="2">
        <v>327</v>
      </c>
      <c r="AK332" s="118">
        <v>54789</v>
      </c>
      <c r="AL332" s="5">
        <f t="shared" si="111"/>
        <v>148282.58336113219</v>
      </c>
      <c r="AM332" s="5">
        <f t="shared" si="112"/>
        <v>4871.6032698015033</v>
      </c>
      <c r="AN332" s="5">
        <f t="shared" si="80"/>
        <v>3913.9449189275247</v>
      </c>
      <c r="AO332" s="35">
        <f t="shared" si="81"/>
        <v>0.31674211470098629</v>
      </c>
      <c r="AP332" s="5">
        <f t="shared" si="82"/>
        <v>957.65835087397875</v>
      </c>
      <c r="AQ332" s="35">
        <f t="shared" si="83"/>
        <v>7.7499999999999999E-2</v>
      </c>
      <c r="AR332" s="5">
        <f t="shared" si="113"/>
        <v>535631.36155779613</v>
      </c>
      <c r="AS332" s="5">
        <f t="shared" si="114"/>
        <v>1057382.9076672955</v>
      </c>
      <c r="AT332" s="5">
        <f t="shared" si="84"/>
        <v>144368.63844220465</v>
      </c>
      <c r="AU332" s="5">
        <f t="shared" si="85"/>
        <v>1593014.2692250917</v>
      </c>
      <c r="AV332" s="150"/>
      <c r="AW332" s="2">
        <v>327</v>
      </c>
      <c r="AX332" s="118">
        <v>54789</v>
      </c>
      <c r="AY332" s="5">
        <f t="shared" si="115"/>
        <v>145229.9449051733</v>
      </c>
      <c r="AZ332" s="5">
        <f t="shared" si="116"/>
        <v>4754.6586581588872</v>
      </c>
      <c r="BA332" s="5">
        <f t="shared" si="86"/>
        <v>3846.9715025015539</v>
      </c>
      <c r="BB332" s="35">
        <f t="shared" si="87"/>
        <v>0.31786597495551505</v>
      </c>
      <c r="BC332" s="5">
        <f t="shared" si="88"/>
        <v>907.68715565733305</v>
      </c>
      <c r="BD332" s="35">
        <f t="shared" si="89"/>
        <v>7.4999999999999997E-2</v>
      </c>
      <c r="BE332" s="5">
        <f t="shared" si="117"/>
        <v>538617.02659732813</v>
      </c>
      <c r="BF332" s="5">
        <f t="shared" si="118"/>
        <v>1016156.3546206277</v>
      </c>
      <c r="BG332" s="5">
        <f t="shared" si="90"/>
        <v>141382.97340267175</v>
      </c>
      <c r="BH332" s="5">
        <f t="shared" si="91"/>
        <v>1554773.3812179558</v>
      </c>
      <c r="BI332" s="150"/>
      <c r="BJ332" s="2">
        <v>327</v>
      </c>
      <c r="BK332" s="118">
        <v>54789</v>
      </c>
      <c r="BL332" s="5">
        <f t="shared" si="119"/>
        <v>142188.03635839955</v>
      </c>
      <c r="BM332" s="5">
        <f t="shared" si="120"/>
        <v>4638.7987043821031</v>
      </c>
      <c r="BN332" s="5">
        <f t="shared" si="92"/>
        <v>3779.7459847167725</v>
      </c>
      <c r="BO332" s="35">
        <f t="shared" si="93"/>
        <v>0.31899274354049317</v>
      </c>
      <c r="BP332" s="5">
        <f t="shared" si="94"/>
        <v>859.05271966533064</v>
      </c>
      <c r="BQ332" s="35">
        <f t="shared" si="95"/>
        <v>7.2499999999999995E-2</v>
      </c>
      <c r="BR332" s="5">
        <f t="shared" si="121"/>
        <v>541591.70962631796</v>
      </c>
      <c r="BS332" s="5">
        <f t="shared" si="122"/>
        <v>975295.46670662961</v>
      </c>
      <c r="BT332" s="5">
        <f t="shared" si="96"/>
        <v>138408.29037368277</v>
      </c>
      <c r="BU332" s="5">
        <f t="shared" si="97"/>
        <v>1516887.1763329476</v>
      </c>
      <c r="BV332" s="150"/>
      <c r="BW332" s="2">
        <v>327</v>
      </c>
      <c r="BX332" s="118">
        <v>54789</v>
      </c>
      <c r="BY332" s="5">
        <f t="shared" si="123"/>
        <v>139158.07068670224</v>
      </c>
      <c r="BZ332" s="5">
        <f t="shared" si="124"/>
        <v>4524.056967218442</v>
      </c>
      <c r="CA332" s="5">
        <f t="shared" si="98"/>
        <v>3712.3015548793455</v>
      </c>
      <c r="CB332" s="35">
        <f t="shared" si="99"/>
        <v>0.32012242221182979</v>
      </c>
      <c r="CC332" s="5">
        <f t="shared" si="100"/>
        <v>811.75541233909644</v>
      </c>
      <c r="CD332" s="35">
        <f t="shared" si="101"/>
        <v>7.0000000000000007E-2</v>
      </c>
      <c r="CE332" s="5">
        <f t="shared" si="125"/>
        <v>544554.23086817644</v>
      </c>
      <c r="CF332" s="5">
        <f t="shared" si="126"/>
        <v>934812.39741225448</v>
      </c>
      <c r="CG332" s="5">
        <f t="shared" si="102"/>
        <v>135445.76913182289</v>
      </c>
      <c r="CH332" s="5">
        <f t="shared" si="103"/>
        <v>1479366.628280431</v>
      </c>
    </row>
    <row r="333" spans="9:86" ht="14.25" customHeight="1">
      <c r="I333" s="150"/>
      <c r="J333" s="2">
        <v>328</v>
      </c>
      <c r="K333" s="118">
        <v>54820</v>
      </c>
      <c r="L333" s="5">
        <f t="shared" si="104"/>
        <v>150368.29290554477</v>
      </c>
      <c r="M333" s="5">
        <f t="shared" si="67"/>
        <v>5108.6129075462923</v>
      </c>
      <c r="N333" s="5">
        <f t="shared" si="68"/>
        <v>4074.8308938206719</v>
      </c>
      <c r="O333" s="35">
        <f t="shared" si="69"/>
        <v>0.32518804184711847</v>
      </c>
      <c r="P333" s="5">
        <f t="shared" si="70"/>
        <v>1033.7820137256203</v>
      </c>
      <c r="Q333" s="35">
        <f t="shared" si="71"/>
        <v>8.2500000000000004E-2</v>
      </c>
      <c r="R333" s="5">
        <f t="shared" si="105"/>
        <v>533706.53798827634</v>
      </c>
      <c r="S333" s="5">
        <f t="shared" si="106"/>
        <v>1141918.4956869076</v>
      </c>
      <c r="T333" s="5">
        <f t="shared" si="72"/>
        <v>146293.4620117241</v>
      </c>
      <c r="U333" s="5">
        <f t="shared" si="73"/>
        <v>1675625.033675184</v>
      </c>
      <c r="V333" s="150"/>
      <c r="W333" s="2">
        <v>328</v>
      </c>
      <c r="X333" s="118">
        <v>54820</v>
      </c>
      <c r="Y333" s="5">
        <f t="shared" si="107"/>
        <v>147364.12486270719</v>
      </c>
      <c r="Z333" s="5">
        <f t="shared" si="108"/>
        <v>4989.5991023797669</v>
      </c>
      <c r="AA333" s="5">
        <f t="shared" si="74"/>
        <v>4007.1716032950521</v>
      </c>
      <c r="AB333" s="35">
        <f t="shared" si="75"/>
        <v>0.32630777188369514</v>
      </c>
      <c r="AC333" s="5">
        <f t="shared" si="76"/>
        <v>982.42749908471467</v>
      </c>
      <c r="AD333" s="35">
        <f t="shared" si="77"/>
        <v>0.08</v>
      </c>
      <c r="AE333" s="5">
        <f t="shared" si="109"/>
        <v>536643.04674058827</v>
      </c>
      <c r="AF333" s="5">
        <f t="shared" si="110"/>
        <v>1099945.4588399755</v>
      </c>
      <c r="AG333" s="5">
        <f t="shared" si="78"/>
        <v>143356.95325941214</v>
      </c>
      <c r="AH333" s="5">
        <f t="shared" si="79"/>
        <v>1636588.5055805638</v>
      </c>
      <c r="AI333" s="150"/>
      <c r="AJ333" s="2">
        <v>328</v>
      </c>
      <c r="AK333" s="118">
        <v>54820</v>
      </c>
      <c r="AL333" s="5">
        <f t="shared" si="111"/>
        <v>144368.63844220465</v>
      </c>
      <c r="AM333" s="5">
        <f t="shared" si="112"/>
        <v>4871.6032698015033</v>
      </c>
      <c r="AN333" s="5">
        <f t="shared" si="80"/>
        <v>3939.2224798622647</v>
      </c>
      <c r="AO333" s="35">
        <f t="shared" si="81"/>
        <v>0.32743032190659005</v>
      </c>
      <c r="AP333" s="5">
        <f t="shared" si="82"/>
        <v>932.38078993923841</v>
      </c>
      <c r="AQ333" s="35">
        <f t="shared" si="83"/>
        <v>7.7499999999999999E-2</v>
      </c>
      <c r="AR333" s="5">
        <f t="shared" si="113"/>
        <v>539570.58403765841</v>
      </c>
      <c r="AS333" s="5">
        <f t="shared" si="114"/>
        <v>1058315.2884572349</v>
      </c>
      <c r="AT333" s="5">
        <f t="shared" si="84"/>
        <v>140429.41596234238</v>
      </c>
      <c r="AU333" s="5">
        <f t="shared" si="85"/>
        <v>1597885.8724948931</v>
      </c>
      <c r="AV333" s="150"/>
      <c r="AW333" s="2">
        <v>328</v>
      </c>
      <c r="AX333" s="118">
        <v>54820</v>
      </c>
      <c r="AY333" s="5">
        <f t="shared" si="115"/>
        <v>141382.97340267175</v>
      </c>
      <c r="AZ333" s="5">
        <f t="shared" si="116"/>
        <v>4754.6586581588872</v>
      </c>
      <c r="BA333" s="5">
        <f t="shared" si="86"/>
        <v>3871.0150743921886</v>
      </c>
      <c r="BB333" s="35">
        <f t="shared" si="87"/>
        <v>0.32855569362235837</v>
      </c>
      <c r="BC333" s="5">
        <f t="shared" si="88"/>
        <v>883.64358376669838</v>
      </c>
      <c r="BD333" s="35">
        <f t="shared" si="89"/>
        <v>7.4999999999999997E-2</v>
      </c>
      <c r="BE333" s="5">
        <f t="shared" si="117"/>
        <v>542488.04167172033</v>
      </c>
      <c r="BF333" s="5">
        <f t="shared" si="118"/>
        <v>1017039.9982043944</v>
      </c>
      <c r="BG333" s="5">
        <f t="shared" si="90"/>
        <v>137511.95832827955</v>
      </c>
      <c r="BH333" s="5">
        <f t="shared" si="91"/>
        <v>1559528.0398761146</v>
      </c>
      <c r="BI333" s="150"/>
      <c r="BJ333" s="2">
        <v>328</v>
      </c>
      <c r="BK333" s="118">
        <v>54820</v>
      </c>
      <c r="BL333" s="5">
        <f t="shared" si="119"/>
        <v>138408.29037368277</v>
      </c>
      <c r="BM333" s="5">
        <f t="shared" si="120"/>
        <v>4638.7987043821031</v>
      </c>
      <c r="BN333" s="5">
        <f t="shared" si="92"/>
        <v>3802.581950041103</v>
      </c>
      <c r="BO333" s="35">
        <f t="shared" si="93"/>
        <v>0.32968388871285131</v>
      </c>
      <c r="BP333" s="5">
        <f t="shared" si="94"/>
        <v>836.21675434100007</v>
      </c>
      <c r="BQ333" s="35">
        <f t="shared" si="95"/>
        <v>7.2499999999999995E-2</v>
      </c>
      <c r="BR333" s="5">
        <f t="shared" si="121"/>
        <v>545394.29157635907</v>
      </c>
      <c r="BS333" s="5">
        <f t="shared" si="122"/>
        <v>976131.68346097064</v>
      </c>
      <c r="BT333" s="5">
        <f t="shared" si="96"/>
        <v>134605.70842364166</v>
      </c>
      <c r="BU333" s="5">
        <f t="shared" si="97"/>
        <v>1521525.9750373298</v>
      </c>
      <c r="BV333" s="150"/>
      <c r="BW333" s="2">
        <v>328</v>
      </c>
      <c r="BX333" s="118">
        <v>54820</v>
      </c>
      <c r="BY333" s="5">
        <f t="shared" si="123"/>
        <v>135445.76913182289</v>
      </c>
      <c r="BZ333" s="5">
        <f t="shared" si="124"/>
        <v>4524.056967218442</v>
      </c>
      <c r="CA333" s="5">
        <f t="shared" si="98"/>
        <v>3733.9566472828083</v>
      </c>
      <c r="CB333" s="35">
        <f t="shared" si="99"/>
        <v>0.33081490883472869</v>
      </c>
      <c r="CC333" s="5">
        <f t="shared" si="100"/>
        <v>790.10031993563359</v>
      </c>
      <c r="CD333" s="35">
        <f t="shared" si="101"/>
        <v>7.0000000000000007E-2</v>
      </c>
      <c r="CE333" s="5">
        <f t="shared" si="125"/>
        <v>548288.18751545926</v>
      </c>
      <c r="CF333" s="5">
        <f t="shared" si="126"/>
        <v>935602.49773219007</v>
      </c>
      <c r="CG333" s="5">
        <f t="shared" si="102"/>
        <v>131711.81248454007</v>
      </c>
      <c r="CH333" s="5">
        <f t="shared" si="103"/>
        <v>1483890.6852476494</v>
      </c>
    </row>
    <row r="334" spans="9:86" ht="14.25" customHeight="1">
      <c r="I334" s="150"/>
      <c r="J334" s="2">
        <v>329</v>
      </c>
      <c r="K334" s="118">
        <v>54848</v>
      </c>
      <c r="L334" s="5">
        <f t="shared" si="104"/>
        <v>146293.4620117241</v>
      </c>
      <c r="M334" s="5">
        <f t="shared" si="67"/>
        <v>5108.6129075462923</v>
      </c>
      <c r="N334" s="5">
        <f t="shared" si="68"/>
        <v>4102.8453562156892</v>
      </c>
      <c r="O334" s="35">
        <f t="shared" si="69"/>
        <v>0.33654370877245765</v>
      </c>
      <c r="P334" s="5">
        <f t="shared" si="70"/>
        <v>1005.7675513306032</v>
      </c>
      <c r="Q334" s="35">
        <f t="shared" si="71"/>
        <v>8.2500000000000004E-2</v>
      </c>
      <c r="R334" s="5">
        <f t="shared" si="105"/>
        <v>537809.38334449206</v>
      </c>
      <c r="S334" s="5">
        <f t="shared" si="106"/>
        <v>1142924.2632382382</v>
      </c>
      <c r="T334" s="5">
        <f t="shared" si="72"/>
        <v>142190.61665550841</v>
      </c>
      <c r="U334" s="5">
        <f t="shared" si="73"/>
        <v>1680733.6465827301</v>
      </c>
      <c r="V334" s="150"/>
      <c r="W334" s="2">
        <v>329</v>
      </c>
      <c r="X334" s="118">
        <v>54848</v>
      </c>
      <c r="Y334" s="5">
        <f t="shared" si="107"/>
        <v>143356.95325941214</v>
      </c>
      <c r="Z334" s="5">
        <f t="shared" si="108"/>
        <v>4989.5991023797669</v>
      </c>
      <c r="AA334" s="5">
        <f t="shared" si="74"/>
        <v>4033.8860806503526</v>
      </c>
      <c r="AB334" s="35">
        <f t="shared" si="75"/>
        <v>0.33766505123898538</v>
      </c>
      <c r="AC334" s="5">
        <f t="shared" si="76"/>
        <v>955.71302172941432</v>
      </c>
      <c r="AD334" s="35">
        <f t="shared" si="77"/>
        <v>0.08</v>
      </c>
      <c r="AE334" s="5">
        <f t="shared" si="109"/>
        <v>540676.93282123865</v>
      </c>
      <c r="AF334" s="5">
        <f t="shared" si="110"/>
        <v>1100901.1718617049</v>
      </c>
      <c r="AG334" s="5">
        <f t="shared" si="78"/>
        <v>139323.06717876179</v>
      </c>
      <c r="AH334" s="5">
        <f t="shared" si="79"/>
        <v>1641578.1046829436</v>
      </c>
      <c r="AI334" s="150"/>
      <c r="AJ334" s="2">
        <v>329</v>
      </c>
      <c r="AK334" s="118">
        <v>54848</v>
      </c>
      <c r="AL334" s="5">
        <f t="shared" si="111"/>
        <v>140429.41596234238</v>
      </c>
      <c r="AM334" s="5">
        <f t="shared" si="112"/>
        <v>4871.6032698015033</v>
      </c>
      <c r="AN334" s="5">
        <f t="shared" si="80"/>
        <v>3964.6632917113757</v>
      </c>
      <c r="AO334" s="35">
        <f t="shared" si="81"/>
        <v>0.33878912886239232</v>
      </c>
      <c r="AP334" s="5">
        <f t="shared" si="82"/>
        <v>906.93997809012785</v>
      </c>
      <c r="AQ334" s="35">
        <f t="shared" si="83"/>
        <v>7.7499999999999999E-2</v>
      </c>
      <c r="AR334" s="5">
        <f t="shared" si="113"/>
        <v>543535.24732936977</v>
      </c>
      <c r="AS334" s="5">
        <f t="shared" si="114"/>
        <v>1059222.228435325</v>
      </c>
      <c r="AT334" s="5">
        <f t="shared" si="84"/>
        <v>136464.75267063099</v>
      </c>
      <c r="AU334" s="5">
        <f t="shared" si="85"/>
        <v>1602757.4757646946</v>
      </c>
      <c r="AV334" s="150"/>
      <c r="AW334" s="2">
        <v>329</v>
      </c>
      <c r="AX334" s="118">
        <v>54848</v>
      </c>
      <c r="AY334" s="5">
        <f t="shared" si="115"/>
        <v>137511.95832827955</v>
      </c>
      <c r="AZ334" s="5">
        <f t="shared" si="116"/>
        <v>4754.6586581588872</v>
      </c>
      <c r="BA334" s="5">
        <f t="shared" si="86"/>
        <v>3895.2089186071398</v>
      </c>
      <c r="BB334" s="35">
        <f t="shared" si="87"/>
        <v>0.33991594324980978</v>
      </c>
      <c r="BC334" s="5">
        <f t="shared" si="88"/>
        <v>859.44973955174714</v>
      </c>
      <c r="BD334" s="35">
        <f t="shared" si="89"/>
        <v>7.4999999999999997E-2</v>
      </c>
      <c r="BE334" s="5">
        <f t="shared" si="117"/>
        <v>546383.25059032743</v>
      </c>
      <c r="BF334" s="5">
        <f t="shared" si="118"/>
        <v>1017899.4479439461</v>
      </c>
      <c r="BG334" s="5">
        <f t="shared" si="90"/>
        <v>133616.7494096724</v>
      </c>
      <c r="BH334" s="5">
        <f t="shared" si="91"/>
        <v>1564282.6985342735</v>
      </c>
      <c r="BI334" s="150"/>
      <c r="BJ334" s="2">
        <v>329</v>
      </c>
      <c r="BK334" s="118">
        <v>54848</v>
      </c>
      <c r="BL334" s="5">
        <f t="shared" si="119"/>
        <v>134605.70842364166</v>
      </c>
      <c r="BM334" s="5">
        <f t="shared" si="120"/>
        <v>4638.7987043821031</v>
      </c>
      <c r="BN334" s="5">
        <f t="shared" si="92"/>
        <v>3825.5558826559345</v>
      </c>
      <c r="BO334" s="35">
        <f t="shared" si="93"/>
        <v>0.34104549598587702</v>
      </c>
      <c r="BP334" s="5">
        <f t="shared" si="94"/>
        <v>813.24282172616836</v>
      </c>
      <c r="BQ334" s="35">
        <f t="shared" si="95"/>
        <v>7.2499999999999995E-2</v>
      </c>
      <c r="BR334" s="5">
        <f t="shared" si="121"/>
        <v>549219.84745901497</v>
      </c>
      <c r="BS334" s="5">
        <f t="shared" si="122"/>
        <v>976944.92628269678</v>
      </c>
      <c r="BT334" s="5">
        <f t="shared" si="96"/>
        <v>130780.15254098573</v>
      </c>
      <c r="BU334" s="5">
        <f t="shared" si="97"/>
        <v>1526164.7737417119</v>
      </c>
      <c r="BV334" s="150"/>
      <c r="BW334" s="2">
        <v>329</v>
      </c>
      <c r="BX334" s="118">
        <v>54848</v>
      </c>
      <c r="BY334" s="5">
        <f t="shared" si="123"/>
        <v>131711.81248454007</v>
      </c>
      <c r="BZ334" s="5">
        <f t="shared" si="124"/>
        <v>4524.056967218442</v>
      </c>
      <c r="CA334" s="5">
        <f t="shared" si="98"/>
        <v>3755.7380610586247</v>
      </c>
      <c r="CB334" s="35">
        <f t="shared" si="99"/>
        <v>0.3421777886322348</v>
      </c>
      <c r="CC334" s="5">
        <f t="shared" si="100"/>
        <v>768.31890615981717</v>
      </c>
      <c r="CD334" s="35">
        <f t="shared" si="101"/>
        <v>7.0000000000000007E-2</v>
      </c>
      <c r="CE334" s="5">
        <f t="shared" si="125"/>
        <v>552043.92557651782</v>
      </c>
      <c r="CF334" s="5">
        <f t="shared" si="126"/>
        <v>936370.8166383499</v>
      </c>
      <c r="CG334" s="5">
        <f t="shared" si="102"/>
        <v>127956.07442348145</v>
      </c>
      <c r="CH334" s="5">
        <f t="shared" si="103"/>
        <v>1488414.7422148678</v>
      </c>
    </row>
    <row r="335" spans="9:86" ht="14.25" customHeight="1">
      <c r="I335" s="150"/>
      <c r="J335" s="2">
        <v>330</v>
      </c>
      <c r="K335" s="118">
        <v>54879</v>
      </c>
      <c r="L335" s="5">
        <f t="shared" si="104"/>
        <v>142190.61665550841</v>
      </c>
      <c r="M335" s="5">
        <f t="shared" si="67"/>
        <v>5108.6129075462923</v>
      </c>
      <c r="N335" s="5">
        <f t="shared" si="68"/>
        <v>4131.0524180396715</v>
      </c>
      <c r="O335" s="35">
        <f t="shared" si="69"/>
        <v>0.34863502376234778</v>
      </c>
      <c r="P335" s="5">
        <f t="shared" si="70"/>
        <v>977.56048950662034</v>
      </c>
      <c r="Q335" s="35">
        <f t="shared" si="71"/>
        <v>8.2500000000000004E-2</v>
      </c>
      <c r="R335" s="5">
        <f t="shared" si="105"/>
        <v>541940.43576253171</v>
      </c>
      <c r="S335" s="5">
        <f t="shared" si="106"/>
        <v>1143901.8237277449</v>
      </c>
      <c r="T335" s="5">
        <f t="shared" si="72"/>
        <v>138059.56423746873</v>
      </c>
      <c r="U335" s="5">
        <f t="shared" si="73"/>
        <v>1685842.2594902767</v>
      </c>
      <c r="V335" s="150"/>
      <c r="W335" s="2">
        <v>330</v>
      </c>
      <c r="X335" s="118">
        <v>54879</v>
      </c>
      <c r="Y335" s="5">
        <f t="shared" si="107"/>
        <v>139323.06717876179</v>
      </c>
      <c r="Z335" s="5">
        <f t="shared" si="108"/>
        <v>4989.5991023797669</v>
      </c>
      <c r="AA335" s="5">
        <f t="shared" si="74"/>
        <v>4060.7786545213548</v>
      </c>
      <c r="AB335" s="35">
        <f t="shared" si="75"/>
        <v>0.34975790327478873</v>
      </c>
      <c r="AC335" s="5">
        <f t="shared" si="76"/>
        <v>928.82044785841197</v>
      </c>
      <c r="AD335" s="35">
        <f t="shared" si="77"/>
        <v>0.08</v>
      </c>
      <c r="AE335" s="5">
        <f t="shared" si="109"/>
        <v>544737.71147575998</v>
      </c>
      <c r="AF335" s="5">
        <f t="shared" si="110"/>
        <v>1101829.9923095633</v>
      </c>
      <c r="AG335" s="5">
        <f t="shared" si="78"/>
        <v>135262.28852424043</v>
      </c>
      <c r="AH335" s="5">
        <f t="shared" si="79"/>
        <v>1646567.7037853233</v>
      </c>
      <c r="AI335" s="150"/>
      <c r="AJ335" s="2">
        <v>330</v>
      </c>
      <c r="AK335" s="118">
        <v>54879</v>
      </c>
      <c r="AL335" s="5">
        <f t="shared" si="111"/>
        <v>136464.75267063099</v>
      </c>
      <c r="AM335" s="5">
        <f t="shared" si="112"/>
        <v>4871.6032698015033</v>
      </c>
      <c r="AN335" s="5">
        <f t="shared" si="80"/>
        <v>3990.2684088036781</v>
      </c>
      <c r="AO335" s="35">
        <f t="shared" si="81"/>
        <v>0.35088343303720532</v>
      </c>
      <c r="AP335" s="5">
        <f t="shared" si="82"/>
        <v>881.3348609978251</v>
      </c>
      <c r="AQ335" s="35">
        <f t="shared" si="83"/>
        <v>7.7499999999999999E-2</v>
      </c>
      <c r="AR335" s="5">
        <f t="shared" si="113"/>
        <v>547525.5157381735</v>
      </c>
      <c r="AS335" s="5">
        <f t="shared" si="114"/>
        <v>1060103.5632963227</v>
      </c>
      <c r="AT335" s="5">
        <f t="shared" si="84"/>
        <v>132474.48426182731</v>
      </c>
      <c r="AU335" s="5">
        <f t="shared" si="85"/>
        <v>1607629.0790344961</v>
      </c>
      <c r="AV335" s="150"/>
      <c r="AW335" s="2">
        <v>330</v>
      </c>
      <c r="AX335" s="118">
        <v>54879</v>
      </c>
      <c r="AY335" s="5">
        <f t="shared" si="115"/>
        <v>133616.7494096724</v>
      </c>
      <c r="AZ335" s="5">
        <f t="shared" si="116"/>
        <v>4754.6586581588872</v>
      </c>
      <c r="BA335" s="5">
        <f t="shared" si="86"/>
        <v>3919.5539743484346</v>
      </c>
      <c r="BB335" s="35">
        <f t="shared" si="87"/>
        <v>0.35201161456167274</v>
      </c>
      <c r="BC335" s="5">
        <f t="shared" si="88"/>
        <v>835.10468381045246</v>
      </c>
      <c r="BD335" s="35">
        <f t="shared" si="89"/>
        <v>7.4999999999999997E-2</v>
      </c>
      <c r="BE335" s="5">
        <f t="shared" si="117"/>
        <v>550302.8045646759</v>
      </c>
      <c r="BF335" s="5">
        <f t="shared" si="118"/>
        <v>1018734.5526277566</v>
      </c>
      <c r="BG335" s="5">
        <f t="shared" si="90"/>
        <v>129697.19543532396</v>
      </c>
      <c r="BH335" s="5">
        <f t="shared" si="91"/>
        <v>1569037.3571924325</v>
      </c>
      <c r="BI335" s="150"/>
      <c r="BJ335" s="2">
        <v>330</v>
      </c>
      <c r="BK335" s="118">
        <v>54879</v>
      </c>
      <c r="BL335" s="5">
        <f t="shared" si="119"/>
        <v>130780.15254098573</v>
      </c>
      <c r="BM335" s="5">
        <f t="shared" si="120"/>
        <v>4638.7987043821031</v>
      </c>
      <c r="BN335" s="5">
        <f t="shared" si="92"/>
        <v>3848.6686161136477</v>
      </c>
      <c r="BO335" s="35">
        <f t="shared" si="93"/>
        <v>0.35314244933985661</v>
      </c>
      <c r="BP335" s="5">
        <f t="shared" si="94"/>
        <v>790.13008826845544</v>
      </c>
      <c r="BQ335" s="35">
        <f t="shared" si="95"/>
        <v>7.2499999999999995E-2</v>
      </c>
      <c r="BR335" s="5">
        <f t="shared" si="121"/>
        <v>553068.51607512857</v>
      </c>
      <c r="BS335" s="5">
        <f t="shared" si="122"/>
        <v>977735.05637096521</v>
      </c>
      <c r="BT335" s="5">
        <f t="shared" si="96"/>
        <v>126931.48392487208</v>
      </c>
      <c r="BU335" s="5">
        <f t="shared" si="97"/>
        <v>1530803.5724460939</v>
      </c>
      <c r="BV335" s="150"/>
      <c r="BW335" s="2">
        <v>330</v>
      </c>
      <c r="BX335" s="118">
        <v>54879</v>
      </c>
      <c r="BY335" s="5">
        <f t="shared" si="123"/>
        <v>127956.07442348145</v>
      </c>
      <c r="BZ335" s="5">
        <f t="shared" si="124"/>
        <v>4524.056967218442</v>
      </c>
      <c r="CA335" s="5">
        <f t="shared" si="98"/>
        <v>3777.6465330814667</v>
      </c>
      <c r="CB335" s="35">
        <f t="shared" si="99"/>
        <v>0.35427593884248365</v>
      </c>
      <c r="CC335" s="5">
        <f t="shared" si="100"/>
        <v>746.41043413697514</v>
      </c>
      <c r="CD335" s="35">
        <f t="shared" si="101"/>
        <v>7.0000000000000007E-2</v>
      </c>
      <c r="CE335" s="5">
        <f t="shared" si="125"/>
        <v>555821.57210959925</v>
      </c>
      <c r="CF335" s="5">
        <f t="shared" si="126"/>
        <v>937117.22707248689</v>
      </c>
      <c r="CG335" s="5">
        <f t="shared" si="102"/>
        <v>124178.42789039998</v>
      </c>
      <c r="CH335" s="5">
        <f t="shared" si="103"/>
        <v>1492938.7991820863</v>
      </c>
    </row>
    <row r="336" spans="9:86" ht="14.25" customHeight="1">
      <c r="I336" s="150"/>
      <c r="J336" s="2">
        <v>331</v>
      </c>
      <c r="K336" s="118">
        <v>54909</v>
      </c>
      <c r="L336" s="5">
        <f t="shared" si="104"/>
        <v>138059.56423746873</v>
      </c>
      <c r="M336" s="5">
        <f t="shared" si="67"/>
        <v>5108.6129075462923</v>
      </c>
      <c r="N336" s="5">
        <f t="shared" si="68"/>
        <v>4159.453403413695</v>
      </c>
      <c r="O336" s="35">
        <f t="shared" si="69"/>
        <v>0.36153555254680475</v>
      </c>
      <c r="P336" s="5">
        <f t="shared" si="70"/>
        <v>949.15950413259748</v>
      </c>
      <c r="Q336" s="35">
        <f t="shared" si="71"/>
        <v>8.2500000000000004E-2</v>
      </c>
      <c r="R336" s="5">
        <f t="shared" si="105"/>
        <v>546099.88916594535</v>
      </c>
      <c r="S336" s="5">
        <f t="shared" si="106"/>
        <v>1144850.9832318774</v>
      </c>
      <c r="T336" s="5">
        <f t="shared" si="72"/>
        <v>133900.11083405503</v>
      </c>
      <c r="U336" s="5">
        <f t="shared" si="73"/>
        <v>1690950.8723978228</v>
      </c>
      <c r="V336" s="150"/>
      <c r="W336" s="2">
        <v>331</v>
      </c>
      <c r="X336" s="118">
        <v>54909</v>
      </c>
      <c r="Y336" s="5">
        <f t="shared" si="107"/>
        <v>135262.28852424043</v>
      </c>
      <c r="Z336" s="5">
        <f t="shared" si="108"/>
        <v>4989.5991023797669</v>
      </c>
      <c r="AA336" s="5">
        <f t="shared" si="74"/>
        <v>4087.8505122181641</v>
      </c>
      <c r="AB336" s="35">
        <f t="shared" si="75"/>
        <v>0.36265988607628014</v>
      </c>
      <c r="AC336" s="5">
        <f t="shared" si="76"/>
        <v>901.74859016160292</v>
      </c>
      <c r="AD336" s="35">
        <f t="shared" si="77"/>
        <v>0.08</v>
      </c>
      <c r="AE336" s="5">
        <f t="shared" si="109"/>
        <v>548825.56198797817</v>
      </c>
      <c r="AF336" s="5">
        <f t="shared" si="110"/>
        <v>1102731.7408997249</v>
      </c>
      <c r="AG336" s="5">
        <f t="shared" si="78"/>
        <v>131174.43801202226</v>
      </c>
      <c r="AH336" s="5">
        <f t="shared" si="79"/>
        <v>1651557.3028877031</v>
      </c>
      <c r="AI336" s="150"/>
      <c r="AJ336" s="2">
        <v>331</v>
      </c>
      <c r="AK336" s="118">
        <v>54909</v>
      </c>
      <c r="AL336" s="5">
        <f t="shared" si="111"/>
        <v>132474.48426182731</v>
      </c>
      <c r="AM336" s="5">
        <f t="shared" si="112"/>
        <v>4871.6032698015033</v>
      </c>
      <c r="AN336" s="5">
        <f t="shared" si="80"/>
        <v>4016.0388922772017</v>
      </c>
      <c r="AO336" s="35">
        <f t="shared" si="81"/>
        <v>0.36378678487305605</v>
      </c>
      <c r="AP336" s="5">
        <f t="shared" si="82"/>
        <v>855.56437752430134</v>
      </c>
      <c r="AQ336" s="35">
        <f t="shared" si="83"/>
        <v>7.7499999999999999E-2</v>
      </c>
      <c r="AR336" s="5">
        <f t="shared" si="113"/>
        <v>551541.55463045067</v>
      </c>
      <c r="AS336" s="5">
        <f t="shared" si="114"/>
        <v>1060959.1276738469</v>
      </c>
      <c r="AT336" s="5">
        <f t="shared" si="84"/>
        <v>128458.44536955011</v>
      </c>
      <c r="AU336" s="5">
        <f t="shared" si="85"/>
        <v>1612500.6823042976</v>
      </c>
      <c r="AV336" s="150"/>
      <c r="AW336" s="2">
        <v>331</v>
      </c>
      <c r="AX336" s="118">
        <v>54909</v>
      </c>
      <c r="AY336" s="5">
        <f t="shared" si="115"/>
        <v>129697.19543532396</v>
      </c>
      <c r="AZ336" s="5">
        <f t="shared" si="116"/>
        <v>4754.6586581588872</v>
      </c>
      <c r="BA336" s="5">
        <f t="shared" si="86"/>
        <v>3944.0511866881125</v>
      </c>
      <c r="BB336" s="35">
        <f t="shared" si="87"/>
        <v>0.36491625035838721</v>
      </c>
      <c r="BC336" s="5">
        <f t="shared" si="88"/>
        <v>810.60747147077461</v>
      </c>
      <c r="BD336" s="35">
        <f t="shared" si="89"/>
        <v>7.4999999999999997E-2</v>
      </c>
      <c r="BE336" s="5">
        <f t="shared" si="117"/>
        <v>554246.85575136403</v>
      </c>
      <c r="BF336" s="5">
        <f t="shared" si="118"/>
        <v>1019545.1600992273</v>
      </c>
      <c r="BG336" s="5">
        <f t="shared" si="90"/>
        <v>125753.14424863584</v>
      </c>
      <c r="BH336" s="5">
        <f t="shared" si="91"/>
        <v>1573792.0158505915</v>
      </c>
      <c r="BI336" s="150"/>
      <c r="BJ336" s="2">
        <v>331</v>
      </c>
      <c r="BK336" s="118">
        <v>54909</v>
      </c>
      <c r="BL336" s="5">
        <f t="shared" si="119"/>
        <v>126931.48392487208</v>
      </c>
      <c r="BM336" s="5">
        <f t="shared" si="120"/>
        <v>4638.7987043821031</v>
      </c>
      <c r="BN336" s="5">
        <f t="shared" si="92"/>
        <v>3871.9209890026677</v>
      </c>
      <c r="BO336" s="35">
        <f t="shared" si="93"/>
        <v>0.36604828393507527</v>
      </c>
      <c r="BP336" s="5">
        <f t="shared" si="94"/>
        <v>766.87771537943547</v>
      </c>
      <c r="BQ336" s="35">
        <f t="shared" si="95"/>
        <v>7.2499999999999995E-2</v>
      </c>
      <c r="BR336" s="5">
        <f t="shared" si="121"/>
        <v>556940.43706413126</v>
      </c>
      <c r="BS336" s="5">
        <f t="shared" si="122"/>
        <v>978501.93408634467</v>
      </c>
      <c r="BT336" s="5">
        <f t="shared" si="96"/>
        <v>123059.56293586941</v>
      </c>
      <c r="BU336" s="5">
        <f t="shared" si="97"/>
        <v>1535442.3711504759</v>
      </c>
      <c r="BV336" s="150"/>
      <c r="BW336" s="2">
        <v>331</v>
      </c>
      <c r="BX336" s="118">
        <v>54909</v>
      </c>
      <c r="BY336" s="5">
        <f t="shared" si="123"/>
        <v>124178.42789039998</v>
      </c>
      <c r="BZ336" s="5">
        <f t="shared" si="124"/>
        <v>4524.056967218442</v>
      </c>
      <c r="CA336" s="5">
        <f t="shared" si="98"/>
        <v>3799.682804524442</v>
      </c>
      <c r="CB336" s="35">
        <f t="shared" si="99"/>
        <v>0.36718288698691337</v>
      </c>
      <c r="CC336" s="5">
        <f t="shared" si="100"/>
        <v>724.37416269399989</v>
      </c>
      <c r="CD336" s="35">
        <f t="shared" si="101"/>
        <v>7.0000000000000007E-2</v>
      </c>
      <c r="CE336" s="5">
        <f t="shared" si="125"/>
        <v>559621.25491412368</v>
      </c>
      <c r="CF336" s="5">
        <f t="shared" si="126"/>
        <v>937841.60123518086</v>
      </c>
      <c r="CG336" s="5">
        <f t="shared" si="102"/>
        <v>120378.74508587553</v>
      </c>
      <c r="CH336" s="5">
        <f t="shared" si="103"/>
        <v>1497462.8561493047</v>
      </c>
    </row>
    <row r="337" spans="9:86" ht="14.25" customHeight="1">
      <c r="I337" s="150"/>
      <c r="J337" s="2">
        <v>332</v>
      </c>
      <c r="K337" s="118">
        <v>54940</v>
      </c>
      <c r="L337" s="5">
        <f t="shared" si="104"/>
        <v>133900.11083405503</v>
      </c>
      <c r="M337" s="5">
        <f t="shared" si="67"/>
        <v>5108.6129075462923</v>
      </c>
      <c r="N337" s="5">
        <f t="shared" si="68"/>
        <v>4188.0496455621642</v>
      </c>
      <c r="O337" s="35">
        <f t="shared" si="69"/>
        <v>0.37532900782307738</v>
      </c>
      <c r="P337" s="5">
        <f t="shared" si="70"/>
        <v>920.5632619841283</v>
      </c>
      <c r="Q337" s="35">
        <f t="shared" si="71"/>
        <v>8.2500000000000004E-2</v>
      </c>
      <c r="R337" s="5">
        <f t="shared" si="105"/>
        <v>550287.93881150754</v>
      </c>
      <c r="S337" s="5">
        <f t="shared" si="106"/>
        <v>1145771.5464938616</v>
      </c>
      <c r="T337" s="5">
        <f t="shared" si="72"/>
        <v>129712.06118849287</v>
      </c>
      <c r="U337" s="5">
        <f t="shared" si="73"/>
        <v>1696059.4853053691</v>
      </c>
      <c r="V337" s="150"/>
      <c r="W337" s="2">
        <v>332</v>
      </c>
      <c r="X337" s="118">
        <v>54940</v>
      </c>
      <c r="Y337" s="5">
        <f t="shared" si="107"/>
        <v>131174.43801202226</v>
      </c>
      <c r="Z337" s="5">
        <f t="shared" si="108"/>
        <v>4989.5991023797669</v>
      </c>
      <c r="AA337" s="5">
        <f t="shared" si="74"/>
        <v>4115.1028489662849</v>
      </c>
      <c r="AB337" s="35">
        <f t="shared" si="75"/>
        <v>0.37645470364484868</v>
      </c>
      <c r="AC337" s="5">
        <f t="shared" si="76"/>
        <v>874.49625341348178</v>
      </c>
      <c r="AD337" s="35">
        <f t="shared" si="77"/>
        <v>0.08</v>
      </c>
      <c r="AE337" s="5">
        <f t="shared" si="109"/>
        <v>552940.66483694443</v>
      </c>
      <c r="AF337" s="5">
        <f t="shared" si="110"/>
        <v>1103606.2371531383</v>
      </c>
      <c r="AG337" s="5">
        <f t="shared" si="78"/>
        <v>127059.33516305598</v>
      </c>
      <c r="AH337" s="5">
        <f t="shared" si="79"/>
        <v>1656546.9019900826</v>
      </c>
      <c r="AI337" s="150"/>
      <c r="AJ337" s="2">
        <v>332</v>
      </c>
      <c r="AK337" s="118">
        <v>54940</v>
      </c>
      <c r="AL337" s="5">
        <f t="shared" si="111"/>
        <v>128458.44536955011</v>
      </c>
      <c r="AM337" s="5">
        <f t="shared" si="112"/>
        <v>4871.6032698015033</v>
      </c>
      <c r="AN337" s="5">
        <f t="shared" si="80"/>
        <v>4041.9758101231587</v>
      </c>
      <c r="AO337" s="35">
        <f t="shared" si="81"/>
        <v>0.37758287967709792</v>
      </c>
      <c r="AP337" s="5">
        <f t="shared" si="82"/>
        <v>829.62745967834451</v>
      </c>
      <c r="AQ337" s="35">
        <f t="shared" si="83"/>
        <v>7.7499999999999999E-2</v>
      </c>
      <c r="AR337" s="5">
        <f t="shared" si="113"/>
        <v>555583.53044057381</v>
      </c>
      <c r="AS337" s="5">
        <f t="shared" si="114"/>
        <v>1061788.7551335252</v>
      </c>
      <c r="AT337" s="5">
        <f t="shared" si="84"/>
        <v>124416.46955942696</v>
      </c>
      <c r="AU337" s="5">
        <f t="shared" si="85"/>
        <v>1617372.285574099</v>
      </c>
      <c r="AV337" s="150"/>
      <c r="AW337" s="2">
        <v>332</v>
      </c>
      <c r="AX337" s="118">
        <v>54940</v>
      </c>
      <c r="AY337" s="5">
        <f t="shared" si="115"/>
        <v>125753.14424863584</v>
      </c>
      <c r="AZ337" s="5">
        <f t="shared" si="116"/>
        <v>4754.6586581588872</v>
      </c>
      <c r="BA337" s="5">
        <f t="shared" si="86"/>
        <v>3968.7015066049134</v>
      </c>
      <c r="BB337" s="35">
        <f t="shared" si="87"/>
        <v>0.37871353725436241</v>
      </c>
      <c r="BC337" s="5">
        <f t="shared" si="88"/>
        <v>785.95715155397397</v>
      </c>
      <c r="BD337" s="35">
        <f t="shared" si="89"/>
        <v>7.4999999999999997E-2</v>
      </c>
      <c r="BE337" s="5">
        <f t="shared" si="117"/>
        <v>558215.55725796893</v>
      </c>
      <c r="BF337" s="5">
        <f t="shared" si="118"/>
        <v>1020331.1172507813</v>
      </c>
      <c r="BG337" s="5">
        <f t="shared" si="90"/>
        <v>121784.44274203092</v>
      </c>
      <c r="BH337" s="5">
        <f t="shared" si="91"/>
        <v>1578546.6745087502</v>
      </c>
      <c r="BI337" s="150"/>
      <c r="BJ337" s="2">
        <v>332</v>
      </c>
      <c r="BK337" s="118">
        <v>54940</v>
      </c>
      <c r="BL337" s="5">
        <f t="shared" si="119"/>
        <v>123059.56293586941</v>
      </c>
      <c r="BM337" s="5">
        <f t="shared" si="120"/>
        <v>4638.7987043821031</v>
      </c>
      <c r="BN337" s="5">
        <f t="shared" si="92"/>
        <v>3895.3138449778921</v>
      </c>
      <c r="BO337" s="35">
        <f t="shared" si="93"/>
        <v>0.37984667769456082</v>
      </c>
      <c r="BP337" s="5">
        <f t="shared" si="94"/>
        <v>743.48485940421108</v>
      </c>
      <c r="BQ337" s="35">
        <f t="shared" si="95"/>
        <v>7.2500000000000009E-2</v>
      </c>
      <c r="BR337" s="5">
        <f t="shared" si="121"/>
        <v>560835.75090910913</v>
      </c>
      <c r="BS337" s="5">
        <f t="shared" si="122"/>
        <v>979245.41894574882</v>
      </c>
      <c r="BT337" s="5">
        <f t="shared" si="96"/>
        <v>119164.24909089152</v>
      </c>
      <c r="BU337" s="5">
        <f t="shared" si="97"/>
        <v>1540081.169854858</v>
      </c>
      <c r="BV337" s="150"/>
      <c r="BW337" s="2">
        <v>332</v>
      </c>
      <c r="BX337" s="118">
        <v>54940</v>
      </c>
      <c r="BY337" s="5">
        <f t="shared" si="123"/>
        <v>120378.74508587553</v>
      </c>
      <c r="BZ337" s="5">
        <f t="shared" si="124"/>
        <v>4524.056967218442</v>
      </c>
      <c r="CA337" s="5">
        <f t="shared" si="98"/>
        <v>3821.847620884168</v>
      </c>
      <c r="CB337" s="35">
        <f t="shared" si="99"/>
        <v>0.3809823022984079</v>
      </c>
      <c r="CC337" s="5">
        <f t="shared" si="100"/>
        <v>702.20934633427396</v>
      </c>
      <c r="CD337" s="35">
        <f t="shared" si="101"/>
        <v>7.0000000000000007E-2</v>
      </c>
      <c r="CE337" s="5">
        <f t="shared" si="125"/>
        <v>563443.10253500787</v>
      </c>
      <c r="CF337" s="5">
        <f t="shared" si="126"/>
        <v>938543.81058151508</v>
      </c>
      <c r="CG337" s="5">
        <f t="shared" si="102"/>
        <v>116556.89746499136</v>
      </c>
      <c r="CH337" s="5">
        <f t="shared" si="103"/>
        <v>1501986.9131165231</v>
      </c>
    </row>
    <row r="338" spans="9:86" ht="14.25" customHeight="1">
      <c r="I338" s="150"/>
      <c r="J338" s="2">
        <v>333</v>
      </c>
      <c r="K338" s="118">
        <v>54970</v>
      </c>
      <c r="L338" s="5">
        <f t="shared" si="104"/>
        <v>129712.06118849287</v>
      </c>
      <c r="M338" s="5">
        <f t="shared" si="67"/>
        <v>5108.6129075462923</v>
      </c>
      <c r="N338" s="5">
        <f t="shared" si="68"/>
        <v>4216.8424868754037</v>
      </c>
      <c r="O338" s="35">
        <f t="shared" si="69"/>
        <v>0.39011106121405081</v>
      </c>
      <c r="P338" s="5">
        <f t="shared" si="70"/>
        <v>891.77042067088848</v>
      </c>
      <c r="Q338" s="35">
        <f t="shared" si="71"/>
        <v>8.2500000000000004E-2</v>
      </c>
      <c r="R338" s="5">
        <f t="shared" si="105"/>
        <v>554504.78129838291</v>
      </c>
      <c r="S338" s="5">
        <f t="shared" si="106"/>
        <v>1146663.3169145326</v>
      </c>
      <c r="T338" s="5">
        <f t="shared" si="72"/>
        <v>125495.21870161746</v>
      </c>
      <c r="U338" s="5">
        <f t="shared" si="73"/>
        <v>1701168.0982129155</v>
      </c>
      <c r="V338" s="150"/>
      <c r="W338" s="2">
        <v>333</v>
      </c>
      <c r="X338" s="118">
        <v>54970</v>
      </c>
      <c r="Y338" s="5">
        <f t="shared" si="107"/>
        <v>127059.33516305598</v>
      </c>
      <c r="Z338" s="5">
        <f t="shared" si="108"/>
        <v>4989.5991023797669</v>
      </c>
      <c r="AA338" s="5">
        <f t="shared" si="74"/>
        <v>4142.5368679593939</v>
      </c>
      <c r="AB338" s="35">
        <f t="shared" si="75"/>
        <v>0.39123801766882405</v>
      </c>
      <c r="AC338" s="5">
        <f t="shared" si="76"/>
        <v>847.06223442037322</v>
      </c>
      <c r="AD338" s="35">
        <f t="shared" si="77"/>
        <v>0.08</v>
      </c>
      <c r="AE338" s="5">
        <f t="shared" si="109"/>
        <v>557083.20170490385</v>
      </c>
      <c r="AF338" s="5">
        <f t="shared" si="110"/>
        <v>1104453.2993875586</v>
      </c>
      <c r="AG338" s="5">
        <f t="shared" si="78"/>
        <v>122916.79829509658</v>
      </c>
      <c r="AH338" s="5">
        <f t="shared" si="79"/>
        <v>1661536.5010924623</v>
      </c>
      <c r="AI338" s="150"/>
      <c r="AJ338" s="2">
        <v>333</v>
      </c>
      <c r="AK338" s="118">
        <v>54970</v>
      </c>
      <c r="AL338" s="5">
        <f t="shared" si="111"/>
        <v>124416.46955942696</v>
      </c>
      <c r="AM338" s="5">
        <f t="shared" si="112"/>
        <v>4871.6032698015033</v>
      </c>
      <c r="AN338" s="5">
        <f t="shared" si="80"/>
        <v>4068.0802372302041</v>
      </c>
      <c r="AO338" s="35">
        <f t="shared" si="81"/>
        <v>0.39236736920464743</v>
      </c>
      <c r="AP338" s="5">
        <f t="shared" si="82"/>
        <v>803.52303257129904</v>
      </c>
      <c r="AQ338" s="35">
        <f t="shared" si="83"/>
        <v>7.7499999999999986E-2</v>
      </c>
      <c r="AR338" s="5">
        <f t="shared" si="113"/>
        <v>559651.61067780398</v>
      </c>
      <c r="AS338" s="5">
        <f t="shared" si="114"/>
        <v>1062592.2781660964</v>
      </c>
      <c r="AT338" s="5">
        <f t="shared" si="84"/>
        <v>120348.38932219676</v>
      </c>
      <c r="AU338" s="5">
        <f t="shared" si="85"/>
        <v>1622243.8888439005</v>
      </c>
      <c r="AV338" s="150"/>
      <c r="AW338" s="2">
        <v>333</v>
      </c>
      <c r="AX338" s="118">
        <v>54970</v>
      </c>
      <c r="AY338" s="5">
        <f t="shared" si="115"/>
        <v>121784.44274203092</v>
      </c>
      <c r="AZ338" s="5">
        <f t="shared" si="116"/>
        <v>4754.6586581588872</v>
      </c>
      <c r="BA338" s="5">
        <f t="shared" si="86"/>
        <v>3993.5058910211937</v>
      </c>
      <c r="BB338" s="35">
        <f t="shared" si="87"/>
        <v>0.3934991170733107</v>
      </c>
      <c r="BC338" s="5">
        <f t="shared" si="88"/>
        <v>761.15276713769322</v>
      </c>
      <c r="BD338" s="35">
        <f t="shared" si="89"/>
        <v>7.4999999999999997E-2</v>
      </c>
      <c r="BE338" s="5">
        <f t="shared" si="117"/>
        <v>562209.06314899016</v>
      </c>
      <c r="BF338" s="5">
        <f t="shared" si="118"/>
        <v>1021092.270017919</v>
      </c>
      <c r="BG338" s="5">
        <f t="shared" si="90"/>
        <v>117790.93685100973</v>
      </c>
      <c r="BH338" s="5">
        <f t="shared" si="91"/>
        <v>1583301.3331669092</v>
      </c>
      <c r="BI338" s="150"/>
      <c r="BJ338" s="2">
        <v>333</v>
      </c>
      <c r="BK338" s="118">
        <v>54970</v>
      </c>
      <c r="BL338" s="5">
        <f t="shared" si="119"/>
        <v>119164.24909089152</v>
      </c>
      <c r="BM338" s="5">
        <f t="shared" si="120"/>
        <v>4638.7987043821031</v>
      </c>
      <c r="BN338" s="5">
        <f t="shared" si="92"/>
        <v>3918.8480327913003</v>
      </c>
      <c r="BO338" s="35">
        <f t="shared" si="93"/>
        <v>0.39463326251170167</v>
      </c>
      <c r="BP338" s="5">
        <f t="shared" si="94"/>
        <v>719.95067159080293</v>
      </c>
      <c r="BQ338" s="35">
        <f t="shared" si="95"/>
        <v>7.2499999999999995E-2</v>
      </c>
      <c r="BR338" s="5">
        <f t="shared" si="121"/>
        <v>564754.59894190042</v>
      </c>
      <c r="BS338" s="5">
        <f t="shared" si="122"/>
        <v>979965.36961733957</v>
      </c>
      <c r="BT338" s="5">
        <f t="shared" si="96"/>
        <v>115245.40105810022</v>
      </c>
      <c r="BU338" s="5">
        <f t="shared" si="97"/>
        <v>1544719.96855924</v>
      </c>
      <c r="BV338" s="150"/>
      <c r="BW338" s="2">
        <v>333</v>
      </c>
      <c r="BX338" s="118">
        <v>54970</v>
      </c>
      <c r="BY338" s="5">
        <f t="shared" si="123"/>
        <v>116556.89746499136</v>
      </c>
      <c r="BZ338" s="5">
        <f t="shared" si="124"/>
        <v>4524.056967218442</v>
      </c>
      <c r="CA338" s="5">
        <f t="shared" si="98"/>
        <v>3844.1417320059923</v>
      </c>
      <c r="CB338" s="35">
        <f t="shared" si="99"/>
        <v>0.39576980674118639</v>
      </c>
      <c r="CC338" s="5">
        <f t="shared" si="100"/>
        <v>679.9152352124496</v>
      </c>
      <c r="CD338" s="35">
        <f t="shared" si="101"/>
        <v>7.0000000000000007E-2</v>
      </c>
      <c r="CE338" s="5">
        <f t="shared" si="125"/>
        <v>567287.24426701386</v>
      </c>
      <c r="CF338" s="5">
        <f t="shared" si="126"/>
        <v>939223.7258167275</v>
      </c>
      <c r="CG338" s="5">
        <f t="shared" si="102"/>
        <v>112712.75573298536</v>
      </c>
      <c r="CH338" s="5">
        <f t="shared" si="103"/>
        <v>1506510.9700837415</v>
      </c>
    </row>
    <row r="339" spans="9:86" ht="14.25" customHeight="1">
      <c r="I339" s="150"/>
      <c r="J339" s="2">
        <v>334</v>
      </c>
      <c r="K339" s="118">
        <v>55001</v>
      </c>
      <c r="L339" s="5">
        <f t="shared" si="104"/>
        <v>125495.21870161746</v>
      </c>
      <c r="M339" s="5">
        <f t="shared" si="67"/>
        <v>5108.6129075462923</v>
      </c>
      <c r="N339" s="5">
        <f t="shared" si="68"/>
        <v>4245.8332789726719</v>
      </c>
      <c r="O339" s="35">
        <f t="shared" si="69"/>
        <v>0.40599155788407248</v>
      </c>
      <c r="P339" s="5">
        <f t="shared" si="70"/>
        <v>862.77962857362002</v>
      </c>
      <c r="Q339" s="35">
        <f t="shared" si="71"/>
        <v>8.2500000000000004E-2</v>
      </c>
      <c r="R339" s="5">
        <f t="shared" si="105"/>
        <v>558750.61457735556</v>
      </c>
      <c r="S339" s="5">
        <f t="shared" si="106"/>
        <v>1147526.0965431063</v>
      </c>
      <c r="T339" s="5">
        <f t="shared" si="72"/>
        <v>121249.38542264479</v>
      </c>
      <c r="U339" s="5">
        <f t="shared" si="73"/>
        <v>1706276.7111204618</v>
      </c>
      <c r="V339" s="150"/>
      <c r="W339" s="2">
        <v>334</v>
      </c>
      <c r="X339" s="118">
        <v>55001</v>
      </c>
      <c r="Y339" s="5">
        <f t="shared" si="107"/>
        <v>122916.79829509658</v>
      </c>
      <c r="Z339" s="5">
        <f t="shared" si="108"/>
        <v>4989.5991023797669</v>
      </c>
      <c r="AA339" s="5">
        <f t="shared" si="74"/>
        <v>4170.1537804124564</v>
      </c>
      <c r="AB339" s="35">
        <f t="shared" si="75"/>
        <v>0.40711966190991944</v>
      </c>
      <c r="AC339" s="5">
        <f t="shared" si="76"/>
        <v>819.44532196731063</v>
      </c>
      <c r="AD339" s="35">
        <f t="shared" si="77"/>
        <v>0.08</v>
      </c>
      <c r="AE339" s="5">
        <f t="shared" si="109"/>
        <v>561253.35548531637</v>
      </c>
      <c r="AF339" s="5">
        <f t="shared" si="110"/>
        <v>1105272.744709526</v>
      </c>
      <c r="AG339" s="5">
        <f t="shared" si="78"/>
        <v>118746.64451468413</v>
      </c>
      <c r="AH339" s="5">
        <f t="shared" si="79"/>
        <v>1666526.1001948423</v>
      </c>
      <c r="AI339" s="150"/>
      <c r="AJ339" s="2">
        <v>334</v>
      </c>
      <c r="AK339" s="118">
        <v>55001</v>
      </c>
      <c r="AL339" s="5">
        <f t="shared" si="111"/>
        <v>120348.38932219676</v>
      </c>
      <c r="AM339" s="5">
        <f t="shared" si="112"/>
        <v>4871.6032698015033</v>
      </c>
      <c r="AN339" s="5">
        <f t="shared" si="80"/>
        <v>4094.3532554289827</v>
      </c>
      <c r="AO339" s="35">
        <f t="shared" si="81"/>
        <v>0.40825007581622841</v>
      </c>
      <c r="AP339" s="5">
        <f t="shared" si="82"/>
        <v>777.2500143725207</v>
      </c>
      <c r="AQ339" s="35">
        <f t="shared" si="83"/>
        <v>7.7499999999999999E-2</v>
      </c>
      <c r="AR339" s="5">
        <f t="shared" si="113"/>
        <v>563745.96393323294</v>
      </c>
      <c r="AS339" s="5">
        <f t="shared" si="114"/>
        <v>1063369.5281804691</v>
      </c>
      <c r="AT339" s="5">
        <f t="shared" si="84"/>
        <v>116254.03606676777</v>
      </c>
      <c r="AU339" s="5">
        <f t="shared" si="85"/>
        <v>1627115.492113702</v>
      </c>
      <c r="AV339" s="150"/>
      <c r="AW339" s="2">
        <v>334</v>
      </c>
      <c r="AX339" s="118">
        <v>55001</v>
      </c>
      <c r="AY339" s="5">
        <f t="shared" si="115"/>
        <v>117790.93685100973</v>
      </c>
      <c r="AZ339" s="5">
        <f t="shared" si="116"/>
        <v>4754.6586581588872</v>
      </c>
      <c r="BA339" s="5">
        <f t="shared" si="86"/>
        <v>4018.4653028400762</v>
      </c>
      <c r="BB339" s="35">
        <f t="shared" si="87"/>
        <v>0.4093828007758778</v>
      </c>
      <c r="BC339" s="5">
        <f t="shared" si="88"/>
        <v>736.19335531881075</v>
      </c>
      <c r="BD339" s="35">
        <f t="shared" si="89"/>
        <v>7.4999999999999997E-2</v>
      </c>
      <c r="BE339" s="5">
        <f t="shared" si="117"/>
        <v>566227.52845183027</v>
      </c>
      <c r="BF339" s="5">
        <f t="shared" si="118"/>
        <v>1021828.4633732379</v>
      </c>
      <c r="BG339" s="5">
        <f t="shared" si="90"/>
        <v>113772.47154816965</v>
      </c>
      <c r="BH339" s="5">
        <f t="shared" si="91"/>
        <v>1588055.9918250681</v>
      </c>
      <c r="BI339" s="150"/>
      <c r="BJ339" s="2">
        <v>334</v>
      </c>
      <c r="BK339" s="118">
        <v>55001</v>
      </c>
      <c r="BL339" s="5">
        <f t="shared" si="119"/>
        <v>115245.40105810022</v>
      </c>
      <c r="BM339" s="5">
        <f t="shared" si="120"/>
        <v>4638.7987043821031</v>
      </c>
      <c r="BN339" s="5">
        <f t="shared" si="92"/>
        <v>3942.5244063227474</v>
      </c>
      <c r="BO339" s="35">
        <f t="shared" si="93"/>
        <v>0.41051783794844698</v>
      </c>
      <c r="BP339" s="5">
        <f t="shared" si="94"/>
        <v>696.27429805935549</v>
      </c>
      <c r="BQ339" s="35">
        <f t="shared" si="95"/>
        <v>7.2499999999999995E-2</v>
      </c>
      <c r="BR339" s="5">
        <f t="shared" si="121"/>
        <v>568697.12334822316</v>
      </c>
      <c r="BS339" s="5">
        <f t="shared" si="122"/>
        <v>980661.64391539898</v>
      </c>
      <c r="BT339" s="5">
        <f t="shared" si="96"/>
        <v>111302.87665177748</v>
      </c>
      <c r="BU339" s="5">
        <f t="shared" si="97"/>
        <v>1549358.767263622</v>
      </c>
      <c r="BV339" s="150"/>
      <c r="BW339" s="2">
        <v>334</v>
      </c>
      <c r="BX339" s="118">
        <v>55001</v>
      </c>
      <c r="BY339" s="5">
        <f t="shared" si="123"/>
        <v>112712.75573298536</v>
      </c>
      <c r="BZ339" s="5">
        <f t="shared" si="124"/>
        <v>4524.056967218442</v>
      </c>
      <c r="CA339" s="5">
        <f t="shared" si="98"/>
        <v>3866.5658921093609</v>
      </c>
      <c r="CB339" s="35">
        <f t="shared" si="99"/>
        <v>0.41165518847955679</v>
      </c>
      <c r="CC339" s="5">
        <f t="shared" si="100"/>
        <v>657.49107510908129</v>
      </c>
      <c r="CD339" s="35">
        <f t="shared" si="101"/>
        <v>7.0000000000000007E-2</v>
      </c>
      <c r="CE339" s="5">
        <f t="shared" si="125"/>
        <v>571153.81015912327</v>
      </c>
      <c r="CF339" s="5">
        <f t="shared" si="126"/>
        <v>939881.21689183661</v>
      </c>
      <c r="CG339" s="5">
        <f t="shared" si="102"/>
        <v>108846.189840876</v>
      </c>
      <c r="CH339" s="5">
        <f t="shared" si="103"/>
        <v>1511035.0270509599</v>
      </c>
    </row>
    <row r="340" spans="9:86" ht="14.25" customHeight="1">
      <c r="I340" s="150"/>
      <c r="J340" s="2">
        <v>335</v>
      </c>
      <c r="K340" s="118">
        <v>55032</v>
      </c>
      <c r="L340" s="5">
        <f t="shared" si="104"/>
        <v>121249.38542264479</v>
      </c>
      <c r="M340" s="5">
        <f t="shared" si="67"/>
        <v>5108.6129075462923</v>
      </c>
      <c r="N340" s="5">
        <f t="shared" si="68"/>
        <v>4275.0233827656093</v>
      </c>
      <c r="O340" s="35">
        <f t="shared" si="69"/>
        <v>0.42309724221997058</v>
      </c>
      <c r="P340" s="5">
        <f t="shared" si="70"/>
        <v>833.58952478068295</v>
      </c>
      <c r="Q340" s="35">
        <f t="shared" si="71"/>
        <v>8.2500000000000004E-2</v>
      </c>
      <c r="R340" s="5">
        <f t="shared" si="105"/>
        <v>563025.63796012115</v>
      </c>
      <c r="S340" s="5">
        <f t="shared" si="106"/>
        <v>1148359.6860678869</v>
      </c>
      <c r="T340" s="5">
        <f t="shared" si="72"/>
        <v>116974.36203987918</v>
      </c>
      <c r="U340" s="5">
        <f t="shared" si="73"/>
        <v>1711385.3240280082</v>
      </c>
      <c r="V340" s="150"/>
      <c r="W340" s="2">
        <v>335</v>
      </c>
      <c r="X340" s="118">
        <v>55032</v>
      </c>
      <c r="Y340" s="5">
        <f t="shared" si="107"/>
        <v>118746.64451468413</v>
      </c>
      <c r="Z340" s="5">
        <f t="shared" si="108"/>
        <v>4989.5991023797669</v>
      </c>
      <c r="AA340" s="5">
        <f t="shared" si="74"/>
        <v>4197.9548056152062</v>
      </c>
      <c r="AB340" s="35">
        <f t="shared" si="75"/>
        <v>0.42422636760193322</v>
      </c>
      <c r="AC340" s="5">
        <f t="shared" si="76"/>
        <v>791.64429676456086</v>
      </c>
      <c r="AD340" s="35">
        <f t="shared" si="77"/>
        <v>0.08</v>
      </c>
      <c r="AE340" s="5">
        <f t="shared" si="109"/>
        <v>565451.31029093161</v>
      </c>
      <c r="AF340" s="5">
        <f t="shared" si="110"/>
        <v>1106064.3890062906</v>
      </c>
      <c r="AG340" s="5">
        <f t="shared" si="78"/>
        <v>114548.68970906892</v>
      </c>
      <c r="AH340" s="5">
        <f t="shared" si="79"/>
        <v>1671515.6992972223</v>
      </c>
      <c r="AI340" s="150"/>
      <c r="AJ340" s="2">
        <v>335</v>
      </c>
      <c r="AK340" s="118">
        <v>55032</v>
      </c>
      <c r="AL340" s="5">
        <f t="shared" si="111"/>
        <v>116254.03606676777</v>
      </c>
      <c r="AM340" s="5">
        <f t="shared" si="112"/>
        <v>4871.6032698015033</v>
      </c>
      <c r="AN340" s="5">
        <f t="shared" si="80"/>
        <v>4120.795953536961</v>
      </c>
      <c r="AO340" s="35">
        <f t="shared" si="81"/>
        <v>0.42535771759393659</v>
      </c>
      <c r="AP340" s="5">
        <f t="shared" si="82"/>
        <v>750.8073162645419</v>
      </c>
      <c r="AQ340" s="35">
        <f t="shared" si="83"/>
        <v>7.7499999999999999E-2</v>
      </c>
      <c r="AR340" s="5">
        <f t="shared" si="113"/>
        <v>567866.75988676993</v>
      </c>
      <c r="AS340" s="5">
        <f t="shared" si="114"/>
        <v>1064120.3354967337</v>
      </c>
      <c r="AT340" s="5">
        <f t="shared" si="84"/>
        <v>112133.24011323082</v>
      </c>
      <c r="AU340" s="5">
        <f t="shared" si="85"/>
        <v>1631987.0953835035</v>
      </c>
      <c r="AV340" s="150"/>
      <c r="AW340" s="2">
        <v>335</v>
      </c>
      <c r="AX340" s="118">
        <v>55032</v>
      </c>
      <c r="AY340" s="5">
        <f t="shared" si="115"/>
        <v>113772.47154816965</v>
      </c>
      <c r="AZ340" s="5">
        <f t="shared" si="116"/>
        <v>4754.6586581588872</v>
      </c>
      <c r="BA340" s="5">
        <f t="shared" si="86"/>
        <v>4043.580710982827</v>
      </c>
      <c r="BB340" s="35">
        <f t="shared" si="87"/>
        <v>0.42649129329365043</v>
      </c>
      <c r="BC340" s="5">
        <f t="shared" si="88"/>
        <v>711.07794717606021</v>
      </c>
      <c r="BD340" s="35">
        <f t="shared" si="89"/>
        <v>7.4999999999999997E-2</v>
      </c>
      <c r="BE340" s="5">
        <f t="shared" si="117"/>
        <v>570271.10916281305</v>
      </c>
      <c r="BF340" s="5">
        <f t="shared" si="118"/>
        <v>1022539.5413204139</v>
      </c>
      <c r="BG340" s="5">
        <f t="shared" si="90"/>
        <v>109728.89083718682</v>
      </c>
      <c r="BH340" s="5">
        <f t="shared" si="91"/>
        <v>1592810.6504832269</v>
      </c>
      <c r="BI340" s="150"/>
      <c r="BJ340" s="2">
        <v>335</v>
      </c>
      <c r="BK340" s="118">
        <v>55032</v>
      </c>
      <c r="BL340" s="5">
        <f t="shared" si="119"/>
        <v>111302.87665177748</v>
      </c>
      <c r="BM340" s="5">
        <f t="shared" si="120"/>
        <v>4638.7987043821031</v>
      </c>
      <c r="BN340" s="5">
        <f t="shared" si="92"/>
        <v>3966.3438246109476</v>
      </c>
      <c r="BO340" s="35">
        <f t="shared" si="93"/>
        <v>0.42762709578693781</v>
      </c>
      <c r="BP340" s="5">
        <f t="shared" si="94"/>
        <v>672.45487977115556</v>
      </c>
      <c r="BQ340" s="35">
        <f t="shared" si="95"/>
        <v>7.2499999999999995E-2</v>
      </c>
      <c r="BR340" s="5">
        <f t="shared" si="121"/>
        <v>572663.46717283409</v>
      </c>
      <c r="BS340" s="5">
        <f t="shared" si="122"/>
        <v>981334.09879517008</v>
      </c>
      <c r="BT340" s="5">
        <f t="shared" si="96"/>
        <v>107336.53282716653</v>
      </c>
      <c r="BU340" s="5">
        <f t="shared" si="97"/>
        <v>1553997.5659680041</v>
      </c>
      <c r="BV340" s="150"/>
      <c r="BW340" s="2">
        <v>335</v>
      </c>
      <c r="BX340" s="118">
        <v>55032</v>
      </c>
      <c r="BY340" s="5">
        <f t="shared" si="123"/>
        <v>108846.189840876</v>
      </c>
      <c r="BZ340" s="5">
        <f t="shared" si="124"/>
        <v>4524.056967218442</v>
      </c>
      <c r="CA340" s="5">
        <f t="shared" si="98"/>
        <v>3889.1208598133317</v>
      </c>
      <c r="CB340" s="35">
        <f t="shared" si="99"/>
        <v>0.42876512614715134</v>
      </c>
      <c r="CC340" s="5">
        <f t="shared" si="100"/>
        <v>634.93610740511008</v>
      </c>
      <c r="CD340" s="35">
        <f t="shared" si="101"/>
        <v>7.0000000000000007E-2</v>
      </c>
      <c r="CE340" s="5">
        <f t="shared" si="125"/>
        <v>575042.93101893656</v>
      </c>
      <c r="CF340" s="5">
        <f t="shared" si="126"/>
        <v>940516.15299924172</v>
      </c>
      <c r="CG340" s="5">
        <f t="shared" si="102"/>
        <v>104957.06898106266</v>
      </c>
      <c r="CH340" s="5">
        <f t="shared" si="103"/>
        <v>1515559.0840181783</v>
      </c>
    </row>
    <row r="341" spans="9:86" ht="14.25" customHeight="1">
      <c r="I341" s="150"/>
      <c r="J341" s="2">
        <f t="shared" ref="J341:J365" si="127">J340+1</f>
        <v>336</v>
      </c>
      <c r="K341" s="118"/>
      <c r="L341" s="5">
        <f t="shared" si="104"/>
        <v>116974.36203987918</v>
      </c>
      <c r="M341" s="5">
        <f t="shared" si="67"/>
        <v>5108.6129075462923</v>
      </c>
      <c r="N341" s="5">
        <f t="shared" si="68"/>
        <v>4304.414168522123</v>
      </c>
      <c r="O341" s="35">
        <f t="shared" si="69"/>
        <v>0.44157513767551748</v>
      </c>
      <c r="P341" s="5">
        <f t="shared" si="70"/>
        <v>804.19873902416941</v>
      </c>
      <c r="Q341" s="35">
        <f t="shared" si="71"/>
        <v>8.2500000000000004E-2</v>
      </c>
      <c r="R341" s="5">
        <f t="shared" si="105"/>
        <v>567330.05212864326</v>
      </c>
      <c r="S341" s="5">
        <f t="shared" si="106"/>
        <v>1149163.884806911</v>
      </c>
      <c r="T341" s="5">
        <f t="shared" si="72"/>
        <v>112669.94787135706</v>
      </c>
      <c r="U341" s="5">
        <f t="shared" si="73"/>
        <v>1716493.9369355543</v>
      </c>
      <c r="V341" s="150"/>
      <c r="W341" s="2">
        <f t="shared" ref="W341:W365" si="128">W340+1</f>
        <v>336</v>
      </c>
      <c r="X341" s="118"/>
      <c r="Y341" s="5">
        <f t="shared" si="107"/>
        <v>114548.68970906892</v>
      </c>
      <c r="Z341" s="5">
        <f t="shared" si="108"/>
        <v>4989.5991023797669</v>
      </c>
      <c r="AA341" s="5">
        <f t="shared" si="74"/>
        <v>4225.9411709859742</v>
      </c>
      <c r="AB341" s="35">
        <f t="shared" si="75"/>
        <v>0.44270514294513874</v>
      </c>
      <c r="AC341" s="5">
        <f t="shared" si="76"/>
        <v>763.65793139379286</v>
      </c>
      <c r="AD341" s="35">
        <f t="shared" si="77"/>
        <v>0.08</v>
      </c>
      <c r="AE341" s="5">
        <f t="shared" si="109"/>
        <v>569677.25146191753</v>
      </c>
      <c r="AF341" s="5">
        <f t="shared" si="110"/>
        <v>1106828.0469376843</v>
      </c>
      <c r="AG341" s="5">
        <f t="shared" si="78"/>
        <v>110322.74853808295</v>
      </c>
      <c r="AH341" s="5">
        <f t="shared" si="79"/>
        <v>1676505.2983996018</v>
      </c>
      <c r="AI341" s="150"/>
      <c r="AJ341" s="2">
        <f t="shared" ref="AJ341:AJ365" si="129">AJ340+1</f>
        <v>336</v>
      </c>
      <c r="AK341" s="118"/>
      <c r="AL341" s="5">
        <f t="shared" si="111"/>
        <v>112133.24011323082</v>
      </c>
      <c r="AM341" s="5">
        <f t="shared" si="112"/>
        <v>4871.6032698015033</v>
      </c>
      <c r="AN341" s="5">
        <f t="shared" si="80"/>
        <v>4147.4094274035542</v>
      </c>
      <c r="AO341" s="35">
        <f t="shared" si="81"/>
        <v>0.44383728748573203</v>
      </c>
      <c r="AP341" s="5">
        <f t="shared" si="82"/>
        <v>724.19384239794897</v>
      </c>
      <c r="AQ341" s="35">
        <f t="shared" si="83"/>
        <v>7.7499999999999999E-2</v>
      </c>
      <c r="AR341" s="5">
        <f t="shared" si="113"/>
        <v>572014.16931417352</v>
      </c>
      <c r="AS341" s="5">
        <f t="shared" si="114"/>
        <v>1064844.5293391317</v>
      </c>
      <c r="AT341" s="5">
        <f t="shared" si="84"/>
        <v>107985.83068582726</v>
      </c>
      <c r="AU341" s="5">
        <f t="shared" si="85"/>
        <v>1636858.6986533052</v>
      </c>
      <c r="AV341" s="150"/>
      <c r="AW341" s="2">
        <f t="shared" ref="AW341:AW365" si="130">AW340+1</f>
        <v>336</v>
      </c>
      <c r="AX341" s="118"/>
      <c r="AY341" s="5">
        <f t="shared" si="115"/>
        <v>109728.89083718682</v>
      </c>
      <c r="AZ341" s="5">
        <f t="shared" si="116"/>
        <v>4754.6586581588872</v>
      </c>
      <c r="BA341" s="5">
        <f t="shared" si="86"/>
        <v>4068.8530904264699</v>
      </c>
      <c r="BB341" s="35">
        <f t="shared" si="87"/>
        <v>0.44497157232332618</v>
      </c>
      <c r="BC341" s="5">
        <f t="shared" si="88"/>
        <v>685.80556773241756</v>
      </c>
      <c r="BD341" s="35">
        <f t="shared" si="89"/>
        <v>7.4999999999999997E-2</v>
      </c>
      <c r="BE341" s="5">
        <f t="shared" si="117"/>
        <v>574339.96225323947</v>
      </c>
      <c r="BF341" s="5">
        <f t="shared" si="118"/>
        <v>1023225.3468881464</v>
      </c>
      <c r="BG341" s="5">
        <f t="shared" si="90"/>
        <v>105660.03774676035</v>
      </c>
      <c r="BH341" s="5">
        <f t="shared" si="91"/>
        <v>1597565.3091413858</v>
      </c>
      <c r="BI341" s="150"/>
      <c r="BJ341" s="2">
        <f t="shared" ref="BJ341:BJ365" si="131">BJ340+1</f>
        <v>336</v>
      </c>
      <c r="BK341" s="118"/>
      <c r="BL341" s="5">
        <f t="shared" si="119"/>
        <v>107336.53282716653</v>
      </c>
      <c r="BM341" s="5">
        <f t="shared" si="120"/>
        <v>4638.7987043821031</v>
      </c>
      <c r="BN341" s="5">
        <f t="shared" si="92"/>
        <v>3990.3071518846386</v>
      </c>
      <c r="BO341" s="35">
        <f t="shared" si="93"/>
        <v>0.4461079984735305</v>
      </c>
      <c r="BP341" s="5">
        <f t="shared" si="94"/>
        <v>648.49155249746445</v>
      </c>
      <c r="BQ341" s="35">
        <f t="shared" si="95"/>
        <v>7.2499999999999995E-2</v>
      </c>
      <c r="BR341" s="5">
        <f t="shared" si="121"/>
        <v>576653.77432471875</v>
      </c>
      <c r="BS341" s="5">
        <f t="shared" si="122"/>
        <v>981982.59034766757</v>
      </c>
      <c r="BT341" s="5">
        <f t="shared" si="96"/>
        <v>103346.22567528189</v>
      </c>
      <c r="BU341" s="5">
        <f t="shared" si="97"/>
        <v>1558636.3646723863</v>
      </c>
      <c r="BV341" s="150"/>
      <c r="BW341" s="2">
        <f t="shared" ref="BW341:BW365" si="132">BW340+1</f>
        <v>336</v>
      </c>
      <c r="BX341" s="118"/>
      <c r="BY341" s="5">
        <f t="shared" si="123"/>
        <v>104957.06898106266</v>
      </c>
      <c r="BZ341" s="5">
        <f t="shared" si="124"/>
        <v>4524.056967218442</v>
      </c>
      <c r="CA341" s="5">
        <f t="shared" si="98"/>
        <v>3911.8073981622429</v>
      </c>
      <c r="CB341" s="35">
        <f t="shared" si="99"/>
        <v>0.44724656694078002</v>
      </c>
      <c r="CC341" s="5">
        <f t="shared" si="100"/>
        <v>612.24956905619888</v>
      </c>
      <c r="CD341" s="35">
        <f t="shared" si="101"/>
        <v>7.0000000000000007E-2</v>
      </c>
      <c r="CE341" s="5">
        <f t="shared" si="125"/>
        <v>578954.73841709876</v>
      </c>
      <c r="CF341" s="5">
        <f t="shared" si="126"/>
        <v>941128.40256829793</v>
      </c>
      <c r="CG341" s="5">
        <f t="shared" si="102"/>
        <v>101045.26158290042</v>
      </c>
      <c r="CH341" s="5">
        <f t="shared" si="103"/>
        <v>1520083.1409853967</v>
      </c>
    </row>
    <row r="342" spans="9:86" ht="14.25" customHeight="1">
      <c r="I342" s="150"/>
      <c r="J342" s="2">
        <f t="shared" si="127"/>
        <v>337</v>
      </c>
      <c r="K342" s="118"/>
      <c r="L342" s="5">
        <f t="shared" si="104"/>
        <v>112669.94787135706</v>
      </c>
      <c r="M342" s="5">
        <f t="shared" si="67"/>
        <v>5108.6129075462923</v>
      </c>
      <c r="N342" s="5">
        <f t="shared" si="68"/>
        <v>4334.0070159307124</v>
      </c>
      <c r="O342" s="35">
        <f t="shared" si="69"/>
        <v>0.46159677157701107</v>
      </c>
      <c r="P342" s="5">
        <f t="shared" si="70"/>
        <v>774.60589161557982</v>
      </c>
      <c r="Q342" s="35">
        <f t="shared" si="71"/>
        <v>8.2500000000000018E-2</v>
      </c>
      <c r="R342" s="5">
        <f t="shared" si="105"/>
        <v>571664.05914457398</v>
      </c>
      <c r="S342" s="5">
        <f t="shared" si="106"/>
        <v>1149938.4906985266</v>
      </c>
      <c r="T342" s="5">
        <f t="shared" si="72"/>
        <v>108335.94085542635</v>
      </c>
      <c r="U342" s="5">
        <f t="shared" si="73"/>
        <v>1721602.5498431006</v>
      </c>
      <c r="V342" s="150"/>
      <c r="W342" s="2">
        <f t="shared" si="128"/>
        <v>337</v>
      </c>
      <c r="X342" s="118"/>
      <c r="Y342" s="5">
        <f t="shared" si="107"/>
        <v>110322.74853808295</v>
      </c>
      <c r="Z342" s="5">
        <f t="shared" si="108"/>
        <v>4989.5991023797669</v>
      </c>
      <c r="AA342" s="5">
        <f t="shared" si="74"/>
        <v>4254.1141121258806</v>
      </c>
      <c r="AB342" s="35">
        <f t="shared" si="75"/>
        <v>0.46272749747427239</v>
      </c>
      <c r="AC342" s="5">
        <f t="shared" si="76"/>
        <v>735.48499025388639</v>
      </c>
      <c r="AD342" s="35">
        <f t="shared" si="77"/>
        <v>0.08</v>
      </c>
      <c r="AE342" s="5">
        <f t="shared" si="109"/>
        <v>573931.36557404336</v>
      </c>
      <c r="AF342" s="5">
        <f t="shared" si="110"/>
        <v>1107563.5319279381</v>
      </c>
      <c r="AG342" s="5">
        <f t="shared" si="78"/>
        <v>106068.63442595706</v>
      </c>
      <c r="AH342" s="5">
        <f t="shared" si="79"/>
        <v>1681494.8975019814</v>
      </c>
      <c r="AI342" s="150"/>
      <c r="AJ342" s="2">
        <f t="shared" si="129"/>
        <v>337</v>
      </c>
      <c r="AK342" s="118"/>
      <c r="AL342" s="5">
        <f t="shared" si="111"/>
        <v>107985.83068582726</v>
      </c>
      <c r="AM342" s="5">
        <f t="shared" si="112"/>
        <v>4871.6032698015033</v>
      </c>
      <c r="AN342" s="5">
        <f t="shared" si="80"/>
        <v>4174.1947799555355</v>
      </c>
      <c r="AO342" s="35">
        <f t="shared" si="81"/>
        <v>0.46386027723580409</v>
      </c>
      <c r="AP342" s="5">
        <f t="shared" si="82"/>
        <v>697.40848984596767</v>
      </c>
      <c r="AQ342" s="35">
        <f t="shared" si="83"/>
        <v>7.7499999999999999E-2</v>
      </c>
      <c r="AR342" s="5">
        <f t="shared" si="113"/>
        <v>576188.36409412907</v>
      </c>
      <c r="AS342" s="5">
        <f t="shared" si="114"/>
        <v>1065541.9378289776</v>
      </c>
      <c r="AT342" s="5">
        <f t="shared" si="84"/>
        <v>103811.63590587172</v>
      </c>
      <c r="AU342" s="5">
        <f t="shared" si="85"/>
        <v>1641730.3019231067</v>
      </c>
      <c r="AV342" s="150"/>
      <c r="AW342" s="2">
        <f t="shared" si="130"/>
        <v>337</v>
      </c>
      <c r="AX342" s="118"/>
      <c r="AY342" s="5">
        <f t="shared" si="115"/>
        <v>105660.03774676035</v>
      </c>
      <c r="AZ342" s="5">
        <f t="shared" si="116"/>
        <v>4754.6586581588872</v>
      </c>
      <c r="BA342" s="5">
        <f t="shared" si="86"/>
        <v>4094.283422241635</v>
      </c>
      <c r="BB342" s="35">
        <f t="shared" si="87"/>
        <v>0.46499511181942621</v>
      </c>
      <c r="BC342" s="5">
        <f t="shared" si="88"/>
        <v>660.37523591725221</v>
      </c>
      <c r="BD342" s="35">
        <f t="shared" si="89"/>
        <v>7.5000000000000011E-2</v>
      </c>
      <c r="BE342" s="5">
        <f t="shared" si="117"/>
        <v>578434.24567548116</v>
      </c>
      <c r="BF342" s="5">
        <f t="shared" si="118"/>
        <v>1023885.7221240636</v>
      </c>
      <c r="BG342" s="5">
        <f t="shared" si="90"/>
        <v>101565.75432451873</v>
      </c>
      <c r="BH342" s="5">
        <f t="shared" si="91"/>
        <v>1602319.9677995448</v>
      </c>
      <c r="BI342" s="150"/>
      <c r="BJ342" s="2">
        <f t="shared" si="131"/>
        <v>337</v>
      </c>
      <c r="BK342" s="118"/>
      <c r="BL342" s="5">
        <f t="shared" si="119"/>
        <v>103346.22567528189</v>
      </c>
      <c r="BM342" s="5">
        <f t="shared" si="120"/>
        <v>4638.7987043821031</v>
      </c>
      <c r="BN342" s="5">
        <f t="shared" si="92"/>
        <v>4014.4152575939415</v>
      </c>
      <c r="BO342" s="35">
        <f t="shared" si="93"/>
        <v>0.46613200217382678</v>
      </c>
      <c r="BP342" s="5">
        <f t="shared" si="94"/>
        <v>624.38344678816145</v>
      </c>
      <c r="BQ342" s="35">
        <f t="shared" si="95"/>
        <v>7.2499999999999995E-2</v>
      </c>
      <c r="BR342" s="5">
        <f t="shared" si="121"/>
        <v>580668.18958231271</v>
      </c>
      <c r="BS342" s="5">
        <f t="shared" si="122"/>
        <v>982606.97379445576</v>
      </c>
      <c r="BT342" s="5">
        <f t="shared" si="96"/>
        <v>99331.810417687957</v>
      </c>
      <c r="BU342" s="5">
        <f t="shared" si="97"/>
        <v>1563275.1633767686</v>
      </c>
      <c r="BV342" s="150"/>
      <c r="BW342" s="2">
        <f t="shared" si="132"/>
        <v>337</v>
      </c>
      <c r="BX342" s="118"/>
      <c r="BY342" s="5">
        <f t="shared" si="123"/>
        <v>101045.26158290042</v>
      </c>
      <c r="BZ342" s="5">
        <f t="shared" si="124"/>
        <v>4524.056967218442</v>
      </c>
      <c r="CA342" s="5">
        <f t="shared" si="98"/>
        <v>3934.6262746515231</v>
      </c>
      <c r="CB342" s="35">
        <f t="shared" si="99"/>
        <v>0.46727094923774648</v>
      </c>
      <c r="CC342" s="5">
        <f t="shared" si="100"/>
        <v>589.43069256691911</v>
      </c>
      <c r="CD342" s="35">
        <f t="shared" si="101"/>
        <v>7.0000000000000007E-2</v>
      </c>
      <c r="CE342" s="5">
        <f t="shared" si="125"/>
        <v>582889.36469175026</v>
      </c>
      <c r="CF342" s="5">
        <f t="shared" si="126"/>
        <v>941717.83326086483</v>
      </c>
      <c r="CG342" s="5">
        <f t="shared" si="102"/>
        <v>97110.635308248893</v>
      </c>
      <c r="CH342" s="5">
        <f t="shared" si="103"/>
        <v>1524607.1979526151</v>
      </c>
    </row>
    <row r="343" spans="9:86" ht="14.25" customHeight="1">
      <c r="I343" s="150"/>
      <c r="J343" s="2">
        <f t="shared" si="127"/>
        <v>338</v>
      </c>
      <c r="K343" s="118"/>
      <c r="L343" s="5">
        <f t="shared" si="104"/>
        <v>108335.94085542635</v>
      </c>
      <c r="M343" s="5">
        <f t="shared" si="67"/>
        <v>5108.6129075462923</v>
      </c>
      <c r="N343" s="5">
        <f t="shared" si="68"/>
        <v>4363.8033141652359</v>
      </c>
      <c r="O343" s="35">
        <f t="shared" si="69"/>
        <v>0.4833635020520517</v>
      </c>
      <c r="P343" s="5">
        <f t="shared" si="70"/>
        <v>744.80959338105617</v>
      </c>
      <c r="Q343" s="35">
        <f t="shared" si="71"/>
        <v>8.2500000000000004E-2</v>
      </c>
      <c r="R343" s="5">
        <f t="shared" si="105"/>
        <v>576027.8624587392</v>
      </c>
      <c r="S343" s="5">
        <f t="shared" si="106"/>
        <v>1150683.3002919077</v>
      </c>
      <c r="T343" s="5">
        <f t="shared" si="72"/>
        <v>103972.13754126111</v>
      </c>
      <c r="U343" s="5">
        <f t="shared" si="73"/>
        <v>1726711.1627506469</v>
      </c>
      <c r="V343" s="150"/>
      <c r="W343" s="2">
        <f t="shared" si="128"/>
        <v>338</v>
      </c>
      <c r="X343" s="118"/>
      <c r="Y343" s="5">
        <f t="shared" si="107"/>
        <v>106068.63442595706</v>
      </c>
      <c r="Z343" s="5">
        <f t="shared" si="108"/>
        <v>4989.5991023797669</v>
      </c>
      <c r="AA343" s="5">
        <f t="shared" si="74"/>
        <v>4282.4748728733866</v>
      </c>
      <c r="AB343" s="35">
        <f t="shared" si="75"/>
        <v>0.48449476843556477</v>
      </c>
      <c r="AC343" s="5">
        <f t="shared" si="76"/>
        <v>707.1242295063804</v>
      </c>
      <c r="AD343" s="35">
        <f t="shared" si="77"/>
        <v>7.9999999999999988E-2</v>
      </c>
      <c r="AE343" s="5">
        <f t="shared" si="109"/>
        <v>578213.84044691676</v>
      </c>
      <c r="AF343" s="5">
        <f t="shared" si="110"/>
        <v>1108270.6561574445</v>
      </c>
      <c r="AG343" s="5">
        <f t="shared" si="78"/>
        <v>101786.15955308368</v>
      </c>
      <c r="AH343" s="5">
        <f t="shared" si="79"/>
        <v>1686484.4966043611</v>
      </c>
      <c r="AI343" s="150"/>
      <c r="AJ343" s="2">
        <f t="shared" si="129"/>
        <v>338</v>
      </c>
      <c r="AK343" s="118"/>
      <c r="AL343" s="5">
        <f t="shared" si="111"/>
        <v>103811.63590587172</v>
      </c>
      <c r="AM343" s="5">
        <f t="shared" si="112"/>
        <v>4871.6032698015033</v>
      </c>
      <c r="AN343" s="5">
        <f t="shared" si="80"/>
        <v>4201.1531212427481</v>
      </c>
      <c r="AO343" s="35">
        <f t="shared" si="81"/>
        <v>0.48562800320981658</v>
      </c>
      <c r="AP343" s="5">
        <f t="shared" si="82"/>
        <v>670.4501485587549</v>
      </c>
      <c r="AQ343" s="35">
        <f t="shared" si="83"/>
        <v>7.7500000000000013E-2</v>
      </c>
      <c r="AR343" s="5">
        <f t="shared" si="113"/>
        <v>580389.51721537183</v>
      </c>
      <c r="AS343" s="5">
        <f t="shared" si="114"/>
        <v>1066212.3879775363</v>
      </c>
      <c r="AT343" s="5">
        <f t="shared" si="84"/>
        <v>99610.48278462897</v>
      </c>
      <c r="AU343" s="5">
        <f t="shared" si="85"/>
        <v>1646601.9051929081</v>
      </c>
      <c r="AV343" s="150"/>
      <c r="AW343" s="2">
        <f t="shared" si="130"/>
        <v>338</v>
      </c>
      <c r="AX343" s="118"/>
      <c r="AY343" s="5">
        <f t="shared" si="115"/>
        <v>101565.75432451873</v>
      </c>
      <c r="AZ343" s="5">
        <f t="shared" si="116"/>
        <v>4754.6586581588872</v>
      </c>
      <c r="BA343" s="5">
        <f t="shared" si="86"/>
        <v>4119.8726936306448</v>
      </c>
      <c r="BB343" s="35">
        <f t="shared" si="87"/>
        <v>0.48676320726771705</v>
      </c>
      <c r="BC343" s="5">
        <f t="shared" si="88"/>
        <v>634.78596452824195</v>
      </c>
      <c r="BD343" s="35">
        <f t="shared" si="89"/>
        <v>7.4999999999999997E-2</v>
      </c>
      <c r="BE343" s="5">
        <f t="shared" si="117"/>
        <v>582554.11836911179</v>
      </c>
      <c r="BF343" s="5">
        <f t="shared" si="118"/>
        <v>1024520.5080885919</v>
      </c>
      <c r="BG343" s="5">
        <f t="shared" si="90"/>
        <v>97445.881630888078</v>
      </c>
      <c r="BH343" s="5">
        <f t="shared" si="91"/>
        <v>1607074.6264577038</v>
      </c>
      <c r="BI343" s="150"/>
      <c r="BJ343" s="2">
        <f t="shared" si="131"/>
        <v>338</v>
      </c>
      <c r="BK343" s="118"/>
      <c r="BL343" s="5">
        <f t="shared" si="119"/>
        <v>99331.810417687957</v>
      </c>
      <c r="BM343" s="5">
        <f t="shared" si="120"/>
        <v>4638.7987043821031</v>
      </c>
      <c r="BN343" s="5">
        <f t="shared" si="92"/>
        <v>4038.6690164419051</v>
      </c>
      <c r="BO343" s="35">
        <f t="shared" si="93"/>
        <v>0.48790038149423376</v>
      </c>
      <c r="BP343" s="5">
        <f t="shared" si="94"/>
        <v>600.1296879401981</v>
      </c>
      <c r="BQ343" s="35">
        <f t="shared" si="95"/>
        <v>7.2499999999999995E-2</v>
      </c>
      <c r="BR343" s="5">
        <f t="shared" si="121"/>
        <v>584706.85859875462</v>
      </c>
      <c r="BS343" s="5">
        <f t="shared" si="122"/>
        <v>983207.10348239599</v>
      </c>
      <c r="BT343" s="5">
        <f t="shared" si="96"/>
        <v>95293.141401246045</v>
      </c>
      <c r="BU343" s="5">
        <f t="shared" si="97"/>
        <v>1567913.9620811506</v>
      </c>
      <c r="BV343" s="150"/>
      <c r="BW343" s="2">
        <f t="shared" si="132"/>
        <v>338</v>
      </c>
      <c r="BX343" s="118"/>
      <c r="BY343" s="5">
        <f t="shared" si="123"/>
        <v>97110.635308248893</v>
      </c>
      <c r="BZ343" s="5">
        <f t="shared" si="124"/>
        <v>4524.056967218442</v>
      </c>
      <c r="CA343" s="5">
        <f t="shared" si="98"/>
        <v>3957.5782612536568</v>
      </c>
      <c r="CB343" s="35">
        <f t="shared" si="99"/>
        <v>0.4890395267655081</v>
      </c>
      <c r="CC343" s="5">
        <f t="shared" si="100"/>
        <v>566.47870596478526</v>
      </c>
      <c r="CD343" s="35">
        <f t="shared" si="101"/>
        <v>7.0000000000000007E-2</v>
      </c>
      <c r="CE343" s="5">
        <f t="shared" si="125"/>
        <v>586846.94295300392</v>
      </c>
      <c r="CF343" s="5">
        <f t="shared" si="126"/>
        <v>942284.31196682958</v>
      </c>
      <c r="CG343" s="5">
        <f t="shared" si="102"/>
        <v>93153.057046995236</v>
      </c>
      <c r="CH343" s="5">
        <f t="shared" si="103"/>
        <v>1529131.2549198335</v>
      </c>
    </row>
    <row r="344" spans="9:86" ht="14.25" customHeight="1">
      <c r="I344" s="150"/>
      <c r="J344" s="2">
        <f t="shared" si="127"/>
        <v>339</v>
      </c>
      <c r="K344" s="118"/>
      <c r="L344" s="5">
        <f t="shared" si="104"/>
        <v>103972.13754126111</v>
      </c>
      <c r="M344" s="5">
        <f t="shared" si="67"/>
        <v>5108.6129075462923</v>
      </c>
      <c r="N344" s="5">
        <f t="shared" si="68"/>
        <v>4393.8044619501225</v>
      </c>
      <c r="O344" s="35">
        <f t="shared" si="69"/>
        <v>0.50711329775707858</v>
      </c>
      <c r="P344" s="5">
        <f t="shared" si="70"/>
        <v>714.80844559617015</v>
      </c>
      <c r="Q344" s="35">
        <f t="shared" si="71"/>
        <v>8.2500000000000004E-2</v>
      </c>
      <c r="R344" s="5">
        <f t="shared" si="105"/>
        <v>580421.66692068928</v>
      </c>
      <c r="S344" s="5">
        <f t="shared" si="106"/>
        <v>1151398.1087375039</v>
      </c>
      <c r="T344" s="5">
        <f t="shared" si="72"/>
        <v>99578.333079310993</v>
      </c>
      <c r="U344" s="5">
        <f t="shared" si="73"/>
        <v>1731819.775658193</v>
      </c>
      <c r="V344" s="150"/>
      <c r="W344" s="2">
        <f t="shared" si="128"/>
        <v>339</v>
      </c>
      <c r="X344" s="118"/>
      <c r="Y344" s="5">
        <f t="shared" si="107"/>
        <v>101786.15955308368</v>
      </c>
      <c r="Z344" s="5">
        <f t="shared" si="108"/>
        <v>4989.5991023797669</v>
      </c>
      <c r="AA344" s="5">
        <f t="shared" si="74"/>
        <v>4311.0247053592093</v>
      </c>
      <c r="AB344" s="35">
        <f t="shared" si="75"/>
        <v>0.50824489981205156</v>
      </c>
      <c r="AC344" s="5">
        <f t="shared" si="76"/>
        <v>678.57439702055785</v>
      </c>
      <c r="AD344" s="35">
        <f t="shared" si="77"/>
        <v>7.9999999999999988E-2</v>
      </c>
      <c r="AE344" s="5">
        <f t="shared" si="109"/>
        <v>582524.865152276</v>
      </c>
      <c r="AF344" s="5">
        <f t="shared" si="110"/>
        <v>1108949.230554465</v>
      </c>
      <c r="AG344" s="5">
        <f t="shared" si="78"/>
        <v>97475.134847724476</v>
      </c>
      <c r="AH344" s="5">
        <f t="shared" si="79"/>
        <v>1691474.0957067409</v>
      </c>
      <c r="AI344" s="150"/>
      <c r="AJ344" s="2">
        <f t="shared" si="129"/>
        <v>339</v>
      </c>
      <c r="AK344" s="118"/>
      <c r="AL344" s="5">
        <f t="shared" si="111"/>
        <v>99610.48278462897</v>
      </c>
      <c r="AM344" s="5">
        <f t="shared" si="112"/>
        <v>4871.6032698015033</v>
      </c>
      <c r="AN344" s="5">
        <f t="shared" si="80"/>
        <v>4228.2855684841079</v>
      </c>
      <c r="AO344" s="35">
        <f t="shared" si="81"/>
        <v>0.50937838471794827</v>
      </c>
      <c r="AP344" s="5">
        <f t="shared" si="82"/>
        <v>643.3177013173954</v>
      </c>
      <c r="AQ344" s="35">
        <f t="shared" si="83"/>
        <v>7.7499999999999999E-2</v>
      </c>
      <c r="AR344" s="5">
        <f t="shared" si="113"/>
        <v>584617.80278385594</v>
      </c>
      <c r="AS344" s="5">
        <f t="shared" si="114"/>
        <v>1066855.7056788537</v>
      </c>
      <c r="AT344" s="5">
        <f t="shared" si="84"/>
        <v>95382.197216144865</v>
      </c>
      <c r="AU344" s="5">
        <f t="shared" si="85"/>
        <v>1651473.5084627096</v>
      </c>
      <c r="AV344" s="150"/>
      <c r="AW344" s="2">
        <f t="shared" si="130"/>
        <v>339</v>
      </c>
      <c r="AX344" s="118"/>
      <c r="AY344" s="5">
        <f t="shared" si="115"/>
        <v>97445.881630888078</v>
      </c>
      <c r="AZ344" s="5">
        <f t="shared" si="116"/>
        <v>4754.6586581588872</v>
      </c>
      <c r="BA344" s="5">
        <f t="shared" si="86"/>
        <v>4145.621897965837</v>
      </c>
      <c r="BB344" s="35">
        <f t="shared" si="87"/>
        <v>0.51051375330592996</v>
      </c>
      <c r="BC344" s="5">
        <f t="shared" si="88"/>
        <v>609.03676019305044</v>
      </c>
      <c r="BD344" s="35">
        <f t="shared" si="89"/>
        <v>7.4999999999999997E-2</v>
      </c>
      <c r="BE344" s="5">
        <f t="shared" si="117"/>
        <v>586699.74026707758</v>
      </c>
      <c r="BF344" s="5">
        <f t="shared" si="118"/>
        <v>1025129.5448487849</v>
      </c>
      <c r="BG344" s="5">
        <f t="shared" si="90"/>
        <v>93300.259732922248</v>
      </c>
      <c r="BH344" s="5">
        <f t="shared" si="91"/>
        <v>1611829.2851158625</v>
      </c>
      <c r="BI344" s="150"/>
      <c r="BJ344" s="2">
        <f t="shared" si="131"/>
        <v>339</v>
      </c>
      <c r="BK344" s="118"/>
      <c r="BL344" s="5">
        <f t="shared" si="119"/>
        <v>95293.141401246045</v>
      </c>
      <c r="BM344" s="5">
        <f t="shared" si="120"/>
        <v>4638.7987043821031</v>
      </c>
      <c r="BN344" s="5">
        <f t="shared" si="92"/>
        <v>4063.0693084162417</v>
      </c>
      <c r="BO344" s="35">
        <f t="shared" si="93"/>
        <v>0.51165100640031325</v>
      </c>
      <c r="BP344" s="5">
        <f t="shared" si="94"/>
        <v>575.7293959658615</v>
      </c>
      <c r="BQ344" s="35">
        <f t="shared" si="95"/>
        <v>7.2499999999999995E-2</v>
      </c>
      <c r="BR344" s="5">
        <f t="shared" si="121"/>
        <v>588769.92790717084</v>
      </c>
      <c r="BS344" s="5">
        <f t="shared" si="122"/>
        <v>983782.83287836181</v>
      </c>
      <c r="BT344" s="5">
        <f t="shared" si="96"/>
        <v>91230.072092829796</v>
      </c>
      <c r="BU344" s="5">
        <f t="shared" si="97"/>
        <v>1572552.7607855326</v>
      </c>
      <c r="BV344" s="150"/>
      <c r="BW344" s="2">
        <f t="shared" si="132"/>
        <v>339</v>
      </c>
      <c r="BX344" s="118"/>
      <c r="BY344" s="5">
        <f t="shared" si="123"/>
        <v>93153.057046995236</v>
      </c>
      <c r="BZ344" s="5">
        <f t="shared" si="124"/>
        <v>4524.056967218442</v>
      </c>
      <c r="CA344" s="5">
        <f t="shared" si="98"/>
        <v>3980.6641344443033</v>
      </c>
      <c r="CB344" s="35">
        <f t="shared" si="99"/>
        <v>0.51279014481760854</v>
      </c>
      <c r="CC344" s="5">
        <f t="shared" si="100"/>
        <v>543.39283277413892</v>
      </c>
      <c r="CD344" s="35">
        <f t="shared" si="101"/>
        <v>7.0000000000000007E-2</v>
      </c>
      <c r="CE344" s="5">
        <f t="shared" si="125"/>
        <v>590827.60708744824</v>
      </c>
      <c r="CF344" s="5">
        <f t="shared" si="126"/>
        <v>942827.70479960367</v>
      </c>
      <c r="CG344" s="5">
        <f t="shared" si="102"/>
        <v>89172.392912550931</v>
      </c>
      <c r="CH344" s="5">
        <f t="shared" si="103"/>
        <v>1533655.3118870519</v>
      </c>
    </row>
    <row r="345" spans="9:86" ht="14.25" customHeight="1">
      <c r="I345" s="150"/>
      <c r="J345" s="2">
        <f t="shared" si="127"/>
        <v>340</v>
      </c>
      <c r="K345" s="118"/>
      <c r="L345" s="5">
        <f t="shared" si="104"/>
        <v>99578.333079310993</v>
      </c>
      <c r="M345" s="5">
        <f t="shared" si="67"/>
        <v>5108.6129075462923</v>
      </c>
      <c r="N345" s="5">
        <f t="shared" si="68"/>
        <v>4424.011867626029</v>
      </c>
      <c r="O345" s="35">
        <f t="shared" si="69"/>
        <v>0.53312945466991613</v>
      </c>
      <c r="P345" s="5">
        <f t="shared" si="70"/>
        <v>684.60103992026313</v>
      </c>
      <c r="Q345" s="35">
        <f t="shared" si="71"/>
        <v>8.2500000000000018E-2</v>
      </c>
      <c r="R345" s="5">
        <f t="shared" si="105"/>
        <v>584845.67878831527</v>
      </c>
      <c r="S345" s="5">
        <f t="shared" si="106"/>
        <v>1152082.7097774241</v>
      </c>
      <c r="T345" s="5">
        <f t="shared" si="72"/>
        <v>95154.321211684961</v>
      </c>
      <c r="U345" s="5">
        <f t="shared" si="73"/>
        <v>1736928.3885657394</v>
      </c>
      <c r="V345" s="150"/>
      <c r="W345" s="2">
        <f t="shared" si="128"/>
        <v>340</v>
      </c>
      <c r="X345" s="118"/>
      <c r="Y345" s="5">
        <f t="shared" si="107"/>
        <v>97475.134847724476</v>
      </c>
      <c r="Z345" s="5">
        <f t="shared" si="108"/>
        <v>4989.5991023797669</v>
      </c>
      <c r="AA345" s="5">
        <f t="shared" si="74"/>
        <v>4339.7648700616037</v>
      </c>
      <c r="AB345" s="35">
        <f t="shared" si="75"/>
        <v>0.5342611582132627</v>
      </c>
      <c r="AC345" s="5">
        <f t="shared" si="76"/>
        <v>649.83423231816323</v>
      </c>
      <c r="AD345" s="35">
        <f t="shared" si="77"/>
        <v>0.08</v>
      </c>
      <c r="AE345" s="5">
        <f t="shared" si="109"/>
        <v>586864.63002233766</v>
      </c>
      <c r="AF345" s="5">
        <f t="shared" si="110"/>
        <v>1109599.0647867832</v>
      </c>
      <c r="AG345" s="5">
        <f t="shared" si="78"/>
        <v>93135.369977662878</v>
      </c>
      <c r="AH345" s="5">
        <f t="shared" si="79"/>
        <v>1696463.6948091208</v>
      </c>
      <c r="AI345" s="150"/>
      <c r="AJ345" s="2">
        <f t="shared" si="129"/>
        <v>340</v>
      </c>
      <c r="AK345" s="118"/>
      <c r="AL345" s="5">
        <f t="shared" si="111"/>
        <v>95382.197216144865</v>
      </c>
      <c r="AM345" s="5">
        <f t="shared" si="112"/>
        <v>4871.6032698015033</v>
      </c>
      <c r="AN345" s="5">
        <f t="shared" si="80"/>
        <v>4255.5932461139009</v>
      </c>
      <c r="AO345" s="35">
        <f t="shared" si="81"/>
        <v>0.53539465900165839</v>
      </c>
      <c r="AP345" s="5">
        <f t="shared" si="82"/>
        <v>616.01002368760226</v>
      </c>
      <c r="AQ345" s="35">
        <f t="shared" si="83"/>
        <v>7.7499999999999999E-2</v>
      </c>
      <c r="AR345" s="5">
        <f t="shared" si="113"/>
        <v>588873.39602996979</v>
      </c>
      <c r="AS345" s="5">
        <f t="shared" si="114"/>
        <v>1067471.7157025412</v>
      </c>
      <c r="AT345" s="5">
        <f t="shared" si="84"/>
        <v>91126.603970030963</v>
      </c>
      <c r="AU345" s="5">
        <f t="shared" si="85"/>
        <v>1656345.1117325108</v>
      </c>
      <c r="AV345" s="150"/>
      <c r="AW345" s="2">
        <f t="shared" si="130"/>
        <v>340</v>
      </c>
      <c r="AX345" s="118"/>
      <c r="AY345" s="5">
        <f t="shared" si="115"/>
        <v>93300.259732922248</v>
      </c>
      <c r="AZ345" s="5">
        <f t="shared" si="116"/>
        <v>4754.6586581588872</v>
      </c>
      <c r="BA345" s="5">
        <f t="shared" si="86"/>
        <v>4171.532034828123</v>
      </c>
      <c r="BB345" s="35">
        <f t="shared" si="87"/>
        <v>0.53652995780754198</v>
      </c>
      <c r="BC345" s="5">
        <f t="shared" si="88"/>
        <v>583.12662333076401</v>
      </c>
      <c r="BD345" s="35">
        <f t="shared" si="89"/>
        <v>7.4999999999999997E-2</v>
      </c>
      <c r="BE345" s="5">
        <f t="shared" si="117"/>
        <v>590871.27230190567</v>
      </c>
      <c r="BF345" s="5">
        <f t="shared" si="118"/>
        <v>1025712.6714721157</v>
      </c>
      <c r="BG345" s="5">
        <f t="shared" si="90"/>
        <v>89128.727698094124</v>
      </c>
      <c r="BH345" s="5">
        <f t="shared" si="91"/>
        <v>1616583.9437740212</v>
      </c>
      <c r="BI345" s="150"/>
      <c r="BJ345" s="2">
        <f t="shared" si="131"/>
        <v>340</v>
      </c>
      <c r="BK345" s="118"/>
      <c r="BL345" s="5">
        <f t="shared" si="119"/>
        <v>91230.072092829796</v>
      </c>
      <c r="BM345" s="5">
        <f t="shared" si="120"/>
        <v>4638.7987043821031</v>
      </c>
      <c r="BN345" s="5">
        <f t="shared" si="92"/>
        <v>4087.6170188212564</v>
      </c>
      <c r="BO345" s="35">
        <f t="shared" si="93"/>
        <v>0.53766705539751791</v>
      </c>
      <c r="BP345" s="5">
        <f t="shared" si="94"/>
        <v>551.18168556084663</v>
      </c>
      <c r="BQ345" s="35">
        <f t="shared" si="95"/>
        <v>7.2499999999999981E-2</v>
      </c>
      <c r="BR345" s="5">
        <f t="shared" si="121"/>
        <v>592857.54492599214</v>
      </c>
      <c r="BS345" s="5">
        <f t="shared" si="122"/>
        <v>984334.01456392265</v>
      </c>
      <c r="BT345" s="5">
        <f t="shared" si="96"/>
        <v>87142.45507400854</v>
      </c>
      <c r="BU345" s="5">
        <f t="shared" si="97"/>
        <v>1577191.5594899147</v>
      </c>
      <c r="BV345" s="150"/>
      <c r="BW345" s="2">
        <f t="shared" si="132"/>
        <v>340</v>
      </c>
      <c r="BX345" s="118"/>
      <c r="BY345" s="5">
        <f t="shared" si="123"/>
        <v>89172.392912550931</v>
      </c>
      <c r="BZ345" s="5">
        <f t="shared" si="124"/>
        <v>4524.056967218442</v>
      </c>
      <c r="CA345" s="5">
        <f t="shared" si="98"/>
        <v>4003.8846752285617</v>
      </c>
      <c r="CB345" s="35">
        <f t="shared" si="99"/>
        <v>0.53880595253130437</v>
      </c>
      <c r="CC345" s="5">
        <f t="shared" si="100"/>
        <v>520.17229198988048</v>
      </c>
      <c r="CD345" s="35">
        <f t="shared" si="101"/>
        <v>7.0000000000000007E-2</v>
      </c>
      <c r="CE345" s="5">
        <f t="shared" si="125"/>
        <v>594831.49176267686</v>
      </c>
      <c r="CF345" s="5">
        <f t="shared" si="126"/>
        <v>943347.87709159357</v>
      </c>
      <c r="CG345" s="5">
        <f t="shared" si="102"/>
        <v>85168.50823732237</v>
      </c>
      <c r="CH345" s="5">
        <f t="shared" si="103"/>
        <v>1538179.3688542703</v>
      </c>
    </row>
    <row r="346" spans="9:86" ht="14.25" customHeight="1">
      <c r="I346" s="150"/>
      <c r="J346" s="2">
        <f t="shared" si="127"/>
        <v>341</v>
      </c>
      <c r="K346" s="118"/>
      <c r="L346" s="5">
        <f t="shared" si="104"/>
        <v>95154.321211684961</v>
      </c>
      <c r="M346" s="5">
        <f t="shared" si="67"/>
        <v>5108.6129075462923</v>
      </c>
      <c r="N346" s="5">
        <f t="shared" si="68"/>
        <v>4454.4269492159583</v>
      </c>
      <c r="O346" s="35">
        <f t="shared" si="69"/>
        <v>0.56175192792008954</v>
      </c>
      <c r="P346" s="5">
        <f t="shared" si="70"/>
        <v>654.18595833033407</v>
      </c>
      <c r="Q346" s="35">
        <f t="shared" si="71"/>
        <v>8.2500000000000004E-2</v>
      </c>
      <c r="R346" s="5">
        <f t="shared" si="105"/>
        <v>589300.10573753121</v>
      </c>
      <c r="S346" s="5">
        <f t="shared" si="106"/>
        <v>1152736.8957357544</v>
      </c>
      <c r="T346" s="5">
        <f t="shared" si="72"/>
        <v>90699.894262468995</v>
      </c>
      <c r="U346" s="5">
        <f t="shared" si="73"/>
        <v>1742037.0014732857</v>
      </c>
      <c r="V346" s="150"/>
      <c r="W346" s="2">
        <f t="shared" si="128"/>
        <v>341</v>
      </c>
      <c r="X346" s="118"/>
      <c r="Y346" s="5">
        <f t="shared" si="107"/>
        <v>93135.369977662878</v>
      </c>
      <c r="Z346" s="5">
        <f t="shared" si="108"/>
        <v>4989.5991023797669</v>
      </c>
      <c r="AA346" s="5">
        <f t="shared" si="74"/>
        <v>4368.6966358620139</v>
      </c>
      <c r="AB346" s="35">
        <f t="shared" si="75"/>
        <v>0.56288346353181784</v>
      </c>
      <c r="AC346" s="5">
        <f t="shared" si="76"/>
        <v>620.9024665177526</v>
      </c>
      <c r="AD346" s="35">
        <f t="shared" si="77"/>
        <v>0.08</v>
      </c>
      <c r="AE346" s="5">
        <f t="shared" si="109"/>
        <v>591233.32665819966</v>
      </c>
      <c r="AF346" s="5">
        <f t="shared" si="110"/>
        <v>1110219.9672533008</v>
      </c>
      <c r="AG346" s="5">
        <f t="shared" si="78"/>
        <v>88766.673341800866</v>
      </c>
      <c r="AH346" s="5">
        <f t="shared" si="79"/>
        <v>1701453.2939115004</v>
      </c>
      <c r="AI346" s="150"/>
      <c r="AJ346" s="2">
        <f t="shared" si="129"/>
        <v>341</v>
      </c>
      <c r="AK346" s="118"/>
      <c r="AL346" s="5">
        <f t="shared" si="111"/>
        <v>91126.603970030963</v>
      </c>
      <c r="AM346" s="5">
        <f t="shared" si="112"/>
        <v>4871.6032698015033</v>
      </c>
      <c r="AN346" s="5">
        <f t="shared" si="80"/>
        <v>4283.0772858283872</v>
      </c>
      <c r="AO346" s="35">
        <f t="shared" si="81"/>
        <v>0.56401671071648496</v>
      </c>
      <c r="AP346" s="5">
        <f t="shared" si="82"/>
        <v>588.52598397311658</v>
      </c>
      <c r="AQ346" s="35">
        <f t="shared" si="83"/>
        <v>7.7499999999999986E-2</v>
      </c>
      <c r="AR346" s="5">
        <f t="shared" si="113"/>
        <v>593156.47331579821</v>
      </c>
      <c r="AS346" s="5">
        <f t="shared" si="114"/>
        <v>1068060.2416865143</v>
      </c>
      <c r="AT346" s="5">
        <f t="shared" si="84"/>
        <v>86843.526684202574</v>
      </c>
      <c r="AU346" s="5">
        <f t="shared" si="85"/>
        <v>1661216.7150023126</v>
      </c>
      <c r="AV346" s="150"/>
      <c r="AW346" s="2">
        <f t="shared" si="130"/>
        <v>341</v>
      </c>
      <c r="AX346" s="118"/>
      <c r="AY346" s="5">
        <f t="shared" si="115"/>
        <v>89128.727698094124</v>
      </c>
      <c r="AZ346" s="5">
        <f t="shared" si="116"/>
        <v>4754.6586581588872</v>
      </c>
      <c r="BA346" s="5">
        <f t="shared" si="86"/>
        <v>4197.6041100457987</v>
      </c>
      <c r="BB346" s="35">
        <f t="shared" si="87"/>
        <v>0.56515167019069534</v>
      </c>
      <c r="BC346" s="5">
        <f t="shared" si="88"/>
        <v>557.05454811308823</v>
      </c>
      <c r="BD346" s="35">
        <f t="shared" si="89"/>
        <v>7.4999999999999997E-2</v>
      </c>
      <c r="BE346" s="5">
        <f t="shared" si="117"/>
        <v>595068.8764119515</v>
      </c>
      <c r="BF346" s="5">
        <f t="shared" si="118"/>
        <v>1026269.7260202288</v>
      </c>
      <c r="BG346" s="5">
        <f t="shared" si="90"/>
        <v>84931.123588048329</v>
      </c>
      <c r="BH346" s="5">
        <f t="shared" si="91"/>
        <v>1621338.6024321802</v>
      </c>
      <c r="BI346" s="150"/>
      <c r="BJ346" s="2">
        <f t="shared" si="131"/>
        <v>341</v>
      </c>
      <c r="BK346" s="118"/>
      <c r="BL346" s="5">
        <f t="shared" si="119"/>
        <v>87142.45507400854</v>
      </c>
      <c r="BM346" s="5">
        <f t="shared" si="120"/>
        <v>4638.7987043821031</v>
      </c>
      <c r="BN346" s="5">
        <f t="shared" si="92"/>
        <v>4112.3130383099679</v>
      </c>
      <c r="BO346" s="35">
        <f t="shared" si="93"/>
        <v>0.56628834266614869</v>
      </c>
      <c r="BP346" s="5">
        <f t="shared" si="94"/>
        <v>526.4856660721349</v>
      </c>
      <c r="BQ346" s="35">
        <f t="shared" si="95"/>
        <v>7.2499999999999995E-2</v>
      </c>
      <c r="BR346" s="5">
        <f t="shared" si="121"/>
        <v>596969.85796430206</v>
      </c>
      <c r="BS346" s="5">
        <f t="shared" si="122"/>
        <v>984860.50022999477</v>
      </c>
      <c r="BT346" s="5">
        <f t="shared" si="96"/>
        <v>83030.142035698576</v>
      </c>
      <c r="BU346" s="5">
        <f t="shared" si="97"/>
        <v>1581830.3581942967</v>
      </c>
      <c r="BV346" s="150"/>
      <c r="BW346" s="2">
        <f t="shared" si="132"/>
        <v>341</v>
      </c>
      <c r="BX346" s="118"/>
      <c r="BY346" s="5">
        <f t="shared" si="123"/>
        <v>85168.50823732237</v>
      </c>
      <c r="BZ346" s="5">
        <f t="shared" si="124"/>
        <v>4524.056967218442</v>
      </c>
      <c r="CA346" s="5">
        <f t="shared" si="98"/>
        <v>4027.240669167395</v>
      </c>
      <c r="CB346" s="35">
        <f t="shared" si="99"/>
        <v>0.567426728848481</v>
      </c>
      <c r="CC346" s="5">
        <f t="shared" si="100"/>
        <v>496.81629805104717</v>
      </c>
      <c r="CD346" s="35">
        <f t="shared" si="101"/>
        <v>7.0000000000000007E-2</v>
      </c>
      <c r="CE346" s="5">
        <f t="shared" si="125"/>
        <v>598858.73243184423</v>
      </c>
      <c r="CF346" s="5">
        <f t="shared" si="126"/>
        <v>943844.69338964461</v>
      </c>
      <c r="CG346" s="5">
        <f t="shared" si="102"/>
        <v>81141.267568154974</v>
      </c>
      <c r="CH346" s="5">
        <f t="shared" si="103"/>
        <v>1542703.4258214887</v>
      </c>
    </row>
    <row r="347" spans="9:86" ht="14.25" customHeight="1">
      <c r="I347" s="150"/>
      <c r="J347" s="2">
        <f t="shared" si="127"/>
        <v>342</v>
      </c>
      <c r="K347" s="118"/>
      <c r="L347" s="5">
        <f t="shared" si="104"/>
        <v>90699.894262468995</v>
      </c>
      <c r="M347" s="5">
        <f t="shared" si="67"/>
        <v>5108.6129075462923</v>
      </c>
      <c r="N347" s="5">
        <f t="shared" si="68"/>
        <v>4485.0511344918177</v>
      </c>
      <c r="O347" s="35">
        <f t="shared" si="69"/>
        <v>0.59339224209186781</v>
      </c>
      <c r="P347" s="5">
        <f t="shared" si="70"/>
        <v>623.56177305447432</v>
      </c>
      <c r="Q347" s="35">
        <f t="shared" si="71"/>
        <v>8.2500000000000004E-2</v>
      </c>
      <c r="R347" s="5">
        <f t="shared" si="105"/>
        <v>593785.15687202301</v>
      </c>
      <c r="S347" s="5">
        <f t="shared" si="106"/>
        <v>1153360.4575088089</v>
      </c>
      <c r="T347" s="5">
        <f t="shared" si="72"/>
        <v>86214.843127977176</v>
      </c>
      <c r="U347" s="5">
        <f t="shared" si="73"/>
        <v>1747145.6143808318</v>
      </c>
      <c r="V347" s="150"/>
      <c r="W347" s="2">
        <f t="shared" si="128"/>
        <v>342</v>
      </c>
      <c r="X347" s="118"/>
      <c r="Y347" s="5">
        <f t="shared" si="107"/>
        <v>88766.673341800866</v>
      </c>
      <c r="Z347" s="5">
        <f t="shared" si="108"/>
        <v>4989.5991023797669</v>
      </c>
      <c r="AA347" s="5">
        <f t="shared" si="74"/>
        <v>4397.8212801010941</v>
      </c>
      <c r="AB347" s="35">
        <f t="shared" si="75"/>
        <v>0.59452329770210666</v>
      </c>
      <c r="AC347" s="5">
        <f t="shared" si="76"/>
        <v>591.77782227867249</v>
      </c>
      <c r="AD347" s="35">
        <f t="shared" si="77"/>
        <v>0.08</v>
      </c>
      <c r="AE347" s="5">
        <f t="shared" si="109"/>
        <v>595631.14793830074</v>
      </c>
      <c r="AF347" s="5">
        <f t="shared" si="110"/>
        <v>1110811.7450755795</v>
      </c>
      <c r="AG347" s="5">
        <f t="shared" si="78"/>
        <v>84368.85206169977</v>
      </c>
      <c r="AH347" s="5">
        <f t="shared" si="79"/>
        <v>1706442.8930138801</v>
      </c>
      <c r="AI347" s="150"/>
      <c r="AJ347" s="2">
        <f t="shared" si="129"/>
        <v>342</v>
      </c>
      <c r="AK347" s="118"/>
      <c r="AL347" s="5">
        <f t="shared" si="111"/>
        <v>86843.526684202574</v>
      </c>
      <c r="AM347" s="5">
        <f t="shared" si="112"/>
        <v>4871.6032698015033</v>
      </c>
      <c r="AN347" s="5">
        <f t="shared" si="80"/>
        <v>4310.7388266326952</v>
      </c>
      <c r="AO347" s="35">
        <f t="shared" si="81"/>
        <v>0.5956559791462519</v>
      </c>
      <c r="AP347" s="5">
        <f t="shared" si="82"/>
        <v>560.86444316880829</v>
      </c>
      <c r="AQ347" s="35">
        <f t="shared" si="83"/>
        <v>7.7499999999999999E-2</v>
      </c>
      <c r="AR347" s="5">
        <f t="shared" si="113"/>
        <v>597467.21214243094</v>
      </c>
      <c r="AS347" s="5">
        <f t="shared" si="114"/>
        <v>1068621.1061296831</v>
      </c>
      <c r="AT347" s="5">
        <f t="shared" si="84"/>
        <v>82532.787857569885</v>
      </c>
      <c r="AU347" s="5">
        <f t="shared" si="85"/>
        <v>1666088.318272114</v>
      </c>
      <c r="AV347" s="150"/>
      <c r="AW347" s="2">
        <f t="shared" si="130"/>
        <v>342</v>
      </c>
      <c r="AX347" s="118"/>
      <c r="AY347" s="5">
        <f t="shared" si="115"/>
        <v>84931.123588048329</v>
      </c>
      <c r="AZ347" s="5">
        <f t="shared" si="116"/>
        <v>4754.6586581588872</v>
      </c>
      <c r="BA347" s="5">
        <f t="shared" si="86"/>
        <v>4223.839135733585</v>
      </c>
      <c r="BB347" s="35">
        <f t="shared" si="87"/>
        <v>0.59679028708782633</v>
      </c>
      <c r="BC347" s="5">
        <f t="shared" si="88"/>
        <v>530.81952242530201</v>
      </c>
      <c r="BD347" s="35">
        <f t="shared" si="89"/>
        <v>7.4999999999999997E-2</v>
      </c>
      <c r="BE347" s="5">
        <f t="shared" si="117"/>
        <v>599292.71554768505</v>
      </c>
      <c r="BF347" s="5">
        <f t="shared" si="118"/>
        <v>1026800.5455426541</v>
      </c>
      <c r="BG347" s="5">
        <f t="shared" si="90"/>
        <v>80707.284452314751</v>
      </c>
      <c r="BH347" s="5">
        <f t="shared" si="91"/>
        <v>1626093.2610903392</v>
      </c>
      <c r="BI347" s="150"/>
      <c r="BJ347" s="2">
        <f t="shared" si="131"/>
        <v>342</v>
      </c>
      <c r="BK347" s="118"/>
      <c r="BL347" s="5">
        <f t="shared" si="119"/>
        <v>83030.142035698576</v>
      </c>
      <c r="BM347" s="5">
        <f t="shared" si="120"/>
        <v>4638.7987043821031</v>
      </c>
      <c r="BN347" s="5">
        <f t="shared" si="92"/>
        <v>4137.1582629164241</v>
      </c>
      <c r="BO347" s="35">
        <f t="shared" si="93"/>
        <v>0.59792622218629921</v>
      </c>
      <c r="BP347" s="5">
        <f t="shared" si="94"/>
        <v>501.64044146567886</v>
      </c>
      <c r="BQ347" s="35">
        <f t="shared" si="95"/>
        <v>7.2499999999999995E-2</v>
      </c>
      <c r="BR347" s="5">
        <f t="shared" si="121"/>
        <v>601107.01622721844</v>
      </c>
      <c r="BS347" s="5">
        <f t="shared" si="122"/>
        <v>985362.14067146042</v>
      </c>
      <c r="BT347" s="5">
        <f t="shared" si="96"/>
        <v>78892.983772782158</v>
      </c>
      <c r="BU347" s="5">
        <f t="shared" si="97"/>
        <v>1586469.1568986787</v>
      </c>
      <c r="BV347" s="150"/>
      <c r="BW347" s="2">
        <f t="shared" si="132"/>
        <v>342</v>
      </c>
      <c r="BX347" s="118"/>
      <c r="BY347" s="5">
        <f t="shared" si="123"/>
        <v>81141.267568154974</v>
      </c>
      <c r="BZ347" s="5">
        <f t="shared" si="124"/>
        <v>4524.056967218442</v>
      </c>
      <c r="CA347" s="5">
        <f t="shared" si="98"/>
        <v>4050.7329064042046</v>
      </c>
      <c r="CB347" s="35">
        <f t="shared" si="99"/>
        <v>0.5990637850958056</v>
      </c>
      <c r="CC347" s="5">
        <f t="shared" si="100"/>
        <v>473.32406081423738</v>
      </c>
      <c r="CD347" s="35">
        <f t="shared" si="101"/>
        <v>7.0000000000000007E-2</v>
      </c>
      <c r="CE347" s="5">
        <f t="shared" si="125"/>
        <v>602909.46533824841</v>
      </c>
      <c r="CF347" s="5">
        <f t="shared" si="126"/>
        <v>944318.01745045884</v>
      </c>
      <c r="CG347" s="5">
        <f t="shared" si="102"/>
        <v>77090.534661750775</v>
      </c>
      <c r="CH347" s="5">
        <f t="shared" si="103"/>
        <v>1547227.4827887071</v>
      </c>
    </row>
    <row r="348" spans="9:86" ht="14.25" customHeight="1">
      <c r="I348" s="150"/>
      <c r="J348" s="2">
        <f t="shared" si="127"/>
        <v>343</v>
      </c>
      <c r="K348" s="118"/>
      <c r="L348" s="5">
        <f t="shared" si="104"/>
        <v>86214.843127977176</v>
      </c>
      <c r="M348" s="5">
        <f t="shared" si="67"/>
        <v>5108.6129075462923</v>
      </c>
      <c r="N348" s="5">
        <f t="shared" si="68"/>
        <v>4515.8858610414491</v>
      </c>
      <c r="O348" s="35">
        <f t="shared" si="69"/>
        <v>0.62855337162832736</v>
      </c>
      <c r="P348" s="5">
        <f t="shared" si="70"/>
        <v>592.72704650484309</v>
      </c>
      <c r="Q348" s="35">
        <f t="shared" si="71"/>
        <v>8.2500000000000004E-2</v>
      </c>
      <c r="R348" s="5">
        <f t="shared" si="105"/>
        <v>598301.0427330645</v>
      </c>
      <c r="S348" s="5">
        <f t="shared" si="106"/>
        <v>1153953.1845553138</v>
      </c>
      <c r="T348" s="5">
        <f t="shared" si="72"/>
        <v>81698.957266935729</v>
      </c>
      <c r="U348" s="5">
        <f t="shared" si="73"/>
        <v>1752254.2272883784</v>
      </c>
      <c r="V348" s="150"/>
      <c r="W348" s="2">
        <f t="shared" si="128"/>
        <v>343</v>
      </c>
      <c r="X348" s="118"/>
      <c r="Y348" s="5">
        <f t="shared" si="107"/>
        <v>84368.85206169977</v>
      </c>
      <c r="Z348" s="5">
        <f t="shared" si="108"/>
        <v>4989.5991023797669</v>
      </c>
      <c r="AA348" s="5">
        <f t="shared" si="74"/>
        <v>4427.1400886351021</v>
      </c>
      <c r="AB348" s="35">
        <f t="shared" si="75"/>
        <v>0.62968358304519656</v>
      </c>
      <c r="AC348" s="5">
        <f t="shared" si="76"/>
        <v>562.45901374466519</v>
      </c>
      <c r="AD348" s="35">
        <f t="shared" si="77"/>
        <v>0.08</v>
      </c>
      <c r="AE348" s="5">
        <f t="shared" si="109"/>
        <v>600058.28802693589</v>
      </c>
      <c r="AF348" s="5">
        <f t="shared" si="110"/>
        <v>1111374.2040893242</v>
      </c>
      <c r="AG348" s="5">
        <f t="shared" si="78"/>
        <v>79941.711973064666</v>
      </c>
      <c r="AH348" s="5">
        <f t="shared" si="79"/>
        <v>1711432.4921162601</v>
      </c>
      <c r="AI348" s="150"/>
      <c r="AJ348" s="2">
        <f t="shared" si="129"/>
        <v>343</v>
      </c>
      <c r="AK348" s="118"/>
      <c r="AL348" s="5">
        <f t="shared" si="111"/>
        <v>82532.787857569885</v>
      </c>
      <c r="AM348" s="5">
        <f t="shared" si="112"/>
        <v>4871.6032698015033</v>
      </c>
      <c r="AN348" s="5">
        <f t="shared" si="80"/>
        <v>4338.5790148880315</v>
      </c>
      <c r="AO348" s="35">
        <f t="shared" si="81"/>
        <v>0.63081533448868199</v>
      </c>
      <c r="AP348" s="5">
        <f t="shared" si="82"/>
        <v>533.02425491347219</v>
      </c>
      <c r="AQ348" s="35">
        <f t="shared" si="83"/>
        <v>7.7499999999999999E-2</v>
      </c>
      <c r="AR348" s="5">
        <f t="shared" si="113"/>
        <v>601805.79115731898</v>
      </c>
      <c r="AS348" s="5">
        <f t="shared" si="114"/>
        <v>1069154.1303845965</v>
      </c>
      <c r="AT348" s="5">
        <f t="shared" si="84"/>
        <v>78194.208842681852</v>
      </c>
      <c r="AU348" s="5">
        <f t="shared" si="85"/>
        <v>1670959.9215419155</v>
      </c>
      <c r="AV348" s="150"/>
      <c r="AW348" s="2">
        <f t="shared" si="130"/>
        <v>343</v>
      </c>
      <c r="AX348" s="118"/>
      <c r="AY348" s="5">
        <f t="shared" si="115"/>
        <v>80707.284452314751</v>
      </c>
      <c r="AZ348" s="5">
        <f t="shared" si="116"/>
        <v>4754.6586581588872</v>
      </c>
      <c r="BA348" s="5">
        <f t="shared" si="86"/>
        <v>4250.2381303319198</v>
      </c>
      <c r="BB348" s="35">
        <f t="shared" si="87"/>
        <v>0.63194862657183903</v>
      </c>
      <c r="BC348" s="5">
        <f t="shared" si="88"/>
        <v>504.42052782696715</v>
      </c>
      <c r="BD348" s="35">
        <f t="shared" si="89"/>
        <v>7.4999999999999997E-2</v>
      </c>
      <c r="BE348" s="5">
        <f t="shared" si="117"/>
        <v>603542.95367801702</v>
      </c>
      <c r="BF348" s="5">
        <f t="shared" si="118"/>
        <v>1027304.9660704811</v>
      </c>
      <c r="BG348" s="5">
        <f t="shared" si="90"/>
        <v>76457.046321982838</v>
      </c>
      <c r="BH348" s="5">
        <f t="shared" si="91"/>
        <v>1630847.9197484981</v>
      </c>
      <c r="BI348" s="150"/>
      <c r="BJ348" s="2">
        <f t="shared" si="131"/>
        <v>343</v>
      </c>
      <c r="BK348" s="118"/>
      <c r="BL348" s="5">
        <f t="shared" si="119"/>
        <v>78892.983772782158</v>
      </c>
      <c r="BM348" s="5">
        <f t="shared" si="120"/>
        <v>4638.7987043821031</v>
      </c>
      <c r="BN348" s="5">
        <f t="shared" si="92"/>
        <v>4162.1535940882113</v>
      </c>
      <c r="BO348" s="35">
        <f t="shared" si="93"/>
        <v>0.6330834599044497</v>
      </c>
      <c r="BP348" s="5">
        <f t="shared" si="94"/>
        <v>476.64511029389217</v>
      </c>
      <c r="BQ348" s="35">
        <f t="shared" si="95"/>
        <v>7.2499999999999995E-2</v>
      </c>
      <c r="BR348" s="5">
        <f t="shared" si="121"/>
        <v>605269.1698213066</v>
      </c>
      <c r="BS348" s="5">
        <f t="shared" si="122"/>
        <v>985838.7857817543</v>
      </c>
      <c r="BT348" s="5">
        <f t="shared" si="96"/>
        <v>74730.830178693941</v>
      </c>
      <c r="BU348" s="5">
        <f t="shared" si="97"/>
        <v>1591107.9556030608</v>
      </c>
      <c r="BV348" s="150"/>
      <c r="BW348" s="2">
        <f t="shared" si="132"/>
        <v>343</v>
      </c>
      <c r="BX348" s="118"/>
      <c r="BY348" s="5">
        <f t="shared" si="123"/>
        <v>77090.534661750775</v>
      </c>
      <c r="BZ348" s="5">
        <f t="shared" si="124"/>
        <v>4524.056967218442</v>
      </c>
      <c r="CA348" s="5">
        <f t="shared" si="98"/>
        <v>4074.3621816915625</v>
      </c>
      <c r="CB348" s="35">
        <f t="shared" si="99"/>
        <v>0.63421983509159874</v>
      </c>
      <c r="CC348" s="5">
        <f t="shared" si="100"/>
        <v>449.69478552687951</v>
      </c>
      <c r="CD348" s="35">
        <f t="shared" si="101"/>
        <v>7.0000000000000007E-2</v>
      </c>
      <c r="CE348" s="5">
        <f t="shared" si="125"/>
        <v>606983.82751993998</v>
      </c>
      <c r="CF348" s="5">
        <f t="shared" si="126"/>
        <v>944767.71223598567</v>
      </c>
      <c r="CG348" s="5">
        <f t="shared" si="102"/>
        <v>73016.172480059206</v>
      </c>
      <c r="CH348" s="5">
        <f t="shared" si="103"/>
        <v>1551751.5397559255</v>
      </c>
    </row>
    <row r="349" spans="9:86" ht="14.25" customHeight="1">
      <c r="I349" s="150"/>
      <c r="J349" s="2">
        <f t="shared" si="127"/>
        <v>344</v>
      </c>
      <c r="K349" s="118"/>
      <c r="L349" s="5">
        <f t="shared" si="104"/>
        <v>81698.957266935729</v>
      </c>
      <c r="M349" s="5">
        <f t="shared" si="67"/>
        <v>5108.6129075462923</v>
      </c>
      <c r="N349" s="5">
        <f t="shared" si="68"/>
        <v>4546.9325763361094</v>
      </c>
      <c r="O349" s="35">
        <f t="shared" si="69"/>
        <v>0.66785663784861438</v>
      </c>
      <c r="P349" s="5">
        <f t="shared" si="70"/>
        <v>561.68033121018311</v>
      </c>
      <c r="Q349" s="35">
        <f t="shared" si="71"/>
        <v>8.2500000000000004E-2</v>
      </c>
      <c r="R349" s="5">
        <f t="shared" si="105"/>
        <v>602847.97530940059</v>
      </c>
      <c r="S349" s="5">
        <f t="shared" si="106"/>
        <v>1154514.8648865239</v>
      </c>
      <c r="T349" s="5">
        <f t="shared" si="72"/>
        <v>77152.024690599617</v>
      </c>
      <c r="U349" s="5">
        <f t="shared" si="73"/>
        <v>1757362.8401959245</v>
      </c>
      <c r="V349" s="150"/>
      <c r="W349" s="2">
        <f t="shared" si="128"/>
        <v>344</v>
      </c>
      <c r="X349" s="118"/>
      <c r="Y349" s="5">
        <f t="shared" si="107"/>
        <v>79941.711973064666</v>
      </c>
      <c r="Z349" s="5">
        <f t="shared" si="108"/>
        <v>4989.5991023797669</v>
      </c>
      <c r="AA349" s="5">
        <f t="shared" si="74"/>
        <v>4456.6543558926687</v>
      </c>
      <c r="AB349" s="35">
        <f t="shared" si="75"/>
        <v>0.6689855765001802</v>
      </c>
      <c r="AC349" s="5">
        <f t="shared" si="76"/>
        <v>532.94474648709786</v>
      </c>
      <c r="AD349" s="35">
        <f t="shared" si="77"/>
        <v>8.0000000000000016E-2</v>
      </c>
      <c r="AE349" s="5">
        <f t="shared" si="109"/>
        <v>604514.94238282857</v>
      </c>
      <c r="AF349" s="5">
        <f t="shared" si="110"/>
        <v>1111907.1488358113</v>
      </c>
      <c r="AG349" s="5">
        <f t="shared" si="78"/>
        <v>75485.057617172002</v>
      </c>
      <c r="AH349" s="5">
        <f t="shared" si="79"/>
        <v>1716422.0912186399</v>
      </c>
      <c r="AI349" s="150"/>
      <c r="AJ349" s="2">
        <f t="shared" si="129"/>
        <v>344</v>
      </c>
      <c r="AK349" s="118"/>
      <c r="AL349" s="5">
        <f t="shared" si="111"/>
        <v>78194.208842681852</v>
      </c>
      <c r="AM349" s="5">
        <f t="shared" si="112"/>
        <v>4871.6032698015033</v>
      </c>
      <c r="AN349" s="5">
        <f t="shared" si="80"/>
        <v>4366.5990043591828</v>
      </c>
      <c r="AO349" s="35">
        <f t="shared" si="81"/>
        <v>0.6701159693006371</v>
      </c>
      <c r="AP349" s="5">
        <f t="shared" si="82"/>
        <v>505.00426544232027</v>
      </c>
      <c r="AQ349" s="35">
        <f t="shared" si="83"/>
        <v>7.7499999999999999E-2</v>
      </c>
      <c r="AR349" s="5">
        <f t="shared" si="113"/>
        <v>606172.39016167819</v>
      </c>
      <c r="AS349" s="5">
        <f t="shared" si="114"/>
        <v>1069659.1346500388</v>
      </c>
      <c r="AT349" s="5">
        <f t="shared" si="84"/>
        <v>73827.609838322664</v>
      </c>
      <c r="AU349" s="5">
        <f t="shared" si="85"/>
        <v>1675831.524811717</v>
      </c>
      <c r="AV349" s="150"/>
      <c r="AW349" s="2">
        <f t="shared" si="130"/>
        <v>344</v>
      </c>
      <c r="AX349" s="118"/>
      <c r="AY349" s="5">
        <f t="shared" si="115"/>
        <v>76457.046321982838</v>
      </c>
      <c r="AZ349" s="5">
        <f t="shared" si="116"/>
        <v>4754.6586581588872</v>
      </c>
      <c r="BA349" s="5">
        <f t="shared" si="86"/>
        <v>4276.8021186464948</v>
      </c>
      <c r="BB349" s="35">
        <f t="shared" si="87"/>
        <v>0.67124781681504753</v>
      </c>
      <c r="BC349" s="5">
        <f t="shared" si="88"/>
        <v>477.85653951239271</v>
      </c>
      <c r="BD349" s="35">
        <f t="shared" si="89"/>
        <v>7.4999999999999997E-2</v>
      </c>
      <c r="BE349" s="5">
        <f t="shared" si="117"/>
        <v>607819.75579666346</v>
      </c>
      <c r="BF349" s="5">
        <f t="shared" si="118"/>
        <v>1027782.8226099935</v>
      </c>
      <c r="BG349" s="5">
        <f t="shared" si="90"/>
        <v>72180.244203336348</v>
      </c>
      <c r="BH349" s="5">
        <f t="shared" si="91"/>
        <v>1635602.5784066571</v>
      </c>
      <c r="BI349" s="150"/>
      <c r="BJ349" s="2">
        <f t="shared" si="131"/>
        <v>344</v>
      </c>
      <c r="BK349" s="118"/>
      <c r="BL349" s="5">
        <f t="shared" si="119"/>
        <v>74730.830178693941</v>
      </c>
      <c r="BM349" s="5">
        <f t="shared" si="120"/>
        <v>4638.7987043821031</v>
      </c>
      <c r="BN349" s="5">
        <f t="shared" si="92"/>
        <v>4187.2999387191603</v>
      </c>
      <c r="BO349" s="35">
        <f t="shared" si="93"/>
        <v>0.67238111960591751</v>
      </c>
      <c r="BP349" s="5">
        <f t="shared" si="94"/>
        <v>451.49876566294256</v>
      </c>
      <c r="BQ349" s="35">
        <f t="shared" si="95"/>
        <v>7.2499999999999995E-2</v>
      </c>
      <c r="BR349" s="5">
        <f t="shared" si="121"/>
        <v>609456.46976002574</v>
      </c>
      <c r="BS349" s="5">
        <f t="shared" si="122"/>
        <v>986290.28454741719</v>
      </c>
      <c r="BT349" s="5">
        <f t="shared" si="96"/>
        <v>70543.530239974774</v>
      </c>
      <c r="BU349" s="5">
        <f t="shared" si="97"/>
        <v>1595746.7543074428</v>
      </c>
      <c r="BV349" s="150"/>
      <c r="BW349" s="2">
        <f t="shared" si="132"/>
        <v>344</v>
      </c>
      <c r="BX349" s="118"/>
      <c r="BY349" s="5">
        <f t="shared" si="123"/>
        <v>73016.172480059206</v>
      </c>
      <c r="BZ349" s="5">
        <f t="shared" si="124"/>
        <v>4524.056967218442</v>
      </c>
      <c r="CA349" s="5">
        <f t="shared" si="98"/>
        <v>4098.1292944180968</v>
      </c>
      <c r="CB349" s="35">
        <f t="shared" si="99"/>
        <v>0.67351587823160142</v>
      </c>
      <c r="CC349" s="5">
        <f t="shared" si="100"/>
        <v>425.92767280034536</v>
      </c>
      <c r="CD349" s="35">
        <f t="shared" si="101"/>
        <v>7.0000000000000007E-2</v>
      </c>
      <c r="CE349" s="5">
        <f t="shared" si="125"/>
        <v>611081.95681435813</v>
      </c>
      <c r="CF349" s="5">
        <f t="shared" si="126"/>
        <v>945193.63990878605</v>
      </c>
      <c r="CG349" s="5">
        <f t="shared" si="102"/>
        <v>68918.043185641116</v>
      </c>
      <c r="CH349" s="5">
        <f t="shared" si="103"/>
        <v>1556275.5967231442</v>
      </c>
    </row>
    <row r="350" spans="9:86" ht="14.25" customHeight="1">
      <c r="I350" s="150"/>
      <c r="J350" s="2">
        <f t="shared" si="127"/>
        <v>345</v>
      </c>
      <c r="K350" s="118"/>
      <c r="L350" s="5">
        <f t="shared" si="104"/>
        <v>77152.024690599617</v>
      </c>
      <c r="M350" s="5">
        <f t="shared" si="67"/>
        <v>5108.6129075462923</v>
      </c>
      <c r="N350" s="5">
        <f t="shared" si="68"/>
        <v>4578.1927377984202</v>
      </c>
      <c r="O350" s="35">
        <f t="shared" si="69"/>
        <v>0.71207869234668131</v>
      </c>
      <c r="P350" s="5">
        <f t="shared" si="70"/>
        <v>530.42016974787236</v>
      </c>
      <c r="Q350" s="35">
        <f t="shared" si="71"/>
        <v>8.2500000000000004E-2</v>
      </c>
      <c r="R350" s="5">
        <f t="shared" si="105"/>
        <v>607426.16804719903</v>
      </c>
      <c r="S350" s="5">
        <f t="shared" si="106"/>
        <v>1155045.2850562718</v>
      </c>
      <c r="T350" s="5">
        <f t="shared" si="72"/>
        <v>72573.831952801193</v>
      </c>
      <c r="U350" s="5">
        <f t="shared" si="73"/>
        <v>1762471.4531034708</v>
      </c>
      <c r="V350" s="150"/>
      <c r="W350" s="2">
        <f t="shared" si="128"/>
        <v>345</v>
      </c>
      <c r="X350" s="118"/>
      <c r="Y350" s="5">
        <f t="shared" si="107"/>
        <v>75485.057617172002</v>
      </c>
      <c r="Z350" s="5">
        <f t="shared" si="108"/>
        <v>4989.5991023797669</v>
      </c>
      <c r="AA350" s="5">
        <f t="shared" si="74"/>
        <v>4486.3653849319535</v>
      </c>
      <c r="AB350" s="35">
        <f t="shared" si="75"/>
        <v>0.71320584919228136</v>
      </c>
      <c r="AC350" s="5">
        <f t="shared" si="76"/>
        <v>503.23371744781338</v>
      </c>
      <c r="AD350" s="35">
        <f t="shared" si="77"/>
        <v>0.08</v>
      </c>
      <c r="AE350" s="5">
        <f t="shared" si="109"/>
        <v>609001.30776776047</v>
      </c>
      <c r="AF350" s="5">
        <f t="shared" si="110"/>
        <v>1112410.3825532591</v>
      </c>
      <c r="AG350" s="5">
        <f t="shared" si="78"/>
        <v>70998.69223224005</v>
      </c>
      <c r="AH350" s="5">
        <f t="shared" si="79"/>
        <v>1721411.6903210196</v>
      </c>
      <c r="AI350" s="150"/>
      <c r="AJ350" s="2">
        <f t="shared" si="129"/>
        <v>345</v>
      </c>
      <c r="AK350" s="118"/>
      <c r="AL350" s="5">
        <f t="shared" si="111"/>
        <v>73827.609838322664</v>
      </c>
      <c r="AM350" s="5">
        <f t="shared" si="112"/>
        <v>4871.6032698015033</v>
      </c>
      <c r="AN350" s="5">
        <f t="shared" si="80"/>
        <v>4394.7999562623363</v>
      </c>
      <c r="AO350" s="35">
        <f t="shared" si="81"/>
        <v>0.71433437423532631</v>
      </c>
      <c r="AP350" s="5">
        <f t="shared" si="82"/>
        <v>476.80331353916722</v>
      </c>
      <c r="AQ350" s="35">
        <f t="shared" si="83"/>
        <v>7.7499999999999999E-2</v>
      </c>
      <c r="AR350" s="5">
        <f t="shared" si="113"/>
        <v>610567.19011794054</v>
      </c>
      <c r="AS350" s="5">
        <f t="shared" si="114"/>
        <v>1070135.9379635779</v>
      </c>
      <c r="AT350" s="5">
        <f t="shared" si="84"/>
        <v>69432.809882060334</v>
      </c>
      <c r="AU350" s="5">
        <f t="shared" si="85"/>
        <v>1680703.1280815185</v>
      </c>
      <c r="AV350" s="150"/>
      <c r="AW350" s="2">
        <f t="shared" si="130"/>
        <v>345</v>
      </c>
      <c r="AX350" s="118"/>
      <c r="AY350" s="5">
        <f t="shared" si="115"/>
        <v>72180.244203336348</v>
      </c>
      <c r="AZ350" s="5">
        <f t="shared" si="116"/>
        <v>4754.6586581588872</v>
      </c>
      <c r="BA350" s="5">
        <f t="shared" si="86"/>
        <v>4303.5321318880351</v>
      </c>
      <c r="BB350" s="35">
        <f t="shared" si="87"/>
        <v>0.71546426799522223</v>
      </c>
      <c r="BC350" s="5">
        <f t="shared" si="88"/>
        <v>451.12652627085214</v>
      </c>
      <c r="BD350" s="35">
        <f t="shared" si="89"/>
        <v>7.4999999999999997E-2</v>
      </c>
      <c r="BE350" s="5">
        <f t="shared" si="117"/>
        <v>612123.28792855155</v>
      </c>
      <c r="BF350" s="5">
        <f t="shared" si="118"/>
        <v>1028233.9491362644</v>
      </c>
      <c r="BG350" s="5">
        <f t="shared" si="90"/>
        <v>67876.712071448317</v>
      </c>
      <c r="BH350" s="5">
        <f t="shared" si="91"/>
        <v>1640357.2370648161</v>
      </c>
      <c r="BI350" s="150"/>
      <c r="BJ350" s="2">
        <f t="shared" si="131"/>
        <v>345</v>
      </c>
      <c r="BK350" s="118"/>
      <c r="BL350" s="5">
        <f t="shared" si="119"/>
        <v>70543.530239974774</v>
      </c>
      <c r="BM350" s="5">
        <f t="shared" si="120"/>
        <v>4638.7987043821031</v>
      </c>
      <c r="BN350" s="5">
        <f t="shared" si="92"/>
        <v>4212.5982091822552</v>
      </c>
      <c r="BO350" s="35">
        <f t="shared" si="93"/>
        <v>0.71659553098947859</v>
      </c>
      <c r="BP350" s="5">
        <f t="shared" si="94"/>
        <v>426.20049519984758</v>
      </c>
      <c r="BQ350" s="35">
        <f t="shared" si="95"/>
        <v>7.2499999999999995E-2</v>
      </c>
      <c r="BR350" s="5">
        <f t="shared" si="121"/>
        <v>613669.067969208</v>
      </c>
      <c r="BS350" s="5">
        <f t="shared" si="122"/>
        <v>986716.48504261707</v>
      </c>
      <c r="BT350" s="5">
        <f t="shared" si="96"/>
        <v>66330.932030792523</v>
      </c>
      <c r="BU350" s="5">
        <f t="shared" si="97"/>
        <v>1600385.5530118251</v>
      </c>
      <c r="BV350" s="150"/>
      <c r="BW350" s="2">
        <f t="shared" si="132"/>
        <v>345</v>
      </c>
      <c r="BX350" s="118"/>
      <c r="BY350" s="5">
        <f t="shared" si="123"/>
        <v>68918.043185641116</v>
      </c>
      <c r="BZ350" s="5">
        <f t="shared" si="124"/>
        <v>4524.056967218442</v>
      </c>
      <c r="CA350" s="5">
        <f t="shared" si="98"/>
        <v>4122.0350486355355</v>
      </c>
      <c r="CB350" s="35">
        <f t="shared" si="99"/>
        <v>0.7177281637319064</v>
      </c>
      <c r="CC350" s="5">
        <f t="shared" si="100"/>
        <v>402.02191858290655</v>
      </c>
      <c r="CD350" s="35">
        <f t="shared" si="101"/>
        <v>7.0000000000000007E-2</v>
      </c>
      <c r="CE350" s="5">
        <f t="shared" si="125"/>
        <v>615203.99186299369</v>
      </c>
      <c r="CF350" s="5">
        <f t="shared" si="126"/>
        <v>945595.66182736901</v>
      </c>
      <c r="CG350" s="5">
        <f t="shared" si="102"/>
        <v>64796.008137005578</v>
      </c>
      <c r="CH350" s="5">
        <f t="shared" si="103"/>
        <v>1560799.6536903628</v>
      </c>
    </row>
    <row r="351" spans="9:86" ht="14.25" customHeight="1">
      <c r="I351" s="150"/>
      <c r="J351" s="2">
        <f t="shared" si="127"/>
        <v>346</v>
      </c>
      <c r="K351" s="118"/>
      <c r="L351" s="5">
        <f t="shared" si="104"/>
        <v>72573.831952801193</v>
      </c>
      <c r="M351" s="5">
        <f t="shared" si="67"/>
        <v>5108.6129075462923</v>
      </c>
      <c r="N351" s="5">
        <f t="shared" si="68"/>
        <v>4609.6678128707845</v>
      </c>
      <c r="O351" s="35">
        <f t="shared" si="69"/>
        <v>0.76220329374952267</v>
      </c>
      <c r="P351" s="5">
        <f t="shared" si="70"/>
        <v>498.94509467550819</v>
      </c>
      <c r="Q351" s="35">
        <f t="shared" si="71"/>
        <v>8.2500000000000004E-2</v>
      </c>
      <c r="R351" s="5">
        <f t="shared" si="105"/>
        <v>612035.83586006984</v>
      </c>
      <c r="S351" s="5">
        <f t="shared" si="106"/>
        <v>1155544.2301509473</v>
      </c>
      <c r="T351" s="5">
        <f t="shared" si="72"/>
        <v>67964.164139930406</v>
      </c>
      <c r="U351" s="5">
        <f t="shared" si="73"/>
        <v>1767580.0660110172</v>
      </c>
      <c r="V351" s="150"/>
      <c r="W351" s="2">
        <f t="shared" si="128"/>
        <v>346</v>
      </c>
      <c r="X351" s="118"/>
      <c r="Y351" s="5">
        <f t="shared" si="107"/>
        <v>70998.69223224005</v>
      </c>
      <c r="Z351" s="5">
        <f t="shared" si="108"/>
        <v>4989.5991023797669</v>
      </c>
      <c r="AA351" s="5">
        <f t="shared" si="74"/>
        <v>4516.2744874981663</v>
      </c>
      <c r="AB351" s="35">
        <f t="shared" si="75"/>
        <v>0.76332805782820112</v>
      </c>
      <c r="AC351" s="5">
        <f t="shared" si="76"/>
        <v>473.32461488160038</v>
      </c>
      <c r="AD351" s="35">
        <f t="shared" si="77"/>
        <v>0.08</v>
      </c>
      <c r="AE351" s="5">
        <f t="shared" si="109"/>
        <v>613517.58225525869</v>
      </c>
      <c r="AF351" s="5">
        <f t="shared" si="110"/>
        <v>1112883.7071681407</v>
      </c>
      <c r="AG351" s="5">
        <f t="shared" si="78"/>
        <v>66482.417744741877</v>
      </c>
      <c r="AH351" s="5">
        <f t="shared" si="79"/>
        <v>1726401.2894233994</v>
      </c>
      <c r="AI351" s="150"/>
      <c r="AJ351" s="2">
        <f t="shared" si="129"/>
        <v>346</v>
      </c>
      <c r="AK351" s="118"/>
      <c r="AL351" s="5">
        <f t="shared" si="111"/>
        <v>69432.809882060334</v>
      </c>
      <c r="AM351" s="5">
        <f t="shared" si="112"/>
        <v>4871.6032698015033</v>
      </c>
      <c r="AN351" s="5">
        <f t="shared" si="80"/>
        <v>4423.1830393131968</v>
      </c>
      <c r="AO351" s="35">
        <f t="shared" si="81"/>
        <v>0.76445410407439685</v>
      </c>
      <c r="AP351" s="5">
        <f t="shared" si="82"/>
        <v>448.42023048830634</v>
      </c>
      <c r="AQ351" s="35">
        <f t="shared" si="83"/>
        <v>7.7499999999999999E-2</v>
      </c>
      <c r="AR351" s="5">
        <f t="shared" si="113"/>
        <v>614990.37315725372</v>
      </c>
      <c r="AS351" s="5">
        <f t="shared" si="114"/>
        <v>1070584.3581940662</v>
      </c>
      <c r="AT351" s="5">
        <f t="shared" si="84"/>
        <v>65009.626842747137</v>
      </c>
      <c r="AU351" s="5">
        <f t="shared" si="85"/>
        <v>1685574.7313513199</v>
      </c>
      <c r="AV351" s="150"/>
      <c r="AW351" s="2">
        <f t="shared" si="130"/>
        <v>346</v>
      </c>
      <c r="AX351" s="118"/>
      <c r="AY351" s="5">
        <f t="shared" si="115"/>
        <v>67876.712071448317</v>
      </c>
      <c r="AZ351" s="5">
        <f t="shared" si="116"/>
        <v>4754.6586581588872</v>
      </c>
      <c r="BA351" s="5">
        <f t="shared" si="86"/>
        <v>4330.4292077123355</v>
      </c>
      <c r="BB351" s="35">
        <f t="shared" si="87"/>
        <v>0.76558143296405579</v>
      </c>
      <c r="BC351" s="5">
        <f t="shared" si="88"/>
        <v>424.22945044655194</v>
      </c>
      <c r="BD351" s="35">
        <f t="shared" si="89"/>
        <v>7.4999999999999997E-2</v>
      </c>
      <c r="BE351" s="5">
        <f t="shared" si="117"/>
        <v>616453.71713626385</v>
      </c>
      <c r="BF351" s="5">
        <f t="shared" si="118"/>
        <v>1028658.1785867109</v>
      </c>
      <c r="BG351" s="5">
        <f t="shared" si="90"/>
        <v>63546.282863735978</v>
      </c>
      <c r="BH351" s="5">
        <f t="shared" si="91"/>
        <v>1645111.8957229748</v>
      </c>
      <c r="BI351" s="150"/>
      <c r="BJ351" s="2">
        <f t="shared" si="131"/>
        <v>346</v>
      </c>
      <c r="BK351" s="118"/>
      <c r="BL351" s="5">
        <f t="shared" si="119"/>
        <v>66330.932030792523</v>
      </c>
      <c r="BM351" s="5">
        <f t="shared" si="120"/>
        <v>4638.7987043821031</v>
      </c>
      <c r="BN351" s="5">
        <f t="shared" si="92"/>
        <v>4238.0493233627312</v>
      </c>
      <c r="BO351" s="35">
        <f t="shared" si="93"/>
        <v>0.7667100449718367</v>
      </c>
      <c r="BP351" s="5">
        <f t="shared" si="94"/>
        <v>400.74938101937147</v>
      </c>
      <c r="BQ351" s="35">
        <f t="shared" si="95"/>
        <v>7.2499999999999995E-2</v>
      </c>
      <c r="BR351" s="5">
        <f t="shared" si="121"/>
        <v>617907.11729257077</v>
      </c>
      <c r="BS351" s="5">
        <f t="shared" si="122"/>
        <v>987117.23442363646</v>
      </c>
      <c r="BT351" s="5">
        <f t="shared" si="96"/>
        <v>62092.882707429788</v>
      </c>
      <c r="BU351" s="5">
        <f t="shared" si="97"/>
        <v>1605024.3517162073</v>
      </c>
      <c r="BV351" s="150"/>
      <c r="BW351" s="2">
        <f t="shared" si="132"/>
        <v>346</v>
      </c>
      <c r="BX351" s="118"/>
      <c r="BY351" s="5">
        <f t="shared" si="123"/>
        <v>64796.008137005578</v>
      </c>
      <c r="BZ351" s="5">
        <f t="shared" si="124"/>
        <v>4524.056967218442</v>
      </c>
      <c r="CA351" s="5">
        <f t="shared" si="98"/>
        <v>4146.0802530859091</v>
      </c>
      <c r="CB351" s="35">
        <f t="shared" si="99"/>
        <v>0.76783994056906324</v>
      </c>
      <c r="CC351" s="5">
        <f t="shared" si="100"/>
        <v>377.97671413253255</v>
      </c>
      <c r="CD351" s="35">
        <f t="shared" si="101"/>
        <v>7.0000000000000007E-2</v>
      </c>
      <c r="CE351" s="5">
        <f t="shared" si="125"/>
        <v>619350.07211607962</v>
      </c>
      <c r="CF351" s="5">
        <f t="shared" si="126"/>
        <v>945973.6385415016</v>
      </c>
      <c r="CG351" s="5">
        <f t="shared" si="102"/>
        <v>60649.92788391967</v>
      </c>
      <c r="CH351" s="5">
        <f t="shared" si="103"/>
        <v>1565323.7106575812</v>
      </c>
    </row>
    <row r="352" spans="9:86" ht="14.25" customHeight="1">
      <c r="I352" s="150"/>
      <c r="J352" s="2">
        <f t="shared" si="127"/>
        <v>347</v>
      </c>
      <c r="K352" s="118"/>
      <c r="L352" s="5">
        <f t="shared" si="104"/>
        <v>67964.164139930406</v>
      </c>
      <c r="M352" s="5">
        <f t="shared" si="67"/>
        <v>5108.6129075462923</v>
      </c>
      <c r="N352" s="5">
        <f t="shared" si="68"/>
        <v>4641.3592790842704</v>
      </c>
      <c r="O352" s="35">
        <f t="shared" si="69"/>
        <v>0.81949527451465365</v>
      </c>
      <c r="P352" s="5">
        <f t="shared" si="70"/>
        <v>467.25362846202154</v>
      </c>
      <c r="Q352" s="35">
        <f t="shared" si="71"/>
        <v>8.2500000000000004E-2</v>
      </c>
      <c r="R352" s="5">
        <f t="shared" si="105"/>
        <v>616677.19513915409</v>
      </c>
      <c r="S352" s="5">
        <f t="shared" si="106"/>
        <v>1156011.4837794094</v>
      </c>
      <c r="T352" s="5">
        <f t="shared" si="72"/>
        <v>63322.804860846139</v>
      </c>
      <c r="U352" s="5">
        <f t="shared" si="73"/>
        <v>1772688.6789185635</v>
      </c>
      <c r="V352" s="150"/>
      <c r="W352" s="2">
        <f t="shared" si="128"/>
        <v>347</v>
      </c>
      <c r="X352" s="118"/>
      <c r="Y352" s="5">
        <f t="shared" si="107"/>
        <v>66482.417744741877</v>
      </c>
      <c r="Z352" s="5">
        <f t="shared" si="108"/>
        <v>4989.5991023797669</v>
      </c>
      <c r="AA352" s="5">
        <f t="shared" si="74"/>
        <v>4546.3829840814878</v>
      </c>
      <c r="AB352" s="35">
        <f t="shared" si="75"/>
        <v>0.82061690383233321</v>
      </c>
      <c r="AC352" s="5">
        <f t="shared" si="76"/>
        <v>443.21611829827918</v>
      </c>
      <c r="AD352" s="35">
        <f t="shared" si="77"/>
        <v>0.08</v>
      </c>
      <c r="AE352" s="5">
        <f t="shared" si="109"/>
        <v>618063.96523934021</v>
      </c>
      <c r="AF352" s="5">
        <f t="shared" si="110"/>
        <v>1113326.9232864389</v>
      </c>
      <c r="AG352" s="5">
        <f t="shared" si="78"/>
        <v>61936.03476066039</v>
      </c>
      <c r="AH352" s="5">
        <f t="shared" si="79"/>
        <v>1731390.8885257791</v>
      </c>
      <c r="AI352" s="150"/>
      <c r="AJ352" s="2">
        <f t="shared" si="129"/>
        <v>347</v>
      </c>
      <c r="AK352" s="118"/>
      <c r="AL352" s="5">
        <f t="shared" si="111"/>
        <v>65009.626842747137</v>
      </c>
      <c r="AM352" s="5">
        <f t="shared" si="112"/>
        <v>4871.6032698015033</v>
      </c>
      <c r="AN352" s="5">
        <f t="shared" si="80"/>
        <v>4451.7494297754283</v>
      </c>
      <c r="AO352" s="35">
        <f t="shared" si="81"/>
        <v>0.82173972920235439</v>
      </c>
      <c r="AP352" s="5">
        <f t="shared" si="82"/>
        <v>419.85384002607526</v>
      </c>
      <c r="AQ352" s="35">
        <f t="shared" si="83"/>
        <v>7.7499999999999999E-2</v>
      </c>
      <c r="AR352" s="5">
        <f t="shared" si="113"/>
        <v>619442.12258702912</v>
      </c>
      <c r="AS352" s="5">
        <f t="shared" si="114"/>
        <v>1071004.2120340923</v>
      </c>
      <c r="AT352" s="5">
        <f t="shared" si="84"/>
        <v>60557.877412971706</v>
      </c>
      <c r="AU352" s="5">
        <f t="shared" si="85"/>
        <v>1690446.3346211214</v>
      </c>
      <c r="AV352" s="150"/>
      <c r="AW352" s="2">
        <f t="shared" si="130"/>
        <v>347</v>
      </c>
      <c r="AX352" s="118"/>
      <c r="AY352" s="5">
        <f t="shared" si="115"/>
        <v>63546.282863735978</v>
      </c>
      <c r="AZ352" s="5">
        <f t="shared" si="116"/>
        <v>4754.6586581588872</v>
      </c>
      <c r="BA352" s="5">
        <f t="shared" si="86"/>
        <v>4357.4943902605373</v>
      </c>
      <c r="BB352" s="35">
        <f t="shared" si="87"/>
        <v>0.82286375105925824</v>
      </c>
      <c r="BC352" s="5">
        <f t="shared" si="88"/>
        <v>397.16426789834981</v>
      </c>
      <c r="BD352" s="35">
        <f t="shared" si="89"/>
        <v>7.4999999999999997E-2</v>
      </c>
      <c r="BE352" s="5">
        <f t="shared" si="117"/>
        <v>620811.21152652439</v>
      </c>
      <c r="BF352" s="5">
        <f t="shared" si="118"/>
        <v>1029055.3428546092</v>
      </c>
      <c r="BG352" s="5">
        <f t="shared" si="90"/>
        <v>59188.788473475441</v>
      </c>
      <c r="BH352" s="5">
        <f t="shared" si="91"/>
        <v>1649866.5543811335</v>
      </c>
      <c r="BI352" s="150"/>
      <c r="BJ352" s="2">
        <f t="shared" si="131"/>
        <v>347</v>
      </c>
      <c r="BK352" s="118"/>
      <c r="BL352" s="5">
        <f t="shared" si="119"/>
        <v>62092.882707429788</v>
      </c>
      <c r="BM352" s="5">
        <f t="shared" si="120"/>
        <v>4638.7987043821031</v>
      </c>
      <c r="BN352" s="5">
        <f t="shared" si="92"/>
        <v>4263.6542046913819</v>
      </c>
      <c r="BO352" s="35">
        <f t="shared" si="93"/>
        <v>0.82398896983686865</v>
      </c>
      <c r="BP352" s="5">
        <f t="shared" si="94"/>
        <v>375.1444996907216</v>
      </c>
      <c r="BQ352" s="35">
        <f t="shared" si="95"/>
        <v>7.2499999999999995E-2</v>
      </c>
      <c r="BR352" s="5">
        <f t="shared" si="121"/>
        <v>622170.77149726218</v>
      </c>
      <c r="BS352" s="5">
        <f t="shared" si="122"/>
        <v>987492.3789233272</v>
      </c>
      <c r="BT352" s="5">
        <f t="shared" si="96"/>
        <v>57829.228502738406</v>
      </c>
      <c r="BU352" s="5">
        <f t="shared" si="97"/>
        <v>1609663.1504205894</v>
      </c>
      <c r="BV352" s="150"/>
      <c r="BW352" s="2">
        <f t="shared" si="132"/>
        <v>347</v>
      </c>
      <c r="BX352" s="118"/>
      <c r="BY352" s="5">
        <f t="shared" si="123"/>
        <v>60649.92788391967</v>
      </c>
      <c r="BZ352" s="5">
        <f t="shared" si="124"/>
        <v>4524.056967218442</v>
      </c>
      <c r="CA352" s="5">
        <f t="shared" si="98"/>
        <v>4170.2657212289105</v>
      </c>
      <c r="CB352" s="35">
        <f t="shared" si="99"/>
        <v>0.82511538596594203</v>
      </c>
      <c r="CC352" s="5">
        <f t="shared" si="100"/>
        <v>353.79124598953143</v>
      </c>
      <c r="CD352" s="35">
        <f t="shared" si="101"/>
        <v>7.0000000000000007E-2</v>
      </c>
      <c r="CE352" s="5">
        <f t="shared" si="125"/>
        <v>623520.33783730853</v>
      </c>
      <c r="CF352" s="5">
        <f t="shared" si="126"/>
        <v>946327.4297874911</v>
      </c>
      <c r="CG352" s="5">
        <f t="shared" si="102"/>
        <v>56479.662162690758</v>
      </c>
      <c r="CH352" s="5">
        <f t="shared" si="103"/>
        <v>1569847.7676247996</v>
      </c>
    </row>
    <row r="353" spans="9:86" ht="14.25" customHeight="1">
      <c r="I353" s="150"/>
      <c r="J353" s="2">
        <f t="shared" si="127"/>
        <v>348</v>
      </c>
      <c r="K353" s="118"/>
      <c r="L353" s="5">
        <f t="shared" si="104"/>
        <v>63322.804860846139</v>
      </c>
      <c r="M353" s="5">
        <f t="shared" si="67"/>
        <v>5108.6129075462923</v>
      </c>
      <c r="N353" s="5">
        <f t="shared" si="68"/>
        <v>4673.2686241279753</v>
      </c>
      <c r="O353" s="35">
        <f t="shared" si="69"/>
        <v>0.88560864624950775</v>
      </c>
      <c r="P353" s="5">
        <f t="shared" si="70"/>
        <v>435.34428341831722</v>
      </c>
      <c r="Q353" s="35">
        <f t="shared" si="71"/>
        <v>8.2500000000000004E-2</v>
      </c>
      <c r="R353" s="5">
        <f t="shared" si="105"/>
        <v>621350.46376328205</v>
      </c>
      <c r="S353" s="5">
        <f t="shared" si="106"/>
        <v>1156446.8280628277</v>
      </c>
      <c r="T353" s="5">
        <f t="shared" si="72"/>
        <v>58649.536236718166</v>
      </c>
      <c r="U353" s="5">
        <f t="shared" si="73"/>
        <v>1777797.2918261099</v>
      </c>
      <c r="V353" s="150"/>
      <c r="W353" s="2">
        <f t="shared" si="128"/>
        <v>348</v>
      </c>
      <c r="X353" s="118"/>
      <c r="Y353" s="5">
        <f t="shared" si="107"/>
        <v>61936.03476066039</v>
      </c>
      <c r="Z353" s="5">
        <f t="shared" si="108"/>
        <v>4989.5991023797669</v>
      </c>
      <c r="AA353" s="5">
        <f t="shared" si="74"/>
        <v>4576.6922039753645</v>
      </c>
      <c r="AB353" s="35">
        <f t="shared" si="75"/>
        <v>0.88672622746892138</v>
      </c>
      <c r="AC353" s="5">
        <f t="shared" si="76"/>
        <v>412.90689840440263</v>
      </c>
      <c r="AD353" s="35">
        <f t="shared" si="77"/>
        <v>0.08</v>
      </c>
      <c r="AE353" s="5">
        <f t="shared" si="109"/>
        <v>622640.65744331561</v>
      </c>
      <c r="AF353" s="5">
        <f t="shared" si="110"/>
        <v>1113739.8301848434</v>
      </c>
      <c r="AG353" s="5">
        <f t="shared" si="78"/>
        <v>57359.342556685027</v>
      </c>
      <c r="AH353" s="5">
        <f t="shared" si="79"/>
        <v>1736380.4876281591</v>
      </c>
      <c r="AI353" s="150"/>
      <c r="AJ353" s="2">
        <f t="shared" si="129"/>
        <v>348</v>
      </c>
      <c r="AK353" s="118"/>
      <c r="AL353" s="5">
        <f t="shared" si="111"/>
        <v>60557.877412971706</v>
      </c>
      <c r="AM353" s="5">
        <f t="shared" si="112"/>
        <v>4871.6032698015033</v>
      </c>
      <c r="AN353" s="5">
        <f t="shared" si="80"/>
        <v>4480.5003115093941</v>
      </c>
      <c r="AO353" s="35">
        <f t="shared" si="81"/>
        <v>0.88784491853071223</v>
      </c>
      <c r="AP353" s="5">
        <f t="shared" si="82"/>
        <v>391.10295829210895</v>
      </c>
      <c r="AQ353" s="35">
        <f t="shared" si="83"/>
        <v>7.7499999999999999E-2</v>
      </c>
      <c r="AR353" s="5">
        <f t="shared" si="113"/>
        <v>623922.62289853848</v>
      </c>
      <c r="AS353" s="5">
        <f t="shared" si="114"/>
        <v>1071395.3149923843</v>
      </c>
      <c r="AT353" s="5">
        <f t="shared" si="84"/>
        <v>56077.377101462313</v>
      </c>
      <c r="AU353" s="5">
        <f t="shared" si="85"/>
        <v>1695317.9378909227</v>
      </c>
      <c r="AV353" s="150"/>
      <c r="AW353" s="2">
        <f t="shared" si="130"/>
        <v>348</v>
      </c>
      <c r="AX353" s="118"/>
      <c r="AY353" s="5">
        <f t="shared" si="115"/>
        <v>59188.788473475441</v>
      </c>
      <c r="AZ353" s="5">
        <f t="shared" si="116"/>
        <v>4754.6586581588872</v>
      </c>
      <c r="BA353" s="5">
        <f t="shared" si="86"/>
        <v>4384.7287301996657</v>
      </c>
      <c r="BB353" s="35">
        <f t="shared" si="87"/>
        <v>0.88896471982992831</v>
      </c>
      <c r="BC353" s="5">
        <f t="shared" si="88"/>
        <v>369.92992795922146</v>
      </c>
      <c r="BD353" s="35">
        <f t="shared" si="89"/>
        <v>7.4999999999999997E-2</v>
      </c>
      <c r="BE353" s="5">
        <f t="shared" si="117"/>
        <v>625195.94025672402</v>
      </c>
      <c r="BF353" s="5">
        <f t="shared" si="118"/>
        <v>1029425.2727825685</v>
      </c>
      <c r="BG353" s="5">
        <f t="shared" si="90"/>
        <v>54804.059743275779</v>
      </c>
      <c r="BH353" s="5">
        <f t="shared" si="91"/>
        <v>1654621.2130392925</v>
      </c>
      <c r="BI353" s="150"/>
      <c r="BJ353" s="2">
        <f t="shared" si="131"/>
        <v>348</v>
      </c>
      <c r="BK353" s="118"/>
      <c r="BL353" s="5">
        <f t="shared" si="119"/>
        <v>57829.228502738406</v>
      </c>
      <c r="BM353" s="5">
        <f t="shared" si="120"/>
        <v>4638.7987043821031</v>
      </c>
      <c r="BN353" s="5">
        <f t="shared" si="92"/>
        <v>4289.4137821780587</v>
      </c>
      <c r="BO353" s="35">
        <f t="shared" si="93"/>
        <v>0.89008563176144195</v>
      </c>
      <c r="BP353" s="5">
        <f t="shared" si="94"/>
        <v>349.38492220404453</v>
      </c>
      <c r="BQ353" s="35">
        <f t="shared" si="95"/>
        <v>7.2499999999999995E-2</v>
      </c>
      <c r="BR353" s="5">
        <f t="shared" si="121"/>
        <v>626460.18527944025</v>
      </c>
      <c r="BS353" s="5">
        <f t="shared" si="122"/>
        <v>987841.76384553127</v>
      </c>
      <c r="BT353" s="5">
        <f t="shared" si="96"/>
        <v>53539.814720560345</v>
      </c>
      <c r="BU353" s="5">
        <f t="shared" si="97"/>
        <v>1614301.9491249714</v>
      </c>
      <c r="BV353" s="150"/>
      <c r="BW353" s="2">
        <f t="shared" si="132"/>
        <v>348</v>
      </c>
      <c r="BX353" s="118"/>
      <c r="BY353" s="5">
        <f t="shared" si="123"/>
        <v>56479.662162690758</v>
      </c>
      <c r="BZ353" s="5">
        <f t="shared" si="124"/>
        <v>4524.056967218442</v>
      </c>
      <c r="CA353" s="5">
        <f t="shared" si="98"/>
        <v>4194.5922712694128</v>
      </c>
      <c r="CB353" s="35">
        <f t="shared" si="99"/>
        <v>0.8912076547172274</v>
      </c>
      <c r="CC353" s="5">
        <f t="shared" si="100"/>
        <v>329.46469594902942</v>
      </c>
      <c r="CD353" s="35">
        <f t="shared" si="101"/>
        <v>7.0000000000000007E-2</v>
      </c>
      <c r="CE353" s="5">
        <f t="shared" si="125"/>
        <v>627714.93010857794</v>
      </c>
      <c r="CF353" s="5">
        <f t="shared" si="126"/>
        <v>946656.89448344009</v>
      </c>
      <c r="CG353" s="5">
        <f t="shared" si="102"/>
        <v>52285.069891421343</v>
      </c>
      <c r="CH353" s="5">
        <f t="shared" si="103"/>
        <v>1574371.824592018</v>
      </c>
    </row>
    <row r="354" spans="9:86" ht="14.25" customHeight="1">
      <c r="I354" s="150"/>
      <c r="J354" s="2">
        <f t="shared" si="127"/>
        <v>349</v>
      </c>
      <c r="K354" s="118"/>
      <c r="L354" s="5">
        <f t="shared" si="104"/>
        <v>58649.536236718166</v>
      </c>
      <c r="M354" s="5">
        <f t="shared" si="67"/>
        <v>5108.6129075462923</v>
      </c>
      <c r="N354" s="5">
        <f t="shared" si="68"/>
        <v>4705.3973459188546</v>
      </c>
      <c r="O354" s="35">
        <f t="shared" si="69"/>
        <v>0.96274875769053203</v>
      </c>
      <c r="P354" s="5">
        <f t="shared" si="70"/>
        <v>403.21556162743741</v>
      </c>
      <c r="Q354" s="35">
        <f t="shared" si="71"/>
        <v>8.2500000000000004E-2</v>
      </c>
      <c r="R354" s="5">
        <f t="shared" si="105"/>
        <v>626055.86110920087</v>
      </c>
      <c r="S354" s="5">
        <f t="shared" si="106"/>
        <v>1156850.0436244551</v>
      </c>
      <c r="T354" s="5">
        <f t="shared" si="72"/>
        <v>53944.13889079931</v>
      </c>
      <c r="U354" s="5">
        <f t="shared" si="73"/>
        <v>1782905.904733656</v>
      </c>
      <c r="V354" s="150"/>
      <c r="W354" s="2">
        <f t="shared" si="128"/>
        <v>349</v>
      </c>
      <c r="X354" s="118"/>
      <c r="Y354" s="5">
        <f t="shared" si="107"/>
        <v>57359.342556685027</v>
      </c>
      <c r="Z354" s="5">
        <f t="shared" si="108"/>
        <v>4989.5991023797669</v>
      </c>
      <c r="AA354" s="5">
        <f t="shared" si="74"/>
        <v>4607.2034853351997</v>
      </c>
      <c r="AB354" s="35">
        <f t="shared" si="75"/>
        <v>0.96386114902530307</v>
      </c>
      <c r="AC354" s="5">
        <f t="shared" si="76"/>
        <v>382.39561704456685</v>
      </c>
      <c r="AD354" s="35">
        <f t="shared" si="77"/>
        <v>7.9999999999999988E-2</v>
      </c>
      <c r="AE354" s="5">
        <f t="shared" si="109"/>
        <v>627247.86092865083</v>
      </c>
      <c r="AF354" s="5">
        <f t="shared" si="110"/>
        <v>1114122.2258018879</v>
      </c>
      <c r="AG354" s="5">
        <f t="shared" si="78"/>
        <v>52752.139071349826</v>
      </c>
      <c r="AH354" s="5">
        <f t="shared" si="79"/>
        <v>1741370.0867305389</v>
      </c>
      <c r="AI354" s="150"/>
      <c r="AJ354" s="2">
        <f t="shared" si="129"/>
        <v>349</v>
      </c>
      <c r="AK354" s="118"/>
      <c r="AL354" s="5">
        <f t="shared" si="111"/>
        <v>56077.377101462313</v>
      </c>
      <c r="AM354" s="5">
        <f t="shared" si="112"/>
        <v>4871.6032698015033</v>
      </c>
      <c r="AN354" s="5">
        <f t="shared" si="80"/>
        <v>4509.4368760212255</v>
      </c>
      <c r="AO354" s="35">
        <f t="shared" si="81"/>
        <v>0.96497456388422298</v>
      </c>
      <c r="AP354" s="5">
        <f t="shared" si="82"/>
        <v>362.16639378027742</v>
      </c>
      <c r="AQ354" s="35">
        <f t="shared" si="83"/>
        <v>7.7499999999999999E-2</v>
      </c>
      <c r="AR354" s="5">
        <f t="shared" si="113"/>
        <v>628432.05977455969</v>
      </c>
      <c r="AS354" s="5">
        <f t="shared" si="114"/>
        <v>1071757.4813861647</v>
      </c>
      <c r="AT354" s="5">
        <f t="shared" si="84"/>
        <v>51567.940225441089</v>
      </c>
      <c r="AU354" s="5">
        <f t="shared" si="85"/>
        <v>1700189.5411607244</v>
      </c>
      <c r="AV354" s="150"/>
      <c r="AW354" s="2">
        <f t="shared" si="130"/>
        <v>349</v>
      </c>
      <c r="AX354" s="118"/>
      <c r="AY354" s="5">
        <f t="shared" si="115"/>
        <v>54804.059743275779</v>
      </c>
      <c r="AZ354" s="5">
        <f t="shared" si="116"/>
        <v>4754.6586581588872</v>
      </c>
      <c r="BA354" s="5">
        <f t="shared" si="86"/>
        <v>4412.1332847634139</v>
      </c>
      <c r="BB354" s="35">
        <f t="shared" si="87"/>
        <v>0.96608900262461228</v>
      </c>
      <c r="BC354" s="5">
        <f t="shared" si="88"/>
        <v>342.52537339547359</v>
      </c>
      <c r="BD354" s="35">
        <f t="shared" si="89"/>
        <v>7.4999999999999997E-2</v>
      </c>
      <c r="BE354" s="5">
        <f t="shared" si="117"/>
        <v>629608.07354148745</v>
      </c>
      <c r="BF354" s="5">
        <f t="shared" si="118"/>
        <v>1029767.7981559639</v>
      </c>
      <c r="BG354" s="5">
        <f t="shared" si="90"/>
        <v>50391.926458512367</v>
      </c>
      <c r="BH354" s="5">
        <f t="shared" si="91"/>
        <v>1659375.8716974515</v>
      </c>
      <c r="BI354" s="150"/>
      <c r="BJ354" s="2">
        <f t="shared" si="131"/>
        <v>349</v>
      </c>
      <c r="BK354" s="118"/>
      <c r="BL354" s="5">
        <f t="shared" si="119"/>
        <v>53539.814720560345</v>
      </c>
      <c r="BM354" s="5">
        <f t="shared" si="120"/>
        <v>4638.7987043821031</v>
      </c>
      <c r="BN354" s="5">
        <f t="shared" si="92"/>
        <v>4315.3289904453841</v>
      </c>
      <c r="BO354" s="35">
        <f t="shared" si="93"/>
        <v>0.96720446560414697</v>
      </c>
      <c r="BP354" s="5">
        <f t="shared" si="94"/>
        <v>323.46971393671873</v>
      </c>
      <c r="BQ354" s="35">
        <f t="shared" si="95"/>
        <v>7.2499999999999995E-2</v>
      </c>
      <c r="BR354" s="5">
        <f t="shared" si="121"/>
        <v>630775.51426988561</v>
      </c>
      <c r="BS354" s="5">
        <f t="shared" si="122"/>
        <v>988165.23355946795</v>
      </c>
      <c r="BT354" s="5">
        <f t="shared" si="96"/>
        <v>49224.48573011496</v>
      </c>
      <c r="BU354" s="5">
        <f t="shared" si="97"/>
        <v>1618940.7478293534</v>
      </c>
      <c r="BV354" s="150"/>
      <c r="BW354" s="2">
        <f t="shared" si="132"/>
        <v>349</v>
      </c>
      <c r="BX354" s="118"/>
      <c r="BY354" s="5">
        <f t="shared" si="123"/>
        <v>52285.069891421343</v>
      </c>
      <c r="BZ354" s="5">
        <f t="shared" si="124"/>
        <v>4524.056967218442</v>
      </c>
      <c r="CA354" s="5">
        <f t="shared" si="98"/>
        <v>4219.060726185151</v>
      </c>
      <c r="CB354" s="35">
        <f t="shared" si="99"/>
        <v>0.96832095317766242</v>
      </c>
      <c r="CC354" s="5">
        <f t="shared" si="100"/>
        <v>304.9962410332912</v>
      </c>
      <c r="CD354" s="35">
        <f t="shared" si="101"/>
        <v>7.0000000000000007E-2</v>
      </c>
      <c r="CE354" s="5">
        <f t="shared" si="125"/>
        <v>631933.99083476304</v>
      </c>
      <c r="CF354" s="5">
        <f t="shared" si="126"/>
        <v>946961.8907244734</v>
      </c>
      <c r="CG354" s="5">
        <f t="shared" si="102"/>
        <v>48066.009165236188</v>
      </c>
      <c r="CH354" s="5">
        <f t="shared" si="103"/>
        <v>1578895.8815592364</v>
      </c>
    </row>
    <row r="355" spans="9:86" ht="14.25" customHeight="1">
      <c r="I355" s="150"/>
      <c r="J355" s="2">
        <f t="shared" si="127"/>
        <v>350</v>
      </c>
      <c r="K355" s="118"/>
      <c r="L355" s="5">
        <f t="shared" si="104"/>
        <v>53944.13889079931</v>
      </c>
      <c r="M355" s="5">
        <f t="shared" si="67"/>
        <v>5108.6129075462923</v>
      </c>
      <c r="N355" s="5">
        <f t="shared" si="68"/>
        <v>4737.746952672047</v>
      </c>
      <c r="O355" s="35">
        <f t="shared" si="69"/>
        <v>1.0539229024890668</v>
      </c>
      <c r="P355" s="5">
        <f t="shared" si="70"/>
        <v>370.86595487424523</v>
      </c>
      <c r="Q355" s="35">
        <f t="shared" si="71"/>
        <v>8.2500000000000004E-2</v>
      </c>
      <c r="R355" s="5">
        <f t="shared" si="105"/>
        <v>630793.60806187289</v>
      </c>
      <c r="S355" s="5">
        <f t="shared" si="106"/>
        <v>1157220.9095793294</v>
      </c>
      <c r="T355" s="5">
        <f t="shared" si="72"/>
        <v>49206.391938127264</v>
      </c>
      <c r="U355" s="5">
        <f t="shared" si="73"/>
        <v>1788014.5176412023</v>
      </c>
      <c r="V355" s="150"/>
      <c r="W355" s="2">
        <f t="shared" si="128"/>
        <v>350</v>
      </c>
      <c r="X355" s="118"/>
      <c r="Y355" s="5">
        <f t="shared" si="107"/>
        <v>52752.139071349826</v>
      </c>
      <c r="Z355" s="5">
        <f t="shared" si="108"/>
        <v>4989.5991023797669</v>
      </c>
      <c r="AA355" s="5">
        <f t="shared" si="74"/>
        <v>4637.9181752374343</v>
      </c>
      <c r="AB355" s="35">
        <f t="shared" si="75"/>
        <v>1.0550286506405571</v>
      </c>
      <c r="AC355" s="5">
        <f t="shared" si="76"/>
        <v>351.68092714233222</v>
      </c>
      <c r="AD355" s="35">
        <f t="shared" si="77"/>
        <v>8.0000000000000016E-2</v>
      </c>
      <c r="AE355" s="5">
        <f t="shared" si="109"/>
        <v>631885.77910388832</v>
      </c>
      <c r="AF355" s="5">
        <f t="shared" si="110"/>
        <v>1114473.9067290302</v>
      </c>
      <c r="AG355" s="5">
        <f t="shared" si="78"/>
        <v>48114.220896112391</v>
      </c>
      <c r="AH355" s="5">
        <f t="shared" si="79"/>
        <v>1746359.6858329186</v>
      </c>
      <c r="AI355" s="150"/>
      <c r="AJ355" s="2">
        <f t="shared" si="129"/>
        <v>350</v>
      </c>
      <c r="AK355" s="118"/>
      <c r="AL355" s="5">
        <f t="shared" si="111"/>
        <v>51567.940225441089</v>
      </c>
      <c r="AM355" s="5">
        <f t="shared" si="112"/>
        <v>4871.6032698015033</v>
      </c>
      <c r="AN355" s="5">
        <f t="shared" si="80"/>
        <v>4538.5603225121959</v>
      </c>
      <c r="AO355" s="35">
        <f t="shared" si="81"/>
        <v>1.056135335870505</v>
      </c>
      <c r="AP355" s="5">
        <f t="shared" si="82"/>
        <v>333.04294728930705</v>
      </c>
      <c r="AQ355" s="35">
        <f t="shared" si="83"/>
        <v>7.7499999999999999E-2</v>
      </c>
      <c r="AR355" s="5">
        <f t="shared" si="113"/>
        <v>632970.62009707186</v>
      </c>
      <c r="AS355" s="5">
        <f t="shared" si="114"/>
        <v>1072090.524333454</v>
      </c>
      <c r="AT355" s="5">
        <f t="shared" si="84"/>
        <v>47029.379902928893</v>
      </c>
      <c r="AU355" s="5">
        <f t="shared" si="85"/>
        <v>1705061.1444305258</v>
      </c>
      <c r="AV355" s="150"/>
      <c r="AW355" s="2">
        <f t="shared" si="130"/>
        <v>350</v>
      </c>
      <c r="AX355" s="118"/>
      <c r="AY355" s="5">
        <f t="shared" si="115"/>
        <v>50391.926458512367</v>
      </c>
      <c r="AZ355" s="5">
        <f t="shared" si="116"/>
        <v>4754.6586581588872</v>
      </c>
      <c r="BA355" s="5">
        <f t="shared" si="86"/>
        <v>4439.7091177931852</v>
      </c>
      <c r="BB355" s="35">
        <f t="shared" si="87"/>
        <v>1.0572429585001226</v>
      </c>
      <c r="BC355" s="5">
        <f t="shared" si="88"/>
        <v>314.94954036570226</v>
      </c>
      <c r="BD355" s="35">
        <f t="shared" si="89"/>
        <v>7.4999999999999997E-2</v>
      </c>
      <c r="BE355" s="5">
        <f t="shared" si="117"/>
        <v>634047.78265928058</v>
      </c>
      <c r="BF355" s="5">
        <f t="shared" si="118"/>
        <v>1030082.7476963296</v>
      </c>
      <c r="BG355" s="5">
        <f t="shared" si="90"/>
        <v>45952.21734071918</v>
      </c>
      <c r="BH355" s="5">
        <f t="shared" si="91"/>
        <v>1664130.5303556102</v>
      </c>
      <c r="BI355" s="150"/>
      <c r="BJ355" s="2">
        <f t="shared" si="131"/>
        <v>350</v>
      </c>
      <c r="BK355" s="118"/>
      <c r="BL355" s="5">
        <f t="shared" si="119"/>
        <v>49224.48573011496</v>
      </c>
      <c r="BM355" s="5">
        <f t="shared" si="120"/>
        <v>4638.7987043821031</v>
      </c>
      <c r="BN355" s="5">
        <f t="shared" si="92"/>
        <v>4341.4007697626585</v>
      </c>
      <c r="BO355" s="35">
        <f t="shared" si="93"/>
        <v>1.0583515188515151</v>
      </c>
      <c r="BP355" s="5">
        <f t="shared" si="94"/>
        <v>297.39793461944453</v>
      </c>
      <c r="BQ355" s="35">
        <f t="shared" si="95"/>
        <v>7.2499999999999995E-2</v>
      </c>
      <c r="BR355" s="5">
        <f t="shared" si="121"/>
        <v>635116.9150396483</v>
      </c>
      <c r="BS355" s="5">
        <f t="shared" si="122"/>
        <v>988462.6314940874</v>
      </c>
      <c r="BT355" s="5">
        <f t="shared" si="96"/>
        <v>44883.084960352302</v>
      </c>
      <c r="BU355" s="5">
        <f t="shared" si="97"/>
        <v>1623579.5465337357</v>
      </c>
      <c r="BV355" s="150"/>
      <c r="BW355" s="2">
        <f t="shared" si="132"/>
        <v>350</v>
      </c>
      <c r="BX355" s="118"/>
      <c r="BY355" s="5">
        <f t="shared" si="123"/>
        <v>48066.009165236188</v>
      </c>
      <c r="BZ355" s="5">
        <f t="shared" si="124"/>
        <v>4524.056967218442</v>
      </c>
      <c r="CA355" s="5">
        <f t="shared" si="98"/>
        <v>4243.6719137545642</v>
      </c>
      <c r="CB355" s="35">
        <f t="shared" si="99"/>
        <v>1.0594610172438796</v>
      </c>
      <c r="CC355" s="5">
        <f t="shared" si="100"/>
        <v>280.3850534638778</v>
      </c>
      <c r="CD355" s="35">
        <f t="shared" si="101"/>
        <v>7.0000000000000007E-2</v>
      </c>
      <c r="CE355" s="5">
        <f t="shared" si="125"/>
        <v>636177.66274851758</v>
      </c>
      <c r="CF355" s="5">
        <f t="shared" si="126"/>
        <v>947242.27577793726</v>
      </c>
      <c r="CG355" s="5">
        <f t="shared" si="102"/>
        <v>43822.337251481622</v>
      </c>
      <c r="CH355" s="5">
        <f t="shared" si="103"/>
        <v>1583419.9385264548</v>
      </c>
    </row>
    <row r="356" spans="9:86" ht="14.25" customHeight="1">
      <c r="I356" s="150"/>
      <c r="J356" s="2">
        <f t="shared" si="127"/>
        <v>351</v>
      </c>
      <c r="K356" s="118"/>
      <c r="L356" s="5">
        <f t="shared" si="104"/>
        <v>49206.391938127264</v>
      </c>
      <c r="M356" s="5">
        <f t="shared" si="67"/>
        <v>5108.6129075462923</v>
      </c>
      <c r="N356" s="5">
        <f t="shared" si="68"/>
        <v>4770.3189629716671</v>
      </c>
      <c r="O356" s="35">
        <f t="shared" si="69"/>
        <v>1.1633412916687556</v>
      </c>
      <c r="P356" s="5">
        <f t="shared" si="70"/>
        <v>338.29394457462496</v>
      </c>
      <c r="Q356" s="35">
        <f t="shared" si="71"/>
        <v>8.2500000000000004E-2</v>
      </c>
      <c r="R356" s="5">
        <f t="shared" si="105"/>
        <v>635563.92702484457</v>
      </c>
      <c r="S356" s="5">
        <f t="shared" si="106"/>
        <v>1157559.2035239041</v>
      </c>
      <c r="T356" s="5">
        <f t="shared" si="72"/>
        <v>44436.072975155599</v>
      </c>
      <c r="U356" s="5">
        <f t="shared" si="73"/>
        <v>1793123.1305487487</v>
      </c>
      <c r="V356" s="150"/>
      <c r="W356" s="2">
        <f t="shared" si="128"/>
        <v>351</v>
      </c>
      <c r="X356" s="118"/>
      <c r="Y356" s="5">
        <f t="shared" si="107"/>
        <v>48114.220896112391</v>
      </c>
      <c r="Z356" s="5">
        <f t="shared" si="108"/>
        <v>4989.5991023797669</v>
      </c>
      <c r="AA356" s="5">
        <f t="shared" si="74"/>
        <v>4668.8376297390178</v>
      </c>
      <c r="AB356" s="35">
        <f t="shared" si="75"/>
        <v>1.1644385072313432</v>
      </c>
      <c r="AC356" s="5">
        <f t="shared" si="76"/>
        <v>320.76147264074928</v>
      </c>
      <c r="AD356" s="35">
        <f t="shared" si="77"/>
        <v>0.08</v>
      </c>
      <c r="AE356" s="5">
        <f t="shared" si="109"/>
        <v>636554.61673362728</v>
      </c>
      <c r="AF356" s="5">
        <f t="shared" si="110"/>
        <v>1114794.668201671</v>
      </c>
      <c r="AG356" s="5">
        <f t="shared" si="78"/>
        <v>43445.38326637337</v>
      </c>
      <c r="AH356" s="5">
        <f t="shared" si="79"/>
        <v>1751349.2849352984</v>
      </c>
      <c r="AI356" s="150"/>
      <c r="AJ356" s="2">
        <f t="shared" si="129"/>
        <v>351</v>
      </c>
      <c r="AK356" s="118"/>
      <c r="AL356" s="5">
        <f t="shared" si="111"/>
        <v>47029.379902928893</v>
      </c>
      <c r="AM356" s="5">
        <f t="shared" si="112"/>
        <v>4871.6032698015033</v>
      </c>
      <c r="AN356" s="5">
        <f t="shared" si="80"/>
        <v>4567.8718579284205</v>
      </c>
      <c r="AO356" s="35">
        <f t="shared" si="81"/>
        <v>1.1655365732714522</v>
      </c>
      <c r="AP356" s="5">
        <f t="shared" si="82"/>
        <v>303.73141187308244</v>
      </c>
      <c r="AQ356" s="35">
        <f t="shared" si="83"/>
        <v>7.7499999999999999E-2</v>
      </c>
      <c r="AR356" s="5">
        <f t="shared" si="113"/>
        <v>637538.49195500033</v>
      </c>
      <c r="AS356" s="5">
        <f t="shared" si="114"/>
        <v>1072394.2557453271</v>
      </c>
      <c r="AT356" s="5">
        <f t="shared" si="84"/>
        <v>42461.508045000475</v>
      </c>
      <c r="AU356" s="5">
        <f t="shared" si="85"/>
        <v>1709932.7477003275</v>
      </c>
      <c r="AV356" s="150"/>
      <c r="AW356" s="2">
        <f t="shared" si="130"/>
        <v>351</v>
      </c>
      <c r="AX356" s="118"/>
      <c r="AY356" s="5">
        <f t="shared" si="115"/>
        <v>45952.21734071918</v>
      </c>
      <c r="AZ356" s="5">
        <f t="shared" si="116"/>
        <v>4754.6586581588872</v>
      </c>
      <c r="BA356" s="5">
        <f t="shared" si="86"/>
        <v>4467.4572997793921</v>
      </c>
      <c r="BB356" s="35">
        <f t="shared" si="87"/>
        <v>1.1666354900756502</v>
      </c>
      <c r="BC356" s="5">
        <f t="shared" si="88"/>
        <v>287.20135837949488</v>
      </c>
      <c r="BD356" s="35">
        <f t="shared" si="89"/>
        <v>7.5000000000000011E-2</v>
      </c>
      <c r="BE356" s="5">
        <f t="shared" si="117"/>
        <v>638515.23995905998</v>
      </c>
      <c r="BF356" s="5">
        <f t="shared" si="118"/>
        <v>1030369.9490547091</v>
      </c>
      <c r="BG356" s="5">
        <f t="shared" si="90"/>
        <v>41484.760040939786</v>
      </c>
      <c r="BH356" s="5">
        <f t="shared" si="91"/>
        <v>1668885.1890137689</v>
      </c>
      <c r="BI356" s="150"/>
      <c r="BJ356" s="2">
        <f t="shared" si="131"/>
        <v>351</v>
      </c>
      <c r="BK356" s="118"/>
      <c r="BL356" s="5">
        <f t="shared" si="119"/>
        <v>44883.084960352302</v>
      </c>
      <c r="BM356" s="5">
        <f t="shared" si="120"/>
        <v>4638.7987043821031</v>
      </c>
      <c r="BN356" s="5">
        <f t="shared" si="92"/>
        <v>4367.6300660799743</v>
      </c>
      <c r="BO356" s="35">
        <f t="shared" si="93"/>
        <v>1.1677352579319737</v>
      </c>
      <c r="BP356" s="5">
        <f t="shared" si="94"/>
        <v>271.1686383021285</v>
      </c>
      <c r="BQ356" s="35">
        <f t="shared" si="95"/>
        <v>7.2499999999999995E-2</v>
      </c>
      <c r="BR356" s="5">
        <f t="shared" si="121"/>
        <v>639484.54510572832</v>
      </c>
      <c r="BS356" s="5">
        <f t="shared" si="122"/>
        <v>988733.80013238953</v>
      </c>
      <c r="BT356" s="5">
        <f t="shared" si="96"/>
        <v>40515.454894272327</v>
      </c>
      <c r="BU356" s="5">
        <f t="shared" si="97"/>
        <v>1628218.345238118</v>
      </c>
      <c r="BV356" s="150"/>
      <c r="BW356" s="2">
        <f t="shared" si="132"/>
        <v>351</v>
      </c>
      <c r="BX356" s="118"/>
      <c r="BY356" s="5">
        <f t="shared" si="123"/>
        <v>43822.337251481622</v>
      </c>
      <c r="BZ356" s="5">
        <f t="shared" si="124"/>
        <v>4524.056967218442</v>
      </c>
      <c r="CA356" s="5">
        <f t="shared" si="98"/>
        <v>4268.426666584799</v>
      </c>
      <c r="CB356" s="35">
        <f t="shared" si="99"/>
        <v>1.1688358771253309</v>
      </c>
      <c r="CC356" s="5">
        <f t="shared" si="100"/>
        <v>255.6303006336428</v>
      </c>
      <c r="CD356" s="35">
        <f t="shared" si="101"/>
        <v>7.0000000000000007E-2</v>
      </c>
      <c r="CE356" s="5">
        <f t="shared" si="125"/>
        <v>640446.08941510238</v>
      </c>
      <c r="CF356" s="5">
        <f t="shared" si="126"/>
        <v>947497.90607857087</v>
      </c>
      <c r="CG356" s="5">
        <f t="shared" si="102"/>
        <v>39553.910584896825</v>
      </c>
      <c r="CH356" s="5">
        <f t="shared" si="103"/>
        <v>1587943.9954936733</v>
      </c>
    </row>
    <row r="357" spans="9:86" ht="14.25" customHeight="1">
      <c r="I357" s="150"/>
      <c r="J357" s="2">
        <f t="shared" si="127"/>
        <v>352</v>
      </c>
      <c r="K357" s="118"/>
      <c r="L357" s="5">
        <f t="shared" si="104"/>
        <v>44436.072975155599</v>
      </c>
      <c r="M357" s="5">
        <f t="shared" si="67"/>
        <v>5108.6129075462923</v>
      </c>
      <c r="N357" s="5">
        <f t="shared" si="68"/>
        <v>4803.1149058420979</v>
      </c>
      <c r="O357" s="35">
        <f t="shared" si="69"/>
        <v>1.2970853410545635</v>
      </c>
      <c r="P357" s="5">
        <f t="shared" si="70"/>
        <v>305.49800170419473</v>
      </c>
      <c r="Q357" s="35">
        <f t="shared" si="71"/>
        <v>8.2500000000000004E-2</v>
      </c>
      <c r="R357" s="5">
        <f t="shared" si="105"/>
        <v>640367.04193068668</v>
      </c>
      <c r="S357" s="5">
        <f t="shared" si="106"/>
        <v>1157864.7015256083</v>
      </c>
      <c r="T357" s="5">
        <f t="shared" si="72"/>
        <v>39632.958069313499</v>
      </c>
      <c r="U357" s="5">
        <f t="shared" si="73"/>
        <v>1798231.743456295</v>
      </c>
      <c r="V357" s="150"/>
      <c r="W357" s="2">
        <f t="shared" si="128"/>
        <v>352</v>
      </c>
      <c r="X357" s="118"/>
      <c r="Y357" s="5">
        <f t="shared" si="107"/>
        <v>43445.38326637337</v>
      </c>
      <c r="Z357" s="5">
        <f t="shared" si="108"/>
        <v>4989.5991023797669</v>
      </c>
      <c r="AA357" s="5">
        <f t="shared" si="74"/>
        <v>4699.9632139372779</v>
      </c>
      <c r="AB357" s="35">
        <f t="shared" si="75"/>
        <v>1.2981715047016391</v>
      </c>
      <c r="AC357" s="5">
        <f t="shared" si="76"/>
        <v>289.63588844248915</v>
      </c>
      <c r="AD357" s="35">
        <f t="shared" si="77"/>
        <v>0.08</v>
      </c>
      <c r="AE357" s="5">
        <f t="shared" si="109"/>
        <v>641254.57994756452</v>
      </c>
      <c r="AF357" s="5">
        <f t="shared" si="110"/>
        <v>1115084.3040901134</v>
      </c>
      <c r="AG357" s="5">
        <f t="shared" si="78"/>
        <v>38745.420052436093</v>
      </c>
      <c r="AH357" s="5">
        <f t="shared" si="79"/>
        <v>1756338.8840376779</v>
      </c>
      <c r="AI357" s="150"/>
      <c r="AJ357" s="2">
        <f t="shared" si="129"/>
        <v>352</v>
      </c>
      <c r="AK357" s="118"/>
      <c r="AL357" s="5">
        <f t="shared" si="111"/>
        <v>42461.508045000475</v>
      </c>
      <c r="AM357" s="5">
        <f t="shared" si="112"/>
        <v>4871.6032698015033</v>
      </c>
      <c r="AN357" s="5">
        <f t="shared" si="80"/>
        <v>4597.3726970108755</v>
      </c>
      <c r="AO357" s="35">
        <f t="shared" si="81"/>
        <v>1.2992584320289158</v>
      </c>
      <c r="AP357" s="5">
        <f t="shared" si="82"/>
        <v>274.23057279062806</v>
      </c>
      <c r="AQ357" s="35">
        <f t="shared" si="83"/>
        <v>7.7499999999999999E-2</v>
      </c>
      <c r="AR357" s="5">
        <f t="shared" si="113"/>
        <v>642135.86465201119</v>
      </c>
      <c r="AS357" s="5">
        <f t="shared" si="114"/>
        <v>1072668.4863181177</v>
      </c>
      <c r="AT357" s="5">
        <f t="shared" si="84"/>
        <v>37864.135347989599</v>
      </c>
      <c r="AU357" s="5">
        <f t="shared" si="85"/>
        <v>1714804.350970129</v>
      </c>
      <c r="AV357" s="150"/>
      <c r="AW357" s="2">
        <f t="shared" si="130"/>
        <v>352</v>
      </c>
      <c r="AX357" s="118"/>
      <c r="AY357" s="5">
        <f t="shared" si="115"/>
        <v>41484.760040939786</v>
      </c>
      <c r="AZ357" s="5">
        <f t="shared" si="116"/>
        <v>4754.6586581588872</v>
      </c>
      <c r="BA357" s="5">
        <f t="shared" si="86"/>
        <v>4495.3789079030139</v>
      </c>
      <c r="BB357" s="35">
        <f t="shared" si="87"/>
        <v>1.3003461232896194</v>
      </c>
      <c r="BC357" s="5">
        <f t="shared" si="88"/>
        <v>259.27975025587364</v>
      </c>
      <c r="BD357" s="35">
        <f t="shared" si="89"/>
        <v>7.4999999999999997E-2</v>
      </c>
      <c r="BE357" s="5">
        <f t="shared" si="117"/>
        <v>643010.61886696296</v>
      </c>
      <c r="BF357" s="5">
        <f t="shared" si="118"/>
        <v>1030629.2288049649</v>
      </c>
      <c r="BG357" s="5">
        <f t="shared" si="90"/>
        <v>36989.381133036775</v>
      </c>
      <c r="BH357" s="5">
        <f t="shared" si="91"/>
        <v>1673639.8476719279</v>
      </c>
      <c r="BI357" s="150"/>
      <c r="BJ357" s="2">
        <f t="shared" si="131"/>
        <v>352</v>
      </c>
      <c r="BK357" s="118"/>
      <c r="BL357" s="5">
        <f t="shared" si="119"/>
        <v>40515.454894272327</v>
      </c>
      <c r="BM357" s="5">
        <f t="shared" si="120"/>
        <v>4638.7987043821031</v>
      </c>
      <c r="BN357" s="5">
        <f t="shared" si="92"/>
        <v>4394.0178310625415</v>
      </c>
      <c r="BO357" s="35">
        <f t="shared" si="93"/>
        <v>1.3014345787391046</v>
      </c>
      <c r="BP357" s="5">
        <f t="shared" si="94"/>
        <v>244.78087331956198</v>
      </c>
      <c r="BQ357" s="35">
        <f t="shared" si="95"/>
        <v>7.2499999999999995E-2</v>
      </c>
      <c r="BR357" s="5">
        <f t="shared" si="121"/>
        <v>643878.56293679087</v>
      </c>
      <c r="BS357" s="5">
        <f t="shared" si="122"/>
        <v>988978.58100570913</v>
      </c>
      <c r="BT357" s="5">
        <f t="shared" si="96"/>
        <v>36121.437063209785</v>
      </c>
      <c r="BU357" s="5">
        <f t="shared" si="97"/>
        <v>1632857.1439425</v>
      </c>
      <c r="BV357" s="150"/>
      <c r="BW357" s="2">
        <f t="shared" si="132"/>
        <v>352</v>
      </c>
      <c r="BX357" s="118"/>
      <c r="BY357" s="5">
        <f t="shared" si="123"/>
        <v>39553.910584896825</v>
      </c>
      <c r="BZ357" s="5">
        <f t="shared" si="124"/>
        <v>4524.056967218442</v>
      </c>
      <c r="CA357" s="5">
        <f t="shared" si="98"/>
        <v>4293.3258221398773</v>
      </c>
      <c r="CB357" s="35">
        <f t="shared" si="99"/>
        <v>1.3025237986291747</v>
      </c>
      <c r="CC357" s="5">
        <f t="shared" si="100"/>
        <v>230.73114507856482</v>
      </c>
      <c r="CD357" s="35">
        <f t="shared" si="101"/>
        <v>7.0000000000000007E-2</v>
      </c>
      <c r="CE357" s="5">
        <f t="shared" si="125"/>
        <v>644739.41523724224</v>
      </c>
      <c r="CF357" s="5">
        <f t="shared" si="126"/>
        <v>947728.63722364942</v>
      </c>
      <c r="CG357" s="5">
        <f t="shared" si="102"/>
        <v>35260.584762756946</v>
      </c>
      <c r="CH357" s="5">
        <f t="shared" si="103"/>
        <v>1592468.0524608917</v>
      </c>
    </row>
    <row r="358" spans="9:86" ht="14.25" customHeight="1">
      <c r="I358" s="150"/>
      <c r="J358" s="2">
        <f t="shared" si="127"/>
        <v>353</v>
      </c>
      <c r="K358" s="118"/>
      <c r="L358" s="5">
        <f t="shared" si="104"/>
        <v>39632.958069313499</v>
      </c>
      <c r="M358" s="5">
        <f t="shared" si="67"/>
        <v>5108.6129075462923</v>
      </c>
      <c r="N358" s="5">
        <f t="shared" si="68"/>
        <v>4836.1363208197617</v>
      </c>
      <c r="O358" s="35">
        <f t="shared" si="69"/>
        <v>1.4642771742735672</v>
      </c>
      <c r="P358" s="5">
        <f t="shared" si="70"/>
        <v>272.47658672653029</v>
      </c>
      <c r="Q358" s="35">
        <f t="shared" si="71"/>
        <v>8.249999999999999E-2</v>
      </c>
      <c r="R358" s="5">
        <f t="shared" si="105"/>
        <v>645203.17825150641</v>
      </c>
      <c r="S358" s="5">
        <f t="shared" si="106"/>
        <v>1158137.1781123348</v>
      </c>
      <c r="T358" s="5">
        <f t="shared" si="72"/>
        <v>34796.821748493734</v>
      </c>
      <c r="U358" s="5">
        <f t="shared" si="73"/>
        <v>1803340.3563638413</v>
      </c>
      <c r="V358" s="150"/>
      <c r="W358" s="2">
        <f t="shared" si="128"/>
        <v>353</v>
      </c>
      <c r="X358" s="118"/>
      <c r="Y358" s="5">
        <f t="shared" si="107"/>
        <v>38745.420052436093</v>
      </c>
      <c r="Z358" s="5">
        <f t="shared" si="108"/>
        <v>4989.5991023797669</v>
      </c>
      <c r="AA358" s="5">
        <f t="shared" si="74"/>
        <v>4731.2963020301931</v>
      </c>
      <c r="AB358" s="35">
        <f t="shared" si="75"/>
        <v>1.4653488218097817</v>
      </c>
      <c r="AC358" s="5">
        <f t="shared" si="76"/>
        <v>258.30280034957394</v>
      </c>
      <c r="AD358" s="35">
        <f t="shared" si="77"/>
        <v>7.9999999999999988E-2</v>
      </c>
      <c r="AE358" s="5">
        <f t="shared" si="109"/>
        <v>645985.87624959473</v>
      </c>
      <c r="AF358" s="5">
        <f t="shared" si="110"/>
        <v>1115342.606890463</v>
      </c>
      <c r="AG358" s="5">
        <f t="shared" si="78"/>
        <v>34014.123750405903</v>
      </c>
      <c r="AH358" s="5">
        <f t="shared" si="79"/>
        <v>1761328.4831400579</v>
      </c>
      <c r="AI358" s="150"/>
      <c r="AJ358" s="2">
        <f t="shared" si="129"/>
        <v>353</v>
      </c>
      <c r="AK358" s="118"/>
      <c r="AL358" s="5">
        <f t="shared" si="111"/>
        <v>37864.135347989599</v>
      </c>
      <c r="AM358" s="5">
        <f t="shared" si="112"/>
        <v>4871.6032698015033</v>
      </c>
      <c r="AN358" s="5">
        <f t="shared" si="80"/>
        <v>4627.0640623457375</v>
      </c>
      <c r="AO358" s="35">
        <f t="shared" si="81"/>
        <v>1.4664211459696503</v>
      </c>
      <c r="AP358" s="5">
        <f t="shared" si="82"/>
        <v>244.53920745576616</v>
      </c>
      <c r="AQ358" s="35">
        <f t="shared" si="83"/>
        <v>7.7499999999999999E-2</v>
      </c>
      <c r="AR358" s="5">
        <f t="shared" si="113"/>
        <v>646762.92871435697</v>
      </c>
      <c r="AS358" s="5">
        <f t="shared" si="114"/>
        <v>1072913.0255255734</v>
      </c>
      <c r="AT358" s="5">
        <f t="shared" si="84"/>
        <v>33237.071285643862</v>
      </c>
      <c r="AU358" s="5">
        <f t="shared" si="85"/>
        <v>1719675.9542399305</v>
      </c>
      <c r="AV358" s="150"/>
      <c r="AW358" s="2">
        <f t="shared" si="130"/>
        <v>353</v>
      </c>
      <c r="AX358" s="118"/>
      <c r="AY358" s="5">
        <f t="shared" si="115"/>
        <v>36989.381133036775</v>
      </c>
      <c r="AZ358" s="5">
        <f t="shared" si="116"/>
        <v>4754.6586581588872</v>
      </c>
      <c r="BA358" s="5">
        <f t="shared" si="86"/>
        <v>4523.4750260774072</v>
      </c>
      <c r="BB358" s="35">
        <f t="shared" si="87"/>
        <v>1.4674941469741869</v>
      </c>
      <c r="BC358" s="5">
        <f t="shared" si="88"/>
        <v>231.18363208147983</v>
      </c>
      <c r="BD358" s="35">
        <f t="shared" si="89"/>
        <v>7.4999999999999997E-2</v>
      </c>
      <c r="BE358" s="5">
        <f t="shared" si="117"/>
        <v>647534.09389304032</v>
      </c>
      <c r="BF358" s="5">
        <f t="shared" si="118"/>
        <v>1030860.4124370464</v>
      </c>
      <c r="BG358" s="5">
        <f t="shared" si="90"/>
        <v>32465.906106959366</v>
      </c>
      <c r="BH358" s="5">
        <f t="shared" si="91"/>
        <v>1678394.5063300868</v>
      </c>
      <c r="BI358" s="150"/>
      <c r="BJ358" s="2">
        <f t="shared" si="131"/>
        <v>353</v>
      </c>
      <c r="BK358" s="118"/>
      <c r="BL358" s="5">
        <f t="shared" si="119"/>
        <v>36121.437063209785</v>
      </c>
      <c r="BM358" s="5">
        <f t="shared" si="120"/>
        <v>4638.7987043821031</v>
      </c>
      <c r="BN358" s="5">
        <f t="shared" si="92"/>
        <v>4420.5650221252108</v>
      </c>
      <c r="BO358" s="35">
        <f t="shared" si="93"/>
        <v>1.4685678250473444</v>
      </c>
      <c r="BP358" s="5">
        <f t="shared" si="94"/>
        <v>218.23368225689245</v>
      </c>
      <c r="BQ358" s="35">
        <f t="shared" si="95"/>
        <v>7.2499999999999995E-2</v>
      </c>
      <c r="BR358" s="5">
        <f t="shared" si="121"/>
        <v>648299.12795891613</v>
      </c>
      <c r="BS358" s="5">
        <f t="shared" si="122"/>
        <v>989196.81468796602</v>
      </c>
      <c r="BT358" s="5">
        <f t="shared" si="96"/>
        <v>31700.872041084574</v>
      </c>
      <c r="BU358" s="5">
        <f t="shared" si="97"/>
        <v>1637495.942646882</v>
      </c>
      <c r="BV358" s="150"/>
      <c r="BW358" s="2">
        <f t="shared" si="132"/>
        <v>353</v>
      </c>
      <c r="BX358" s="118"/>
      <c r="BY358" s="5">
        <f t="shared" si="123"/>
        <v>35260.584762756946</v>
      </c>
      <c r="BZ358" s="5">
        <f t="shared" si="124"/>
        <v>4524.056967218442</v>
      </c>
      <c r="CA358" s="5">
        <f t="shared" si="98"/>
        <v>4318.3702227690264</v>
      </c>
      <c r="CB358" s="35">
        <f t="shared" si="99"/>
        <v>1.4696421804088253</v>
      </c>
      <c r="CC358" s="5">
        <f t="shared" si="100"/>
        <v>205.68674444941553</v>
      </c>
      <c r="CD358" s="35">
        <f t="shared" si="101"/>
        <v>7.0000000000000007E-2</v>
      </c>
      <c r="CE358" s="5">
        <f t="shared" si="125"/>
        <v>649057.78546001122</v>
      </c>
      <c r="CF358" s="5">
        <f t="shared" si="126"/>
        <v>947934.32396809885</v>
      </c>
      <c r="CG358" s="5">
        <f t="shared" si="102"/>
        <v>30942.214539987919</v>
      </c>
      <c r="CH358" s="5">
        <f t="shared" si="103"/>
        <v>1596992.1094281101</v>
      </c>
    </row>
    <row r="359" spans="9:86" ht="14.25" customHeight="1">
      <c r="I359" s="150"/>
      <c r="J359" s="2">
        <f t="shared" si="127"/>
        <v>354</v>
      </c>
      <c r="K359" s="118"/>
      <c r="L359" s="5">
        <f t="shared" si="104"/>
        <v>34796.821748493734</v>
      </c>
      <c r="M359" s="5">
        <f t="shared" si="67"/>
        <v>5108.6129075462923</v>
      </c>
      <c r="N359" s="5">
        <f t="shared" si="68"/>
        <v>4869.3847580253978</v>
      </c>
      <c r="O359" s="35">
        <f t="shared" si="69"/>
        <v>1.6792515568992785</v>
      </c>
      <c r="P359" s="5">
        <f t="shared" si="70"/>
        <v>239.22814952089442</v>
      </c>
      <c r="Q359" s="35">
        <f t="shared" si="71"/>
        <v>8.2500000000000004E-2</v>
      </c>
      <c r="R359" s="5">
        <f t="shared" si="105"/>
        <v>650072.56300953182</v>
      </c>
      <c r="S359" s="5">
        <f t="shared" si="106"/>
        <v>1158376.4062618557</v>
      </c>
      <c r="T359" s="5">
        <f t="shared" si="72"/>
        <v>29927.436990468337</v>
      </c>
      <c r="U359" s="5">
        <f t="shared" si="73"/>
        <v>1808448.9692713874</v>
      </c>
      <c r="V359" s="150"/>
      <c r="W359" s="2">
        <f t="shared" si="128"/>
        <v>354</v>
      </c>
      <c r="X359" s="118"/>
      <c r="Y359" s="5">
        <f t="shared" si="107"/>
        <v>34014.123750405903</v>
      </c>
      <c r="Z359" s="5">
        <f t="shared" si="108"/>
        <v>4989.5991023797669</v>
      </c>
      <c r="AA359" s="5">
        <f t="shared" si="74"/>
        <v>4762.8382773770609</v>
      </c>
      <c r="AB359" s="35">
        <f t="shared" si="75"/>
        <v>1.680303739350119</v>
      </c>
      <c r="AC359" s="5">
        <f t="shared" si="76"/>
        <v>226.76082500270604</v>
      </c>
      <c r="AD359" s="35">
        <f t="shared" si="77"/>
        <v>0.08</v>
      </c>
      <c r="AE359" s="5">
        <f t="shared" si="109"/>
        <v>650748.7145269718</v>
      </c>
      <c r="AF359" s="5">
        <f t="shared" si="110"/>
        <v>1115569.3677154658</v>
      </c>
      <c r="AG359" s="5">
        <f t="shared" si="78"/>
        <v>29251.285473028842</v>
      </c>
      <c r="AH359" s="5">
        <f t="shared" si="79"/>
        <v>1766318.0822424376</v>
      </c>
      <c r="AI359" s="150"/>
      <c r="AJ359" s="2">
        <f t="shared" si="129"/>
        <v>354</v>
      </c>
      <c r="AK359" s="118"/>
      <c r="AL359" s="5">
        <f t="shared" si="111"/>
        <v>33237.071285643862</v>
      </c>
      <c r="AM359" s="5">
        <f t="shared" si="112"/>
        <v>4871.6032698015033</v>
      </c>
      <c r="AN359" s="5">
        <f t="shared" si="80"/>
        <v>4656.947184415053</v>
      </c>
      <c r="AO359" s="35">
        <f t="shared" si="81"/>
        <v>1.6813565110087911</v>
      </c>
      <c r="AP359" s="5">
        <f t="shared" si="82"/>
        <v>214.65608538644994</v>
      </c>
      <c r="AQ359" s="35">
        <f t="shared" si="83"/>
        <v>7.7499999999999999E-2</v>
      </c>
      <c r="AR359" s="5">
        <f t="shared" si="113"/>
        <v>651419.87589877204</v>
      </c>
      <c r="AS359" s="5">
        <f t="shared" si="114"/>
        <v>1073127.6816109598</v>
      </c>
      <c r="AT359" s="5">
        <f t="shared" si="84"/>
        <v>28580.124101228808</v>
      </c>
      <c r="AU359" s="5">
        <f t="shared" si="85"/>
        <v>1724547.557509732</v>
      </c>
      <c r="AV359" s="150"/>
      <c r="AW359" s="2">
        <f t="shared" si="130"/>
        <v>354</v>
      </c>
      <c r="AX359" s="118"/>
      <c r="AY359" s="5">
        <f t="shared" si="115"/>
        <v>32465.906106959366</v>
      </c>
      <c r="AZ359" s="5">
        <f t="shared" si="116"/>
        <v>4754.6586581588872</v>
      </c>
      <c r="BA359" s="5">
        <f t="shared" si="86"/>
        <v>4551.7467449903916</v>
      </c>
      <c r="BB359" s="35">
        <f t="shared" si="87"/>
        <v>1.6824098720650273</v>
      </c>
      <c r="BC359" s="5">
        <f t="shared" si="88"/>
        <v>202.91191316849603</v>
      </c>
      <c r="BD359" s="35">
        <f t="shared" si="89"/>
        <v>7.4999999999999997E-2</v>
      </c>
      <c r="BE359" s="5">
        <f t="shared" si="117"/>
        <v>652085.84063803067</v>
      </c>
      <c r="BF359" s="5">
        <f t="shared" si="118"/>
        <v>1031063.3243502149</v>
      </c>
      <c r="BG359" s="5">
        <f t="shared" si="90"/>
        <v>27914.159361968974</v>
      </c>
      <c r="BH359" s="5">
        <f t="shared" si="91"/>
        <v>1683149.1649882456</v>
      </c>
      <c r="BI359" s="150"/>
      <c r="BJ359" s="2">
        <f t="shared" si="131"/>
        <v>354</v>
      </c>
      <c r="BK359" s="118"/>
      <c r="BL359" s="5">
        <f t="shared" si="119"/>
        <v>31700.872041084574</v>
      </c>
      <c r="BM359" s="5">
        <f t="shared" si="120"/>
        <v>4638.7987043821031</v>
      </c>
      <c r="BN359" s="5">
        <f t="shared" si="92"/>
        <v>4447.2726024672174</v>
      </c>
      <c r="BO359" s="35">
        <f t="shared" si="93"/>
        <v>1.6834638227125807</v>
      </c>
      <c r="BP359" s="5">
        <f t="shared" si="94"/>
        <v>191.52610191488597</v>
      </c>
      <c r="BQ359" s="35">
        <f t="shared" si="95"/>
        <v>7.2499999999999995E-2</v>
      </c>
      <c r="BR359" s="5">
        <f t="shared" si="121"/>
        <v>652746.40056138334</v>
      </c>
      <c r="BS359" s="5">
        <f t="shared" si="122"/>
        <v>989388.34078988095</v>
      </c>
      <c r="BT359" s="5">
        <f t="shared" si="96"/>
        <v>27253.599438617355</v>
      </c>
      <c r="BU359" s="5">
        <f t="shared" si="97"/>
        <v>1642134.7413512643</v>
      </c>
      <c r="BV359" s="150"/>
      <c r="BW359" s="2">
        <f t="shared" si="132"/>
        <v>354</v>
      </c>
      <c r="BX359" s="118"/>
      <c r="BY359" s="5">
        <f t="shared" si="123"/>
        <v>30942.214539987919</v>
      </c>
      <c r="BZ359" s="5">
        <f t="shared" si="124"/>
        <v>4524.056967218442</v>
      </c>
      <c r="CA359" s="5">
        <f t="shared" si="98"/>
        <v>4343.5607157351787</v>
      </c>
      <c r="CB359" s="35">
        <f t="shared" si="99"/>
        <v>1.6845183631398379</v>
      </c>
      <c r="CC359" s="5">
        <f t="shared" si="100"/>
        <v>180.49625148326288</v>
      </c>
      <c r="CD359" s="35">
        <f t="shared" si="101"/>
        <v>7.0000000000000007E-2</v>
      </c>
      <c r="CE359" s="5">
        <f t="shared" si="125"/>
        <v>653401.34617574641</v>
      </c>
      <c r="CF359" s="5">
        <f t="shared" si="126"/>
        <v>948114.82021958206</v>
      </c>
      <c r="CG359" s="5">
        <f t="shared" si="102"/>
        <v>26598.653824252739</v>
      </c>
      <c r="CH359" s="5">
        <f t="shared" si="103"/>
        <v>1601516.1663953285</v>
      </c>
    </row>
    <row r="360" spans="9:86" ht="14.25" customHeight="1">
      <c r="I360" s="150"/>
      <c r="J360" s="2">
        <f t="shared" si="127"/>
        <v>355</v>
      </c>
      <c r="K360" s="118"/>
      <c r="L360" s="5">
        <f t="shared" si="104"/>
        <v>29927.436990468337</v>
      </c>
      <c r="M360" s="5">
        <f t="shared" si="67"/>
        <v>5108.6129075462923</v>
      </c>
      <c r="N360" s="5">
        <f t="shared" si="68"/>
        <v>4902.8617782368228</v>
      </c>
      <c r="O360" s="35">
        <f t="shared" si="69"/>
        <v>1.9658997647403007</v>
      </c>
      <c r="P360" s="5">
        <f t="shared" si="70"/>
        <v>205.75112930946983</v>
      </c>
      <c r="Q360" s="35">
        <f t="shared" si="71"/>
        <v>8.2500000000000004E-2</v>
      </c>
      <c r="R360" s="5">
        <f t="shared" si="105"/>
        <v>654975.42478776863</v>
      </c>
      <c r="S360" s="5">
        <f t="shared" si="106"/>
        <v>1158582.1573911652</v>
      </c>
      <c r="T360" s="5">
        <f t="shared" si="72"/>
        <v>25024.575212231513</v>
      </c>
      <c r="U360" s="5">
        <f t="shared" si="73"/>
        <v>1813557.5821789338</v>
      </c>
      <c r="V360" s="150"/>
      <c r="W360" s="2">
        <f t="shared" si="128"/>
        <v>355</v>
      </c>
      <c r="X360" s="118"/>
      <c r="Y360" s="5">
        <f t="shared" si="107"/>
        <v>29251.285473028842</v>
      </c>
      <c r="Z360" s="5">
        <f t="shared" si="108"/>
        <v>4989.5991023797669</v>
      </c>
      <c r="AA360" s="5">
        <f t="shared" si="74"/>
        <v>4794.590532559575</v>
      </c>
      <c r="AB360" s="35">
        <f t="shared" si="75"/>
        <v>1.9669250585163223</v>
      </c>
      <c r="AC360" s="5">
        <f t="shared" si="76"/>
        <v>195.00856982019229</v>
      </c>
      <c r="AD360" s="35">
        <f t="shared" si="77"/>
        <v>0.08</v>
      </c>
      <c r="AE360" s="5">
        <f t="shared" si="109"/>
        <v>655543.30505953135</v>
      </c>
      <c r="AF360" s="5">
        <f t="shared" si="110"/>
        <v>1115764.3762852859</v>
      </c>
      <c r="AG360" s="5">
        <f t="shared" si="78"/>
        <v>24456.694940469268</v>
      </c>
      <c r="AH360" s="5">
        <f t="shared" si="79"/>
        <v>1771307.6813448174</v>
      </c>
      <c r="AI360" s="150"/>
      <c r="AJ360" s="2">
        <f t="shared" si="129"/>
        <v>355</v>
      </c>
      <c r="AK360" s="118"/>
      <c r="AL360" s="5">
        <f t="shared" si="111"/>
        <v>28580.124101228808</v>
      </c>
      <c r="AM360" s="5">
        <f t="shared" si="112"/>
        <v>4871.6032698015033</v>
      </c>
      <c r="AN360" s="5">
        <f t="shared" si="80"/>
        <v>4687.0233016477341</v>
      </c>
      <c r="AO360" s="35">
        <f t="shared" si="81"/>
        <v>1.9679508535568107</v>
      </c>
      <c r="AP360" s="5">
        <f t="shared" si="82"/>
        <v>184.57996815376939</v>
      </c>
      <c r="AQ360" s="35">
        <f t="shared" si="83"/>
        <v>7.7499999999999999E-2</v>
      </c>
      <c r="AR360" s="5">
        <f t="shared" si="113"/>
        <v>656106.89920041978</v>
      </c>
      <c r="AS360" s="5">
        <f t="shared" si="114"/>
        <v>1073312.2615791135</v>
      </c>
      <c r="AT360" s="5">
        <f t="shared" si="84"/>
        <v>23893.100799581072</v>
      </c>
      <c r="AU360" s="5">
        <f t="shared" si="85"/>
        <v>1729419.1607795334</v>
      </c>
      <c r="AV360" s="150"/>
      <c r="AW360" s="2">
        <f t="shared" si="130"/>
        <v>355</v>
      </c>
      <c r="AX360" s="118"/>
      <c r="AY360" s="5">
        <f t="shared" si="115"/>
        <v>27914.159361968974</v>
      </c>
      <c r="AZ360" s="5">
        <f t="shared" si="116"/>
        <v>4754.6586581588872</v>
      </c>
      <c r="BA360" s="5">
        <f t="shared" si="86"/>
        <v>4580.1951621465814</v>
      </c>
      <c r="BB360" s="35">
        <f t="shared" si="87"/>
        <v>1.968977150020903</v>
      </c>
      <c r="BC360" s="5">
        <f t="shared" si="88"/>
        <v>174.46349601230608</v>
      </c>
      <c r="BD360" s="35">
        <f t="shared" si="89"/>
        <v>7.4999999999999997E-2</v>
      </c>
      <c r="BE360" s="5">
        <f t="shared" si="117"/>
        <v>656666.03580017725</v>
      </c>
      <c r="BF360" s="5">
        <f t="shared" si="118"/>
        <v>1031237.7878462272</v>
      </c>
      <c r="BG360" s="5">
        <f t="shared" si="90"/>
        <v>23333.964199822392</v>
      </c>
      <c r="BH360" s="5">
        <f t="shared" si="91"/>
        <v>1687903.8236464043</v>
      </c>
      <c r="BI360" s="150"/>
      <c r="BJ360" s="2">
        <f t="shared" si="131"/>
        <v>355</v>
      </c>
      <c r="BK360" s="118"/>
      <c r="BL360" s="5">
        <f t="shared" si="119"/>
        <v>27253.599438617355</v>
      </c>
      <c r="BM360" s="5">
        <f t="shared" si="120"/>
        <v>4638.7987043821031</v>
      </c>
      <c r="BN360" s="5">
        <f t="shared" si="92"/>
        <v>4474.141541107123</v>
      </c>
      <c r="BO360" s="35">
        <f t="shared" si="93"/>
        <v>1.9700039480733371</v>
      </c>
      <c r="BP360" s="5">
        <f t="shared" si="94"/>
        <v>164.65716327497984</v>
      </c>
      <c r="BQ360" s="35">
        <f t="shared" si="95"/>
        <v>7.2499999999999981E-2</v>
      </c>
      <c r="BR360" s="5">
        <f t="shared" si="121"/>
        <v>657220.54210249044</v>
      </c>
      <c r="BS360" s="5">
        <f t="shared" si="122"/>
        <v>989552.99795315589</v>
      </c>
      <c r="BT360" s="5">
        <f t="shared" si="96"/>
        <v>22779.457897510234</v>
      </c>
      <c r="BU360" s="5">
        <f t="shared" si="97"/>
        <v>1646773.5400556463</v>
      </c>
      <c r="BV360" s="150"/>
      <c r="BW360" s="2">
        <f t="shared" si="132"/>
        <v>355</v>
      </c>
      <c r="BX360" s="118"/>
      <c r="BY360" s="5">
        <f t="shared" si="123"/>
        <v>26598.653824252739</v>
      </c>
      <c r="BZ360" s="5">
        <f t="shared" si="124"/>
        <v>4524.056967218442</v>
      </c>
      <c r="CA360" s="5">
        <f t="shared" si="98"/>
        <v>4368.8981532436346</v>
      </c>
      <c r="CB360" s="35">
        <f t="shared" si="99"/>
        <v>1.9710312478716765</v>
      </c>
      <c r="CC360" s="5">
        <f t="shared" si="100"/>
        <v>155.15881397480766</v>
      </c>
      <c r="CD360" s="35">
        <f t="shared" si="101"/>
        <v>7.0000000000000007E-2</v>
      </c>
      <c r="CE360" s="5">
        <f t="shared" si="125"/>
        <v>657770.24432899</v>
      </c>
      <c r="CF360" s="5">
        <f t="shared" si="126"/>
        <v>948269.97903355688</v>
      </c>
      <c r="CG360" s="5">
        <f t="shared" si="102"/>
        <v>22229.755671009105</v>
      </c>
      <c r="CH360" s="5">
        <f t="shared" si="103"/>
        <v>1606040.2233625469</v>
      </c>
    </row>
    <row r="361" spans="9:86" ht="14.25" customHeight="1">
      <c r="I361" s="150"/>
      <c r="J361" s="2">
        <f t="shared" si="127"/>
        <v>356</v>
      </c>
      <c r="K361" s="118"/>
      <c r="L361" s="5">
        <f t="shared" si="104"/>
        <v>25024.575212231513</v>
      </c>
      <c r="M361" s="5">
        <f t="shared" si="67"/>
        <v>5108.6129075462923</v>
      </c>
      <c r="N361" s="5">
        <f t="shared" si="68"/>
        <v>4936.5689529622005</v>
      </c>
      <c r="O361" s="35">
        <f t="shared" si="69"/>
        <v>2.3672260940753813</v>
      </c>
      <c r="P361" s="5">
        <f t="shared" si="70"/>
        <v>172.04395458409167</v>
      </c>
      <c r="Q361" s="35">
        <f t="shared" si="71"/>
        <v>8.2500000000000004E-2</v>
      </c>
      <c r="R361" s="5">
        <f t="shared" si="105"/>
        <v>659911.9937407308</v>
      </c>
      <c r="S361" s="5">
        <f t="shared" si="106"/>
        <v>1158754.2013457492</v>
      </c>
      <c r="T361" s="5">
        <f t="shared" si="72"/>
        <v>20088.006259269314</v>
      </c>
      <c r="U361" s="5">
        <f t="shared" si="73"/>
        <v>1818666.1950864801</v>
      </c>
      <c r="V361" s="150"/>
      <c r="W361" s="2">
        <f t="shared" si="128"/>
        <v>356</v>
      </c>
      <c r="X361" s="118"/>
      <c r="Y361" s="5">
        <f t="shared" si="107"/>
        <v>24456.694940469268</v>
      </c>
      <c r="Z361" s="5">
        <f t="shared" si="108"/>
        <v>4989.5991023797669</v>
      </c>
      <c r="AA361" s="5">
        <f t="shared" si="74"/>
        <v>4826.5544694433047</v>
      </c>
      <c r="AB361" s="35">
        <f t="shared" si="75"/>
        <v>2.3682126213006738</v>
      </c>
      <c r="AC361" s="5">
        <f t="shared" si="76"/>
        <v>163.0446329364618</v>
      </c>
      <c r="AD361" s="35">
        <f t="shared" si="77"/>
        <v>0.08</v>
      </c>
      <c r="AE361" s="5">
        <f t="shared" si="109"/>
        <v>660369.85952897463</v>
      </c>
      <c r="AF361" s="5">
        <f t="shared" si="110"/>
        <v>1115927.4209182223</v>
      </c>
      <c r="AG361" s="5">
        <f t="shared" si="78"/>
        <v>19630.140471025963</v>
      </c>
      <c r="AH361" s="5">
        <f t="shared" si="79"/>
        <v>1776297.2804471969</v>
      </c>
      <c r="AI361" s="150"/>
      <c r="AJ361" s="2">
        <f t="shared" si="129"/>
        <v>356</v>
      </c>
      <c r="AK361" s="118"/>
      <c r="AL361" s="5">
        <f t="shared" si="111"/>
        <v>23893.100799581072</v>
      </c>
      <c r="AM361" s="5">
        <f t="shared" si="112"/>
        <v>4871.6032698015033</v>
      </c>
      <c r="AN361" s="5">
        <f t="shared" si="80"/>
        <v>4717.2936604708757</v>
      </c>
      <c r="AO361" s="35">
        <f t="shared" si="81"/>
        <v>2.369199561014828</v>
      </c>
      <c r="AP361" s="5">
        <f t="shared" si="82"/>
        <v>154.30960933062775</v>
      </c>
      <c r="AQ361" s="35">
        <f t="shared" si="83"/>
        <v>7.7499999999999999E-2</v>
      </c>
      <c r="AR361" s="5">
        <f t="shared" si="113"/>
        <v>660824.19286089065</v>
      </c>
      <c r="AS361" s="5">
        <f t="shared" si="114"/>
        <v>1073466.5711884443</v>
      </c>
      <c r="AT361" s="5">
        <f t="shared" si="84"/>
        <v>19175.807139110198</v>
      </c>
      <c r="AU361" s="5">
        <f t="shared" si="85"/>
        <v>1734290.7640493349</v>
      </c>
      <c r="AV361" s="150"/>
      <c r="AW361" s="2">
        <f t="shared" si="130"/>
        <v>356</v>
      </c>
      <c r="AX361" s="118"/>
      <c r="AY361" s="5">
        <f t="shared" si="115"/>
        <v>23333.964199822392</v>
      </c>
      <c r="AZ361" s="5">
        <f t="shared" si="116"/>
        <v>4754.6586581588872</v>
      </c>
      <c r="BA361" s="5">
        <f t="shared" si="86"/>
        <v>4608.8213819099974</v>
      </c>
      <c r="BB361" s="35">
        <f t="shared" si="87"/>
        <v>2.3701869133467226</v>
      </c>
      <c r="BC361" s="5">
        <f t="shared" si="88"/>
        <v>145.83727624888994</v>
      </c>
      <c r="BD361" s="35">
        <f t="shared" si="89"/>
        <v>7.4999999999999997E-2</v>
      </c>
      <c r="BE361" s="5">
        <f t="shared" si="117"/>
        <v>661274.85718208726</v>
      </c>
      <c r="BF361" s="5">
        <f t="shared" si="118"/>
        <v>1031383.625122476</v>
      </c>
      <c r="BG361" s="5">
        <f t="shared" si="90"/>
        <v>18725.142817912394</v>
      </c>
      <c r="BH361" s="5">
        <f t="shared" si="91"/>
        <v>1692658.4823045633</v>
      </c>
      <c r="BI361" s="150"/>
      <c r="BJ361" s="2">
        <f t="shared" si="131"/>
        <v>356</v>
      </c>
      <c r="BK361" s="118"/>
      <c r="BL361" s="5">
        <f t="shared" si="119"/>
        <v>22779.457897510234</v>
      </c>
      <c r="BM361" s="5">
        <f t="shared" si="120"/>
        <v>4638.7987043821031</v>
      </c>
      <c r="BN361" s="5">
        <f t="shared" si="92"/>
        <v>4501.1728129179792</v>
      </c>
      <c r="BO361" s="35">
        <f t="shared" si="93"/>
        <v>2.3711746784333889</v>
      </c>
      <c r="BP361" s="5">
        <f t="shared" si="94"/>
        <v>137.62589146412432</v>
      </c>
      <c r="BQ361" s="35">
        <f t="shared" si="95"/>
        <v>7.2499999999999995E-2</v>
      </c>
      <c r="BR361" s="5">
        <f t="shared" si="121"/>
        <v>661721.7149154084</v>
      </c>
      <c r="BS361" s="5">
        <f t="shared" si="122"/>
        <v>989690.62384462007</v>
      </c>
      <c r="BT361" s="5">
        <f t="shared" si="96"/>
        <v>18278.285084592255</v>
      </c>
      <c r="BU361" s="5">
        <f t="shared" si="97"/>
        <v>1651412.3387600286</v>
      </c>
      <c r="BV361" s="150"/>
      <c r="BW361" s="2">
        <f t="shared" si="132"/>
        <v>356</v>
      </c>
      <c r="BX361" s="118"/>
      <c r="BY361" s="5">
        <f t="shared" si="123"/>
        <v>22229.755671009105</v>
      </c>
      <c r="BZ361" s="5">
        <f t="shared" si="124"/>
        <v>4524.056967218442</v>
      </c>
      <c r="CA361" s="5">
        <f t="shared" si="98"/>
        <v>4394.3833924708888</v>
      </c>
      <c r="CB361" s="35">
        <f t="shared" si="99"/>
        <v>2.372162856401602</v>
      </c>
      <c r="CC361" s="5">
        <f t="shared" si="100"/>
        <v>129.67357474755312</v>
      </c>
      <c r="CD361" s="35">
        <f t="shared" si="101"/>
        <v>7.0000000000000007E-2</v>
      </c>
      <c r="CE361" s="5">
        <f t="shared" si="125"/>
        <v>662164.62772146089</v>
      </c>
      <c r="CF361" s="5">
        <f t="shared" si="126"/>
        <v>948399.6526083044</v>
      </c>
      <c r="CG361" s="5">
        <f t="shared" si="102"/>
        <v>17835.372278538216</v>
      </c>
      <c r="CH361" s="5">
        <f t="shared" si="103"/>
        <v>1610564.2803297653</v>
      </c>
    </row>
    <row r="362" spans="9:86" ht="14.25" customHeight="1">
      <c r="I362" s="150"/>
      <c r="J362" s="2">
        <f t="shared" si="127"/>
        <v>357</v>
      </c>
      <c r="K362" s="118"/>
      <c r="L362" s="5">
        <f t="shared" si="104"/>
        <v>20088.006259269314</v>
      </c>
      <c r="M362" s="5">
        <f t="shared" si="67"/>
        <v>5108.6129075462923</v>
      </c>
      <c r="N362" s="5">
        <f t="shared" si="68"/>
        <v>4970.5078645138155</v>
      </c>
      <c r="O362" s="35">
        <f t="shared" si="69"/>
        <v>2.9692391372410576</v>
      </c>
      <c r="P362" s="5">
        <f t="shared" si="70"/>
        <v>138.10504303247654</v>
      </c>
      <c r="Q362" s="35">
        <f t="shared" si="71"/>
        <v>8.2500000000000018E-2</v>
      </c>
      <c r="R362" s="5">
        <f t="shared" si="105"/>
        <v>664882.50160524459</v>
      </c>
      <c r="S362" s="5">
        <f t="shared" si="106"/>
        <v>1158892.3063887816</v>
      </c>
      <c r="T362" s="5">
        <f t="shared" si="72"/>
        <v>15117.498394755497</v>
      </c>
      <c r="U362" s="5">
        <f t="shared" si="73"/>
        <v>1823774.8079940262</v>
      </c>
      <c r="V362" s="150"/>
      <c r="W362" s="2">
        <f t="shared" si="128"/>
        <v>357</v>
      </c>
      <c r="X362" s="118"/>
      <c r="Y362" s="5">
        <f t="shared" si="107"/>
        <v>19630.140471025963</v>
      </c>
      <c r="Z362" s="5">
        <f t="shared" si="108"/>
        <v>4989.5991023797669</v>
      </c>
      <c r="AA362" s="5">
        <f t="shared" si="74"/>
        <v>4858.7314992395941</v>
      </c>
      <c r="AB362" s="35">
        <f t="shared" si="75"/>
        <v>2.9701661114923161</v>
      </c>
      <c r="AC362" s="5">
        <f t="shared" si="76"/>
        <v>130.86760314017309</v>
      </c>
      <c r="AD362" s="35">
        <f t="shared" si="77"/>
        <v>0.08</v>
      </c>
      <c r="AE362" s="5">
        <f t="shared" si="109"/>
        <v>665228.5910282142</v>
      </c>
      <c r="AF362" s="5">
        <f t="shared" si="110"/>
        <v>1116058.2885213625</v>
      </c>
      <c r="AG362" s="5">
        <f t="shared" si="78"/>
        <v>14771.408971786368</v>
      </c>
      <c r="AH362" s="5">
        <f t="shared" si="79"/>
        <v>1781286.8795495767</v>
      </c>
      <c r="AI362" s="150"/>
      <c r="AJ362" s="2">
        <f t="shared" si="129"/>
        <v>357</v>
      </c>
      <c r="AK362" s="118"/>
      <c r="AL362" s="5">
        <f t="shared" si="111"/>
        <v>19175.807139110198</v>
      </c>
      <c r="AM362" s="5">
        <f t="shared" si="112"/>
        <v>4871.6032698015033</v>
      </c>
      <c r="AN362" s="5">
        <f t="shared" si="80"/>
        <v>4747.7595153614166</v>
      </c>
      <c r="AO362" s="35">
        <f t="shared" si="81"/>
        <v>2.9710934080128988</v>
      </c>
      <c r="AP362" s="5">
        <f t="shared" si="82"/>
        <v>123.8437544400867</v>
      </c>
      <c r="AQ362" s="35">
        <f t="shared" si="83"/>
        <v>7.7499999999999999E-2</v>
      </c>
      <c r="AR362" s="5">
        <f t="shared" si="113"/>
        <v>665571.95237625204</v>
      </c>
      <c r="AS362" s="5">
        <f t="shared" si="114"/>
        <v>1073590.4149428844</v>
      </c>
      <c r="AT362" s="5">
        <f t="shared" si="84"/>
        <v>14428.047623748782</v>
      </c>
      <c r="AU362" s="5">
        <f t="shared" si="85"/>
        <v>1739162.3673191364</v>
      </c>
      <c r="AV362" s="150"/>
      <c r="AW362" s="2">
        <f t="shared" si="130"/>
        <v>357</v>
      </c>
      <c r="AX362" s="118"/>
      <c r="AY362" s="5">
        <f t="shared" si="115"/>
        <v>18725.142817912394</v>
      </c>
      <c r="AZ362" s="5">
        <f t="shared" si="116"/>
        <v>4754.6586581588872</v>
      </c>
      <c r="BA362" s="5">
        <f t="shared" si="86"/>
        <v>4637.6265155469346</v>
      </c>
      <c r="BB362" s="35">
        <f t="shared" si="87"/>
        <v>2.9720210269011784</v>
      </c>
      <c r="BC362" s="5">
        <f t="shared" si="88"/>
        <v>117.03214261195245</v>
      </c>
      <c r="BD362" s="35">
        <f t="shared" si="89"/>
        <v>7.4999999999999997E-2</v>
      </c>
      <c r="BE362" s="5">
        <f t="shared" si="117"/>
        <v>665912.48369763419</v>
      </c>
      <c r="BF362" s="5">
        <f t="shared" si="118"/>
        <v>1031500.6572650879</v>
      </c>
      <c r="BG362" s="5">
        <f t="shared" si="90"/>
        <v>14087.51630236546</v>
      </c>
      <c r="BH362" s="5">
        <f t="shared" si="91"/>
        <v>1697413.1409627222</v>
      </c>
      <c r="BI362" s="150"/>
      <c r="BJ362" s="2">
        <f t="shared" si="131"/>
        <v>357</v>
      </c>
      <c r="BK362" s="118"/>
      <c r="BL362" s="5">
        <f t="shared" si="119"/>
        <v>18278.285084592255</v>
      </c>
      <c r="BM362" s="5">
        <f t="shared" si="120"/>
        <v>4638.7987043821031</v>
      </c>
      <c r="BN362" s="5">
        <f t="shared" si="92"/>
        <v>4528.3673986626918</v>
      </c>
      <c r="BO362" s="35">
        <f t="shared" si="93"/>
        <v>2.9729489682682946</v>
      </c>
      <c r="BP362" s="5">
        <f t="shared" si="94"/>
        <v>110.43130571941154</v>
      </c>
      <c r="BQ362" s="35">
        <f t="shared" si="95"/>
        <v>7.2499999999999995E-2</v>
      </c>
      <c r="BR362" s="5">
        <f t="shared" si="121"/>
        <v>666250.08231407113</v>
      </c>
      <c r="BS362" s="5">
        <f t="shared" si="122"/>
        <v>989801.0551503395</v>
      </c>
      <c r="BT362" s="5">
        <f t="shared" si="96"/>
        <v>13749.917685929562</v>
      </c>
      <c r="BU362" s="5">
        <f t="shared" si="97"/>
        <v>1656051.1374644106</v>
      </c>
      <c r="BV362" s="150"/>
      <c r="BW362" s="2">
        <f t="shared" si="132"/>
        <v>357</v>
      </c>
      <c r="BX362" s="118"/>
      <c r="BY362" s="5">
        <f t="shared" si="123"/>
        <v>17835.372278538216</v>
      </c>
      <c r="BZ362" s="5">
        <f t="shared" si="124"/>
        <v>4524.056967218442</v>
      </c>
      <c r="CA362" s="5">
        <f t="shared" si="98"/>
        <v>4420.0172955936359</v>
      </c>
      <c r="CB362" s="35">
        <f t="shared" si="99"/>
        <v>2.973877232209408</v>
      </c>
      <c r="CC362" s="5">
        <f t="shared" si="100"/>
        <v>104.03967162480626</v>
      </c>
      <c r="CD362" s="35">
        <f t="shared" si="101"/>
        <v>7.0000000000000007E-2</v>
      </c>
      <c r="CE362" s="5">
        <f t="shared" si="125"/>
        <v>666584.64501705451</v>
      </c>
      <c r="CF362" s="5">
        <f t="shared" si="126"/>
        <v>948503.69227992918</v>
      </c>
      <c r="CG362" s="5">
        <f t="shared" si="102"/>
        <v>13415.35498294458</v>
      </c>
      <c r="CH362" s="5">
        <f t="shared" si="103"/>
        <v>1615088.3372969837</v>
      </c>
    </row>
    <row r="363" spans="9:86" ht="14.25" customHeight="1">
      <c r="I363" s="150"/>
      <c r="J363" s="2">
        <f t="shared" si="127"/>
        <v>358</v>
      </c>
      <c r="K363" s="118"/>
      <c r="L363" s="5">
        <f t="shared" si="104"/>
        <v>15117.498394755497</v>
      </c>
      <c r="M363" s="5">
        <f t="shared" si="67"/>
        <v>5108.6129075462923</v>
      </c>
      <c r="N363" s="5">
        <f t="shared" si="68"/>
        <v>5004.6801060823482</v>
      </c>
      <c r="O363" s="35">
        <f t="shared" si="69"/>
        <v>3.9726256093946484</v>
      </c>
      <c r="P363" s="5">
        <f t="shared" si="70"/>
        <v>103.93280146394405</v>
      </c>
      <c r="Q363" s="35">
        <f t="shared" si="71"/>
        <v>8.2500000000000004E-2</v>
      </c>
      <c r="R363" s="5">
        <f t="shared" si="105"/>
        <v>669887.18171132694</v>
      </c>
      <c r="S363" s="5">
        <f t="shared" si="106"/>
        <v>1158996.2391902455</v>
      </c>
      <c r="T363" s="5">
        <f t="shared" si="72"/>
        <v>10112.818288673148</v>
      </c>
      <c r="U363" s="5">
        <f t="shared" si="73"/>
        <v>1828883.4209015723</v>
      </c>
      <c r="V363" s="150"/>
      <c r="W363" s="2">
        <f t="shared" si="128"/>
        <v>358</v>
      </c>
      <c r="X363" s="118"/>
      <c r="Y363" s="5">
        <f t="shared" si="107"/>
        <v>14771.408971786368</v>
      </c>
      <c r="Z363" s="5">
        <f t="shared" si="108"/>
        <v>4989.5991023797669</v>
      </c>
      <c r="AA363" s="5">
        <f t="shared" si="74"/>
        <v>4891.1230425678577</v>
      </c>
      <c r="AB363" s="35">
        <f t="shared" si="75"/>
        <v>3.9734514576720334</v>
      </c>
      <c r="AC363" s="5">
        <f t="shared" si="76"/>
        <v>98.476059811909124</v>
      </c>
      <c r="AD363" s="35">
        <f t="shared" si="77"/>
        <v>0.08</v>
      </c>
      <c r="AE363" s="5">
        <f t="shared" si="109"/>
        <v>670119.71407078207</v>
      </c>
      <c r="AF363" s="5">
        <f t="shared" si="110"/>
        <v>1116156.7645811744</v>
      </c>
      <c r="AG363" s="5">
        <f t="shared" si="78"/>
        <v>9880.2859292185094</v>
      </c>
      <c r="AH363" s="5">
        <f t="shared" si="79"/>
        <v>1786276.4786519564</v>
      </c>
      <c r="AI363" s="150"/>
      <c r="AJ363" s="2">
        <f t="shared" si="129"/>
        <v>358</v>
      </c>
      <c r="AK363" s="118"/>
      <c r="AL363" s="5">
        <f t="shared" si="111"/>
        <v>14428.047623748782</v>
      </c>
      <c r="AM363" s="5">
        <f t="shared" si="112"/>
        <v>4871.6032698015033</v>
      </c>
      <c r="AN363" s="5">
        <f t="shared" si="80"/>
        <v>4778.4221288981262</v>
      </c>
      <c r="AO363" s="35">
        <f t="shared" si="81"/>
        <v>3.9742775351249371</v>
      </c>
      <c r="AP363" s="5">
        <f t="shared" si="82"/>
        <v>93.181140903377553</v>
      </c>
      <c r="AQ363" s="35">
        <f t="shared" si="83"/>
        <v>7.7499999999999999E-2</v>
      </c>
      <c r="AR363" s="5">
        <f t="shared" si="113"/>
        <v>670350.37450515013</v>
      </c>
      <c r="AS363" s="5">
        <f t="shared" si="114"/>
        <v>1073683.5960837877</v>
      </c>
      <c r="AT363" s="5">
        <f t="shared" si="84"/>
        <v>9649.6254948506557</v>
      </c>
      <c r="AU363" s="5">
        <f t="shared" si="85"/>
        <v>1744033.9705889379</v>
      </c>
      <c r="AV363" s="150"/>
      <c r="AW363" s="2">
        <f t="shared" si="130"/>
        <v>358</v>
      </c>
      <c r="AX363" s="118"/>
      <c r="AY363" s="5">
        <f t="shared" si="115"/>
        <v>14087.51630236546</v>
      </c>
      <c r="AZ363" s="5">
        <f t="shared" si="116"/>
        <v>4754.6586581588872</v>
      </c>
      <c r="BA363" s="5">
        <f t="shared" si="86"/>
        <v>4666.6116812691034</v>
      </c>
      <c r="BB363" s="35">
        <f t="shared" si="87"/>
        <v>3.9751038418196036</v>
      </c>
      <c r="BC363" s="5">
        <f t="shared" si="88"/>
        <v>88.046976889784119</v>
      </c>
      <c r="BD363" s="35">
        <f t="shared" si="89"/>
        <v>7.4999999999999997E-2</v>
      </c>
      <c r="BE363" s="5">
        <f t="shared" si="117"/>
        <v>670579.09537890332</v>
      </c>
      <c r="BF363" s="5">
        <f t="shared" si="118"/>
        <v>1031588.7042419778</v>
      </c>
      <c r="BG363" s="5">
        <f t="shared" si="90"/>
        <v>9420.904621096357</v>
      </c>
      <c r="BH363" s="5">
        <f t="shared" si="91"/>
        <v>1702167.7996208812</v>
      </c>
      <c r="BI363" s="150"/>
      <c r="BJ363" s="2">
        <f t="shared" si="131"/>
        <v>358</v>
      </c>
      <c r="BK363" s="118"/>
      <c r="BL363" s="5">
        <f t="shared" si="119"/>
        <v>13749.917685929562</v>
      </c>
      <c r="BM363" s="5">
        <f t="shared" si="120"/>
        <v>4638.7987043821031</v>
      </c>
      <c r="BN363" s="5">
        <f t="shared" si="92"/>
        <v>4555.726285029612</v>
      </c>
      <c r="BO363" s="35">
        <f t="shared" si="93"/>
        <v>3.9759303778449833</v>
      </c>
      <c r="BP363" s="5">
        <f t="shared" si="94"/>
        <v>83.072419352491096</v>
      </c>
      <c r="BQ363" s="35">
        <f t="shared" si="95"/>
        <v>7.2499999999999981E-2</v>
      </c>
      <c r="BR363" s="5">
        <f t="shared" si="121"/>
        <v>670805.8085991008</v>
      </c>
      <c r="BS363" s="5">
        <f t="shared" si="122"/>
        <v>989884.12756969198</v>
      </c>
      <c r="BT363" s="5">
        <f t="shared" si="96"/>
        <v>9194.1914008999502</v>
      </c>
      <c r="BU363" s="5">
        <f t="shared" si="97"/>
        <v>1660689.9361687927</v>
      </c>
      <c r="BV363" s="150"/>
      <c r="BW363" s="2">
        <f t="shared" si="132"/>
        <v>358</v>
      </c>
      <c r="BX363" s="118"/>
      <c r="BY363" s="5">
        <f t="shared" si="123"/>
        <v>13415.35498294458</v>
      </c>
      <c r="BZ363" s="5">
        <f t="shared" si="124"/>
        <v>4524.056967218442</v>
      </c>
      <c r="CA363" s="5">
        <f t="shared" si="98"/>
        <v>4445.8007298179318</v>
      </c>
      <c r="CB363" s="35">
        <f t="shared" si="99"/>
        <v>3.9767571432616169</v>
      </c>
      <c r="CC363" s="5">
        <f t="shared" si="100"/>
        <v>78.256237400510059</v>
      </c>
      <c r="CD363" s="35">
        <f t="shared" si="101"/>
        <v>7.0000000000000007E-2</v>
      </c>
      <c r="CE363" s="5">
        <f t="shared" si="125"/>
        <v>671030.44574687246</v>
      </c>
      <c r="CF363" s="5">
        <f t="shared" si="126"/>
        <v>948581.94851732964</v>
      </c>
      <c r="CG363" s="5">
        <f t="shared" si="102"/>
        <v>8969.5542531266474</v>
      </c>
      <c r="CH363" s="5">
        <f t="shared" si="103"/>
        <v>1619612.3942642021</v>
      </c>
    </row>
    <row r="364" spans="9:86" ht="14.25" customHeight="1">
      <c r="I364" s="150"/>
      <c r="J364" s="2">
        <f t="shared" si="127"/>
        <v>359</v>
      </c>
      <c r="K364" s="118"/>
      <c r="L364" s="5">
        <f t="shared" si="104"/>
        <v>10112.818288673148</v>
      </c>
      <c r="M364" s="5">
        <f t="shared" si="67"/>
        <v>5108.6129075462923</v>
      </c>
      <c r="N364" s="5">
        <f t="shared" si="68"/>
        <v>5039.0872818116641</v>
      </c>
      <c r="O364" s="35">
        <f t="shared" si="69"/>
        <v>5.9794456555664866</v>
      </c>
      <c r="P364" s="5">
        <f t="shared" si="70"/>
        <v>69.525625734627894</v>
      </c>
      <c r="Q364" s="35">
        <f t="shared" si="71"/>
        <v>8.2500000000000004E-2</v>
      </c>
      <c r="R364" s="5">
        <f t="shared" si="105"/>
        <v>674926.26899313857</v>
      </c>
      <c r="S364" s="5">
        <f t="shared" si="106"/>
        <v>1159065.7648159801</v>
      </c>
      <c r="T364" s="5">
        <f t="shared" si="72"/>
        <v>5073.7310068614843</v>
      </c>
      <c r="U364" s="5">
        <f t="shared" si="73"/>
        <v>1833992.0338091187</v>
      </c>
      <c r="V364" s="150"/>
      <c r="W364" s="2">
        <f t="shared" si="128"/>
        <v>359</v>
      </c>
      <c r="X364" s="118"/>
      <c r="Y364" s="5">
        <f t="shared" si="107"/>
        <v>9880.2859292185094</v>
      </c>
      <c r="Z364" s="5">
        <f t="shared" si="108"/>
        <v>4989.5991023797669</v>
      </c>
      <c r="AA364" s="5">
        <f t="shared" si="74"/>
        <v>4923.7305295183105</v>
      </c>
      <c r="AB364" s="35">
        <f t="shared" si="75"/>
        <v>5.9800664451917429</v>
      </c>
      <c r="AC364" s="5">
        <f t="shared" si="76"/>
        <v>65.868572861456727</v>
      </c>
      <c r="AD364" s="35">
        <f t="shared" si="77"/>
        <v>7.9999999999999988E-2</v>
      </c>
      <c r="AE364" s="5">
        <f t="shared" si="109"/>
        <v>675043.4446003004</v>
      </c>
      <c r="AF364" s="5">
        <f t="shared" si="110"/>
        <v>1116222.6331540358</v>
      </c>
      <c r="AG364" s="5">
        <f t="shared" si="78"/>
        <v>4956.5553997001989</v>
      </c>
      <c r="AH364" s="5">
        <f t="shared" si="79"/>
        <v>1791266.0777543362</v>
      </c>
      <c r="AI364" s="150"/>
      <c r="AJ364" s="2">
        <f t="shared" si="129"/>
        <v>359</v>
      </c>
      <c r="AK364" s="118"/>
      <c r="AL364" s="5">
        <f t="shared" si="111"/>
        <v>9649.6254948506557</v>
      </c>
      <c r="AM364" s="5">
        <f t="shared" si="112"/>
        <v>4871.6032698015033</v>
      </c>
      <c r="AN364" s="5">
        <f t="shared" si="80"/>
        <v>4809.282771813926</v>
      </c>
      <c r="AO364" s="35">
        <f t="shared" si="81"/>
        <v>5.9806873637286477</v>
      </c>
      <c r="AP364" s="5">
        <f t="shared" si="82"/>
        <v>62.320497987577149</v>
      </c>
      <c r="AQ364" s="35">
        <f t="shared" si="83"/>
        <v>7.7499999999999999E-2</v>
      </c>
      <c r="AR364" s="5">
        <f t="shared" si="113"/>
        <v>675159.65727696405</v>
      </c>
      <c r="AS364" s="5">
        <f t="shared" si="114"/>
        <v>1073745.9165817753</v>
      </c>
      <c r="AT364" s="5">
        <f t="shared" si="84"/>
        <v>4840.3427230367297</v>
      </c>
      <c r="AU364" s="5">
        <f t="shared" si="85"/>
        <v>1748905.5738587393</v>
      </c>
      <c r="AV364" s="150"/>
      <c r="AW364" s="2">
        <f t="shared" si="130"/>
        <v>359</v>
      </c>
      <c r="AX364" s="118"/>
      <c r="AY364" s="5">
        <f t="shared" si="115"/>
        <v>9420.904621096357</v>
      </c>
      <c r="AZ364" s="5">
        <f t="shared" si="116"/>
        <v>4754.6586581588872</v>
      </c>
      <c r="BA364" s="5">
        <f t="shared" si="86"/>
        <v>4695.7780042770346</v>
      </c>
      <c r="BB364" s="35">
        <f t="shared" si="87"/>
        <v>5.9813084112050765</v>
      </c>
      <c r="BC364" s="5">
        <f t="shared" si="88"/>
        <v>58.880653881852226</v>
      </c>
      <c r="BD364" s="35">
        <f t="shared" si="89"/>
        <v>7.4999999999999997E-2</v>
      </c>
      <c r="BE364" s="5">
        <f t="shared" si="117"/>
        <v>675274.87338318035</v>
      </c>
      <c r="BF364" s="5">
        <f t="shared" si="118"/>
        <v>1031647.5848958596</v>
      </c>
      <c r="BG364" s="5">
        <f t="shared" si="90"/>
        <v>4725.1266168193224</v>
      </c>
      <c r="BH364" s="5">
        <f t="shared" si="91"/>
        <v>1706922.4582790399</v>
      </c>
      <c r="BI364" s="150"/>
      <c r="BJ364" s="2">
        <f t="shared" si="131"/>
        <v>359</v>
      </c>
      <c r="BK364" s="118"/>
      <c r="BL364" s="5">
        <f t="shared" si="119"/>
        <v>9194.1914008999502</v>
      </c>
      <c r="BM364" s="5">
        <f t="shared" si="120"/>
        <v>4638.7987043821031</v>
      </c>
      <c r="BN364" s="5">
        <f t="shared" si="92"/>
        <v>4583.2504646683328</v>
      </c>
      <c r="BO364" s="35">
        <f t="shared" si="93"/>
        <v>5.9819295876999643</v>
      </c>
      <c r="BP364" s="5">
        <f t="shared" si="94"/>
        <v>55.548239713770528</v>
      </c>
      <c r="BQ364" s="35">
        <f t="shared" si="95"/>
        <v>7.2499999999999995E-2</v>
      </c>
      <c r="BR364" s="5">
        <f t="shared" si="121"/>
        <v>675389.05906376918</v>
      </c>
      <c r="BS364" s="5">
        <f t="shared" si="122"/>
        <v>989939.67580940574</v>
      </c>
      <c r="BT364" s="5">
        <f t="shared" si="96"/>
        <v>4610.9409362316173</v>
      </c>
      <c r="BU364" s="5">
        <f t="shared" si="97"/>
        <v>1665328.7348731749</v>
      </c>
      <c r="BV364" s="150"/>
      <c r="BW364" s="2">
        <f t="shared" si="132"/>
        <v>359</v>
      </c>
      <c r="BX364" s="118"/>
      <c r="BY364" s="5">
        <f t="shared" si="123"/>
        <v>8969.5542531266474</v>
      </c>
      <c r="BZ364" s="5">
        <f t="shared" si="124"/>
        <v>4524.056967218442</v>
      </c>
      <c r="CA364" s="5">
        <f t="shared" si="98"/>
        <v>4471.7345674085363</v>
      </c>
      <c r="CB364" s="35">
        <f t="shared" si="99"/>
        <v>5.9825508932282903</v>
      </c>
      <c r="CC364" s="5">
        <f t="shared" si="100"/>
        <v>52.322399809905448</v>
      </c>
      <c r="CD364" s="35">
        <f t="shared" si="101"/>
        <v>7.0000000000000007E-2</v>
      </c>
      <c r="CE364" s="5">
        <f t="shared" si="125"/>
        <v>675502.18031428102</v>
      </c>
      <c r="CF364" s="5">
        <f t="shared" si="126"/>
        <v>948634.2709171396</v>
      </c>
      <c r="CG364" s="5">
        <f t="shared" si="102"/>
        <v>4497.819685718111</v>
      </c>
      <c r="CH364" s="5">
        <f t="shared" si="103"/>
        <v>1624136.4512314205</v>
      </c>
    </row>
    <row r="365" spans="9:86" ht="14.25" customHeight="1">
      <c r="I365" s="150"/>
      <c r="J365" s="2">
        <f t="shared" si="127"/>
        <v>360</v>
      </c>
      <c r="K365" s="118"/>
      <c r="L365" s="5">
        <f t="shared" si="104"/>
        <v>5073.7310068614843</v>
      </c>
      <c r="M365" s="5">
        <f t="shared" si="67"/>
        <v>5108.6129075462923</v>
      </c>
      <c r="N365" s="5">
        <f t="shared" si="68"/>
        <v>5073.7310068741199</v>
      </c>
      <c r="O365" s="35">
        <f t="shared" si="69"/>
        <v>12.000000000029885</v>
      </c>
      <c r="P365" s="5">
        <f t="shared" si="70"/>
        <v>34.881900672172705</v>
      </c>
      <c r="Q365" s="35">
        <f t="shared" si="71"/>
        <v>8.2500000000000004E-2</v>
      </c>
      <c r="R365" s="5">
        <f t="shared" si="105"/>
        <v>680000.00000001269</v>
      </c>
      <c r="S365" s="166">
        <f t="shared" si="106"/>
        <v>1159100.6467166522</v>
      </c>
      <c r="T365" s="5">
        <f t="shared" si="72"/>
        <v>-1.2635609891731292E-8</v>
      </c>
      <c r="U365" s="166">
        <f t="shared" si="73"/>
        <v>1839100.646716665</v>
      </c>
      <c r="V365" s="150"/>
      <c r="W365" s="2">
        <f t="shared" si="128"/>
        <v>360</v>
      </c>
      <c r="X365" s="118"/>
      <c r="Y365" s="5">
        <f t="shared" si="107"/>
        <v>4956.5553997001989</v>
      </c>
      <c r="Z365" s="5">
        <f t="shared" si="108"/>
        <v>4989.5991023797669</v>
      </c>
      <c r="AA365" s="5">
        <f t="shared" si="74"/>
        <v>4956.5553997150992</v>
      </c>
      <c r="AB365" s="35">
        <f t="shared" si="75"/>
        <v>12.000000000036074</v>
      </c>
      <c r="AC365" s="5">
        <f t="shared" si="76"/>
        <v>33.043702664667997</v>
      </c>
      <c r="AD365" s="35">
        <f t="shared" si="77"/>
        <v>0.08</v>
      </c>
      <c r="AE365" s="5">
        <f t="shared" si="109"/>
        <v>680000.00000001548</v>
      </c>
      <c r="AF365" s="166">
        <f t="shared" si="110"/>
        <v>1116255.6768567003</v>
      </c>
      <c r="AG365" s="5">
        <f t="shared" si="78"/>
        <v>-1.4900251699145883E-8</v>
      </c>
      <c r="AH365" s="166">
        <f t="shared" si="79"/>
        <v>1796255.6768567157</v>
      </c>
      <c r="AI365" s="150"/>
      <c r="AJ365" s="2">
        <f t="shared" si="129"/>
        <v>360</v>
      </c>
      <c r="AK365" s="118"/>
      <c r="AL365" s="5">
        <f t="shared" si="111"/>
        <v>4840.3427230367297</v>
      </c>
      <c r="AM365" s="5">
        <f t="shared" si="112"/>
        <v>4871.6032698015033</v>
      </c>
      <c r="AN365" s="5">
        <f t="shared" si="80"/>
        <v>4840.3427230485577</v>
      </c>
      <c r="AO365" s="35">
        <f t="shared" si="81"/>
        <v>12.000000000029324</v>
      </c>
      <c r="AP365" s="5">
        <f t="shared" si="82"/>
        <v>31.260546752945547</v>
      </c>
      <c r="AQ365" s="35">
        <f t="shared" si="83"/>
        <v>7.7499999999999999E-2</v>
      </c>
      <c r="AR365" s="5">
        <f t="shared" si="113"/>
        <v>680000.00000001257</v>
      </c>
      <c r="AS365" s="166">
        <f t="shared" si="114"/>
        <v>1073777.1771285282</v>
      </c>
      <c r="AT365" s="5">
        <f t="shared" si="84"/>
        <v>-1.1827978596556932E-8</v>
      </c>
      <c r="AU365" s="166">
        <f t="shared" si="85"/>
        <v>1753777.1771285408</v>
      </c>
      <c r="AV365" s="150"/>
      <c r="AW365" s="2">
        <f t="shared" si="130"/>
        <v>360</v>
      </c>
      <c r="AX365" s="118"/>
      <c r="AY365" s="5">
        <f t="shared" si="115"/>
        <v>4725.1266168193224</v>
      </c>
      <c r="AZ365" s="5">
        <f t="shared" si="116"/>
        <v>4754.6586581588872</v>
      </c>
      <c r="BA365" s="5">
        <f t="shared" si="86"/>
        <v>4725.1266168037664</v>
      </c>
      <c r="BB365" s="35">
        <f t="shared" si="87"/>
        <v>11.999999999960494</v>
      </c>
      <c r="BC365" s="5">
        <f t="shared" si="88"/>
        <v>29.532041355120764</v>
      </c>
      <c r="BD365" s="35">
        <f t="shared" si="89"/>
        <v>7.4999999999999997E-2</v>
      </c>
      <c r="BE365" s="5">
        <f t="shared" si="117"/>
        <v>679999.99999998417</v>
      </c>
      <c r="BF365" s="166">
        <f t="shared" si="118"/>
        <v>1031677.1169372147</v>
      </c>
      <c r="BG365" s="5">
        <f t="shared" si="90"/>
        <v>1.5555997379124165E-8</v>
      </c>
      <c r="BH365" s="166">
        <f t="shared" si="91"/>
        <v>1711677.1169371989</v>
      </c>
      <c r="BI365" s="150"/>
      <c r="BJ365" s="2">
        <f t="shared" si="131"/>
        <v>360</v>
      </c>
      <c r="BK365" s="118"/>
      <c r="BL365" s="5">
        <f t="shared" si="119"/>
        <v>4610.9409362316173</v>
      </c>
      <c r="BM365" s="5">
        <f t="shared" si="120"/>
        <v>4638.7987043821031</v>
      </c>
      <c r="BN365" s="5">
        <f t="shared" si="92"/>
        <v>4610.9409362257038</v>
      </c>
      <c r="BO365" s="35">
        <f t="shared" si="93"/>
        <v>11.99999999998461</v>
      </c>
      <c r="BP365" s="5">
        <f t="shared" si="94"/>
        <v>27.857768156399356</v>
      </c>
      <c r="BQ365" s="35">
        <f t="shared" si="95"/>
        <v>7.2499999999999995E-2</v>
      </c>
      <c r="BR365" s="5">
        <f t="shared" si="121"/>
        <v>679999.99999999488</v>
      </c>
      <c r="BS365" s="166">
        <f t="shared" si="122"/>
        <v>989967.53357756219</v>
      </c>
      <c r="BT365" s="5">
        <f t="shared" si="96"/>
        <v>5.9135345509275794E-9</v>
      </c>
      <c r="BU365" s="166">
        <f t="shared" si="97"/>
        <v>1669967.5335775572</v>
      </c>
      <c r="BV365" s="150"/>
      <c r="BW365" s="2">
        <f t="shared" si="132"/>
        <v>360</v>
      </c>
      <c r="BX365" s="118"/>
      <c r="BY365" s="5">
        <f t="shared" si="123"/>
        <v>4497.819685718111</v>
      </c>
      <c r="BZ365" s="5">
        <f t="shared" si="124"/>
        <v>4524.056967218442</v>
      </c>
      <c r="CA365" s="5">
        <f t="shared" si="98"/>
        <v>4497.8196857184194</v>
      </c>
      <c r="CB365" s="35">
        <f t="shared" si="99"/>
        <v>12.000000000000824</v>
      </c>
      <c r="CC365" s="5">
        <f t="shared" si="100"/>
        <v>26.237281500022316</v>
      </c>
      <c r="CD365" s="35">
        <f t="shared" si="101"/>
        <v>7.0000000000000007E-2</v>
      </c>
      <c r="CE365" s="5">
        <f t="shared" si="125"/>
        <v>679999.99999999942</v>
      </c>
      <c r="CF365" s="166">
        <f t="shared" si="126"/>
        <v>948660.50819863961</v>
      </c>
      <c r="CG365" s="5">
        <f t="shared" si="102"/>
        <v>-3.0831870390102267E-10</v>
      </c>
      <c r="CH365" s="166">
        <f t="shared" si="103"/>
        <v>1628660.5081986389</v>
      </c>
    </row>
  </sheetData>
  <pageMargins left="0.7" right="0.7" top="0.75" bottom="0.75" header="0" footer="0"/>
  <pageSetup orientation="landscape"/>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H365"/>
  <sheetViews>
    <sheetView topLeftCell="AJ1" workbookViewId="0">
      <selection activeCell="G53" sqref="G53:H53"/>
    </sheetView>
  </sheetViews>
  <sheetFormatPr defaultColWidth="12.6640625" defaultRowHeight="15" customHeight="1" outlineLevelCol="1"/>
  <cols>
    <col min="1" max="1" width="29.109375" customWidth="1"/>
    <col min="2" max="7" width="11.21875" customWidth="1"/>
    <col min="8" max="8" width="9.6640625" customWidth="1"/>
    <col min="9" max="9" width="8.88671875" customWidth="1"/>
    <col min="10" max="10" width="15.6640625" customWidth="1" outlineLevel="1"/>
    <col min="11" max="11" width="12.21875" customWidth="1" outlineLevel="1"/>
    <col min="12" max="12" width="14.33203125" customWidth="1" outlineLevel="1"/>
    <col min="13" max="13" width="16.44140625" customWidth="1" outlineLevel="1"/>
    <col min="14" max="14" width="16.33203125" customWidth="1" outlineLevel="1"/>
    <col min="15" max="15" width="19.44140625" customWidth="1" outlineLevel="1"/>
    <col min="16" max="17" width="15.44140625" customWidth="1" outlineLevel="1"/>
    <col min="18" max="18" width="18.33203125" customWidth="1" outlineLevel="1"/>
    <col min="19" max="19" width="17.6640625" customWidth="1" outlineLevel="1"/>
    <col min="20" max="20" width="13.6640625" customWidth="1" outlineLevel="1"/>
    <col min="21" max="21" width="20.109375" customWidth="1" outlineLevel="1"/>
    <col min="22" max="22" width="8.88671875" customWidth="1"/>
    <col min="23" max="23" width="15.6640625" customWidth="1" outlineLevel="1"/>
    <col min="24" max="24" width="12.21875" customWidth="1" outlineLevel="1"/>
    <col min="25" max="25" width="14.33203125" customWidth="1" outlineLevel="1"/>
    <col min="26" max="26" width="16.44140625" customWidth="1" outlineLevel="1"/>
    <col min="27" max="27" width="16.33203125" customWidth="1" outlineLevel="1"/>
    <col min="28" max="28" width="19.44140625" customWidth="1" outlineLevel="1"/>
    <col min="29" max="30" width="15.44140625" customWidth="1" outlineLevel="1"/>
    <col min="31" max="31" width="18.33203125" customWidth="1" outlineLevel="1"/>
    <col min="32" max="32" width="17.6640625" customWidth="1" outlineLevel="1"/>
    <col min="33" max="33" width="13.6640625" customWidth="1" outlineLevel="1"/>
    <col min="34" max="34" width="20.109375" customWidth="1" outlineLevel="1"/>
    <col min="35" max="35" width="8.88671875" customWidth="1"/>
    <col min="36" max="36" width="15.6640625" customWidth="1" outlineLevel="1"/>
    <col min="37" max="37" width="12.21875" customWidth="1" outlineLevel="1"/>
    <col min="38" max="38" width="14.33203125" customWidth="1" outlineLevel="1"/>
    <col min="39" max="39" width="16.44140625" customWidth="1" outlineLevel="1"/>
    <col min="40" max="40" width="16.33203125" customWidth="1" outlineLevel="1"/>
    <col min="41" max="41" width="19.44140625" customWidth="1" outlineLevel="1"/>
    <col min="42" max="43" width="15.44140625" customWidth="1" outlineLevel="1"/>
    <col min="44" max="44" width="18.33203125" customWidth="1" outlineLevel="1"/>
    <col min="45" max="45" width="17.6640625" customWidth="1" outlineLevel="1"/>
    <col min="46" max="46" width="13.6640625" customWidth="1" outlineLevel="1"/>
    <col min="47" max="47" width="20.109375" customWidth="1" outlineLevel="1"/>
    <col min="48" max="48" width="8.88671875" customWidth="1"/>
    <col min="49" max="49" width="15.6640625" customWidth="1" outlineLevel="1"/>
    <col min="50" max="50" width="12.21875" customWidth="1" outlineLevel="1"/>
    <col min="51" max="51" width="14.33203125" customWidth="1" outlineLevel="1"/>
    <col min="52" max="52" width="16.44140625" customWidth="1" outlineLevel="1"/>
    <col min="53" max="53" width="16.33203125" customWidth="1" outlineLevel="1"/>
    <col min="54" max="54" width="19.44140625" customWidth="1" outlineLevel="1"/>
    <col min="55" max="56" width="15.44140625" customWidth="1" outlineLevel="1"/>
    <col min="57" max="57" width="18.33203125" customWidth="1" outlineLevel="1"/>
    <col min="58" max="58" width="17.6640625" customWidth="1" outlineLevel="1"/>
    <col min="59" max="59" width="13.6640625" customWidth="1" outlineLevel="1"/>
    <col min="60" max="60" width="20.109375" customWidth="1" outlineLevel="1"/>
    <col min="61" max="61" width="8.88671875" customWidth="1"/>
    <col min="62" max="62" width="15.6640625" customWidth="1" outlineLevel="1"/>
    <col min="63" max="63" width="12.21875" customWidth="1" outlineLevel="1"/>
    <col min="64" max="64" width="14.33203125" customWidth="1" outlineLevel="1"/>
    <col min="65" max="65" width="16.44140625" customWidth="1" outlineLevel="1"/>
    <col min="66" max="66" width="16.33203125" customWidth="1" outlineLevel="1"/>
    <col min="67" max="67" width="19.44140625" customWidth="1" outlineLevel="1"/>
    <col min="68" max="69" width="15.44140625" customWidth="1" outlineLevel="1"/>
    <col min="70" max="70" width="18.33203125" customWidth="1" outlineLevel="1"/>
    <col min="71" max="71" width="17.6640625" customWidth="1" outlineLevel="1"/>
    <col min="72" max="72" width="13.6640625" customWidth="1" outlineLevel="1"/>
    <col min="73" max="73" width="20.109375" customWidth="1" outlineLevel="1"/>
    <col min="74" max="74" width="8.88671875" customWidth="1"/>
    <col min="75" max="75" width="15.6640625" customWidth="1" outlineLevel="1"/>
    <col min="76" max="76" width="12.21875" customWidth="1" outlineLevel="1"/>
    <col min="77" max="77" width="14.33203125" customWidth="1" outlineLevel="1"/>
    <col min="78" max="78" width="16.44140625" customWidth="1" outlineLevel="1"/>
    <col min="79" max="79" width="16.33203125" customWidth="1" outlineLevel="1"/>
    <col min="80" max="80" width="19.44140625" customWidth="1" outlineLevel="1"/>
    <col min="81" max="82" width="15.44140625" customWidth="1" outlineLevel="1"/>
    <col min="83" max="83" width="18.33203125" customWidth="1" outlineLevel="1"/>
    <col min="84" max="84" width="17.6640625" customWidth="1" outlineLevel="1"/>
    <col min="85" max="85" width="13.6640625" customWidth="1" outlineLevel="1"/>
    <col min="86" max="86" width="20.109375" customWidth="1" outlineLevel="1"/>
  </cols>
  <sheetData>
    <row r="1" spans="1:86" ht="14.25" customHeight="1">
      <c r="A1" s="2"/>
      <c r="B1" s="2"/>
      <c r="C1" s="2" t="s">
        <v>169</v>
      </c>
      <c r="I1" s="150"/>
      <c r="J1" s="2" t="s">
        <v>170</v>
      </c>
      <c r="K1" s="206">
        <f>'Interest Rate Comparison'!B3</f>
        <v>8.2500000000000004E-2</v>
      </c>
      <c r="N1" s="2">
        <f>K1/12</f>
        <v>6.875E-3</v>
      </c>
      <c r="O1" s="2" t="s">
        <v>171</v>
      </c>
      <c r="V1" s="150"/>
      <c r="W1" s="2" t="s">
        <v>170</v>
      </c>
      <c r="X1" s="206">
        <f>'Interest Rate Comparison'!B4</f>
        <v>0.08</v>
      </c>
      <c r="AA1" s="2">
        <f>X1/12</f>
        <v>6.6666666666666671E-3</v>
      </c>
      <c r="AB1" s="2" t="s">
        <v>171</v>
      </c>
      <c r="AI1" s="150"/>
      <c r="AJ1" s="2" t="s">
        <v>170</v>
      </c>
      <c r="AK1" s="206">
        <f>'Interest Rate Comparison'!B5</f>
        <v>7.7499999999999999E-2</v>
      </c>
      <c r="AN1" s="2">
        <f>AK1/12</f>
        <v>6.4583333333333333E-3</v>
      </c>
      <c r="AO1" s="2" t="s">
        <v>171</v>
      </c>
      <c r="AV1" s="150"/>
      <c r="AW1" s="2" t="s">
        <v>170</v>
      </c>
      <c r="AX1" s="206">
        <f>'Interest Rate Comparison'!B6</f>
        <v>7.4999999999999997E-2</v>
      </c>
      <c r="BA1" s="2">
        <f>AX1/12</f>
        <v>6.2499999999999995E-3</v>
      </c>
      <c r="BB1" s="2" t="s">
        <v>171</v>
      </c>
      <c r="BI1" s="150"/>
      <c r="BJ1" s="2" t="s">
        <v>170</v>
      </c>
      <c r="BK1" s="206">
        <f>'Interest Rate Comparison'!B7</f>
        <v>7.2499999999999995E-2</v>
      </c>
      <c r="BN1" s="2">
        <f>BK1/12</f>
        <v>6.0416666666666665E-3</v>
      </c>
      <c r="BO1" s="2" t="s">
        <v>171</v>
      </c>
      <c r="BV1" s="150"/>
      <c r="BW1" s="2" t="s">
        <v>170</v>
      </c>
      <c r="BX1" s="206">
        <f>'Interest Rate Comparison'!B8</f>
        <v>7.0000000000000007E-2</v>
      </c>
      <c r="CA1" s="2">
        <f>BX1/12</f>
        <v>5.8333333333333336E-3</v>
      </c>
      <c r="CB1" s="2" t="s">
        <v>171</v>
      </c>
    </row>
    <row r="2" spans="1:86" ht="14.25" customHeight="1">
      <c r="B2" s="205"/>
      <c r="C2" s="205"/>
      <c r="I2" s="150"/>
      <c r="J2" s="2" t="s">
        <v>173</v>
      </c>
      <c r="K2" s="2">
        <f>$L$2*12</f>
        <v>360</v>
      </c>
      <c r="L2" s="2">
        <f>'STR Calculator'!I9</f>
        <v>30</v>
      </c>
      <c r="M2" s="2" t="s">
        <v>174</v>
      </c>
      <c r="N2" s="2">
        <f>(1+N1)^K2</f>
        <v>11.781505620888151</v>
      </c>
      <c r="O2" s="2" t="s">
        <v>175</v>
      </c>
      <c r="V2" s="150"/>
      <c r="W2" s="2" t="s">
        <v>173</v>
      </c>
      <c r="X2" s="2">
        <f>$L$2*12</f>
        <v>360</v>
      </c>
      <c r="Y2" s="2">
        <v>30</v>
      </c>
      <c r="Z2" s="2" t="s">
        <v>174</v>
      </c>
      <c r="AA2" s="2">
        <f>(1+AA1)^X2</f>
        <v>10.935729657755621</v>
      </c>
      <c r="AB2" s="2" t="s">
        <v>175</v>
      </c>
      <c r="AI2" s="150"/>
      <c r="AJ2" s="2" t="s">
        <v>173</v>
      </c>
      <c r="AK2" s="2">
        <f>$L$2*12</f>
        <v>360</v>
      </c>
      <c r="AL2" s="2">
        <v>30</v>
      </c>
      <c r="AM2" s="2" t="s">
        <v>174</v>
      </c>
      <c r="AN2" s="2">
        <f>(1+AN1)^AK2</f>
        <v>10.150514126201864</v>
      </c>
      <c r="AO2" s="2" t="s">
        <v>175</v>
      </c>
      <c r="AV2" s="150"/>
      <c r="AW2" s="2" t="s">
        <v>173</v>
      </c>
      <c r="AX2" s="2">
        <f>$L$2*12</f>
        <v>360</v>
      </c>
      <c r="AY2" s="2">
        <v>30</v>
      </c>
      <c r="AZ2" s="2" t="s">
        <v>174</v>
      </c>
      <c r="BA2" s="2">
        <f>(1+BA1)^AX2</f>
        <v>9.4215339047287756</v>
      </c>
      <c r="BB2" s="2" t="s">
        <v>175</v>
      </c>
      <c r="BI2" s="150"/>
      <c r="BJ2" s="2" t="s">
        <v>173</v>
      </c>
      <c r="BK2" s="2">
        <f>$L$2*12</f>
        <v>360</v>
      </c>
      <c r="BL2" s="2">
        <v>30</v>
      </c>
      <c r="BM2" s="2" t="s">
        <v>174</v>
      </c>
      <c r="BN2" s="2">
        <f>(1+BN1)^BK2</f>
        <v>8.744771963551262</v>
      </c>
      <c r="BO2" s="2" t="s">
        <v>175</v>
      </c>
      <c r="BV2" s="150"/>
      <c r="BW2" s="2" t="s">
        <v>173</v>
      </c>
      <c r="BX2" s="2">
        <f>$L$2*12</f>
        <v>360</v>
      </c>
      <c r="BY2" s="2">
        <v>30</v>
      </c>
      <c r="BZ2" s="2" t="s">
        <v>174</v>
      </c>
      <c r="CA2" s="2">
        <f>(1+CA1)^BX2</f>
        <v>8.1164974753596617</v>
      </c>
      <c r="CB2" s="2" t="s">
        <v>175</v>
      </c>
    </row>
    <row r="3" spans="1:86" ht="14.25" customHeight="1">
      <c r="A3" s="2" t="s">
        <v>176</v>
      </c>
      <c r="B3" s="11">
        <f>'STR Calculator'!B5</f>
        <v>800000</v>
      </c>
      <c r="C3" s="29" t="e">
        <f>B3/B1</f>
        <v>#DIV/0!</v>
      </c>
      <c r="D3" s="2" t="s">
        <v>169</v>
      </c>
      <c r="I3" s="150"/>
      <c r="J3" s="2" t="s">
        <v>177</v>
      </c>
      <c r="V3" s="150"/>
      <c r="W3" s="2" t="s">
        <v>177</v>
      </c>
      <c r="AI3" s="150"/>
      <c r="AJ3" s="2" t="s">
        <v>177</v>
      </c>
      <c r="AV3" s="150"/>
      <c r="AW3" s="2" t="s">
        <v>177</v>
      </c>
      <c r="BI3" s="150"/>
      <c r="BJ3" s="2" t="s">
        <v>177</v>
      </c>
      <c r="BV3" s="150"/>
      <c r="BW3" s="2" t="s">
        <v>177</v>
      </c>
    </row>
    <row r="4" spans="1:86" ht="14.25" customHeight="1">
      <c r="A4" s="2" t="s">
        <v>145</v>
      </c>
      <c r="B4" s="9">
        <v>0.2</v>
      </c>
      <c r="I4" s="150"/>
      <c r="V4" s="150"/>
      <c r="AI4" s="150"/>
      <c r="AV4" s="150"/>
      <c r="BI4" s="150"/>
      <c r="BV4" s="150"/>
    </row>
    <row r="5" spans="1:86" ht="14.25" customHeight="1">
      <c r="A5" s="2" t="s">
        <v>178</v>
      </c>
      <c r="B5" s="11">
        <f>B3-(B3*B4)</f>
        <v>640000</v>
      </c>
      <c r="C5" s="2" t="s">
        <v>179</v>
      </c>
      <c r="I5" s="150"/>
      <c r="J5" s="2" t="s">
        <v>180</v>
      </c>
      <c r="K5" s="2" t="s">
        <v>181</v>
      </c>
      <c r="L5" s="2" t="s">
        <v>182</v>
      </c>
      <c r="M5" s="2" t="s">
        <v>177</v>
      </c>
      <c r="N5" s="2" t="s">
        <v>183</v>
      </c>
      <c r="O5" s="2" t="s">
        <v>184</v>
      </c>
      <c r="P5" s="2" t="s">
        <v>185</v>
      </c>
      <c r="Q5" s="2" t="s">
        <v>186</v>
      </c>
      <c r="R5" s="2" t="s">
        <v>187</v>
      </c>
      <c r="S5" s="2" t="s">
        <v>188</v>
      </c>
      <c r="T5" s="2" t="s">
        <v>189</v>
      </c>
      <c r="U5" s="107" t="s">
        <v>190</v>
      </c>
      <c r="V5" s="150"/>
      <c r="W5" s="2" t="s">
        <v>180</v>
      </c>
      <c r="X5" s="2" t="s">
        <v>181</v>
      </c>
      <c r="Y5" s="2" t="s">
        <v>182</v>
      </c>
      <c r="Z5" s="2" t="s">
        <v>177</v>
      </c>
      <c r="AA5" s="2" t="s">
        <v>183</v>
      </c>
      <c r="AB5" s="2" t="s">
        <v>184</v>
      </c>
      <c r="AC5" s="2" t="s">
        <v>185</v>
      </c>
      <c r="AD5" s="2" t="s">
        <v>186</v>
      </c>
      <c r="AE5" s="2" t="s">
        <v>187</v>
      </c>
      <c r="AF5" s="2" t="s">
        <v>188</v>
      </c>
      <c r="AG5" s="2" t="s">
        <v>189</v>
      </c>
      <c r="AH5" s="107" t="s">
        <v>190</v>
      </c>
      <c r="AI5" s="150"/>
      <c r="AJ5" s="2" t="s">
        <v>180</v>
      </c>
      <c r="AK5" s="2" t="s">
        <v>181</v>
      </c>
      <c r="AL5" s="2" t="s">
        <v>182</v>
      </c>
      <c r="AM5" s="2" t="s">
        <v>177</v>
      </c>
      <c r="AN5" s="2" t="s">
        <v>183</v>
      </c>
      <c r="AO5" s="2" t="s">
        <v>184</v>
      </c>
      <c r="AP5" s="2" t="s">
        <v>185</v>
      </c>
      <c r="AQ5" s="2" t="s">
        <v>186</v>
      </c>
      <c r="AR5" s="2" t="s">
        <v>187</v>
      </c>
      <c r="AS5" s="2" t="s">
        <v>188</v>
      </c>
      <c r="AT5" s="2" t="s">
        <v>189</v>
      </c>
      <c r="AU5" s="107" t="s">
        <v>190</v>
      </c>
      <c r="AV5" s="150"/>
      <c r="AW5" s="2" t="s">
        <v>180</v>
      </c>
      <c r="AX5" s="2" t="s">
        <v>181</v>
      </c>
      <c r="AY5" s="2" t="s">
        <v>182</v>
      </c>
      <c r="AZ5" s="2" t="s">
        <v>177</v>
      </c>
      <c r="BA5" s="2" t="s">
        <v>183</v>
      </c>
      <c r="BB5" s="2" t="s">
        <v>184</v>
      </c>
      <c r="BC5" s="2" t="s">
        <v>185</v>
      </c>
      <c r="BD5" s="2" t="s">
        <v>186</v>
      </c>
      <c r="BE5" s="2" t="s">
        <v>187</v>
      </c>
      <c r="BF5" s="2" t="s">
        <v>188</v>
      </c>
      <c r="BG5" s="2" t="s">
        <v>189</v>
      </c>
      <c r="BH5" s="107" t="s">
        <v>190</v>
      </c>
      <c r="BI5" s="150"/>
      <c r="BJ5" s="2" t="s">
        <v>180</v>
      </c>
      <c r="BK5" s="2" t="s">
        <v>181</v>
      </c>
      <c r="BL5" s="2" t="s">
        <v>182</v>
      </c>
      <c r="BM5" s="2" t="s">
        <v>177</v>
      </c>
      <c r="BN5" s="2" t="s">
        <v>183</v>
      </c>
      <c r="BO5" s="2" t="s">
        <v>184</v>
      </c>
      <c r="BP5" s="2" t="s">
        <v>185</v>
      </c>
      <c r="BQ5" s="2" t="s">
        <v>186</v>
      </c>
      <c r="BR5" s="2" t="s">
        <v>187</v>
      </c>
      <c r="BS5" s="2" t="s">
        <v>188</v>
      </c>
      <c r="BT5" s="2" t="s">
        <v>189</v>
      </c>
      <c r="BU5" s="107" t="s">
        <v>190</v>
      </c>
      <c r="BV5" s="150"/>
      <c r="BW5" s="2" t="s">
        <v>180</v>
      </c>
      <c r="BX5" s="2" t="s">
        <v>181</v>
      </c>
      <c r="BY5" s="2" t="s">
        <v>182</v>
      </c>
      <c r="BZ5" s="2" t="s">
        <v>177</v>
      </c>
      <c r="CA5" s="2" t="s">
        <v>183</v>
      </c>
      <c r="CB5" s="2" t="s">
        <v>184</v>
      </c>
      <c r="CC5" s="2" t="s">
        <v>185</v>
      </c>
      <c r="CD5" s="2" t="s">
        <v>186</v>
      </c>
      <c r="CE5" s="2" t="s">
        <v>187</v>
      </c>
      <c r="CF5" s="2" t="s">
        <v>188</v>
      </c>
      <c r="CG5" s="2" t="s">
        <v>189</v>
      </c>
      <c r="CH5" s="107" t="s">
        <v>190</v>
      </c>
    </row>
    <row r="6" spans="1:86" ht="14.25" customHeight="1">
      <c r="A6" s="2" t="s">
        <v>191</v>
      </c>
      <c r="B6" s="11">
        <f>B3-B5</f>
        <v>160000</v>
      </c>
      <c r="I6" s="150"/>
      <c r="J6" s="2">
        <v>1</v>
      </c>
      <c r="K6" s="118">
        <v>44866</v>
      </c>
      <c r="L6" s="11">
        <f>'Amoritization Scenario 20% DP'!$B$5</f>
        <v>640000</v>
      </c>
      <c r="M6" s="151">
        <f t="shared" ref="M6:M260" si="0">$L$6/((($N$2)-1)/($N$1*$N$2))</f>
        <v>4808.1062659259223</v>
      </c>
      <c r="N6" s="5">
        <f t="shared" ref="N6:N260" si="1">M6-P6</f>
        <v>408.10626592592234</v>
      </c>
      <c r="O6" s="35">
        <f t="shared" ref="O6:O260" si="2">(N6/L6)*12</f>
        <v>7.6519924861110436E-3</v>
      </c>
      <c r="P6" s="5">
        <f t="shared" ref="P6:P260" si="3">L6*($K$1/12)</f>
        <v>4400</v>
      </c>
      <c r="Q6" s="35">
        <f t="shared" ref="Q6:Q260" si="4">(P6/L6)*12</f>
        <v>8.2500000000000004E-2</v>
      </c>
      <c r="R6" s="5">
        <f>N6</f>
        <v>408.10626592592234</v>
      </c>
      <c r="S6" s="5">
        <f>P6</f>
        <v>4400</v>
      </c>
      <c r="T6" s="5">
        <f>L6-N6</f>
        <v>639591.89373407408</v>
      </c>
      <c r="U6" s="5">
        <f>R6+S6</f>
        <v>4808.1062659259223</v>
      </c>
      <c r="V6" s="150"/>
      <c r="W6" s="2">
        <v>1</v>
      </c>
      <c r="X6" s="118">
        <v>44866</v>
      </c>
      <c r="Y6" s="11">
        <f>'Amoritization Scenario 20% DP'!$B$5</f>
        <v>640000</v>
      </c>
      <c r="Z6" s="151">
        <f>$Y$6/((($AA$2)-1)/($AA$1*$AA$2))</f>
        <v>4696.0932728280159</v>
      </c>
      <c r="AA6" s="5">
        <f t="shared" ref="AA6:AA260" si="5">Z6-AC6</f>
        <v>429.4266061613489</v>
      </c>
      <c r="AB6" s="35">
        <f t="shared" ref="AB6:AB260" si="6">(AA6/Y6)*12</f>
        <v>8.0517488655252913E-3</v>
      </c>
      <c r="AC6" s="5">
        <f t="shared" ref="AC6:AC260" si="7">Y6*($X$1/12)</f>
        <v>4266.666666666667</v>
      </c>
      <c r="AD6" s="35">
        <f t="shared" ref="AD6:AD260" si="8">(AC6/Y6)*12</f>
        <v>0.08</v>
      </c>
      <c r="AE6" s="5">
        <f>AA6</f>
        <v>429.4266061613489</v>
      </c>
      <c r="AF6" s="5">
        <f>AC6</f>
        <v>4266.666666666667</v>
      </c>
      <c r="AG6" s="5">
        <f t="shared" ref="AG6:AG260" si="9">Y6-AA6</f>
        <v>639570.5733938386</v>
      </c>
      <c r="AH6" s="5">
        <f t="shared" ref="AH6:AH260" si="10">AE6+AF6</f>
        <v>4696.0932728280159</v>
      </c>
      <c r="AI6" s="150"/>
      <c r="AJ6" s="2">
        <v>1</v>
      </c>
      <c r="AK6" s="118">
        <v>44866</v>
      </c>
      <c r="AL6" s="11">
        <f>'Amoritization Scenario 20% DP'!$B$5</f>
        <v>640000</v>
      </c>
      <c r="AM6" s="151">
        <f>$AL$6/((($AN$2)-1)/($AN$1*$AN$2))</f>
        <v>4585.0383715778862</v>
      </c>
      <c r="AN6" s="5">
        <f t="shared" ref="AN6:AN260" si="11">AM6-AP6</f>
        <v>451.70503824455318</v>
      </c>
      <c r="AO6" s="35">
        <f t="shared" ref="AO6:AO260" si="12">(AN6/AL6)*12</f>
        <v>8.4694694670853724E-3</v>
      </c>
      <c r="AP6" s="5">
        <f t="shared" ref="AP6:AP260" si="13">AL6*($AK$1/12)</f>
        <v>4133.333333333333</v>
      </c>
      <c r="AQ6" s="35">
        <f t="shared" ref="AQ6:AQ260" si="14">(AP6/AL6)*12</f>
        <v>7.7499999999999999E-2</v>
      </c>
      <c r="AR6" s="5">
        <f>AN6</f>
        <v>451.70503824455318</v>
      </c>
      <c r="AS6" s="5">
        <f>AP6</f>
        <v>4133.333333333333</v>
      </c>
      <c r="AT6" s="5">
        <f t="shared" ref="AT6:AT260" si="15">AL6-AN6</f>
        <v>639548.2949617554</v>
      </c>
      <c r="AU6" s="5">
        <f t="shared" ref="AU6:AU260" si="16">AR6+AS6</f>
        <v>4585.0383715778862</v>
      </c>
      <c r="AV6" s="150"/>
      <c r="AW6" s="2">
        <v>1</v>
      </c>
      <c r="AX6" s="118">
        <v>44866</v>
      </c>
      <c r="AY6" s="11">
        <f>'Amoritization Scenario 20% DP'!$B$5</f>
        <v>640000</v>
      </c>
      <c r="AZ6" s="151">
        <f>$AY$6/((($BA$2)-1)/($BA$1*$BA$2))</f>
        <v>4474.9728547377763</v>
      </c>
      <c r="BA6" s="5">
        <f t="shared" ref="BA6:BA260" si="17">AZ6-BC6</f>
        <v>474.97285473777674</v>
      </c>
      <c r="BB6" s="35">
        <f t="shared" ref="BB6:BB260" si="18">(BA6/AY6)*12</f>
        <v>8.905741026333314E-3</v>
      </c>
      <c r="BC6" s="5">
        <f t="shared" ref="BC6:BC260" si="19">AY6*($AX$1/12)</f>
        <v>3999.9999999999995</v>
      </c>
      <c r="BD6" s="35">
        <f t="shared" ref="BD6:BD260" si="20">(BC6/AY6)*12</f>
        <v>7.4999999999999997E-2</v>
      </c>
      <c r="BE6" s="5">
        <f>BA6</f>
        <v>474.97285473777674</v>
      </c>
      <c r="BF6" s="5">
        <f>BC6</f>
        <v>3999.9999999999995</v>
      </c>
      <c r="BG6" s="5">
        <f t="shared" ref="BG6:BG260" si="21">AY6-BA6</f>
        <v>639525.02714526223</v>
      </c>
      <c r="BH6" s="5">
        <f t="shared" ref="BH6:BH260" si="22">BE6+BF6</f>
        <v>4474.9728547377763</v>
      </c>
      <c r="BI6" s="150"/>
      <c r="BJ6" s="2">
        <v>1</v>
      </c>
      <c r="BK6" s="118">
        <v>44866</v>
      </c>
      <c r="BL6" s="11">
        <f>'Amoritization Scenario 20% DP'!$B$5</f>
        <v>640000</v>
      </c>
      <c r="BM6" s="151">
        <f>$BL$6/((($BN$2)-1)/($BN$1*$BN$2))</f>
        <v>4365.9281923596263</v>
      </c>
      <c r="BN6" s="5">
        <f t="shared" ref="BN6:BN260" si="23">BM6-BP6</f>
        <v>499.26152569295982</v>
      </c>
      <c r="BO6" s="35">
        <f t="shared" ref="BO6:BO260" si="24">(BN6/BL6)*12</f>
        <v>9.3611536067429967E-3</v>
      </c>
      <c r="BP6" s="5">
        <f t="shared" ref="BP6:BP260" si="25">BL6*($BK$1/12)</f>
        <v>3866.6666666666665</v>
      </c>
      <c r="BQ6" s="35">
        <f t="shared" ref="BQ6:BQ260" si="26">(BP6/BL6)*12</f>
        <v>7.2499999999999995E-2</v>
      </c>
      <c r="BR6" s="5">
        <f>BN6</f>
        <v>499.26152569295982</v>
      </c>
      <c r="BS6" s="5">
        <f>BP6</f>
        <v>3866.6666666666665</v>
      </c>
      <c r="BT6" s="5">
        <f t="shared" ref="BT6:BT260" si="27">BL6-BN6</f>
        <v>639500.738474307</v>
      </c>
      <c r="BU6" s="5">
        <f t="shared" ref="BU6:BU260" si="28">BR6+BS6</f>
        <v>4365.9281923596263</v>
      </c>
      <c r="BV6" s="150"/>
      <c r="BW6" s="2">
        <v>1</v>
      </c>
      <c r="BX6" s="118">
        <v>44866</v>
      </c>
      <c r="BY6" s="11">
        <f>'Amoritization Scenario 20% DP'!$B$5</f>
        <v>640000</v>
      </c>
      <c r="BZ6" s="151">
        <f>$BY$6/((($CA$2)-1)/($CA$1*$CA$2))</f>
        <v>4257.9359691467689</v>
      </c>
      <c r="CA6" s="5">
        <f t="shared" ref="CA6:CA260" si="29">BZ6-CC6</f>
        <v>524.60263581343543</v>
      </c>
      <c r="CB6" s="35">
        <f t="shared" ref="CB6:CB260" si="30">(CA6/BY6)*12</f>
        <v>9.8362994215019147E-3</v>
      </c>
      <c r="CC6" s="5">
        <f t="shared" ref="CC6:CC260" si="31">BY6*($BX$1/12)</f>
        <v>3733.3333333333335</v>
      </c>
      <c r="CD6" s="35">
        <f t="shared" ref="CD6:CD260" si="32">(CC6/BY6)*12</f>
        <v>7.0000000000000007E-2</v>
      </c>
      <c r="CE6" s="5">
        <f>CA6</f>
        <v>524.60263581343543</v>
      </c>
      <c r="CF6" s="5">
        <f>CC6</f>
        <v>3733.3333333333335</v>
      </c>
      <c r="CG6" s="5">
        <f t="shared" ref="CG6:CG260" si="33">BY6-CA6</f>
        <v>639475.39736418659</v>
      </c>
      <c r="CH6" s="5">
        <f t="shared" ref="CH6:CH260" si="34">CE6+CF6</f>
        <v>4257.9359691467689</v>
      </c>
    </row>
    <row r="7" spans="1:86" ht="14.25" customHeight="1">
      <c r="I7" s="150"/>
      <c r="J7" s="2">
        <v>2</v>
      </c>
      <c r="K7" s="118">
        <v>44896</v>
      </c>
      <c r="L7" s="5">
        <f t="shared" ref="L7:L261" si="35">T6</f>
        <v>639591.89373407408</v>
      </c>
      <c r="M7" s="5">
        <f t="shared" si="0"/>
        <v>4808.1062659259223</v>
      </c>
      <c r="N7" s="5">
        <f t="shared" si="1"/>
        <v>410.91199650416274</v>
      </c>
      <c r="O7" s="35">
        <f t="shared" si="2"/>
        <v>7.709516031014791E-3</v>
      </c>
      <c r="P7" s="5">
        <f t="shared" si="3"/>
        <v>4397.1942694217596</v>
      </c>
      <c r="Q7" s="35">
        <f t="shared" si="4"/>
        <v>8.2500000000000004E-2</v>
      </c>
      <c r="R7" s="5">
        <f t="shared" ref="R7:R261" si="36">R6+N7</f>
        <v>819.01826243008509</v>
      </c>
      <c r="S7" s="5">
        <f t="shared" ref="S7:S261" si="37">S6+P7</f>
        <v>8797.1942694217596</v>
      </c>
      <c r="T7" s="5">
        <f t="shared" ref="T7:T260" si="38">L7-N7</f>
        <v>639180.98173756991</v>
      </c>
      <c r="U7" s="5">
        <f t="shared" ref="U7:U260" si="39">R7+S7</f>
        <v>9616.2125318518447</v>
      </c>
      <c r="V7" s="150"/>
      <c r="W7" s="2">
        <v>2</v>
      </c>
      <c r="X7" s="118">
        <v>44896</v>
      </c>
      <c r="Y7" s="5">
        <f t="shared" ref="Y7:Y261" si="40">AG6</f>
        <v>639570.5733938386</v>
      </c>
      <c r="Z7" s="5">
        <f t="shared" ref="Z7:Z261" si="41">Z6</f>
        <v>4696.0932728280159</v>
      </c>
      <c r="AA7" s="5">
        <f t="shared" si="5"/>
        <v>432.28945020242463</v>
      </c>
      <c r="AB7" s="35">
        <f t="shared" si="6"/>
        <v>8.1108694149296355E-3</v>
      </c>
      <c r="AC7" s="5">
        <f t="shared" si="7"/>
        <v>4263.8038226255912</v>
      </c>
      <c r="AD7" s="35">
        <f t="shared" si="8"/>
        <v>8.0000000000000016E-2</v>
      </c>
      <c r="AE7" s="5">
        <f t="shared" ref="AE7:AE261" si="42">AE6+AA7</f>
        <v>861.71605636377353</v>
      </c>
      <c r="AF7" s="5">
        <f t="shared" ref="AF7:AF261" si="43">AF6+AC7</f>
        <v>8530.4704892922582</v>
      </c>
      <c r="AG7" s="5">
        <f t="shared" si="9"/>
        <v>639138.28394363623</v>
      </c>
      <c r="AH7" s="5">
        <f t="shared" si="10"/>
        <v>9392.1865456560317</v>
      </c>
      <c r="AI7" s="150"/>
      <c r="AJ7" s="2">
        <v>2</v>
      </c>
      <c r="AK7" s="118">
        <v>44896</v>
      </c>
      <c r="AL7" s="5">
        <f t="shared" ref="AL7:AL261" si="44">AT6</f>
        <v>639548.2949617554</v>
      </c>
      <c r="AM7" s="5">
        <f t="shared" ref="AM7:AM261" si="45">AM6</f>
        <v>4585.0383715778862</v>
      </c>
      <c r="AN7" s="5">
        <f t="shared" si="11"/>
        <v>454.62229994988229</v>
      </c>
      <c r="AO7" s="35">
        <f t="shared" si="12"/>
        <v>8.5301886384120847E-3</v>
      </c>
      <c r="AP7" s="5">
        <f t="shared" si="13"/>
        <v>4130.4160716280039</v>
      </c>
      <c r="AQ7" s="35">
        <f t="shared" si="14"/>
        <v>7.7500000000000013E-2</v>
      </c>
      <c r="AR7" s="5">
        <f t="shared" ref="AR7:AR261" si="46">AR6+AN7</f>
        <v>906.32733819443547</v>
      </c>
      <c r="AS7" s="5">
        <f t="shared" ref="AS7:AS261" si="47">AS6+AP7</f>
        <v>8263.7494049613379</v>
      </c>
      <c r="AT7" s="5">
        <f t="shared" si="15"/>
        <v>639093.67266180553</v>
      </c>
      <c r="AU7" s="5">
        <f t="shared" si="16"/>
        <v>9170.0767431557724</v>
      </c>
      <c r="AV7" s="150"/>
      <c r="AW7" s="2">
        <v>2</v>
      </c>
      <c r="AX7" s="118">
        <v>44896</v>
      </c>
      <c r="AY7" s="5">
        <f t="shared" ref="AY7:AY261" si="48">BG6</f>
        <v>639525.02714526223</v>
      </c>
      <c r="AZ7" s="5">
        <f t="shared" ref="AZ7:AZ261" si="49">AZ6</f>
        <v>4474.9728547377763</v>
      </c>
      <c r="BA7" s="5">
        <f t="shared" si="17"/>
        <v>477.94143507988792</v>
      </c>
      <c r="BB7" s="35">
        <f t="shared" si="18"/>
        <v>8.9680575075538598E-3</v>
      </c>
      <c r="BC7" s="5">
        <f t="shared" si="19"/>
        <v>3997.0314196578884</v>
      </c>
      <c r="BD7" s="35">
        <f t="shared" si="20"/>
        <v>7.4999999999999997E-2</v>
      </c>
      <c r="BE7" s="5">
        <f t="shared" ref="BE7:BE261" si="50">BE6+BA7</f>
        <v>952.91428981766467</v>
      </c>
      <c r="BF7" s="5">
        <f t="shared" ref="BF7:BF261" si="51">BF6+BC7</f>
        <v>7997.0314196578875</v>
      </c>
      <c r="BG7" s="5">
        <f t="shared" si="21"/>
        <v>639047.08571018232</v>
      </c>
      <c r="BH7" s="5">
        <f t="shared" si="22"/>
        <v>8949.9457094755526</v>
      </c>
      <c r="BI7" s="150"/>
      <c r="BJ7" s="2">
        <v>2</v>
      </c>
      <c r="BK7" s="118">
        <v>44896</v>
      </c>
      <c r="BL7" s="5">
        <f t="shared" ref="BL7:BL261" si="52">BT6</f>
        <v>639500.738474307</v>
      </c>
      <c r="BM7" s="5">
        <f t="shared" ref="BM7:BM261" si="53">BM6</f>
        <v>4365.9281923596263</v>
      </c>
      <c r="BN7" s="5">
        <f t="shared" si="23"/>
        <v>502.27789741068818</v>
      </c>
      <c r="BO7" s="35">
        <f t="shared" si="24"/>
        <v>9.4250630316831396E-3</v>
      </c>
      <c r="BP7" s="5">
        <f t="shared" si="25"/>
        <v>3863.6502949489382</v>
      </c>
      <c r="BQ7" s="35">
        <f t="shared" si="26"/>
        <v>7.2499999999999995E-2</v>
      </c>
      <c r="BR7" s="5">
        <f t="shared" ref="BR7:BR261" si="54">BR6+BN7</f>
        <v>1001.539423103648</v>
      </c>
      <c r="BS7" s="5">
        <f t="shared" ref="BS7:BS261" si="55">BS6+BP7</f>
        <v>7730.3169616156047</v>
      </c>
      <c r="BT7" s="5">
        <f t="shared" si="27"/>
        <v>638998.46057689632</v>
      </c>
      <c r="BU7" s="5">
        <f t="shared" si="28"/>
        <v>8731.8563847192527</v>
      </c>
      <c r="BV7" s="150"/>
      <c r="BW7" s="2">
        <v>2</v>
      </c>
      <c r="BX7" s="118">
        <v>44896</v>
      </c>
      <c r="BY7" s="5">
        <f t="shared" ref="BY7:BY261" si="56">CG6</f>
        <v>639475.39736418659</v>
      </c>
      <c r="BZ7" s="5">
        <f t="shared" ref="BZ7:BZ261" si="57">BZ6</f>
        <v>4257.9359691467689</v>
      </c>
      <c r="CA7" s="5">
        <f t="shared" si="29"/>
        <v>527.66281785568026</v>
      </c>
      <c r="CB7" s="35">
        <f t="shared" si="30"/>
        <v>9.9017942525505206E-3</v>
      </c>
      <c r="CC7" s="5">
        <f t="shared" si="31"/>
        <v>3730.2731512910887</v>
      </c>
      <c r="CD7" s="35">
        <f t="shared" si="32"/>
        <v>7.0000000000000007E-2</v>
      </c>
      <c r="CE7" s="5">
        <f t="shared" ref="CE7:CE261" si="58">CE6+CA7</f>
        <v>1052.2654536691157</v>
      </c>
      <c r="CF7" s="5">
        <f t="shared" ref="CF7:CF261" si="59">CF6+CC7</f>
        <v>7463.6064846244226</v>
      </c>
      <c r="CG7" s="5">
        <f t="shared" si="33"/>
        <v>638947.73454633087</v>
      </c>
      <c r="CH7" s="5">
        <f t="shared" si="34"/>
        <v>8515.8719382935378</v>
      </c>
    </row>
    <row r="8" spans="1:86" ht="48" customHeight="1">
      <c r="A8" s="136" t="s">
        <v>102</v>
      </c>
      <c r="B8" s="152" t="str">
        <f>"Cum Interest @ "&amp;K1&amp;"%"</f>
        <v>Cum Interest @ 0.0825%</v>
      </c>
      <c r="C8" s="154" t="str">
        <f>"Cum Interest @ "&amp;X1&amp;"%"</f>
        <v>Cum Interest @ 0.08%</v>
      </c>
      <c r="D8" s="154" t="str">
        <f>"Cum Interest @ "&amp;AK1&amp;"%"</f>
        <v>Cum Interest @ 0.0775%</v>
      </c>
      <c r="E8" s="153" t="str">
        <f>"Cum Interest @ "&amp;AX1&amp;"%"</f>
        <v>Cum Interest @ 0.075%</v>
      </c>
      <c r="F8" s="154" t="str">
        <f>"Cum Interest @ "&amp;BK1&amp;"%"</f>
        <v>Cum Interest @ 0.0725%</v>
      </c>
      <c r="G8" s="155" t="str">
        <f>"Cum Interest @ "&amp;BX1&amp;"%"</f>
        <v>Cum Interest @ 0.07%</v>
      </c>
      <c r="H8" s="156"/>
      <c r="I8" s="150"/>
      <c r="J8" s="2">
        <v>3</v>
      </c>
      <c r="K8" s="118">
        <v>44927</v>
      </c>
      <c r="L8" s="5">
        <f t="shared" si="35"/>
        <v>639180.98173756991</v>
      </c>
      <c r="M8" s="5">
        <f t="shared" si="0"/>
        <v>4808.1062659259223</v>
      </c>
      <c r="N8" s="5">
        <f t="shared" si="1"/>
        <v>413.73701648012957</v>
      </c>
      <c r="O8" s="35">
        <f t="shared" si="2"/>
        <v>7.7675092651614324E-3</v>
      </c>
      <c r="P8" s="5">
        <f t="shared" si="3"/>
        <v>4394.3692494457928</v>
      </c>
      <c r="Q8" s="35">
        <f t="shared" si="4"/>
        <v>8.249999999999999E-2</v>
      </c>
      <c r="R8" s="5">
        <f t="shared" si="36"/>
        <v>1232.7552789102147</v>
      </c>
      <c r="S8" s="5">
        <f t="shared" si="37"/>
        <v>13191.563518867551</v>
      </c>
      <c r="T8" s="5">
        <f t="shared" si="38"/>
        <v>638767.24472108972</v>
      </c>
      <c r="U8" s="5">
        <f t="shared" si="39"/>
        <v>14424.318797777767</v>
      </c>
      <c r="V8" s="150"/>
      <c r="W8" s="2">
        <v>3</v>
      </c>
      <c r="X8" s="118">
        <v>44927</v>
      </c>
      <c r="Y8" s="5">
        <f t="shared" si="40"/>
        <v>639138.28394363623</v>
      </c>
      <c r="Z8" s="5">
        <f t="shared" si="41"/>
        <v>4696.0932728280159</v>
      </c>
      <c r="AA8" s="5">
        <f t="shared" si="5"/>
        <v>435.17137987044043</v>
      </c>
      <c r="AB8" s="35">
        <f t="shared" si="6"/>
        <v>8.170464341807137E-3</v>
      </c>
      <c r="AC8" s="5">
        <f t="shared" si="7"/>
        <v>4260.9218929575754</v>
      </c>
      <c r="AD8" s="35">
        <f t="shared" si="8"/>
        <v>8.0000000000000016E-2</v>
      </c>
      <c r="AE8" s="5">
        <f t="shared" si="42"/>
        <v>1296.887436234214</v>
      </c>
      <c r="AF8" s="5">
        <f t="shared" si="43"/>
        <v>12791.392382249833</v>
      </c>
      <c r="AG8" s="5">
        <f t="shared" si="9"/>
        <v>638703.11256376584</v>
      </c>
      <c r="AH8" s="5">
        <f t="shared" si="10"/>
        <v>14088.279818484047</v>
      </c>
      <c r="AI8" s="150"/>
      <c r="AJ8" s="2">
        <v>3</v>
      </c>
      <c r="AK8" s="118">
        <v>44927</v>
      </c>
      <c r="AL8" s="5">
        <f t="shared" si="44"/>
        <v>639093.67266180553</v>
      </c>
      <c r="AM8" s="5">
        <f t="shared" si="45"/>
        <v>4585.0383715778862</v>
      </c>
      <c r="AN8" s="5">
        <f t="shared" si="11"/>
        <v>457.55840230372542</v>
      </c>
      <c r="AO8" s="35">
        <f t="shared" si="12"/>
        <v>8.5913866190790219E-3</v>
      </c>
      <c r="AP8" s="5">
        <f t="shared" si="13"/>
        <v>4127.4799692741608</v>
      </c>
      <c r="AQ8" s="35">
        <f t="shared" si="14"/>
        <v>7.7499999999999999E-2</v>
      </c>
      <c r="AR8" s="5">
        <f t="shared" si="46"/>
        <v>1363.8857404981609</v>
      </c>
      <c r="AS8" s="5">
        <f t="shared" si="47"/>
        <v>12391.2293742355</v>
      </c>
      <c r="AT8" s="5">
        <f t="shared" si="15"/>
        <v>638636.1142595018</v>
      </c>
      <c r="AU8" s="5">
        <f t="shared" si="16"/>
        <v>13755.11511473366</v>
      </c>
      <c r="AV8" s="150"/>
      <c r="AW8" s="2">
        <v>3</v>
      </c>
      <c r="AX8" s="118">
        <v>44927</v>
      </c>
      <c r="AY8" s="5">
        <f t="shared" si="48"/>
        <v>639047.08571018232</v>
      </c>
      <c r="AZ8" s="5">
        <f t="shared" si="49"/>
        <v>4474.9728547377763</v>
      </c>
      <c r="BA8" s="5">
        <f t="shared" si="17"/>
        <v>480.92856904913697</v>
      </c>
      <c r="BB8" s="35">
        <f t="shared" si="18"/>
        <v>9.0308569706973769E-3</v>
      </c>
      <c r="BC8" s="5">
        <f t="shared" si="19"/>
        <v>3994.0442856886393</v>
      </c>
      <c r="BD8" s="35">
        <f t="shared" si="20"/>
        <v>7.4999999999999997E-2</v>
      </c>
      <c r="BE8" s="5">
        <f t="shared" si="50"/>
        <v>1433.8428588668016</v>
      </c>
      <c r="BF8" s="5">
        <f t="shared" si="51"/>
        <v>11991.075705346528</v>
      </c>
      <c r="BG8" s="5">
        <f t="shared" si="21"/>
        <v>638566.15714113321</v>
      </c>
      <c r="BH8" s="5">
        <f t="shared" si="22"/>
        <v>13424.918564213329</v>
      </c>
      <c r="BI8" s="150"/>
      <c r="BJ8" s="2">
        <v>3</v>
      </c>
      <c r="BK8" s="118">
        <v>44927</v>
      </c>
      <c r="BL8" s="5">
        <f t="shared" si="52"/>
        <v>638998.46057689632</v>
      </c>
      <c r="BM8" s="5">
        <f t="shared" si="53"/>
        <v>4365.9281923596263</v>
      </c>
      <c r="BN8" s="5">
        <f t="shared" si="23"/>
        <v>505.3124930408776</v>
      </c>
      <c r="BO8" s="35">
        <f t="shared" si="24"/>
        <v>9.4894593502089144E-3</v>
      </c>
      <c r="BP8" s="5">
        <f t="shared" si="25"/>
        <v>3860.6156993187487</v>
      </c>
      <c r="BQ8" s="35">
        <f t="shared" si="26"/>
        <v>7.2499999999999995E-2</v>
      </c>
      <c r="BR8" s="5">
        <f t="shared" si="54"/>
        <v>1506.8519161445256</v>
      </c>
      <c r="BS8" s="5">
        <f t="shared" si="55"/>
        <v>11590.932660934353</v>
      </c>
      <c r="BT8" s="5">
        <f t="shared" si="27"/>
        <v>638493.1480838554</v>
      </c>
      <c r="BU8" s="5">
        <f t="shared" si="28"/>
        <v>13097.784577078879</v>
      </c>
      <c r="BV8" s="150"/>
      <c r="BW8" s="2">
        <v>3</v>
      </c>
      <c r="BX8" s="118">
        <v>44927</v>
      </c>
      <c r="BY8" s="5">
        <f t="shared" si="56"/>
        <v>638947.73454633087</v>
      </c>
      <c r="BZ8" s="5">
        <f t="shared" si="57"/>
        <v>4257.9359691467689</v>
      </c>
      <c r="CA8" s="5">
        <f t="shared" si="29"/>
        <v>530.74085095983855</v>
      </c>
      <c r="CB8" s="35">
        <f t="shared" si="30"/>
        <v>9.9677796276093494E-3</v>
      </c>
      <c r="CC8" s="5">
        <f t="shared" si="31"/>
        <v>3727.1951181869304</v>
      </c>
      <c r="CD8" s="35">
        <f t="shared" si="32"/>
        <v>7.0000000000000007E-2</v>
      </c>
      <c r="CE8" s="5">
        <f t="shared" si="58"/>
        <v>1583.0063046289542</v>
      </c>
      <c r="CF8" s="5">
        <f t="shared" si="59"/>
        <v>11190.801602811352</v>
      </c>
      <c r="CG8" s="5">
        <f t="shared" si="33"/>
        <v>638416.99369537109</v>
      </c>
      <c r="CH8" s="5">
        <f t="shared" si="34"/>
        <v>12773.807907440307</v>
      </c>
    </row>
    <row r="9" spans="1:86" ht="14.25" customHeight="1">
      <c r="A9" s="157">
        <v>1</v>
      </c>
      <c r="B9" s="158">
        <f>VLOOKUP($A$9*12,$J$5:$U$365,10)</f>
        <v>52610.511742192313</v>
      </c>
      <c r="C9" s="158">
        <f t="shared" ref="C9:C38" si="60">VLOOKUP(A9*12,$W$5:$AH$365,10)</f>
        <v>51006.789795723926</v>
      </c>
      <c r="D9" s="158">
        <f t="shared" ref="D9:D38" si="61">VLOOKUP(A9*12,$AJ$5:$AU$365,10)</f>
        <v>49403.254926472408</v>
      </c>
      <c r="E9" s="159">
        <f t="shared" ref="E9:E38" si="62">VLOOKUP(A9*12,$AW$5:$BH$365,10)</f>
        <v>47799.933920955518</v>
      </c>
      <c r="F9" s="158">
        <f t="shared" ref="F9:F38" si="63">VLOOKUP(A9*12,$BJ$5:$BU$365,10)</f>
        <v>46196.855174425524</v>
      </c>
      <c r="G9" s="160">
        <f t="shared" ref="G9:G38" si="64">VLOOKUP(A9*12,$BW$5:$CH$365,10)</f>
        <v>44594.048722273066</v>
      </c>
      <c r="H9" s="11"/>
      <c r="I9" s="150"/>
      <c r="J9" s="2">
        <v>4</v>
      </c>
      <c r="K9" s="118">
        <v>44958</v>
      </c>
      <c r="L9" s="5">
        <f t="shared" si="35"/>
        <v>638767.24472108972</v>
      </c>
      <c r="M9" s="5">
        <f t="shared" si="0"/>
        <v>4808.1062659259223</v>
      </c>
      <c r="N9" s="5">
        <f t="shared" si="1"/>
        <v>416.58145846843036</v>
      </c>
      <c r="O9" s="35">
        <f t="shared" si="2"/>
        <v>7.8259765868300118E-3</v>
      </c>
      <c r="P9" s="5">
        <f t="shared" si="3"/>
        <v>4391.524807457492</v>
      </c>
      <c r="Q9" s="35">
        <f t="shared" si="4"/>
        <v>8.2500000000000004E-2</v>
      </c>
      <c r="R9" s="5">
        <f t="shared" si="36"/>
        <v>1649.336737378645</v>
      </c>
      <c r="S9" s="5">
        <f t="shared" si="37"/>
        <v>17583.088326325043</v>
      </c>
      <c r="T9" s="5">
        <f t="shared" si="38"/>
        <v>638350.66326262127</v>
      </c>
      <c r="U9" s="5">
        <f t="shared" si="39"/>
        <v>19232.425063703689</v>
      </c>
      <c r="V9" s="150"/>
      <c r="W9" s="2">
        <v>4</v>
      </c>
      <c r="X9" s="118">
        <v>44958</v>
      </c>
      <c r="Y9" s="5">
        <f t="shared" si="40"/>
        <v>638703.11256376584</v>
      </c>
      <c r="Z9" s="5">
        <f t="shared" si="41"/>
        <v>4696.0932728280159</v>
      </c>
      <c r="AA9" s="5">
        <f t="shared" si="5"/>
        <v>438.07252240291018</v>
      </c>
      <c r="AB9" s="35">
        <f t="shared" si="6"/>
        <v>8.2305380472215799E-3</v>
      </c>
      <c r="AC9" s="5">
        <f t="shared" si="7"/>
        <v>4258.0207504251057</v>
      </c>
      <c r="AD9" s="35">
        <f t="shared" si="8"/>
        <v>0.08</v>
      </c>
      <c r="AE9" s="5">
        <f t="shared" si="42"/>
        <v>1734.9599586371241</v>
      </c>
      <c r="AF9" s="5">
        <f t="shared" si="43"/>
        <v>17049.413132674938</v>
      </c>
      <c r="AG9" s="5">
        <f t="shared" si="9"/>
        <v>638265.04004136298</v>
      </c>
      <c r="AH9" s="5">
        <f t="shared" si="10"/>
        <v>18784.37309131206</v>
      </c>
      <c r="AI9" s="150"/>
      <c r="AJ9" s="2">
        <v>4</v>
      </c>
      <c r="AK9" s="118">
        <v>44958</v>
      </c>
      <c r="AL9" s="5">
        <f t="shared" si="44"/>
        <v>638636.1142595018</v>
      </c>
      <c r="AM9" s="5">
        <f t="shared" si="45"/>
        <v>4585.0383715778862</v>
      </c>
      <c r="AN9" s="5">
        <f t="shared" si="11"/>
        <v>460.5134669852705</v>
      </c>
      <c r="AO9" s="35">
        <f t="shared" si="12"/>
        <v>8.6530678119116806E-3</v>
      </c>
      <c r="AP9" s="5">
        <f t="shared" si="13"/>
        <v>4124.5249045926157</v>
      </c>
      <c r="AQ9" s="35">
        <f t="shared" si="14"/>
        <v>7.7499999999999999E-2</v>
      </c>
      <c r="AR9" s="5">
        <f t="shared" si="46"/>
        <v>1824.3992074834314</v>
      </c>
      <c r="AS9" s="5">
        <f t="shared" si="47"/>
        <v>16515.754278828113</v>
      </c>
      <c r="AT9" s="5">
        <f t="shared" si="15"/>
        <v>638175.60079251649</v>
      </c>
      <c r="AU9" s="5">
        <f t="shared" si="16"/>
        <v>18340.153486311545</v>
      </c>
      <c r="AV9" s="150"/>
      <c r="AW9" s="2">
        <v>4</v>
      </c>
      <c r="AX9" s="118">
        <v>44958</v>
      </c>
      <c r="AY9" s="5">
        <f t="shared" si="48"/>
        <v>638566.15714113321</v>
      </c>
      <c r="AZ9" s="5">
        <f t="shared" si="49"/>
        <v>4474.9728547377763</v>
      </c>
      <c r="BA9" s="5">
        <f t="shared" si="17"/>
        <v>483.93437260569408</v>
      </c>
      <c r="BB9" s="35">
        <f t="shared" si="18"/>
        <v>9.0941438194395933E-3</v>
      </c>
      <c r="BC9" s="5">
        <f t="shared" si="19"/>
        <v>3991.0384821320822</v>
      </c>
      <c r="BD9" s="35">
        <f t="shared" si="20"/>
        <v>7.4999999999999997E-2</v>
      </c>
      <c r="BE9" s="5">
        <f t="shared" si="50"/>
        <v>1917.7772314724957</v>
      </c>
      <c r="BF9" s="5">
        <f t="shared" si="51"/>
        <v>15982.11418747861</v>
      </c>
      <c r="BG9" s="5">
        <f t="shared" si="21"/>
        <v>638082.22276852757</v>
      </c>
      <c r="BH9" s="5">
        <f t="shared" si="22"/>
        <v>17899.891418951105</v>
      </c>
      <c r="BI9" s="150"/>
      <c r="BJ9" s="2">
        <v>4</v>
      </c>
      <c r="BK9" s="118">
        <v>44958</v>
      </c>
      <c r="BL9" s="5">
        <f t="shared" si="52"/>
        <v>638493.1480838554</v>
      </c>
      <c r="BM9" s="5">
        <f t="shared" si="53"/>
        <v>4365.9281923596263</v>
      </c>
      <c r="BN9" s="5">
        <f t="shared" si="23"/>
        <v>508.3654226863332</v>
      </c>
      <c r="BO9" s="35">
        <f t="shared" si="24"/>
        <v>9.5543469660457729E-3</v>
      </c>
      <c r="BP9" s="5">
        <f t="shared" si="25"/>
        <v>3857.5627696732931</v>
      </c>
      <c r="BQ9" s="35">
        <f t="shared" si="26"/>
        <v>7.2499999999999995E-2</v>
      </c>
      <c r="BR9" s="5">
        <f t="shared" si="54"/>
        <v>2015.2173388308588</v>
      </c>
      <c r="BS9" s="5">
        <f t="shared" si="55"/>
        <v>15448.495430607647</v>
      </c>
      <c r="BT9" s="5">
        <f t="shared" si="27"/>
        <v>637984.78266116907</v>
      </c>
      <c r="BU9" s="5">
        <f t="shared" si="28"/>
        <v>17463.712769438505</v>
      </c>
      <c r="BV9" s="150"/>
      <c r="BW9" s="2">
        <v>4</v>
      </c>
      <c r="BX9" s="118">
        <v>44958</v>
      </c>
      <c r="BY9" s="5">
        <f t="shared" si="56"/>
        <v>638416.99369537109</v>
      </c>
      <c r="BZ9" s="5">
        <f t="shared" si="57"/>
        <v>4257.9359691467689</v>
      </c>
      <c r="CA9" s="5">
        <f t="shared" si="29"/>
        <v>533.8368392571042</v>
      </c>
      <c r="CB9" s="35">
        <f t="shared" si="30"/>
        <v>1.0034259949762515E-2</v>
      </c>
      <c r="CC9" s="5">
        <f t="shared" si="31"/>
        <v>3724.0991298896647</v>
      </c>
      <c r="CD9" s="35">
        <f t="shared" si="32"/>
        <v>7.0000000000000007E-2</v>
      </c>
      <c r="CE9" s="5">
        <f t="shared" si="58"/>
        <v>2116.8431438860584</v>
      </c>
      <c r="CF9" s="5">
        <f t="shared" si="59"/>
        <v>14914.900732701017</v>
      </c>
      <c r="CG9" s="5">
        <f t="shared" si="33"/>
        <v>637883.15685611393</v>
      </c>
      <c r="CH9" s="5">
        <f t="shared" si="34"/>
        <v>17031.743876587076</v>
      </c>
    </row>
    <row r="10" spans="1:86" ht="14.25" customHeight="1">
      <c r="A10" s="161">
        <f t="shared" ref="A10:A38" si="65">A9+1</f>
        <v>2</v>
      </c>
      <c r="B10" s="11">
        <f t="shared" ref="B10:B38" si="66">VLOOKUP(A10*12,$J$5:$U$365,10)</f>
        <v>104785.12784579396</v>
      </c>
      <c r="C10" s="11">
        <f t="shared" si="60"/>
        <v>101569.83688152577</v>
      </c>
      <c r="D10" s="11">
        <f t="shared" si="61"/>
        <v>98355.375237526969</v>
      </c>
      <c r="E10" s="162">
        <f t="shared" si="62"/>
        <v>95141.855667059514</v>
      </c>
      <c r="F10" s="11">
        <f t="shared" si="63"/>
        <v>91929.397431389007</v>
      </c>
      <c r="G10" s="22">
        <f t="shared" si="64"/>
        <v>88718.126406502648</v>
      </c>
      <c r="H10" s="11"/>
      <c r="I10" s="150"/>
      <c r="J10" s="2">
        <v>5</v>
      </c>
      <c r="K10" s="118">
        <v>44986</v>
      </c>
      <c r="L10" s="5">
        <f t="shared" si="35"/>
        <v>638350.66326262127</v>
      </c>
      <c r="M10" s="5">
        <f t="shared" si="0"/>
        <v>4808.1062659259223</v>
      </c>
      <c r="N10" s="5">
        <f t="shared" si="1"/>
        <v>419.44545599540106</v>
      </c>
      <c r="O10" s="35">
        <f t="shared" si="2"/>
        <v>7.8849224440674937E-3</v>
      </c>
      <c r="P10" s="5">
        <f t="shared" si="3"/>
        <v>4388.6608099305213</v>
      </c>
      <c r="Q10" s="35">
        <f t="shared" si="4"/>
        <v>8.2500000000000004E-2</v>
      </c>
      <c r="R10" s="5">
        <f t="shared" si="36"/>
        <v>2068.7821933740461</v>
      </c>
      <c r="S10" s="5">
        <f t="shared" si="37"/>
        <v>21971.749136255567</v>
      </c>
      <c r="T10" s="5">
        <f t="shared" si="38"/>
        <v>637931.21780662588</v>
      </c>
      <c r="U10" s="5">
        <f t="shared" si="39"/>
        <v>24040.531329629612</v>
      </c>
      <c r="V10" s="150"/>
      <c r="W10" s="2">
        <v>5</v>
      </c>
      <c r="X10" s="118">
        <v>44986</v>
      </c>
      <c r="Y10" s="5">
        <f t="shared" si="40"/>
        <v>638265.04004136298</v>
      </c>
      <c r="Z10" s="5">
        <f t="shared" si="41"/>
        <v>4696.0932728280159</v>
      </c>
      <c r="AA10" s="5">
        <f t="shared" si="5"/>
        <v>440.99300588559527</v>
      </c>
      <c r="AB10" s="35">
        <f t="shared" si="6"/>
        <v>8.2910949819281956E-3</v>
      </c>
      <c r="AC10" s="5">
        <f t="shared" si="7"/>
        <v>4255.1002669424206</v>
      </c>
      <c r="AD10" s="35">
        <f t="shared" si="8"/>
        <v>8.0000000000000016E-2</v>
      </c>
      <c r="AE10" s="5">
        <f t="shared" si="42"/>
        <v>2175.9529645227194</v>
      </c>
      <c r="AF10" s="5">
        <f t="shared" si="43"/>
        <v>21304.513399617357</v>
      </c>
      <c r="AG10" s="5">
        <f t="shared" si="9"/>
        <v>637824.04703547736</v>
      </c>
      <c r="AH10" s="5">
        <f t="shared" si="10"/>
        <v>23480.466364140077</v>
      </c>
      <c r="AI10" s="150"/>
      <c r="AJ10" s="2">
        <v>5</v>
      </c>
      <c r="AK10" s="118">
        <v>44986</v>
      </c>
      <c r="AL10" s="5">
        <f t="shared" si="44"/>
        <v>638175.60079251649</v>
      </c>
      <c r="AM10" s="5">
        <f t="shared" si="45"/>
        <v>4585.0383715778862</v>
      </c>
      <c r="AN10" s="5">
        <f t="shared" si="11"/>
        <v>463.48761645955074</v>
      </c>
      <c r="AO10" s="35">
        <f t="shared" si="12"/>
        <v>8.7152366693550171E-3</v>
      </c>
      <c r="AP10" s="5">
        <f t="shared" si="13"/>
        <v>4121.5507551183355</v>
      </c>
      <c r="AQ10" s="35">
        <f t="shared" si="14"/>
        <v>7.7499999999999999E-2</v>
      </c>
      <c r="AR10" s="5">
        <f t="shared" si="46"/>
        <v>2287.8868239429821</v>
      </c>
      <c r="AS10" s="5">
        <f t="shared" si="47"/>
        <v>20637.30503394645</v>
      </c>
      <c r="AT10" s="5">
        <f t="shared" si="15"/>
        <v>637712.11317605688</v>
      </c>
      <c r="AU10" s="5">
        <f t="shared" si="16"/>
        <v>22925.191857889433</v>
      </c>
      <c r="AV10" s="150"/>
      <c r="AW10" s="2">
        <v>5</v>
      </c>
      <c r="AX10" s="118">
        <v>44986</v>
      </c>
      <c r="AY10" s="5">
        <f t="shared" si="48"/>
        <v>638082.22276852757</v>
      </c>
      <c r="AZ10" s="5">
        <f t="shared" si="49"/>
        <v>4474.9728547377763</v>
      </c>
      <c r="BA10" s="5">
        <f t="shared" si="17"/>
        <v>486.95896243447942</v>
      </c>
      <c r="BB10" s="35">
        <f t="shared" si="18"/>
        <v>9.1579225070082537E-3</v>
      </c>
      <c r="BC10" s="5">
        <f t="shared" si="19"/>
        <v>3988.0138923032969</v>
      </c>
      <c r="BD10" s="35">
        <f t="shared" si="20"/>
        <v>7.4999999999999997E-2</v>
      </c>
      <c r="BE10" s="5">
        <f t="shared" si="50"/>
        <v>2404.7361939069751</v>
      </c>
      <c r="BF10" s="5">
        <f t="shared" si="51"/>
        <v>19970.128079781905</v>
      </c>
      <c r="BG10" s="5">
        <f t="shared" si="21"/>
        <v>637595.26380609313</v>
      </c>
      <c r="BH10" s="5">
        <f t="shared" si="22"/>
        <v>22374.86427368888</v>
      </c>
      <c r="BI10" s="150"/>
      <c r="BJ10" s="2">
        <v>5</v>
      </c>
      <c r="BK10" s="118">
        <v>44986</v>
      </c>
      <c r="BL10" s="5">
        <f t="shared" si="52"/>
        <v>637984.78266116907</v>
      </c>
      <c r="BM10" s="5">
        <f t="shared" si="53"/>
        <v>4365.9281923596263</v>
      </c>
      <c r="BN10" s="5">
        <f t="shared" si="23"/>
        <v>511.4367971150632</v>
      </c>
      <c r="BO10" s="35">
        <f t="shared" si="24"/>
        <v>9.6197303324086041E-3</v>
      </c>
      <c r="BP10" s="5">
        <f t="shared" si="25"/>
        <v>3854.4913952445631</v>
      </c>
      <c r="BQ10" s="35">
        <f t="shared" si="26"/>
        <v>7.2499999999999995E-2</v>
      </c>
      <c r="BR10" s="5">
        <f t="shared" si="54"/>
        <v>2526.654135945922</v>
      </c>
      <c r="BS10" s="5">
        <f t="shared" si="55"/>
        <v>19302.986825852211</v>
      </c>
      <c r="BT10" s="5">
        <f t="shared" si="27"/>
        <v>637473.34586405405</v>
      </c>
      <c r="BU10" s="5">
        <f t="shared" si="28"/>
        <v>21829.640961798134</v>
      </c>
      <c r="BV10" s="150"/>
      <c r="BW10" s="2">
        <v>5</v>
      </c>
      <c r="BX10" s="118">
        <v>44986</v>
      </c>
      <c r="BY10" s="5">
        <f t="shared" si="56"/>
        <v>637883.15685611393</v>
      </c>
      <c r="BZ10" s="5">
        <f t="shared" si="57"/>
        <v>4257.9359691467689</v>
      </c>
      <c r="CA10" s="5">
        <f t="shared" si="29"/>
        <v>536.95088748610397</v>
      </c>
      <c r="CB10" s="35">
        <f t="shared" si="30"/>
        <v>1.0101239671526043E-2</v>
      </c>
      <c r="CC10" s="5">
        <f t="shared" si="31"/>
        <v>3720.9850816606649</v>
      </c>
      <c r="CD10" s="35">
        <f t="shared" si="32"/>
        <v>7.0000000000000007E-2</v>
      </c>
      <c r="CE10" s="5">
        <f t="shared" si="58"/>
        <v>2653.7940313721624</v>
      </c>
      <c r="CF10" s="5">
        <f t="shared" si="59"/>
        <v>18635.885814361682</v>
      </c>
      <c r="CG10" s="5">
        <f t="shared" si="33"/>
        <v>637346.20596862782</v>
      </c>
      <c r="CH10" s="5">
        <f t="shared" si="34"/>
        <v>21289.679845733845</v>
      </c>
    </row>
    <row r="11" spans="1:86" ht="14.25" customHeight="1">
      <c r="A11" s="161">
        <f t="shared" si="65"/>
        <v>3</v>
      </c>
      <c r="B11" s="11">
        <f t="shared" si="66"/>
        <v>156486.49548131909</v>
      </c>
      <c r="C11" s="11">
        <f t="shared" si="60"/>
        <v>151652.31083133261</v>
      </c>
      <c r="D11" s="11">
        <f t="shared" si="61"/>
        <v>146820.12895980041</v>
      </c>
      <c r="E11" s="162">
        <f t="shared" si="62"/>
        <v>141990.2085628706</v>
      </c>
      <c r="F11" s="11">
        <f t="shared" si="63"/>
        <v>137162.8226651267</v>
      </c>
      <c r="G11" s="22">
        <f t="shared" si="64"/>
        <v>132338.25880834847</v>
      </c>
      <c r="H11" s="11"/>
      <c r="I11" s="150"/>
      <c r="J11" s="2">
        <v>6</v>
      </c>
      <c r="K11" s="118">
        <v>45017</v>
      </c>
      <c r="L11" s="5">
        <f t="shared" si="35"/>
        <v>637931.21780662588</v>
      </c>
      <c r="M11" s="5">
        <f t="shared" si="0"/>
        <v>4808.1062659259223</v>
      </c>
      <c r="N11" s="5">
        <f t="shared" si="1"/>
        <v>422.32914350536976</v>
      </c>
      <c r="O11" s="35">
        <f t="shared" si="2"/>
        <v>7.9443513353827881E-3</v>
      </c>
      <c r="P11" s="5">
        <f t="shared" si="3"/>
        <v>4385.7771224205526</v>
      </c>
      <c r="Q11" s="35">
        <f t="shared" si="4"/>
        <v>8.249999999999999E-2</v>
      </c>
      <c r="R11" s="5">
        <f t="shared" si="36"/>
        <v>2491.1113368794158</v>
      </c>
      <c r="S11" s="5">
        <f t="shared" si="37"/>
        <v>26357.52625867612</v>
      </c>
      <c r="T11" s="5">
        <f t="shared" si="38"/>
        <v>637508.88866312045</v>
      </c>
      <c r="U11" s="5">
        <f t="shared" si="39"/>
        <v>28848.637595555534</v>
      </c>
      <c r="V11" s="150"/>
      <c r="W11" s="2">
        <v>6</v>
      </c>
      <c r="X11" s="118">
        <v>45017</v>
      </c>
      <c r="Y11" s="5">
        <f t="shared" si="40"/>
        <v>637824.04703547736</v>
      </c>
      <c r="Z11" s="5">
        <f t="shared" si="41"/>
        <v>4696.0932728280159</v>
      </c>
      <c r="AA11" s="5">
        <f t="shared" si="5"/>
        <v>443.93295925816619</v>
      </c>
      <c r="AB11" s="35">
        <f t="shared" si="6"/>
        <v>8.3521396470674029E-3</v>
      </c>
      <c r="AC11" s="5">
        <f t="shared" si="7"/>
        <v>4252.1603135698497</v>
      </c>
      <c r="AD11" s="35">
        <f t="shared" si="8"/>
        <v>8.0000000000000016E-2</v>
      </c>
      <c r="AE11" s="5">
        <f t="shared" si="42"/>
        <v>2619.8859237808856</v>
      </c>
      <c r="AF11" s="5">
        <f t="shared" si="43"/>
        <v>25556.673713187207</v>
      </c>
      <c r="AG11" s="5">
        <f t="shared" si="9"/>
        <v>637380.11407621915</v>
      </c>
      <c r="AH11" s="5">
        <f t="shared" si="10"/>
        <v>28176.559636968093</v>
      </c>
      <c r="AI11" s="150"/>
      <c r="AJ11" s="2">
        <v>6</v>
      </c>
      <c r="AK11" s="118">
        <v>45017</v>
      </c>
      <c r="AL11" s="5">
        <f t="shared" si="44"/>
        <v>637712.11317605688</v>
      </c>
      <c r="AM11" s="5">
        <f t="shared" si="45"/>
        <v>4585.0383715778862</v>
      </c>
      <c r="AN11" s="5">
        <f t="shared" si="11"/>
        <v>466.48097398251866</v>
      </c>
      <c r="AO11" s="35">
        <f t="shared" si="12"/>
        <v>8.7778976941666077E-3</v>
      </c>
      <c r="AP11" s="5">
        <f t="shared" si="13"/>
        <v>4118.5573975953675</v>
      </c>
      <c r="AQ11" s="35">
        <f t="shared" si="14"/>
        <v>7.7499999999999999E-2</v>
      </c>
      <c r="AR11" s="5">
        <f t="shared" si="46"/>
        <v>2754.3677979255008</v>
      </c>
      <c r="AS11" s="5">
        <f t="shared" si="47"/>
        <v>24755.862431541816</v>
      </c>
      <c r="AT11" s="5">
        <f t="shared" si="15"/>
        <v>637245.6322020744</v>
      </c>
      <c r="AU11" s="5">
        <f t="shared" si="16"/>
        <v>27510.230229467317</v>
      </c>
      <c r="AV11" s="150"/>
      <c r="AW11" s="2">
        <v>6</v>
      </c>
      <c r="AX11" s="118">
        <v>45017</v>
      </c>
      <c r="AY11" s="5">
        <f t="shared" si="48"/>
        <v>637595.26380609313</v>
      </c>
      <c r="AZ11" s="5">
        <f t="shared" si="49"/>
        <v>4474.9728547377763</v>
      </c>
      <c r="BA11" s="5">
        <f t="shared" si="17"/>
        <v>490.00245594969465</v>
      </c>
      <c r="BB11" s="35">
        <f t="shared" si="18"/>
        <v>9.2221975368759687E-3</v>
      </c>
      <c r="BC11" s="5">
        <f t="shared" si="19"/>
        <v>3984.9703987880816</v>
      </c>
      <c r="BD11" s="35">
        <f t="shared" si="20"/>
        <v>7.4999999999999997E-2</v>
      </c>
      <c r="BE11" s="5">
        <f t="shared" si="50"/>
        <v>2894.7386498566698</v>
      </c>
      <c r="BF11" s="5">
        <f t="shared" si="51"/>
        <v>23955.098478569987</v>
      </c>
      <c r="BG11" s="5">
        <f t="shared" si="21"/>
        <v>637105.26135014347</v>
      </c>
      <c r="BH11" s="5">
        <f t="shared" si="22"/>
        <v>26849.837128426658</v>
      </c>
      <c r="BI11" s="150"/>
      <c r="BJ11" s="2">
        <v>6</v>
      </c>
      <c r="BK11" s="118">
        <v>45017</v>
      </c>
      <c r="BL11" s="5">
        <f t="shared" si="52"/>
        <v>637473.34586405405</v>
      </c>
      <c r="BM11" s="5">
        <f t="shared" si="53"/>
        <v>4365.9281923596263</v>
      </c>
      <c r="BN11" s="5">
        <f t="shared" si="23"/>
        <v>514.52672776429972</v>
      </c>
      <c r="BO11" s="35">
        <f t="shared" si="24"/>
        <v>9.6856139526942924E-3</v>
      </c>
      <c r="BP11" s="5">
        <f t="shared" si="25"/>
        <v>3851.4014645953266</v>
      </c>
      <c r="BQ11" s="35">
        <f t="shared" si="26"/>
        <v>7.2499999999999995E-2</v>
      </c>
      <c r="BR11" s="5">
        <f t="shared" si="54"/>
        <v>3041.1808637102217</v>
      </c>
      <c r="BS11" s="5">
        <f t="shared" si="55"/>
        <v>23154.388290447539</v>
      </c>
      <c r="BT11" s="5">
        <f t="shared" si="27"/>
        <v>636958.81913628976</v>
      </c>
      <c r="BU11" s="5">
        <f t="shared" si="28"/>
        <v>26195.569154157762</v>
      </c>
      <c r="BV11" s="150"/>
      <c r="BW11" s="2">
        <v>6</v>
      </c>
      <c r="BX11" s="118">
        <v>45017</v>
      </c>
      <c r="BY11" s="5">
        <f t="shared" si="56"/>
        <v>637346.20596862782</v>
      </c>
      <c r="BZ11" s="5">
        <f t="shared" si="57"/>
        <v>4257.9359691467689</v>
      </c>
      <c r="CA11" s="5">
        <f t="shared" si="29"/>
        <v>540.08310099643995</v>
      </c>
      <c r="CB11" s="35">
        <f t="shared" si="30"/>
        <v>1.0168723295540093E-2</v>
      </c>
      <c r="CC11" s="5">
        <f t="shared" si="31"/>
        <v>3717.852868150329</v>
      </c>
      <c r="CD11" s="35">
        <f t="shared" si="32"/>
        <v>7.0000000000000007E-2</v>
      </c>
      <c r="CE11" s="5">
        <f t="shared" si="58"/>
        <v>3193.8771323686024</v>
      </c>
      <c r="CF11" s="5">
        <f t="shared" si="59"/>
        <v>22353.738682512012</v>
      </c>
      <c r="CG11" s="5">
        <f t="shared" si="33"/>
        <v>636806.12286763138</v>
      </c>
      <c r="CH11" s="5">
        <f t="shared" si="34"/>
        <v>25547.615814880613</v>
      </c>
    </row>
    <row r="12" spans="1:86" ht="14.25" customHeight="1">
      <c r="A12" s="161">
        <f t="shared" si="65"/>
        <v>4</v>
      </c>
      <c r="B12" s="11">
        <f t="shared" si="66"/>
        <v>207674.06097543964</v>
      </c>
      <c r="C12" s="11">
        <f t="shared" si="60"/>
        <v>201214.32431187187</v>
      </c>
      <c r="D12" s="11">
        <f t="shared" si="61"/>
        <v>194758.37422153339</v>
      </c>
      <c r="E12" s="162">
        <f t="shared" si="62"/>
        <v>188306.67557582614</v>
      </c>
      <c r="F12" s="11">
        <f t="shared" si="63"/>
        <v>181859.71791336377</v>
      </c>
      <c r="G12" s="22">
        <f t="shared" si="64"/>
        <v>175418.01568259997</v>
      </c>
      <c r="H12" s="11"/>
      <c r="I12" s="150"/>
      <c r="J12" s="2">
        <v>7</v>
      </c>
      <c r="K12" s="118">
        <v>45047</v>
      </c>
      <c r="L12" s="5">
        <f t="shared" si="35"/>
        <v>637508.88866312045</v>
      </c>
      <c r="M12" s="5">
        <f t="shared" si="0"/>
        <v>4808.1062659259223</v>
      </c>
      <c r="N12" s="5">
        <f t="shared" si="1"/>
        <v>425.23265636696942</v>
      </c>
      <c r="O12" s="35">
        <f t="shared" si="2"/>
        <v>8.0042678104526119E-3</v>
      </c>
      <c r="P12" s="5">
        <f t="shared" si="3"/>
        <v>4382.8736095589529</v>
      </c>
      <c r="Q12" s="35">
        <f t="shared" si="4"/>
        <v>8.2500000000000004E-2</v>
      </c>
      <c r="R12" s="5">
        <f t="shared" si="36"/>
        <v>2916.3439932463853</v>
      </c>
      <c r="S12" s="5">
        <f t="shared" si="37"/>
        <v>30740.399868235072</v>
      </c>
      <c r="T12" s="5">
        <f t="shared" si="38"/>
        <v>637083.65600675344</v>
      </c>
      <c r="U12" s="5">
        <f t="shared" si="39"/>
        <v>33656.74386148146</v>
      </c>
      <c r="V12" s="150"/>
      <c r="W12" s="2">
        <v>7</v>
      </c>
      <c r="X12" s="118">
        <v>45047</v>
      </c>
      <c r="Y12" s="5">
        <f t="shared" si="40"/>
        <v>637380.11407621915</v>
      </c>
      <c r="Z12" s="5">
        <f t="shared" si="41"/>
        <v>4696.0932728280159</v>
      </c>
      <c r="AA12" s="5">
        <f t="shared" si="5"/>
        <v>446.89251231988783</v>
      </c>
      <c r="AB12" s="35">
        <f t="shared" si="6"/>
        <v>8.4136765948699972E-3</v>
      </c>
      <c r="AC12" s="5">
        <f t="shared" si="7"/>
        <v>4249.200760508128</v>
      </c>
      <c r="AD12" s="35">
        <f t="shared" si="8"/>
        <v>0.08</v>
      </c>
      <c r="AE12" s="5">
        <f t="shared" si="42"/>
        <v>3066.7784361007734</v>
      </c>
      <c r="AF12" s="5">
        <f t="shared" si="43"/>
        <v>29805.874473695334</v>
      </c>
      <c r="AG12" s="5">
        <f t="shared" si="9"/>
        <v>636933.22156389931</v>
      </c>
      <c r="AH12" s="5">
        <f t="shared" si="10"/>
        <v>32872.65290979611</v>
      </c>
      <c r="AI12" s="150"/>
      <c r="AJ12" s="2">
        <v>7</v>
      </c>
      <c r="AK12" s="118">
        <v>45047</v>
      </c>
      <c r="AL12" s="5">
        <f t="shared" si="44"/>
        <v>637245.6322020744</v>
      </c>
      <c r="AM12" s="5">
        <f t="shared" si="45"/>
        <v>4585.0383715778862</v>
      </c>
      <c r="AN12" s="5">
        <f t="shared" si="11"/>
        <v>469.49366360615568</v>
      </c>
      <c r="AO12" s="35">
        <f t="shared" si="12"/>
        <v>8.8410554401215855E-3</v>
      </c>
      <c r="AP12" s="5">
        <f t="shared" si="13"/>
        <v>4115.5447079717305</v>
      </c>
      <c r="AQ12" s="35">
        <f t="shared" si="14"/>
        <v>7.7499999999999999E-2</v>
      </c>
      <c r="AR12" s="5">
        <f t="shared" si="46"/>
        <v>3223.8614615316565</v>
      </c>
      <c r="AS12" s="5">
        <f t="shared" si="47"/>
        <v>28871.407139513547</v>
      </c>
      <c r="AT12" s="5">
        <f t="shared" si="15"/>
        <v>636776.13853846828</v>
      </c>
      <c r="AU12" s="5">
        <f t="shared" si="16"/>
        <v>32095.268601045202</v>
      </c>
      <c r="AV12" s="150"/>
      <c r="AW12" s="2">
        <v>7</v>
      </c>
      <c r="AX12" s="118">
        <v>45047</v>
      </c>
      <c r="AY12" s="5">
        <f t="shared" si="48"/>
        <v>637105.26135014347</v>
      </c>
      <c r="AZ12" s="5">
        <f t="shared" si="49"/>
        <v>4474.9728547377763</v>
      </c>
      <c r="BA12" s="5">
        <f t="shared" si="17"/>
        <v>493.06497129937998</v>
      </c>
      <c r="BB12" s="35">
        <f t="shared" si="18"/>
        <v>9.2869734634647549E-3</v>
      </c>
      <c r="BC12" s="5">
        <f t="shared" si="19"/>
        <v>3981.9078834383963</v>
      </c>
      <c r="BD12" s="35">
        <f t="shared" si="20"/>
        <v>7.4999999999999997E-2</v>
      </c>
      <c r="BE12" s="5">
        <f t="shared" si="50"/>
        <v>3387.8036211560498</v>
      </c>
      <c r="BF12" s="5">
        <f t="shared" si="51"/>
        <v>27937.006362008382</v>
      </c>
      <c r="BG12" s="5">
        <f t="shared" si="21"/>
        <v>636612.19637884409</v>
      </c>
      <c r="BH12" s="5">
        <f t="shared" si="22"/>
        <v>31324.809983164432</v>
      </c>
      <c r="BI12" s="150"/>
      <c r="BJ12" s="2">
        <v>7</v>
      </c>
      <c r="BK12" s="118">
        <v>45047</v>
      </c>
      <c r="BL12" s="5">
        <f t="shared" si="52"/>
        <v>636958.81913628976</v>
      </c>
      <c r="BM12" s="5">
        <f t="shared" si="53"/>
        <v>4365.9281923596263</v>
      </c>
      <c r="BN12" s="5">
        <f t="shared" si="23"/>
        <v>517.63532674454245</v>
      </c>
      <c r="BO12" s="35">
        <f t="shared" si="24"/>
        <v>9.7520023811859813E-3</v>
      </c>
      <c r="BP12" s="5">
        <f t="shared" si="25"/>
        <v>3848.2928656150839</v>
      </c>
      <c r="BQ12" s="35">
        <f t="shared" si="26"/>
        <v>7.2499999999999995E-2</v>
      </c>
      <c r="BR12" s="5">
        <f t="shared" si="54"/>
        <v>3558.8161904547642</v>
      </c>
      <c r="BS12" s="5">
        <f t="shared" si="55"/>
        <v>27002.681156062623</v>
      </c>
      <c r="BT12" s="5">
        <f t="shared" si="27"/>
        <v>636441.18380954524</v>
      </c>
      <c r="BU12" s="5">
        <f t="shared" si="28"/>
        <v>30561.497346517386</v>
      </c>
      <c r="BV12" s="150"/>
      <c r="BW12" s="2">
        <v>7</v>
      </c>
      <c r="BX12" s="118">
        <v>45047</v>
      </c>
      <c r="BY12" s="5">
        <f t="shared" si="56"/>
        <v>636806.12286763138</v>
      </c>
      <c r="BZ12" s="5">
        <f t="shared" si="57"/>
        <v>4257.9359691467689</v>
      </c>
      <c r="CA12" s="5">
        <f t="shared" si="29"/>
        <v>543.23358575225257</v>
      </c>
      <c r="CB12" s="35">
        <f t="shared" si="30"/>
        <v>1.0236715375272938E-2</v>
      </c>
      <c r="CC12" s="5">
        <f t="shared" si="31"/>
        <v>3714.7023833945163</v>
      </c>
      <c r="CD12" s="35">
        <f t="shared" si="32"/>
        <v>7.0000000000000007E-2</v>
      </c>
      <c r="CE12" s="5">
        <f t="shared" si="58"/>
        <v>3737.1107181208549</v>
      </c>
      <c r="CF12" s="5">
        <f t="shared" si="59"/>
        <v>26068.441065906529</v>
      </c>
      <c r="CG12" s="5">
        <f t="shared" si="33"/>
        <v>636262.88928187918</v>
      </c>
      <c r="CH12" s="5">
        <f t="shared" si="34"/>
        <v>29805.551784027382</v>
      </c>
    </row>
    <row r="13" spans="1:86" ht="14.25" customHeight="1">
      <c r="A13" s="161">
        <f t="shared" si="65"/>
        <v>5</v>
      </c>
      <c r="B13" s="11">
        <f t="shared" si="66"/>
        <v>258303.79552383136</v>
      </c>
      <c r="C13" s="11">
        <f t="shared" si="60"/>
        <v>250212.67936088151</v>
      </c>
      <c r="D13" s="11">
        <f t="shared" si="61"/>
        <v>242127.8255499072</v>
      </c>
      <c r="E13" s="162">
        <f t="shared" si="62"/>
        <v>234049.96502254525</v>
      </c>
      <c r="F13" s="11">
        <f t="shared" si="63"/>
        <v>225979.86580187146</v>
      </c>
      <c r="G13" s="22">
        <f t="shared" si="64"/>
        <v>217918.33323867447</v>
      </c>
      <c r="H13" s="11"/>
      <c r="I13" s="150"/>
      <c r="J13" s="2">
        <v>8</v>
      </c>
      <c r="K13" s="118">
        <v>45078</v>
      </c>
      <c r="L13" s="5">
        <f t="shared" si="35"/>
        <v>637083.65600675344</v>
      </c>
      <c r="M13" s="5">
        <f t="shared" si="0"/>
        <v>4808.1062659259223</v>
      </c>
      <c r="N13" s="5">
        <f t="shared" si="1"/>
        <v>428.15613087949259</v>
      </c>
      <c r="O13" s="35">
        <f t="shared" si="2"/>
        <v>8.0646764708392511E-3</v>
      </c>
      <c r="P13" s="5">
        <f t="shared" si="3"/>
        <v>4379.9501350464298</v>
      </c>
      <c r="Q13" s="35">
        <f t="shared" si="4"/>
        <v>8.2500000000000004E-2</v>
      </c>
      <c r="R13" s="5">
        <f t="shared" si="36"/>
        <v>3344.5001241258778</v>
      </c>
      <c r="S13" s="5">
        <f t="shared" si="37"/>
        <v>35120.350003281499</v>
      </c>
      <c r="T13" s="5">
        <f t="shared" si="38"/>
        <v>636655.49987587391</v>
      </c>
      <c r="U13" s="5">
        <f t="shared" si="39"/>
        <v>38464.850127407379</v>
      </c>
      <c r="V13" s="150"/>
      <c r="W13" s="2">
        <v>8</v>
      </c>
      <c r="X13" s="118">
        <v>45078</v>
      </c>
      <c r="Y13" s="5">
        <f t="shared" si="40"/>
        <v>636933.22156389931</v>
      </c>
      <c r="Z13" s="5">
        <f t="shared" si="41"/>
        <v>4696.0932728280159</v>
      </c>
      <c r="AA13" s="5">
        <f t="shared" si="5"/>
        <v>449.87179573535377</v>
      </c>
      <c r="AB13" s="35">
        <f t="shared" si="6"/>
        <v>8.4757104293745073E-3</v>
      </c>
      <c r="AC13" s="5">
        <f t="shared" si="7"/>
        <v>4246.2214770926621</v>
      </c>
      <c r="AD13" s="35">
        <f t="shared" si="8"/>
        <v>0.08</v>
      </c>
      <c r="AE13" s="5">
        <f t="shared" si="42"/>
        <v>3516.6502318361272</v>
      </c>
      <c r="AF13" s="5">
        <f t="shared" si="43"/>
        <v>34052.095950787996</v>
      </c>
      <c r="AG13" s="5">
        <f t="shared" si="9"/>
        <v>636483.34976816399</v>
      </c>
      <c r="AH13" s="5">
        <f t="shared" si="10"/>
        <v>37568.74618262412</v>
      </c>
      <c r="AI13" s="150"/>
      <c r="AJ13" s="2">
        <v>8</v>
      </c>
      <c r="AK13" s="118">
        <v>45078</v>
      </c>
      <c r="AL13" s="5">
        <f t="shared" si="44"/>
        <v>636776.13853846828</v>
      </c>
      <c r="AM13" s="5">
        <f t="shared" si="45"/>
        <v>4585.0383715778862</v>
      </c>
      <c r="AN13" s="5">
        <f t="shared" si="11"/>
        <v>472.52581018361161</v>
      </c>
      <c r="AO13" s="35">
        <f t="shared" si="12"/>
        <v>8.9047145127294849E-3</v>
      </c>
      <c r="AP13" s="5">
        <f t="shared" si="13"/>
        <v>4112.5125613942746</v>
      </c>
      <c r="AQ13" s="35">
        <f t="shared" si="14"/>
        <v>7.7500000000000013E-2</v>
      </c>
      <c r="AR13" s="5">
        <f t="shared" si="46"/>
        <v>3696.3872717152681</v>
      </c>
      <c r="AS13" s="5">
        <f t="shared" si="47"/>
        <v>32983.91970090782</v>
      </c>
      <c r="AT13" s="5">
        <f t="shared" si="15"/>
        <v>636303.61272828467</v>
      </c>
      <c r="AU13" s="5">
        <f t="shared" si="16"/>
        <v>36680.30697262309</v>
      </c>
      <c r="AV13" s="150"/>
      <c r="AW13" s="2">
        <v>8</v>
      </c>
      <c r="AX13" s="118">
        <v>45078</v>
      </c>
      <c r="AY13" s="5">
        <f t="shared" si="48"/>
        <v>636612.19637884409</v>
      </c>
      <c r="AZ13" s="5">
        <f t="shared" si="49"/>
        <v>4474.9728547377763</v>
      </c>
      <c r="BA13" s="5">
        <f t="shared" si="17"/>
        <v>496.14662737000117</v>
      </c>
      <c r="BB13" s="35">
        <f t="shared" si="18"/>
        <v>9.3522548928625417E-3</v>
      </c>
      <c r="BC13" s="5">
        <f t="shared" si="19"/>
        <v>3978.8262273677751</v>
      </c>
      <c r="BD13" s="35">
        <f t="shared" si="20"/>
        <v>7.4999999999999997E-2</v>
      </c>
      <c r="BE13" s="5">
        <f t="shared" si="50"/>
        <v>3883.9502485260509</v>
      </c>
      <c r="BF13" s="5">
        <f t="shared" si="51"/>
        <v>31915.832589376158</v>
      </c>
      <c r="BG13" s="5">
        <f t="shared" si="21"/>
        <v>636116.04975147406</v>
      </c>
      <c r="BH13" s="5">
        <f t="shared" si="22"/>
        <v>35799.78283790221</v>
      </c>
      <c r="BI13" s="150"/>
      <c r="BJ13" s="2">
        <v>8</v>
      </c>
      <c r="BK13" s="118">
        <v>45078</v>
      </c>
      <c r="BL13" s="5">
        <f t="shared" si="52"/>
        <v>636441.18380954524</v>
      </c>
      <c r="BM13" s="5">
        <f t="shared" si="53"/>
        <v>4365.9281923596263</v>
      </c>
      <c r="BN13" s="5">
        <f t="shared" si="23"/>
        <v>520.76270684362407</v>
      </c>
      <c r="BO13" s="35">
        <f t="shared" si="24"/>
        <v>9.8189002237692169E-3</v>
      </c>
      <c r="BP13" s="5">
        <f t="shared" si="25"/>
        <v>3845.1654855160023</v>
      </c>
      <c r="BQ13" s="35">
        <f t="shared" si="26"/>
        <v>7.2499999999999995E-2</v>
      </c>
      <c r="BR13" s="5">
        <f t="shared" si="54"/>
        <v>4079.5788972983883</v>
      </c>
      <c r="BS13" s="5">
        <f t="shared" si="55"/>
        <v>30847.846641578624</v>
      </c>
      <c r="BT13" s="5">
        <f t="shared" si="27"/>
        <v>635920.42110270157</v>
      </c>
      <c r="BU13" s="5">
        <f t="shared" si="28"/>
        <v>34927.425538877011</v>
      </c>
      <c r="BV13" s="150"/>
      <c r="BW13" s="2">
        <v>8</v>
      </c>
      <c r="BX13" s="118">
        <v>45078</v>
      </c>
      <c r="BY13" s="5">
        <f t="shared" si="56"/>
        <v>636262.88928187918</v>
      </c>
      <c r="BZ13" s="5">
        <f t="shared" si="57"/>
        <v>4257.9359691467689</v>
      </c>
      <c r="CA13" s="5">
        <f t="shared" si="29"/>
        <v>546.40244833580664</v>
      </c>
      <c r="CB13" s="35">
        <f t="shared" si="30"/>
        <v>1.0305220515736936E-2</v>
      </c>
      <c r="CC13" s="5">
        <f t="shared" si="31"/>
        <v>3711.5335208109623</v>
      </c>
      <c r="CD13" s="35">
        <f t="shared" si="32"/>
        <v>7.0000000000000007E-2</v>
      </c>
      <c r="CE13" s="5">
        <f t="shared" si="58"/>
        <v>4283.5131664566616</v>
      </c>
      <c r="CF13" s="5">
        <f t="shared" si="59"/>
        <v>29779.97458671749</v>
      </c>
      <c r="CG13" s="5">
        <f t="shared" si="33"/>
        <v>635716.4868335434</v>
      </c>
      <c r="CH13" s="5">
        <f t="shared" si="34"/>
        <v>34063.487753174151</v>
      </c>
    </row>
    <row r="14" spans="1:86" ht="14.25" customHeight="1">
      <c r="A14" s="161">
        <f t="shared" si="65"/>
        <v>6</v>
      </c>
      <c r="B14" s="11">
        <f t="shared" si="66"/>
        <v>308327.89739976637</v>
      </c>
      <c r="C14" s="11">
        <f t="shared" si="60"/>
        <v>298600.59260653669</v>
      </c>
      <c r="D14" s="11">
        <f t="shared" si="61"/>
        <v>288882.80139901896</v>
      </c>
      <c r="E14" s="162">
        <f t="shared" si="62"/>
        <v>279175.57963895495</v>
      </c>
      <c r="F14" s="11">
        <f t="shared" si="63"/>
        <v>269480.03433052229</v>
      </c>
      <c r="G14" s="22">
        <f t="shared" si="64"/>
        <v>259797.32376140979</v>
      </c>
      <c r="H14" s="11"/>
      <c r="I14" s="150"/>
      <c r="J14" s="2">
        <v>9</v>
      </c>
      <c r="K14" s="118">
        <v>45108</v>
      </c>
      <c r="L14" s="5">
        <f t="shared" si="35"/>
        <v>636655.49987587391</v>
      </c>
      <c r="M14" s="5">
        <f t="shared" si="0"/>
        <v>4808.1062659259223</v>
      </c>
      <c r="N14" s="5">
        <f t="shared" si="1"/>
        <v>431.09970427928874</v>
      </c>
      <c r="O14" s="35">
        <f t="shared" si="2"/>
        <v>8.1255819707205263E-3</v>
      </c>
      <c r="P14" s="5">
        <f t="shared" si="3"/>
        <v>4377.0065616466336</v>
      </c>
      <c r="Q14" s="35">
        <f t="shared" si="4"/>
        <v>8.2500000000000018E-2</v>
      </c>
      <c r="R14" s="5">
        <f t="shared" si="36"/>
        <v>3775.5998284051666</v>
      </c>
      <c r="S14" s="5">
        <f t="shared" si="37"/>
        <v>39497.35656492813</v>
      </c>
      <c r="T14" s="5">
        <f t="shared" si="38"/>
        <v>636224.40017159458</v>
      </c>
      <c r="U14" s="5">
        <f t="shared" si="39"/>
        <v>43272.956393333297</v>
      </c>
      <c r="V14" s="150"/>
      <c r="W14" s="2">
        <v>9</v>
      </c>
      <c r="X14" s="118">
        <v>45108</v>
      </c>
      <c r="Y14" s="5">
        <f t="shared" si="40"/>
        <v>636483.34976816399</v>
      </c>
      <c r="Z14" s="5">
        <f t="shared" si="41"/>
        <v>4696.0932728280159</v>
      </c>
      <c r="AA14" s="5">
        <f t="shared" si="5"/>
        <v>452.87094104025527</v>
      </c>
      <c r="AB14" s="35">
        <f t="shared" si="6"/>
        <v>8.5382458071566782E-3</v>
      </c>
      <c r="AC14" s="5">
        <f t="shared" si="7"/>
        <v>4243.2223317877606</v>
      </c>
      <c r="AD14" s="35">
        <f t="shared" si="8"/>
        <v>8.0000000000000016E-2</v>
      </c>
      <c r="AE14" s="5">
        <f t="shared" si="42"/>
        <v>3969.5211728763825</v>
      </c>
      <c r="AF14" s="5">
        <f t="shared" si="43"/>
        <v>38295.318282575754</v>
      </c>
      <c r="AG14" s="5">
        <f t="shared" si="9"/>
        <v>636030.47882712376</v>
      </c>
      <c r="AH14" s="5">
        <f t="shared" si="10"/>
        <v>42264.839455452136</v>
      </c>
      <c r="AI14" s="150"/>
      <c r="AJ14" s="2">
        <v>9</v>
      </c>
      <c r="AK14" s="118">
        <v>45108</v>
      </c>
      <c r="AL14" s="5">
        <f t="shared" si="44"/>
        <v>636303.61272828467</v>
      </c>
      <c r="AM14" s="5">
        <f t="shared" si="45"/>
        <v>4585.0383715778862</v>
      </c>
      <c r="AN14" s="5">
        <f t="shared" si="11"/>
        <v>475.57753937438065</v>
      </c>
      <c r="AO14" s="35">
        <f t="shared" si="12"/>
        <v>8.9688795699633256E-3</v>
      </c>
      <c r="AP14" s="5">
        <f t="shared" si="13"/>
        <v>4109.4608322035056</v>
      </c>
      <c r="AQ14" s="35">
        <f t="shared" si="14"/>
        <v>7.7500000000000013E-2</v>
      </c>
      <c r="AR14" s="5">
        <f t="shared" si="46"/>
        <v>4171.9648110896487</v>
      </c>
      <c r="AS14" s="5">
        <f t="shared" si="47"/>
        <v>37093.380533111325</v>
      </c>
      <c r="AT14" s="5">
        <f t="shared" si="15"/>
        <v>635828.03518891032</v>
      </c>
      <c r="AU14" s="5">
        <f t="shared" si="16"/>
        <v>41265.345344200978</v>
      </c>
      <c r="AV14" s="150"/>
      <c r="AW14" s="2">
        <v>9</v>
      </c>
      <c r="AX14" s="118">
        <v>45108</v>
      </c>
      <c r="AY14" s="5">
        <f t="shared" si="48"/>
        <v>636116.04975147406</v>
      </c>
      <c r="AZ14" s="5">
        <f t="shared" si="49"/>
        <v>4474.9728547377763</v>
      </c>
      <c r="BA14" s="5">
        <f t="shared" si="17"/>
        <v>499.24754379106389</v>
      </c>
      <c r="BB14" s="35">
        <f t="shared" si="18"/>
        <v>9.4180464835518542E-3</v>
      </c>
      <c r="BC14" s="5">
        <f t="shared" si="19"/>
        <v>3975.7253109467124</v>
      </c>
      <c r="BD14" s="35">
        <f t="shared" si="20"/>
        <v>7.4999999999999997E-2</v>
      </c>
      <c r="BE14" s="5">
        <f t="shared" si="50"/>
        <v>4383.1977923171144</v>
      </c>
      <c r="BF14" s="5">
        <f t="shared" si="51"/>
        <v>35891.55790032287</v>
      </c>
      <c r="BG14" s="5">
        <f t="shared" si="21"/>
        <v>635616.80220768298</v>
      </c>
      <c r="BH14" s="5">
        <f t="shared" si="22"/>
        <v>40274.755692639985</v>
      </c>
      <c r="BI14" s="150"/>
      <c r="BJ14" s="2">
        <v>9</v>
      </c>
      <c r="BK14" s="118">
        <v>45108</v>
      </c>
      <c r="BL14" s="5">
        <f t="shared" si="52"/>
        <v>635920.42110270157</v>
      </c>
      <c r="BM14" s="5">
        <f t="shared" si="53"/>
        <v>4365.9281923596263</v>
      </c>
      <c r="BN14" s="5">
        <f t="shared" si="23"/>
        <v>523.90898153080434</v>
      </c>
      <c r="BO14" s="35">
        <f t="shared" si="24"/>
        <v>9.8863121386603692E-3</v>
      </c>
      <c r="BP14" s="5">
        <f t="shared" si="25"/>
        <v>3842.019210828822</v>
      </c>
      <c r="BQ14" s="35">
        <f t="shared" si="26"/>
        <v>7.2499999999999995E-2</v>
      </c>
      <c r="BR14" s="5">
        <f t="shared" si="54"/>
        <v>4603.4878788291926</v>
      </c>
      <c r="BS14" s="5">
        <f t="shared" si="55"/>
        <v>34689.865852407449</v>
      </c>
      <c r="BT14" s="5">
        <f t="shared" si="27"/>
        <v>635396.51212117076</v>
      </c>
      <c r="BU14" s="5">
        <f t="shared" si="28"/>
        <v>39293.353731236639</v>
      </c>
      <c r="BV14" s="150"/>
      <c r="BW14" s="2">
        <v>9</v>
      </c>
      <c r="BX14" s="118">
        <v>45108</v>
      </c>
      <c r="BY14" s="5">
        <f t="shared" si="56"/>
        <v>635716.4868335434</v>
      </c>
      <c r="BZ14" s="5">
        <f t="shared" si="57"/>
        <v>4257.9359691467689</v>
      </c>
      <c r="CA14" s="5">
        <f t="shared" si="29"/>
        <v>549.58979595109895</v>
      </c>
      <c r="CB14" s="35">
        <f t="shared" si="30"/>
        <v>1.037424337421667E-2</v>
      </c>
      <c r="CC14" s="5">
        <f t="shared" si="31"/>
        <v>3708.34617319567</v>
      </c>
      <c r="CD14" s="35">
        <f t="shared" si="32"/>
        <v>7.0000000000000007E-2</v>
      </c>
      <c r="CE14" s="5">
        <f t="shared" si="58"/>
        <v>4833.1029624077601</v>
      </c>
      <c r="CF14" s="5">
        <f t="shared" si="59"/>
        <v>33488.320759913157</v>
      </c>
      <c r="CG14" s="5">
        <f t="shared" si="33"/>
        <v>635166.89703759225</v>
      </c>
      <c r="CH14" s="5">
        <f t="shared" si="34"/>
        <v>38321.42372232092</v>
      </c>
    </row>
    <row r="15" spans="1:86" ht="14.25" customHeight="1">
      <c r="A15" s="161">
        <f t="shared" si="65"/>
        <v>7</v>
      </c>
      <c r="B15" s="11">
        <f t="shared" si="66"/>
        <v>357694.46864432388</v>
      </c>
      <c r="C15" s="11">
        <f t="shared" si="60"/>
        <v>346327.3976802245</v>
      </c>
      <c r="D15" s="11">
        <f t="shared" si="61"/>
        <v>334973.95140107104</v>
      </c>
      <c r="E15" s="162">
        <f t="shared" si="62"/>
        <v>323635.56772273034</v>
      </c>
      <c r="F15" s="11">
        <f t="shared" si="63"/>
        <v>312313.7509020649</v>
      </c>
      <c r="G15" s="22">
        <f t="shared" si="64"/>
        <v>301010.07146932773</v>
      </c>
      <c r="H15" s="11"/>
      <c r="I15" s="150"/>
      <c r="J15" s="2">
        <v>10</v>
      </c>
      <c r="K15" s="118">
        <v>45139</v>
      </c>
      <c r="L15" s="5">
        <f t="shared" si="35"/>
        <v>636224.40017159458</v>
      </c>
      <c r="M15" s="5">
        <f t="shared" si="0"/>
        <v>4808.1062659259223</v>
      </c>
      <c r="N15" s="5">
        <f t="shared" si="1"/>
        <v>434.06351474620988</v>
      </c>
      <c r="O15" s="35">
        <f t="shared" si="2"/>
        <v>8.1869890176322624E-3</v>
      </c>
      <c r="P15" s="5">
        <f t="shared" si="3"/>
        <v>4374.0427511797125</v>
      </c>
      <c r="Q15" s="35">
        <f t="shared" si="4"/>
        <v>8.249999999999999E-2</v>
      </c>
      <c r="R15" s="5">
        <f t="shared" si="36"/>
        <v>4209.6633431513765</v>
      </c>
      <c r="S15" s="5">
        <f t="shared" si="37"/>
        <v>43871.39931610784</v>
      </c>
      <c r="T15" s="5">
        <f t="shared" si="38"/>
        <v>635790.33665684832</v>
      </c>
      <c r="U15" s="5">
        <f t="shared" si="39"/>
        <v>48081.062659259216</v>
      </c>
      <c r="V15" s="150"/>
      <c r="W15" s="2">
        <v>10</v>
      </c>
      <c r="X15" s="118">
        <v>45139</v>
      </c>
      <c r="Y15" s="5">
        <f t="shared" si="40"/>
        <v>636030.47882712376</v>
      </c>
      <c r="Z15" s="5">
        <f t="shared" si="41"/>
        <v>4696.0932728280159</v>
      </c>
      <c r="AA15" s="5">
        <f t="shared" si="5"/>
        <v>455.89008064719019</v>
      </c>
      <c r="AB15" s="35">
        <f t="shared" si="6"/>
        <v>8.6012874380714081E-3</v>
      </c>
      <c r="AC15" s="5">
        <f t="shared" si="7"/>
        <v>4240.2031921808257</v>
      </c>
      <c r="AD15" s="35">
        <f t="shared" si="8"/>
        <v>8.0000000000000016E-2</v>
      </c>
      <c r="AE15" s="5">
        <f t="shared" si="42"/>
        <v>4425.4112535235727</v>
      </c>
      <c r="AF15" s="5">
        <f t="shared" si="43"/>
        <v>42535.521474756577</v>
      </c>
      <c r="AG15" s="5">
        <f t="shared" si="9"/>
        <v>635574.58874647657</v>
      </c>
      <c r="AH15" s="5">
        <f t="shared" si="10"/>
        <v>46960.932728280153</v>
      </c>
      <c r="AI15" s="150"/>
      <c r="AJ15" s="2">
        <v>10</v>
      </c>
      <c r="AK15" s="118">
        <v>45139</v>
      </c>
      <c r="AL15" s="5">
        <f t="shared" si="44"/>
        <v>635828.03518891032</v>
      </c>
      <c r="AM15" s="5">
        <f t="shared" si="45"/>
        <v>4585.0383715778862</v>
      </c>
      <c r="AN15" s="5">
        <f t="shared" si="11"/>
        <v>478.64897764950729</v>
      </c>
      <c r="AO15" s="35">
        <f t="shared" si="12"/>
        <v>9.0335553230010621E-3</v>
      </c>
      <c r="AP15" s="5">
        <f t="shared" si="13"/>
        <v>4106.3893939283789</v>
      </c>
      <c r="AQ15" s="35">
        <f t="shared" si="14"/>
        <v>7.7499999999999999E-2</v>
      </c>
      <c r="AR15" s="5">
        <f t="shared" si="46"/>
        <v>4650.613788739156</v>
      </c>
      <c r="AS15" s="5">
        <f t="shared" si="47"/>
        <v>41199.769927039706</v>
      </c>
      <c r="AT15" s="5">
        <f t="shared" si="15"/>
        <v>635349.3862112608</v>
      </c>
      <c r="AU15" s="5">
        <f t="shared" si="16"/>
        <v>45850.383715778866</v>
      </c>
      <c r="AV15" s="150"/>
      <c r="AW15" s="2">
        <v>10</v>
      </c>
      <c r="AX15" s="118">
        <v>45139</v>
      </c>
      <c r="AY15" s="5">
        <f t="shared" si="48"/>
        <v>635616.80220768298</v>
      </c>
      <c r="AZ15" s="5">
        <f t="shared" si="49"/>
        <v>4474.9728547377763</v>
      </c>
      <c r="BA15" s="5">
        <f t="shared" si="17"/>
        <v>502.36784093975803</v>
      </c>
      <c r="BB15" s="35">
        <f t="shared" si="18"/>
        <v>9.4843529471509425E-3</v>
      </c>
      <c r="BC15" s="5">
        <f t="shared" si="19"/>
        <v>3972.6050137980183</v>
      </c>
      <c r="BD15" s="35">
        <f t="shared" si="20"/>
        <v>7.4999999999999997E-2</v>
      </c>
      <c r="BE15" s="5">
        <f t="shared" si="50"/>
        <v>4885.5656332568724</v>
      </c>
      <c r="BF15" s="5">
        <f t="shared" si="51"/>
        <v>39864.16291412089</v>
      </c>
      <c r="BG15" s="5">
        <f t="shared" si="21"/>
        <v>635114.4343667432</v>
      </c>
      <c r="BH15" s="5">
        <f t="shared" si="22"/>
        <v>44749.728547377759</v>
      </c>
      <c r="BI15" s="150"/>
      <c r="BJ15" s="2">
        <v>10</v>
      </c>
      <c r="BK15" s="118">
        <v>45139</v>
      </c>
      <c r="BL15" s="5">
        <f t="shared" si="52"/>
        <v>635396.51212117076</v>
      </c>
      <c r="BM15" s="5">
        <f t="shared" si="53"/>
        <v>4365.9281923596263</v>
      </c>
      <c r="BN15" s="5">
        <f t="shared" si="23"/>
        <v>527.07426496088647</v>
      </c>
      <c r="BO15" s="35">
        <f t="shared" si="24"/>
        <v>9.9542428371474506E-3</v>
      </c>
      <c r="BP15" s="5">
        <f t="shared" si="25"/>
        <v>3838.8539273987399</v>
      </c>
      <c r="BQ15" s="35">
        <f t="shared" si="26"/>
        <v>7.2499999999999995E-2</v>
      </c>
      <c r="BR15" s="5">
        <f t="shared" si="54"/>
        <v>5130.5621437900791</v>
      </c>
      <c r="BS15" s="5">
        <f t="shared" si="55"/>
        <v>38528.71977980619</v>
      </c>
      <c r="BT15" s="5">
        <f t="shared" si="27"/>
        <v>634869.43785620993</v>
      </c>
      <c r="BU15" s="5">
        <f t="shared" si="28"/>
        <v>43659.281923596267</v>
      </c>
      <c r="BV15" s="150"/>
      <c r="BW15" s="2">
        <v>10</v>
      </c>
      <c r="BX15" s="118">
        <v>45139</v>
      </c>
      <c r="BY15" s="5">
        <f t="shared" si="56"/>
        <v>635166.89703759225</v>
      </c>
      <c r="BZ15" s="5">
        <f t="shared" si="57"/>
        <v>4257.9359691467689</v>
      </c>
      <c r="CA15" s="5">
        <f t="shared" si="29"/>
        <v>552.79573642748073</v>
      </c>
      <c r="CB15" s="35">
        <f t="shared" si="30"/>
        <v>1.044378866100946E-2</v>
      </c>
      <c r="CC15" s="5">
        <f t="shared" si="31"/>
        <v>3705.1402327192882</v>
      </c>
      <c r="CD15" s="35">
        <f t="shared" si="32"/>
        <v>7.0000000000000007E-2</v>
      </c>
      <c r="CE15" s="5">
        <f t="shared" si="58"/>
        <v>5385.8986988352408</v>
      </c>
      <c r="CF15" s="5">
        <f t="shared" si="59"/>
        <v>37193.460992632448</v>
      </c>
      <c r="CG15" s="5">
        <f t="shared" si="33"/>
        <v>634614.10130116472</v>
      </c>
      <c r="CH15" s="5">
        <f t="shared" si="34"/>
        <v>42579.359691467689</v>
      </c>
    </row>
    <row r="16" spans="1:86" ht="14.25" customHeight="1">
      <c r="A16" s="161">
        <f t="shared" si="65"/>
        <v>8</v>
      </c>
      <c r="B16" s="11">
        <f t="shared" si="66"/>
        <v>406347.16405149311</v>
      </c>
      <c r="C16" s="11">
        <f t="shared" si="60"/>
        <v>393338.22292972496</v>
      </c>
      <c r="D16" s="11">
        <f t="shared" si="61"/>
        <v>380347.96171228704</v>
      </c>
      <c r="E16" s="162">
        <f t="shared" si="62"/>
        <v>367378.25495627569</v>
      </c>
      <c r="F16" s="11">
        <f t="shared" si="63"/>
        <v>354431.0594124815</v>
      </c>
      <c r="G16" s="22">
        <f t="shared" si="64"/>
        <v>341508.41361547518</v>
      </c>
      <c r="H16" s="11"/>
      <c r="I16" s="150"/>
      <c r="J16" s="2">
        <v>11</v>
      </c>
      <c r="K16" s="118">
        <v>45170</v>
      </c>
      <c r="L16" s="5">
        <f t="shared" si="35"/>
        <v>635790.33665684832</v>
      </c>
      <c r="M16" s="5">
        <f t="shared" si="0"/>
        <v>4808.1062659259223</v>
      </c>
      <c r="N16" s="5">
        <f t="shared" si="1"/>
        <v>437.04770141008976</v>
      </c>
      <c r="O16" s="35">
        <f t="shared" si="2"/>
        <v>8.2489023732232377E-3</v>
      </c>
      <c r="P16" s="5">
        <f t="shared" si="3"/>
        <v>4371.0585645158326</v>
      </c>
      <c r="Q16" s="35">
        <f t="shared" si="4"/>
        <v>8.2500000000000018E-2</v>
      </c>
      <c r="R16" s="5">
        <f t="shared" si="36"/>
        <v>4646.7110445614662</v>
      </c>
      <c r="S16" s="5">
        <f t="shared" si="37"/>
        <v>48242.457880623675</v>
      </c>
      <c r="T16" s="5">
        <f t="shared" si="38"/>
        <v>635353.28895543818</v>
      </c>
      <c r="U16" s="5">
        <f t="shared" si="39"/>
        <v>52889.168925185142</v>
      </c>
      <c r="V16" s="150"/>
      <c r="W16" s="2">
        <v>11</v>
      </c>
      <c r="X16" s="118">
        <v>45170</v>
      </c>
      <c r="Y16" s="5">
        <f t="shared" si="40"/>
        <v>635574.58874647657</v>
      </c>
      <c r="Z16" s="5">
        <f t="shared" si="41"/>
        <v>4696.0932728280159</v>
      </c>
      <c r="AA16" s="5">
        <f t="shared" si="5"/>
        <v>458.92934785150555</v>
      </c>
      <c r="AB16" s="35">
        <f t="shared" si="6"/>
        <v>8.6648400860072881E-3</v>
      </c>
      <c r="AC16" s="5">
        <f t="shared" si="7"/>
        <v>4237.1639249765103</v>
      </c>
      <c r="AD16" s="35">
        <f t="shared" si="8"/>
        <v>7.9999999999999988E-2</v>
      </c>
      <c r="AE16" s="5">
        <f t="shared" si="42"/>
        <v>4884.3406013750782</v>
      </c>
      <c r="AF16" s="5">
        <f t="shared" si="43"/>
        <v>46772.685399733091</v>
      </c>
      <c r="AG16" s="5">
        <f t="shared" si="9"/>
        <v>635115.65939862502</v>
      </c>
      <c r="AH16" s="5">
        <f t="shared" si="10"/>
        <v>51657.02600110817</v>
      </c>
      <c r="AI16" s="150"/>
      <c r="AJ16" s="2">
        <v>11</v>
      </c>
      <c r="AK16" s="118">
        <v>45170</v>
      </c>
      <c r="AL16" s="5">
        <f t="shared" si="44"/>
        <v>635349.3862112608</v>
      </c>
      <c r="AM16" s="5">
        <f t="shared" si="45"/>
        <v>4585.0383715778862</v>
      </c>
      <c r="AN16" s="5">
        <f t="shared" si="11"/>
        <v>481.74025229682684</v>
      </c>
      <c r="AO16" s="35">
        <f t="shared" si="12"/>
        <v>9.0987465369797554E-3</v>
      </c>
      <c r="AP16" s="5">
        <f t="shared" si="13"/>
        <v>4103.2981192810594</v>
      </c>
      <c r="AQ16" s="35">
        <f t="shared" si="14"/>
        <v>7.7499999999999999E-2</v>
      </c>
      <c r="AR16" s="5">
        <f t="shared" si="46"/>
        <v>5132.3540410359828</v>
      </c>
      <c r="AS16" s="5">
        <f t="shared" si="47"/>
        <v>45303.068046320768</v>
      </c>
      <c r="AT16" s="5">
        <f t="shared" si="15"/>
        <v>634867.64595896401</v>
      </c>
      <c r="AU16" s="5">
        <f t="shared" si="16"/>
        <v>50435.422087356754</v>
      </c>
      <c r="AV16" s="150"/>
      <c r="AW16" s="2">
        <v>11</v>
      </c>
      <c r="AX16" s="118">
        <v>45170</v>
      </c>
      <c r="AY16" s="5">
        <f t="shared" si="48"/>
        <v>635114.4343667432</v>
      </c>
      <c r="AZ16" s="5">
        <f t="shared" si="49"/>
        <v>4474.9728547377763</v>
      </c>
      <c r="BA16" s="5">
        <f t="shared" si="17"/>
        <v>505.50763994563158</v>
      </c>
      <c r="BB16" s="35">
        <f t="shared" si="18"/>
        <v>9.5511790491676161E-3</v>
      </c>
      <c r="BC16" s="5">
        <f t="shared" si="19"/>
        <v>3969.4652147921447</v>
      </c>
      <c r="BD16" s="35">
        <f t="shared" si="20"/>
        <v>7.4999999999999997E-2</v>
      </c>
      <c r="BE16" s="5">
        <f t="shared" si="50"/>
        <v>5391.0732732025044</v>
      </c>
      <c r="BF16" s="5">
        <f t="shared" si="51"/>
        <v>43833.628128913035</v>
      </c>
      <c r="BG16" s="5">
        <f t="shared" si="21"/>
        <v>634608.9267267976</v>
      </c>
      <c r="BH16" s="5">
        <f t="shared" si="22"/>
        <v>49224.701402115541</v>
      </c>
      <c r="BI16" s="150"/>
      <c r="BJ16" s="2">
        <v>11</v>
      </c>
      <c r="BK16" s="118">
        <v>45170</v>
      </c>
      <c r="BL16" s="5">
        <f t="shared" si="52"/>
        <v>634869.43785620993</v>
      </c>
      <c r="BM16" s="5">
        <f t="shared" si="53"/>
        <v>4365.9281923596263</v>
      </c>
      <c r="BN16" s="5">
        <f t="shared" si="23"/>
        <v>530.25867197835805</v>
      </c>
      <c r="BO16" s="35">
        <f t="shared" si="24"/>
        <v>1.0022697084343602E-2</v>
      </c>
      <c r="BP16" s="5">
        <f t="shared" si="25"/>
        <v>3835.6695203812683</v>
      </c>
      <c r="BQ16" s="35">
        <f t="shared" si="26"/>
        <v>7.2499999999999995E-2</v>
      </c>
      <c r="BR16" s="5">
        <f t="shared" si="54"/>
        <v>5660.8208157684367</v>
      </c>
      <c r="BS16" s="5">
        <f t="shared" si="55"/>
        <v>42364.38930018746</v>
      </c>
      <c r="BT16" s="5">
        <f t="shared" si="27"/>
        <v>634339.17918423156</v>
      </c>
      <c r="BU16" s="5">
        <f t="shared" si="28"/>
        <v>48025.210115955895</v>
      </c>
      <c r="BV16" s="150"/>
      <c r="BW16" s="2">
        <v>11</v>
      </c>
      <c r="BX16" s="118">
        <v>45170</v>
      </c>
      <c r="BY16" s="5">
        <f t="shared" si="56"/>
        <v>634614.10130116472</v>
      </c>
      <c r="BZ16" s="5">
        <f t="shared" si="57"/>
        <v>4257.9359691467689</v>
      </c>
      <c r="CA16" s="5">
        <f t="shared" si="29"/>
        <v>556.02037822330794</v>
      </c>
      <c r="CB16" s="35">
        <f t="shared" si="30"/>
        <v>1.0513861140178622E-2</v>
      </c>
      <c r="CC16" s="5">
        <f t="shared" si="31"/>
        <v>3701.915590923461</v>
      </c>
      <c r="CD16" s="35">
        <f t="shared" si="32"/>
        <v>7.0000000000000007E-2</v>
      </c>
      <c r="CE16" s="5">
        <f t="shared" si="58"/>
        <v>5941.9190770585483</v>
      </c>
      <c r="CF16" s="5">
        <f t="shared" si="59"/>
        <v>40895.37658355591</v>
      </c>
      <c r="CG16" s="5">
        <f t="shared" si="33"/>
        <v>634058.08092294144</v>
      </c>
      <c r="CH16" s="5">
        <f t="shared" si="34"/>
        <v>46837.295660614458</v>
      </c>
    </row>
    <row r="17" spans="1:86" ht="14.25" customHeight="1">
      <c r="A17" s="161">
        <f t="shared" si="65"/>
        <v>9</v>
      </c>
      <c r="B17" s="11">
        <f t="shared" si="66"/>
        <v>454224.81007405935</v>
      </c>
      <c r="C17" s="11">
        <f t="shared" si="60"/>
        <v>439573.64238274662</v>
      </c>
      <c r="D17" s="11">
        <f t="shared" si="61"/>
        <v>424947.23669427424</v>
      </c>
      <c r="E17" s="162">
        <f t="shared" si="62"/>
        <v>410347.95541042578</v>
      </c>
      <c r="F17" s="11">
        <f t="shared" si="63"/>
        <v>395778.25913325103</v>
      </c>
      <c r="G17" s="22">
        <f t="shared" si="64"/>
        <v>381240.70576402749</v>
      </c>
      <c r="H17" s="11"/>
      <c r="I17" s="150"/>
      <c r="J17" s="2">
        <v>12</v>
      </c>
      <c r="K17" s="118">
        <v>45200</v>
      </c>
      <c r="L17" s="5">
        <f t="shared" si="35"/>
        <v>635353.28895543818</v>
      </c>
      <c r="M17" s="5">
        <f t="shared" si="0"/>
        <v>4808.1062659259223</v>
      </c>
      <c r="N17" s="5">
        <f t="shared" si="1"/>
        <v>440.05240435728501</v>
      </c>
      <c r="O17" s="35">
        <f t="shared" si="2"/>
        <v>8.3113268540233962E-3</v>
      </c>
      <c r="P17" s="5">
        <f t="shared" si="3"/>
        <v>4368.0538615686373</v>
      </c>
      <c r="Q17" s="35">
        <f t="shared" si="4"/>
        <v>8.2500000000000004E-2</v>
      </c>
      <c r="R17" s="5">
        <f t="shared" si="36"/>
        <v>5086.7634489187512</v>
      </c>
      <c r="S17" s="5">
        <f t="shared" si="37"/>
        <v>52610.511742192313</v>
      </c>
      <c r="T17" s="5">
        <f t="shared" si="38"/>
        <v>634913.23655108095</v>
      </c>
      <c r="U17" s="5">
        <f t="shared" si="39"/>
        <v>57697.275191111068</v>
      </c>
      <c r="V17" s="150"/>
      <c r="W17" s="2">
        <v>12</v>
      </c>
      <c r="X17" s="118">
        <v>45200</v>
      </c>
      <c r="Y17" s="5">
        <f t="shared" si="40"/>
        <v>635115.65939862502</v>
      </c>
      <c r="Z17" s="5">
        <f t="shared" si="41"/>
        <v>4696.0932728280159</v>
      </c>
      <c r="AA17" s="5">
        <f t="shared" si="5"/>
        <v>461.98887683718203</v>
      </c>
      <c r="AB17" s="35">
        <f t="shared" si="6"/>
        <v>8.7289085696541195E-3</v>
      </c>
      <c r="AC17" s="5">
        <f t="shared" si="7"/>
        <v>4234.1043959908338</v>
      </c>
      <c r="AD17" s="35">
        <f t="shared" si="8"/>
        <v>0.08</v>
      </c>
      <c r="AE17" s="5">
        <f t="shared" si="42"/>
        <v>5346.3294782122603</v>
      </c>
      <c r="AF17" s="5">
        <f t="shared" si="43"/>
        <v>51006.789795723926</v>
      </c>
      <c r="AG17" s="5">
        <f t="shared" si="9"/>
        <v>634653.67052178783</v>
      </c>
      <c r="AH17" s="5">
        <f t="shared" si="10"/>
        <v>56353.119273936187</v>
      </c>
      <c r="AI17" s="150"/>
      <c r="AJ17" s="2">
        <v>12</v>
      </c>
      <c r="AK17" s="118">
        <v>45200</v>
      </c>
      <c r="AL17" s="5">
        <f t="shared" si="44"/>
        <v>634867.64595896401</v>
      </c>
      <c r="AM17" s="5">
        <f t="shared" si="45"/>
        <v>4585.0383715778862</v>
      </c>
      <c r="AN17" s="5">
        <f t="shared" si="11"/>
        <v>484.85149142624323</v>
      </c>
      <c r="AO17" s="35">
        <f t="shared" si="12"/>
        <v>9.1644580317627213E-3</v>
      </c>
      <c r="AP17" s="5">
        <f t="shared" si="13"/>
        <v>4100.186880151643</v>
      </c>
      <c r="AQ17" s="35">
        <f t="shared" si="14"/>
        <v>7.7500000000000013E-2</v>
      </c>
      <c r="AR17" s="5">
        <f t="shared" si="46"/>
        <v>5617.2055324622261</v>
      </c>
      <c r="AS17" s="5">
        <f t="shared" si="47"/>
        <v>49403.254926472408</v>
      </c>
      <c r="AT17" s="5">
        <f t="shared" si="15"/>
        <v>634382.79446753778</v>
      </c>
      <c r="AU17" s="5">
        <f t="shared" si="16"/>
        <v>55020.460458934635</v>
      </c>
      <c r="AV17" s="150"/>
      <c r="AW17" s="2">
        <v>12</v>
      </c>
      <c r="AX17" s="118">
        <v>45200</v>
      </c>
      <c r="AY17" s="5">
        <f t="shared" si="48"/>
        <v>634608.9267267976</v>
      </c>
      <c r="AZ17" s="5">
        <f t="shared" si="49"/>
        <v>4474.9728547377763</v>
      </c>
      <c r="BA17" s="5">
        <f t="shared" si="17"/>
        <v>508.66706269529186</v>
      </c>
      <c r="BB17" s="35">
        <f t="shared" si="18"/>
        <v>9.6185296097659641E-3</v>
      </c>
      <c r="BC17" s="5">
        <f t="shared" si="19"/>
        <v>3966.3057920424844</v>
      </c>
      <c r="BD17" s="35">
        <f t="shared" si="20"/>
        <v>7.4999999999999997E-2</v>
      </c>
      <c r="BE17" s="5">
        <f t="shared" si="50"/>
        <v>5899.7403358977963</v>
      </c>
      <c r="BF17" s="5">
        <f t="shared" si="51"/>
        <v>47799.933920955518</v>
      </c>
      <c r="BG17" s="5">
        <f t="shared" si="21"/>
        <v>634100.25966410234</v>
      </c>
      <c r="BH17" s="5">
        <f t="shared" si="22"/>
        <v>53699.674256853315</v>
      </c>
      <c r="BI17" s="150"/>
      <c r="BJ17" s="2">
        <v>12</v>
      </c>
      <c r="BK17" s="118">
        <v>45200</v>
      </c>
      <c r="BL17" s="5">
        <f t="shared" si="52"/>
        <v>634339.17918423156</v>
      </c>
      <c r="BM17" s="5">
        <f t="shared" si="53"/>
        <v>4365.9281923596263</v>
      </c>
      <c r="BN17" s="5">
        <f t="shared" si="23"/>
        <v>533.46231812156066</v>
      </c>
      <c r="BO17" s="35">
        <f t="shared" si="24"/>
        <v>1.0091679699953582E-2</v>
      </c>
      <c r="BP17" s="5">
        <f t="shared" si="25"/>
        <v>3832.4658742380657</v>
      </c>
      <c r="BQ17" s="35">
        <f t="shared" si="26"/>
        <v>7.2499999999999995E-2</v>
      </c>
      <c r="BR17" s="5">
        <f t="shared" si="54"/>
        <v>6194.2831338899978</v>
      </c>
      <c r="BS17" s="5">
        <f t="shared" si="55"/>
        <v>46196.855174425524</v>
      </c>
      <c r="BT17" s="5">
        <f t="shared" si="27"/>
        <v>633805.71686610999</v>
      </c>
      <c r="BU17" s="5">
        <f t="shared" si="28"/>
        <v>52391.138308315523</v>
      </c>
      <c r="BV17" s="150"/>
      <c r="BW17" s="2">
        <v>12</v>
      </c>
      <c r="BX17" s="118">
        <v>45200</v>
      </c>
      <c r="BY17" s="5">
        <f t="shared" si="56"/>
        <v>634058.08092294144</v>
      </c>
      <c r="BZ17" s="5">
        <f t="shared" si="57"/>
        <v>4257.9359691467689</v>
      </c>
      <c r="CA17" s="5">
        <f t="shared" si="29"/>
        <v>559.26383042961015</v>
      </c>
      <c r="CB17" s="35">
        <f t="shared" si="30"/>
        <v>1.0584465630319669E-2</v>
      </c>
      <c r="CC17" s="5">
        <f t="shared" si="31"/>
        <v>3698.6721387171588</v>
      </c>
      <c r="CD17" s="35">
        <f t="shared" si="32"/>
        <v>7.0000000000000007E-2</v>
      </c>
      <c r="CE17" s="5">
        <f t="shared" si="58"/>
        <v>6501.1829074881589</v>
      </c>
      <c r="CF17" s="5">
        <f t="shared" si="59"/>
        <v>44594.048722273066</v>
      </c>
      <c r="CG17" s="5">
        <f t="shared" si="33"/>
        <v>633498.8170925118</v>
      </c>
      <c r="CH17" s="5">
        <f t="shared" si="34"/>
        <v>51095.231629761227</v>
      </c>
    </row>
    <row r="18" spans="1:86" ht="14.25" customHeight="1">
      <c r="A18" s="161">
        <f t="shared" si="65"/>
        <v>10</v>
      </c>
      <c r="B18" s="11">
        <f t="shared" si="66"/>
        <v>501260.99107272009</v>
      </c>
      <c r="C18" s="11">
        <f t="shared" si="60"/>
        <v>484969.29774060583</v>
      </c>
      <c r="D18" s="11">
        <f t="shared" si="61"/>
        <v>468709.55503026169</v>
      </c>
      <c r="E18" s="162">
        <f t="shared" si="62"/>
        <v>452484.66011261492</v>
      </c>
      <c r="F18" s="11">
        <f t="shared" si="63"/>
        <v>436297.62402067229</v>
      </c>
      <c r="G18" s="22">
        <f t="shared" si="64"/>
        <v>420151.57009871874</v>
      </c>
      <c r="H18" s="11"/>
      <c r="I18" s="150"/>
      <c r="J18" s="2">
        <v>13</v>
      </c>
      <c r="K18" s="118">
        <v>45231</v>
      </c>
      <c r="L18" s="5">
        <f t="shared" si="35"/>
        <v>634913.23655108095</v>
      </c>
      <c r="M18" s="5">
        <f t="shared" si="0"/>
        <v>4808.1062659259223</v>
      </c>
      <c r="N18" s="5">
        <f t="shared" si="1"/>
        <v>443.07776463724076</v>
      </c>
      <c r="O18" s="35">
        <f t="shared" si="2"/>
        <v>8.374267332224886E-3</v>
      </c>
      <c r="P18" s="5">
        <f t="shared" si="3"/>
        <v>4365.0285012886816</v>
      </c>
      <c r="Q18" s="35">
        <f t="shared" si="4"/>
        <v>8.2500000000000004E-2</v>
      </c>
      <c r="R18" s="5">
        <f t="shared" si="36"/>
        <v>5529.841213555992</v>
      </c>
      <c r="S18" s="5">
        <f t="shared" si="37"/>
        <v>56975.540243480995</v>
      </c>
      <c r="T18" s="5">
        <f t="shared" si="38"/>
        <v>634470.15878644376</v>
      </c>
      <c r="U18" s="5">
        <f t="shared" si="39"/>
        <v>62505.381457036987</v>
      </c>
      <c r="V18" s="150"/>
      <c r="W18" s="2">
        <v>13</v>
      </c>
      <c r="X18" s="118">
        <v>45231</v>
      </c>
      <c r="Y18" s="5">
        <f t="shared" si="40"/>
        <v>634653.67052178783</v>
      </c>
      <c r="Z18" s="5">
        <f t="shared" si="41"/>
        <v>4696.0932728280159</v>
      </c>
      <c r="AA18" s="5">
        <f t="shared" si="5"/>
        <v>465.06880268276382</v>
      </c>
      <c r="AB18" s="35">
        <f t="shared" si="6"/>
        <v>8.793497763283753E-3</v>
      </c>
      <c r="AC18" s="5">
        <f t="shared" si="7"/>
        <v>4231.0244701452521</v>
      </c>
      <c r="AD18" s="35">
        <f t="shared" si="8"/>
        <v>7.9999999999999988E-2</v>
      </c>
      <c r="AE18" s="5">
        <f t="shared" si="42"/>
        <v>5811.3982808950241</v>
      </c>
      <c r="AF18" s="5">
        <f t="shared" si="43"/>
        <v>55237.81426586918</v>
      </c>
      <c r="AG18" s="5">
        <f t="shared" si="9"/>
        <v>634188.60171910503</v>
      </c>
      <c r="AH18" s="5">
        <f t="shared" si="10"/>
        <v>61049.212546764204</v>
      </c>
      <c r="AI18" s="150"/>
      <c r="AJ18" s="2">
        <v>13</v>
      </c>
      <c r="AK18" s="118">
        <v>45231</v>
      </c>
      <c r="AL18" s="5">
        <f t="shared" si="44"/>
        <v>634382.79446753778</v>
      </c>
      <c r="AM18" s="5">
        <f t="shared" si="45"/>
        <v>4585.0383715778862</v>
      </c>
      <c r="AN18" s="5">
        <f t="shared" si="11"/>
        <v>487.98282397503772</v>
      </c>
      <c r="AO18" s="35">
        <f t="shared" si="12"/>
        <v>9.2306946827198366E-3</v>
      </c>
      <c r="AP18" s="5">
        <f t="shared" si="13"/>
        <v>4097.0555476028485</v>
      </c>
      <c r="AQ18" s="35">
        <f t="shared" si="14"/>
        <v>7.7500000000000013E-2</v>
      </c>
      <c r="AR18" s="5">
        <f t="shared" si="46"/>
        <v>6105.1883564372638</v>
      </c>
      <c r="AS18" s="5">
        <f t="shared" si="47"/>
        <v>53500.310474075253</v>
      </c>
      <c r="AT18" s="5">
        <f t="shared" si="15"/>
        <v>633894.81164356275</v>
      </c>
      <c r="AU18" s="5">
        <f t="shared" si="16"/>
        <v>59605.498830512515</v>
      </c>
      <c r="AV18" s="150"/>
      <c r="AW18" s="2">
        <v>13</v>
      </c>
      <c r="AX18" s="118">
        <v>45231</v>
      </c>
      <c r="AY18" s="5">
        <f t="shared" si="48"/>
        <v>634100.25966410234</v>
      </c>
      <c r="AZ18" s="5">
        <f t="shared" si="49"/>
        <v>4474.9728547377763</v>
      </c>
      <c r="BA18" s="5">
        <f t="shared" si="17"/>
        <v>511.84623183713711</v>
      </c>
      <c r="BB18" s="35">
        <f t="shared" si="18"/>
        <v>9.686409504546311E-3</v>
      </c>
      <c r="BC18" s="5">
        <f t="shared" si="19"/>
        <v>3963.1266229006392</v>
      </c>
      <c r="BD18" s="35">
        <f t="shared" si="20"/>
        <v>7.4999999999999997E-2</v>
      </c>
      <c r="BE18" s="5">
        <f t="shared" si="50"/>
        <v>6411.5865677349339</v>
      </c>
      <c r="BF18" s="5">
        <f t="shared" si="51"/>
        <v>51763.060543856154</v>
      </c>
      <c r="BG18" s="5">
        <f t="shared" si="21"/>
        <v>633588.41343226517</v>
      </c>
      <c r="BH18" s="5">
        <f t="shared" si="22"/>
        <v>58174.64711159109</v>
      </c>
      <c r="BI18" s="150"/>
      <c r="BJ18" s="2">
        <v>13</v>
      </c>
      <c r="BK18" s="118">
        <v>45231</v>
      </c>
      <c r="BL18" s="5">
        <f t="shared" si="52"/>
        <v>633805.71686610999</v>
      </c>
      <c r="BM18" s="5">
        <f t="shared" si="53"/>
        <v>4365.9281923596263</v>
      </c>
      <c r="BN18" s="5">
        <f t="shared" si="23"/>
        <v>536.68531962687848</v>
      </c>
      <c r="BO18" s="35">
        <f t="shared" si="24"/>
        <v>1.016119555905335E-2</v>
      </c>
      <c r="BP18" s="5">
        <f t="shared" si="25"/>
        <v>3829.2428727327479</v>
      </c>
      <c r="BQ18" s="35">
        <f t="shared" si="26"/>
        <v>7.2499999999999995E-2</v>
      </c>
      <c r="BR18" s="5">
        <f t="shared" si="54"/>
        <v>6730.9684535168763</v>
      </c>
      <c r="BS18" s="5">
        <f t="shared" si="55"/>
        <v>50026.098047158273</v>
      </c>
      <c r="BT18" s="5">
        <f t="shared" si="27"/>
        <v>633269.03154648305</v>
      </c>
      <c r="BU18" s="5">
        <f t="shared" si="28"/>
        <v>56757.066500675151</v>
      </c>
      <c r="BV18" s="150"/>
      <c r="BW18" s="2">
        <v>13</v>
      </c>
      <c r="BX18" s="118">
        <v>45231</v>
      </c>
      <c r="BY18" s="5">
        <f t="shared" si="56"/>
        <v>633498.8170925118</v>
      </c>
      <c r="BZ18" s="5">
        <f t="shared" si="57"/>
        <v>4257.9359691467689</v>
      </c>
      <c r="CA18" s="5">
        <f t="shared" si="29"/>
        <v>562.5262027737831</v>
      </c>
      <c r="CB18" s="35">
        <f t="shared" si="30"/>
        <v>1.0655607005339723E-2</v>
      </c>
      <c r="CC18" s="5">
        <f t="shared" si="31"/>
        <v>3695.4097663729858</v>
      </c>
      <c r="CD18" s="35">
        <f t="shared" si="32"/>
        <v>7.0000000000000007E-2</v>
      </c>
      <c r="CE18" s="5">
        <f t="shared" si="58"/>
        <v>7063.7091102619415</v>
      </c>
      <c r="CF18" s="5">
        <f t="shared" si="59"/>
        <v>48289.458488646051</v>
      </c>
      <c r="CG18" s="5">
        <f t="shared" si="33"/>
        <v>632936.29088973801</v>
      </c>
      <c r="CH18" s="5">
        <f t="shared" si="34"/>
        <v>55353.167598907996</v>
      </c>
    </row>
    <row r="19" spans="1:86" ht="14.25" customHeight="1">
      <c r="A19" s="161">
        <f t="shared" si="65"/>
        <v>11</v>
      </c>
      <c r="B19" s="11">
        <f t="shared" si="66"/>
        <v>547383.60011000314</v>
      </c>
      <c r="C19" s="11">
        <f t="shared" si="60"/>
        <v>529455.48899756942</v>
      </c>
      <c r="D19" s="11">
        <f t="shared" si="61"/>
        <v>511567.6982230033</v>
      </c>
      <c r="E19" s="162">
        <f t="shared" si="62"/>
        <v>493723.70143778238</v>
      </c>
      <c r="F19" s="11">
        <f t="shared" si="63"/>
        <v>475927.10098509165</v>
      </c>
      <c r="G19" s="22">
        <f t="shared" si="64"/>
        <v>458181.62553646724</v>
      </c>
      <c r="H19" s="11"/>
      <c r="I19" s="150"/>
      <c r="J19" s="2">
        <v>14</v>
      </c>
      <c r="K19" s="118">
        <v>45261</v>
      </c>
      <c r="L19" s="5">
        <f t="shared" si="35"/>
        <v>634470.15878644376</v>
      </c>
      <c r="M19" s="5">
        <f t="shared" si="0"/>
        <v>4808.1062659259223</v>
      </c>
      <c r="N19" s="5">
        <f t="shared" si="1"/>
        <v>446.12392426912174</v>
      </c>
      <c r="O19" s="35">
        <f t="shared" si="2"/>
        <v>8.437728736476937E-3</v>
      </c>
      <c r="P19" s="5">
        <f t="shared" si="3"/>
        <v>4361.9823416568006</v>
      </c>
      <c r="Q19" s="35">
        <f t="shared" si="4"/>
        <v>8.249999999999999E-2</v>
      </c>
      <c r="R19" s="5">
        <f t="shared" si="36"/>
        <v>5975.9651378251137</v>
      </c>
      <c r="S19" s="5">
        <f t="shared" si="37"/>
        <v>61337.522585137798</v>
      </c>
      <c r="T19" s="5">
        <f t="shared" si="38"/>
        <v>634024.03486217465</v>
      </c>
      <c r="U19" s="5">
        <f t="shared" si="39"/>
        <v>67313.487722962906</v>
      </c>
      <c r="V19" s="150"/>
      <c r="W19" s="2">
        <v>14</v>
      </c>
      <c r="X19" s="118">
        <v>45261</v>
      </c>
      <c r="Y19" s="5">
        <f t="shared" si="40"/>
        <v>634188.60171910503</v>
      </c>
      <c r="Z19" s="5">
        <f t="shared" si="41"/>
        <v>4696.0932728280159</v>
      </c>
      <c r="AA19" s="5">
        <f t="shared" si="5"/>
        <v>468.16926136731581</v>
      </c>
      <c r="AB19" s="35">
        <f t="shared" si="6"/>
        <v>8.8586125975441757E-3</v>
      </c>
      <c r="AC19" s="5">
        <f t="shared" si="7"/>
        <v>4227.9240114607001</v>
      </c>
      <c r="AD19" s="35">
        <f t="shared" si="8"/>
        <v>7.9999999999999988E-2</v>
      </c>
      <c r="AE19" s="5">
        <f t="shared" si="42"/>
        <v>6279.5675422623399</v>
      </c>
      <c r="AF19" s="5">
        <f t="shared" si="43"/>
        <v>59465.738277329881</v>
      </c>
      <c r="AG19" s="5">
        <f t="shared" si="9"/>
        <v>633720.43245773774</v>
      </c>
      <c r="AH19" s="5">
        <f t="shared" si="10"/>
        <v>65745.30581959222</v>
      </c>
      <c r="AI19" s="150"/>
      <c r="AJ19" s="2">
        <v>14</v>
      </c>
      <c r="AK19" s="118">
        <v>45261</v>
      </c>
      <c r="AL19" s="5">
        <f t="shared" si="44"/>
        <v>633894.81164356275</v>
      </c>
      <c r="AM19" s="5">
        <f t="shared" si="45"/>
        <v>4585.0383715778862</v>
      </c>
      <c r="AN19" s="5">
        <f t="shared" si="11"/>
        <v>491.13437971321036</v>
      </c>
      <c r="AO19" s="35">
        <f t="shared" si="12"/>
        <v>9.2974614215212831E-3</v>
      </c>
      <c r="AP19" s="5">
        <f t="shared" si="13"/>
        <v>4093.9039918646758</v>
      </c>
      <c r="AQ19" s="35">
        <f t="shared" si="14"/>
        <v>7.7499999999999999E-2</v>
      </c>
      <c r="AR19" s="5">
        <f t="shared" si="46"/>
        <v>6596.3227361504742</v>
      </c>
      <c r="AS19" s="5">
        <f t="shared" si="47"/>
        <v>57594.214465939927</v>
      </c>
      <c r="AT19" s="5">
        <f t="shared" si="15"/>
        <v>633403.67726384953</v>
      </c>
      <c r="AU19" s="5">
        <f t="shared" si="16"/>
        <v>64190.537202090403</v>
      </c>
      <c r="AV19" s="150"/>
      <c r="AW19" s="2">
        <v>14</v>
      </c>
      <c r="AX19" s="118">
        <v>45261</v>
      </c>
      <c r="AY19" s="5">
        <f t="shared" si="48"/>
        <v>633588.41343226517</v>
      </c>
      <c r="AZ19" s="5">
        <f t="shared" si="49"/>
        <v>4474.9728547377763</v>
      </c>
      <c r="BA19" s="5">
        <f t="shared" si="17"/>
        <v>515.04527078611954</v>
      </c>
      <c r="BB19" s="35">
        <f t="shared" si="18"/>
        <v>9.7548236653386584E-3</v>
      </c>
      <c r="BC19" s="5">
        <f t="shared" si="19"/>
        <v>3959.9275839516567</v>
      </c>
      <c r="BD19" s="35">
        <f t="shared" si="20"/>
        <v>7.4999999999999997E-2</v>
      </c>
      <c r="BE19" s="5">
        <f t="shared" si="50"/>
        <v>6926.6318385210534</v>
      </c>
      <c r="BF19" s="5">
        <f t="shared" si="51"/>
        <v>55722.98812780781</v>
      </c>
      <c r="BG19" s="5">
        <f t="shared" si="21"/>
        <v>633073.36816147901</v>
      </c>
      <c r="BH19" s="5">
        <f t="shared" si="22"/>
        <v>62649.619966328864</v>
      </c>
      <c r="BI19" s="150"/>
      <c r="BJ19" s="2">
        <v>14</v>
      </c>
      <c r="BK19" s="118">
        <v>45261</v>
      </c>
      <c r="BL19" s="5">
        <f t="shared" si="52"/>
        <v>633269.03154648305</v>
      </c>
      <c r="BM19" s="5">
        <f t="shared" si="53"/>
        <v>4365.9281923596263</v>
      </c>
      <c r="BN19" s="5">
        <f t="shared" si="23"/>
        <v>539.92779343295797</v>
      </c>
      <c r="BO19" s="35">
        <f t="shared" si="24"/>
        <v>1.0231249592883204E-2</v>
      </c>
      <c r="BP19" s="5">
        <f t="shared" si="25"/>
        <v>3826.0003989266684</v>
      </c>
      <c r="BQ19" s="35">
        <f t="shared" si="26"/>
        <v>7.2499999999999995E-2</v>
      </c>
      <c r="BR19" s="5">
        <f t="shared" si="54"/>
        <v>7270.8962469498347</v>
      </c>
      <c r="BS19" s="5">
        <f t="shared" si="55"/>
        <v>53852.098446084943</v>
      </c>
      <c r="BT19" s="5">
        <f t="shared" si="27"/>
        <v>632729.10375305009</v>
      </c>
      <c r="BU19" s="5">
        <f t="shared" si="28"/>
        <v>61122.99469303478</v>
      </c>
      <c r="BV19" s="150"/>
      <c r="BW19" s="2">
        <v>14</v>
      </c>
      <c r="BX19" s="118">
        <v>45261</v>
      </c>
      <c r="BY19" s="5">
        <f t="shared" si="56"/>
        <v>632936.29088973801</v>
      </c>
      <c r="BZ19" s="5">
        <f t="shared" si="57"/>
        <v>4257.9359691467689</v>
      </c>
      <c r="CA19" s="5">
        <f t="shared" si="29"/>
        <v>565.80760562329715</v>
      </c>
      <c r="CB19" s="35">
        <f t="shared" si="30"/>
        <v>1.072729019525028E-2</v>
      </c>
      <c r="CC19" s="5">
        <f t="shared" si="31"/>
        <v>3692.1283635234718</v>
      </c>
      <c r="CD19" s="35">
        <f t="shared" si="32"/>
        <v>7.0000000000000007E-2</v>
      </c>
      <c r="CE19" s="5">
        <f t="shared" si="58"/>
        <v>7629.5167158852382</v>
      </c>
      <c r="CF19" s="5">
        <f t="shared" si="59"/>
        <v>51981.586852169523</v>
      </c>
      <c r="CG19" s="5">
        <f t="shared" si="33"/>
        <v>632370.48328411474</v>
      </c>
      <c r="CH19" s="5">
        <f t="shared" si="34"/>
        <v>59611.103568054765</v>
      </c>
    </row>
    <row r="20" spans="1:86" ht="14.25" customHeight="1">
      <c r="A20" s="161">
        <f t="shared" si="65"/>
        <v>12</v>
      </c>
      <c r="B20" s="11">
        <f t="shared" si="66"/>
        <v>592514.3512507549</v>
      </c>
      <c r="C20" s="11">
        <f t="shared" si="60"/>
        <v>572956.73108180403</v>
      </c>
      <c r="D20" s="11">
        <f t="shared" si="61"/>
        <v>553449.0492562335</v>
      </c>
      <c r="E20" s="162">
        <f t="shared" si="62"/>
        <v>533995.39144507213</v>
      </c>
      <c r="F20" s="11">
        <f t="shared" si="63"/>
        <v>514599.98554290499</v>
      </c>
      <c r="G20" s="22">
        <f t="shared" si="64"/>
        <v>495267.19833089423</v>
      </c>
      <c r="H20" s="11"/>
      <c r="I20" s="150"/>
      <c r="J20" s="2">
        <v>15</v>
      </c>
      <c r="K20" s="118">
        <v>45292</v>
      </c>
      <c r="L20" s="5">
        <f t="shared" si="35"/>
        <v>634024.03486217465</v>
      </c>
      <c r="M20" s="5">
        <f t="shared" si="0"/>
        <v>4808.1062659259223</v>
      </c>
      <c r="N20" s="5">
        <f t="shared" si="1"/>
        <v>449.19102624847164</v>
      </c>
      <c r="O20" s="35">
        <f t="shared" si="2"/>
        <v>8.5017160526941402E-3</v>
      </c>
      <c r="P20" s="5">
        <f t="shared" si="3"/>
        <v>4358.9152396774507</v>
      </c>
      <c r="Q20" s="35">
        <f t="shared" si="4"/>
        <v>8.2500000000000004E-2</v>
      </c>
      <c r="R20" s="5">
        <f t="shared" si="36"/>
        <v>6425.1561640735854</v>
      </c>
      <c r="S20" s="5">
        <f t="shared" si="37"/>
        <v>65696.43782481525</v>
      </c>
      <c r="T20" s="5">
        <f t="shared" si="38"/>
        <v>633574.84383592615</v>
      </c>
      <c r="U20" s="5">
        <f t="shared" si="39"/>
        <v>72121.593988888839</v>
      </c>
      <c r="V20" s="150"/>
      <c r="W20" s="2">
        <v>15</v>
      </c>
      <c r="X20" s="118">
        <v>45292</v>
      </c>
      <c r="Y20" s="5">
        <f t="shared" si="40"/>
        <v>633720.43245773774</v>
      </c>
      <c r="Z20" s="5">
        <f t="shared" si="41"/>
        <v>4696.0932728280159</v>
      </c>
      <c r="AA20" s="5">
        <f t="shared" si="5"/>
        <v>471.29038977643086</v>
      </c>
      <c r="AB20" s="35">
        <f t="shared" si="6"/>
        <v>8.9242580602674967E-3</v>
      </c>
      <c r="AC20" s="5">
        <f t="shared" si="7"/>
        <v>4224.802883051585</v>
      </c>
      <c r="AD20" s="35">
        <f t="shared" si="8"/>
        <v>0.08</v>
      </c>
      <c r="AE20" s="5">
        <f t="shared" si="42"/>
        <v>6750.8579320387707</v>
      </c>
      <c r="AF20" s="5">
        <f t="shared" si="43"/>
        <v>63690.541160381465</v>
      </c>
      <c r="AG20" s="5">
        <f t="shared" si="9"/>
        <v>633249.14206796128</v>
      </c>
      <c r="AH20" s="5">
        <f t="shared" si="10"/>
        <v>70441.399092420237</v>
      </c>
      <c r="AI20" s="150"/>
      <c r="AJ20" s="2">
        <v>15</v>
      </c>
      <c r="AK20" s="118">
        <v>45292</v>
      </c>
      <c r="AL20" s="5">
        <f t="shared" si="44"/>
        <v>633403.67726384953</v>
      </c>
      <c r="AM20" s="5">
        <f t="shared" si="45"/>
        <v>4585.0383715778862</v>
      </c>
      <c r="AN20" s="5">
        <f t="shared" si="11"/>
        <v>494.30628924885787</v>
      </c>
      <c r="AO20" s="35">
        <f t="shared" si="12"/>
        <v>9.3647632369450329E-3</v>
      </c>
      <c r="AP20" s="5">
        <f t="shared" si="13"/>
        <v>4090.7320823290283</v>
      </c>
      <c r="AQ20" s="35">
        <f t="shared" si="14"/>
        <v>7.7499999999999999E-2</v>
      </c>
      <c r="AR20" s="5">
        <f t="shared" si="46"/>
        <v>7090.629025399332</v>
      </c>
      <c r="AS20" s="5">
        <f t="shared" si="47"/>
        <v>61684.946548268956</v>
      </c>
      <c r="AT20" s="5">
        <f t="shared" si="15"/>
        <v>632909.37097460066</v>
      </c>
      <c r="AU20" s="5">
        <f t="shared" si="16"/>
        <v>68775.575573668291</v>
      </c>
      <c r="AV20" s="150"/>
      <c r="AW20" s="2">
        <v>15</v>
      </c>
      <c r="AX20" s="118">
        <v>45292</v>
      </c>
      <c r="AY20" s="5">
        <f t="shared" si="48"/>
        <v>633073.36816147901</v>
      </c>
      <c r="AZ20" s="5">
        <f t="shared" si="49"/>
        <v>4474.9728547377763</v>
      </c>
      <c r="BA20" s="5">
        <f t="shared" si="17"/>
        <v>518.26430372853292</v>
      </c>
      <c r="BB20" s="35">
        <f t="shared" si="18"/>
        <v>9.8237770810097654E-3</v>
      </c>
      <c r="BC20" s="5">
        <f t="shared" si="19"/>
        <v>3956.7085510092434</v>
      </c>
      <c r="BD20" s="35">
        <f t="shared" si="20"/>
        <v>7.4999999999999997E-2</v>
      </c>
      <c r="BE20" s="5">
        <f t="shared" si="50"/>
        <v>7444.8961422495868</v>
      </c>
      <c r="BF20" s="5">
        <f t="shared" si="51"/>
        <v>59679.696678817054</v>
      </c>
      <c r="BG20" s="5">
        <f t="shared" si="21"/>
        <v>632555.10385775042</v>
      </c>
      <c r="BH20" s="5">
        <f t="shared" si="22"/>
        <v>67124.592821066646</v>
      </c>
      <c r="BI20" s="150"/>
      <c r="BJ20" s="2">
        <v>15</v>
      </c>
      <c r="BK20" s="118">
        <v>45292</v>
      </c>
      <c r="BL20" s="5">
        <f t="shared" si="52"/>
        <v>632729.10375305009</v>
      </c>
      <c r="BM20" s="5">
        <f t="shared" si="53"/>
        <v>4365.9281923596263</v>
      </c>
      <c r="BN20" s="5">
        <f t="shared" si="23"/>
        <v>543.18985718494878</v>
      </c>
      <c r="BO20" s="35">
        <f t="shared" si="24"/>
        <v>1.0301846789654592E-2</v>
      </c>
      <c r="BP20" s="5">
        <f t="shared" si="25"/>
        <v>3822.7383351746776</v>
      </c>
      <c r="BQ20" s="35">
        <f t="shared" si="26"/>
        <v>7.2499999999999995E-2</v>
      </c>
      <c r="BR20" s="5">
        <f t="shared" si="54"/>
        <v>7814.0861041347835</v>
      </c>
      <c r="BS20" s="5">
        <f t="shared" si="55"/>
        <v>57674.836781259619</v>
      </c>
      <c r="BT20" s="5">
        <f t="shared" si="27"/>
        <v>632185.91389586509</v>
      </c>
      <c r="BU20" s="5">
        <f t="shared" si="28"/>
        <v>65488.922885394401</v>
      </c>
      <c r="BV20" s="150"/>
      <c r="BW20" s="2">
        <v>15</v>
      </c>
      <c r="BX20" s="118">
        <v>45292</v>
      </c>
      <c r="BY20" s="5">
        <f t="shared" si="56"/>
        <v>632370.48328411474</v>
      </c>
      <c r="BZ20" s="5">
        <f t="shared" si="57"/>
        <v>4257.9359691467689</v>
      </c>
      <c r="CA20" s="5">
        <f t="shared" si="29"/>
        <v>569.1081499894326</v>
      </c>
      <c r="CB20" s="35">
        <f t="shared" si="30"/>
        <v>1.0799520186973825E-2</v>
      </c>
      <c r="CC20" s="5">
        <f t="shared" si="31"/>
        <v>3688.8278191573363</v>
      </c>
      <c r="CD20" s="35">
        <f t="shared" si="32"/>
        <v>7.0000000000000007E-2</v>
      </c>
      <c r="CE20" s="5">
        <f t="shared" si="58"/>
        <v>8198.6248658746699</v>
      </c>
      <c r="CF20" s="5">
        <f t="shared" si="59"/>
        <v>55670.414671326856</v>
      </c>
      <c r="CG20" s="5">
        <f t="shared" si="33"/>
        <v>631801.37513412535</v>
      </c>
      <c r="CH20" s="5">
        <f t="shared" si="34"/>
        <v>63869.039537201526</v>
      </c>
    </row>
    <row r="21" spans="1:86" ht="14.25" customHeight="1">
      <c r="A21" s="161">
        <f t="shared" si="65"/>
        <v>13</v>
      </c>
      <c r="B21" s="11">
        <f t="shared" si="66"/>
        <v>636568.25007061497</v>
      </c>
      <c r="C21" s="11">
        <f t="shared" si="60"/>
        <v>615391.27369774273</v>
      </c>
      <c r="D21" s="11">
        <f t="shared" si="61"/>
        <v>594275.15902342089</v>
      </c>
      <c r="E21" s="162">
        <f t="shared" si="62"/>
        <v>573224.63213767018</v>
      </c>
      <c r="F21" s="11">
        <f t="shared" si="63"/>
        <v>552244.57315598684</v>
      </c>
      <c r="G21" s="22">
        <f t="shared" si="64"/>
        <v>531340.01175534667</v>
      </c>
      <c r="H21" s="11"/>
      <c r="I21" s="150"/>
      <c r="J21" s="2">
        <v>16</v>
      </c>
      <c r="K21" s="118">
        <v>45323</v>
      </c>
      <c r="L21" s="5">
        <f t="shared" si="35"/>
        <v>633574.84383592615</v>
      </c>
      <c r="M21" s="5">
        <f t="shared" si="0"/>
        <v>4808.1062659259223</v>
      </c>
      <c r="N21" s="5">
        <f t="shared" si="1"/>
        <v>452.27921455392971</v>
      </c>
      <c r="O21" s="35">
        <f t="shared" si="2"/>
        <v>8.5662343248789907E-3</v>
      </c>
      <c r="P21" s="5">
        <f t="shared" si="3"/>
        <v>4355.8270513719926</v>
      </c>
      <c r="Q21" s="35">
        <f t="shared" si="4"/>
        <v>8.2500000000000018E-2</v>
      </c>
      <c r="R21" s="5">
        <f t="shared" si="36"/>
        <v>6877.4353786275151</v>
      </c>
      <c r="S21" s="5">
        <f t="shared" si="37"/>
        <v>70052.264876187241</v>
      </c>
      <c r="T21" s="5">
        <f t="shared" si="38"/>
        <v>633122.56462137226</v>
      </c>
      <c r="U21" s="5">
        <f t="shared" si="39"/>
        <v>76929.700254814757</v>
      </c>
      <c r="V21" s="150"/>
      <c r="W21" s="2">
        <v>16</v>
      </c>
      <c r="X21" s="118">
        <v>45323</v>
      </c>
      <c r="Y21" s="5">
        <f t="shared" si="40"/>
        <v>633249.14206796128</v>
      </c>
      <c r="Z21" s="5">
        <f t="shared" si="41"/>
        <v>4696.0932728280159</v>
      </c>
      <c r="AA21" s="5">
        <f t="shared" si="5"/>
        <v>474.43232570827331</v>
      </c>
      <c r="AB21" s="35">
        <f t="shared" si="6"/>
        <v>8.9904391972919218E-3</v>
      </c>
      <c r="AC21" s="5">
        <f t="shared" si="7"/>
        <v>4221.6609471197426</v>
      </c>
      <c r="AD21" s="35">
        <f t="shared" si="8"/>
        <v>8.0000000000000016E-2</v>
      </c>
      <c r="AE21" s="5">
        <f t="shared" si="42"/>
        <v>7225.2902577470441</v>
      </c>
      <c r="AF21" s="5">
        <f t="shared" si="43"/>
        <v>67912.202107501202</v>
      </c>
      <c r="AG21" s="5">
        <f t="shared" si="9"/>
        <v>632774.70974225295</v>
      </c>
      <c r="AH21" s="5">
        <f t="shared" si="10"/>
        <v>75137.492365248239</v>
      </c>
      <c r="AI21" s="150"/>
      <c r="AJ21" s="2">
        <v>16</v>
      </c>
      <c r="AK21" s="118">
        <v>45323</v>
      </c>
      <c r="AL21" s="5">
        <f t="shared" si="44"/>
        <v>632909.37097460066</v>
      </c>
      <c r="AM21" s="5">
        <f t="shared" si="45"/>
        <v>4585.0383715778862</v>
      </c>
      <c r="AN21" s="5">
        <f t="shared" si="11"/>
        <v>497.49868403359051</v>
      </c>
      <c r="AO21" s="35">
        <f t="shared" si="12"/>
        <v>9.4326051756984768E-3</v>
      </c>
      <c r="AP21" s="5">
        <f t="shared" si="13"/>
        <v>4087.5396875442957</v>
      </c>
      <c r="AQ21" s="35">
        <f t="shared" si="14"/>
        <v>7.7499999999999999E-2</v>
      </c>
      <c r="AR21" s="5">
        <f t="shared" si="46"/>
        <v>7588.1277094329225</v>
      </c>
      <c r="AS21" s="5">
        <f t="shared" si="47"/>
        <v>65772.486235813252</v>
      </c>
      <c r="AT21" s="5">
        <f t="shared" si="15"/>
        <v>632411.87229056703</v>
      </c>
      <c r="AU21" s="5">
        <f t="shared" si="16"/>
        <v>73360.613945246179</v>
      </c>
      <c r="AV21" s="150"/>
      <c r="AW21" s="2">
        <v>16</v>
      </c>
      <c r="AX21" s="118">
        <v>45323</v>
      </c>
      <c r="AY21" s="5">
        <f t="shared" si="48"/>
        <v>632555.10385775042</v>
      </c>
      <c r="AZ21" s="5">
        <f t="shared" si="49"/>
        <v>4474.9728547377763</v>
      </c>
      <c r="BA21" s="5">
        <f t="shared" si="17"/>
        <v>521.50345562683651</v>
      </c>
      <c r="BB21" s="35">
        <f t="shared" si="18"/>
        <v>9.8932747982843766E-3</v>
      </c>
      <c r="BC21" s="5">
        <f t="shared" si="19"/>
        <v>3953.4693991109398</v>
      </c>
      <c r="BD21" s="35">
        <f t="shared" si="20"/>
        <v>7.4999999999999997E-2</v>
      </c>
      <c r="BE21" s="5">
        <f t="shared" si="50"/>
        <v>7966.3995978764233</v>
      </c>
      <c r="BF21" s="5">
        <f t="shared" si="51"/>
        <v>63633.166077927992</v>
      </c>
      <c r="BG21" s="5">
        <f t="shared" si="21"/>
        <v>632033.60040212353</v>
      </c>
      <c r="BH21" s="5">
        <f t="shared" si="22"/>
        <v>71599.565675804421</v>
      </c>
      <c r="BI21" s="150"/>
      <c r="BJ21" s="2">
        <v>16</v>
      </c>
      <c r="BK21" s="118">
        <v>45323</v>
      </c>
      <c r="BL21" s="5">
        <f t="shared" si="52"/>
        <v>632185.91389586509</v>
      </c>
      <c r="BM21" s="5">
        <f t="shared" si="53"/>
        <v>4365.9281923596263</v>
      </c>
      <c r="BN21" s="5">
        <f t="shared" si="23"/>
        <v>546.47162923877477</v>
      </c>
      <c r="BO21" s="35">
        <f t="shared" si="24"/>
        <v>1.0372992195371009E-2</v>
      </c>
      <c r="BP21" s="5">
        <f t="shared" si="25"/>
        <v>3819.4565631208516</v>
      </c>
      <c r="BQ21" s="35">
        <f t="shared" si="26"/>
        <v>7.2499999999999995E-2</v>
      </c>
      <c r="BR21" s="5">
        <f t="shared" si="54"/>
        <v>8360.5577333735582</v>
      </c>
      <c r="BS21" s="5">
        <f t="shared" si="55"/>
        <v>61494.293344380472</v>
      </c>
      <c r="BT21" s="5">
        <f t="shared" si="27"/>
        <v>631639.44226662628</v>
      </c>
      <c r="BU21" s="5">
        <f t="shared" si="28"/>
        <v>69854.851077754036</v>
      </c>
      <c r="BV21" s="150"/>
      <c r="BW21" s="2">
        <v>16</v>
      </c>
      <c r="BX21" s="118">
        <v>45323</v>
      </c>
      <c r="BY21" s="5">
        <f t="shared" si="56"/>
        <v>631801.37513412535</v>
      </c>
      <c r="BZ21" s="5">
        <f t="shared" si="57"/>
        <v>4257.9359691467689</v>
      </c>
      <c r="CA21" s="5">
        <f t="shared" si="29"/>
        <v>572.42794753103772</v>
      </c>
      <c r="CB21" s="35">
        <f t="shared" si="30"/>
        <v>1.0872302025164477E-2</v>
      </c>
      <c r="CC21" s="5">
        <f t="shared" si="31"/>
        <v>3685.5080216157312</v>
      </c>
      <c r="CD21" s="35">
        <f t="shared" si="32"/>
        <v>7.0000000000000007E-2</v>
      </c>
      <c r="CE21" s="5">
        <f t="shared" si="58"/>
        <v>8771.0528134057076</v>
      </c>
      <c r="CF21" s="5">
        <f t="shared" si="59"/>
        <v>59355.922692942586</v>
      </c>
      <c r="CG21" s="5">
        <f t="shared" si="33"/>
        <v>631228.94718659436</v>
      </c>
      <c r="CH21" s="5">
        <f t="shared" si="34"/>
        <v>68126.975506348288</v>
      </c>
    </row>
    <row r="22" spans="1:86" ht="14.25" customHeight="1">
      <c r="A22" s="161">
        <f t="shared" si="65"/>
        <v>14</v>
      </c>
      <c r="B22" s="11">
        <f t="shared" si="66"/>
        <v>679453.01879122795</v>
      </c>
      <c r="C22" s="11">
        <f t="shared" si="60"/>
        <v>656670.58131560532</v>
      </c>
      <c r="D22" s="11">
        <f t="shared" si="61"/>
        <v>633961.27793511585</v>
      </c>
      <c r="E22" s="162">
        <f t="shared" si="62"/>
        <v>611330.4954661018</v>
      </c>
      <c r="F22" s="11">
        <f t="shared" si="63"/>
        <v>588783.78443611669</v>
      </c>
      <c r="G22" s="22">
        <f t="shared" si="64"/>
        <v>566326.85335308104</v>
      </c>
      <c r="H22" s="11"/>
      <c r="I22" s="150"/>
      <c r="J22" s="2">
        <v>17</v>
      </c>
      <c r="K22" s="118">
        <v>45352</v>
      </c>
      <c r="L22" s="5">
        <f t="shared" si="35"/>
        <v>633122.56462137226</v>
      </c>
      <c r="M22" s="5">
        <f t="shared" si="0"/>
        <v>4808.1062659259223</v>
      </c>
      <c r="N22" s="5">
        <f t="shared" si="1"/>
        <v>455.38863415398828</v>
      </c>
      <c r="O22" s="35">
        <f t="shared" si="2"/>
        <v>8.6312886559585904E-3</v>
      </c>
      <c r="P22" s="5">
        <f t="shared" si="3"/>
        <v>4352.7176317719341</v>
      </c>
      <c r="Q22" s="35">
        <f t="shared" si="4"/>
        <v>8.249999999999999E-2</v>
      </c>
      <c r="R22" s="5">
        <f t="shared" si="36"/>
        <v>7332.8240127815034</v>
      </c>
      <c r="S22" s="5">
        <f t="shared" si="37"/>
        <v>74404.982507959168</v>
      </c>
      <c r="T22" s="5">
        <f t="shared" si="38"/>
        <v>632667.17598721827</v>
      </c>
      <c r="U22" s="5">
        <f t="shared" si="39"/>
        <v>81737.806520740676</v>
      </c>
      <c r="V22" s="150"/>
      <c r="W22" s="2">
        <v>17</v>
      </c>
      <c r="X22" s="118">
        <v>45352</v>
      </c>
      <c r="Y22" s="5">
        <f t="shared" si="40"/>
        <v>632774.70974225295</v>
      </c>
      <c r="Z22" s="5">
        <f t="shared" si="41"/>
        <v>4696.0932728280159</v>
      </c>
      <c r="AA22" s="5">
        <f t="shared" si="5"/>
        <v>477.59520787966267</v>
      </c>
      <c r="AB22" s="35">
        <f t="shared" si="6"/>
        <v>9.0571611132979832E-3</v>
      </c>
      <c r="AC22" s="5">
        <f t="shared" si="7"/>
        <v>4218.4980649483532</v>
      </c>
      <c r="AD22" s="35">
        <f t="shared" si="8"/>
        <v>0.08</v>
      </c>
      <c r="AE22" s="5">
        <f t="shared" si="42"/>
        <v>7702.8854656267067</v>
      </c>
      <c r="AF22" s="5">
        <f t="shared" si="43"/>
        <v>72130.700172449549</v>
      </c>
      <c r="AG22" s="5">
        <f t="shared" si="9"/>
        <v>632297.11453437328</v>
      </c>
      <c r="AH22" s="5">
        <f t="shared" si="10"/>
        <v>79833.585638076256</v>
      </c>
      <c r="AI22" s="150"/>
      <c r="AJ22" s="2">
        <v>17</v>
      </c>
      <c r="AK22" s="118">
        <v>45352</v>
      </c>
      <c r="AL22" s="5">
        <f t="shared" si="44"/>
        <v>632411.87229056703</v>
      </c>
      <c r="AM22" s="5">
        <f t="shared" si="45"/>
        <v>4585.0383715778862</v>
      </c>
      <c r="AN22" s="5">
        <f t="shared" si="11"/>
        <v>500.71169636797413</v>
      </c>
      <c r="AO22" s="35">
        <f t="shared" si="12"/>
        <v>9.500992343254135E-3</v>
      </c>
      <c r="AP22" s="5">
        <f t="shared" si="13"/>
        <v>4084.3266752099121</v>
      </c>
      <c r="AQ22" s="35">
        <f t="shared" si="14"/>
        <v>7.7499999999999999E-2</v>
      </c>
      <c r="AR22" s="5">
        <f t="shared" si="46"/>
        <v>8088.8394058008962</v>
      </c>
      <c r="AS22" s="5">
        <f t="shared" si="47"/>
        <v>69856.812911023168</v>
      </c>
      <c r="AT22" s="5">
        <f t="shared" si="15"/>
        <v>631911.16059419909</v>
      </c>
      <c r="AU22" s="5">
        <f t="shared" si="16"/>
        <v>77945.652316824067</v>
      </c>
      <c r="AV22" s="150"/>
      <c r="AW22" s="2">
        <v>17</v>
      </c>
      <c r="AX22" s="118">
        <v>45352</v>
      </c>
      <c r="AY22" s="5">
        <f t="shared" si="48"/>
        <v>632033.60040212353</v>
      </c>
      <c r="AZ22" s="5">
        <f t="shared" si="49"/>
        <v>4474.9728547377763</v>
      </c>
      <c r="BA22" s="5">
        <f t="shared" si="17"/>
        <v>524.76285222450451</v>
      </c>
      <c r="BB22" s="35">
        <f t="shared" si="18"/>
        <v>9.963321922580648E-3</v>
      </c>
      <c r="BC22" s="5">
        <f t="shared" si="19"/>
        <v>3950.2100025132718</v>
      </c>
      <c r="BD22" s="35">
        <f t="shared" si="20"/>
        <v>7.4999999999999997E-2</v>
      </c>
      <c r="BE22" s="5">
        <f t="shared" si="50"/>
        <v>8491.1624501009283</v>
      </c>
      <c r="BF22" s="5">
        <f t="shared" si="51"/>
        <v>67583.37608044126</v>
      </c>
      <c r="BG22" s="5">
        <f t="shared" si="21"/>
        <v>631508.83754989901</v>
      </c>
      <c r="BH22" s="5">
        <f t="shared" si="22"/>
        <v>76074.538530542195</v>
      </c>
      <c r="BI22" s="150"/>
      <c r="BJ22" s="2">
        <v>17</v>
      </c>
      <c r="BK22" s="118">
        <v>45352</v>
      </c>
      <c r="BL22" s="5">
        <f t="shared" si="52"/>
        <v>631639.44226662628</v>
      </c>
      <c r="BM22" s="5">
        <f t="shared" si="53"/>
        <v>4365.9281923596263</v>
      </c>
      <c r="BN22" s="5">
        <f t="shared" si="23"/>
        <v>549.7732286654259</v>
      </c>
      <c r="BO22" s="35">
        <f t="shared" si="24"/>
        <v>1.0444690914663119E-2</v>
      </c>
      <c r="BP22" s="5">
        <f t="shared" si="25"/>
        <v>3816.1549636942004</v>
      </c>
      <c r="BQ22" s="35">
        <f t="shared" si="26"/>
        <v>7.2499999999999995E-2</v>
      </c>
      <c r="BR22" s="5">
        <f t="shared" si="54"/>
        <v>8910.3309620389846</v>
      </c>
      <c r="BS22" s="5">
        <f t="shared" si="55"/>
        <v>65310.448308074672</v>
      </c>
      <c r="BT22" s="5">
        <f t="shared" si="27"/>
        <v>631089.66903796082</v>
      </c>
      <c r="BU22" s="5">
        <f t="shared" si="28"/>
        <v>74220.77927011365</v>
      </c>
      <c r="BV22" s="150"/>
      <c r="BW22" s="2">
        <v>17</v>
      </c>
      <c r="BX22" s="118">
        <v>45352</v>
      </c>
      <c r="BY22" s="5">
        <f t="shared" si="56"/>
        <v>631228.94718659436</v>
      </c>
      <c r="BZ22" s="5">
        <f t="shared" si="57"/>
        <v>4257.9359691467689</v>
      </c>
      <c r="CA22" s="5">
        <f t="shared" si="29"/>
        <v>575.76711055830174</v>
      </c>
      <c r="CB22" s="35">
        <f t="shared" si="30"/>
        <v>1.0945640813042792E-2</v>
      </c>
      <c r="CC22" s="5">
        <f t="shared" si="31"/>
        <v>3682.1688585884672</v>
      </c>
      <c r="CD22" s="35">
        <f t="shared" si="32"/>
        <v>7.0000000000000007E-2</v>
      </c>
      <c r="CE22" s="5">
        <f t="shared" si="58"/>
        <v>9346.8199239640089</v>
      </c>
      <c r="CF22" s="5">
        <f t="shared" si="59"/>
        <v>63038.091551531055</v>
      </c>
      <c r="CG22" s="5">
        <f t="shared" si="33"/>
        <v>630653.18007603602</v>
      </c>
      <c r="CH22" s="5">
        <f t="shared" si="34"/>
        <v>72384.911475495057</v>
      </c>
    </row>
    <row r="23" spans="1:86" ht="14.25" customHeight="1">
      <c r="A23" s="161">
        <f t="shared" si="65"/>
        <v>15</v>
      </c>
      <c r="B23" s="11">
        <f t="shared" si="66"/>
        <v>721068.47215406492</v>
      </c>
      <c r="C23" s="11">
        <f t="shared" si="60"/>
        <v>696698.77000030456</v>
      </c>
      <c r="D23" s="11">
        <f t="shared" si="61"/>
        <v>672415.84990828019</v>
      </c>
      <c r="E23" s="162">
        <f t="shared" si="62"/>
        <v>648225.77072609053</v>
      </c>
      <c r="F23" s="11">
        <f t="shared" si="63"/>
        <v>624134.76225536701</v>
      </c>
      <c r="G23" s="22">
        <f t="shared" si="64"/>
        <v>600149.2181329364</v>
      </c>
      <c r="H23" s="11"/>
      <c r="I23" s="150"/>
      <c r="J23" s="2">
        <v>18</v>
      </c>
      <c r="K23" s="118">
        <v>45383</v>
      </c>
      <c r="L23" s="5">
        <f t="shared" si="35"/>
        <v>632667.17598721827</v>
      </c>
      <c r="M23" s="5">
        <f t="shared" si="0"/>
        <v>4808.1062659259223</v>
      </c>
      <c r="N23" s="5">
        <f t="shared" si="1"/>
        <v>458.51943101379675</v>
      </c>
      <c r="O23" s="35">
        <f t="shared" si="2"/>
        <v>8.696884208635982E-3</v>
      </c>
      <c r="P23" s="5">
        <f t="shared" si="3"/>
        <v>4349.5868349121256</v>
      </c>
      <c r="Q23" s="35">
        <f t="shared" si="4"/>
        <v>8.2500000000000004E-2</v>
      </c>
      <c r="R23" s="5">
        <f t="shared" si="36"/>
        <v>7791.3434437953001</v>
      </c>
      <c r="S23" s="5">
        <f t="shared" si="37"/>
        <v>78754.569342871298</v>
      </c>
      <c r="T23" s="5">
        <f t="shared" si="38"/>
        <v>632208.65655620443</v>
      </c>
      <c r="U23" s="5">
        <f t="shared" si="39"/>
        <v>86545.912786666595</v>
      </c>
      <c r="V23" s="150"/>
      <c r="W23" s="2">
        <v>18</v>
      </c>
      <c r="X23" s="118">
        <v>45383</v>
      </c>
      <c r="Y23" s="5">
        <f t="shared" si="40"/>
        <v>632297.11453437328</v>
      </c>
      <c r="Z23" s="5">
        <f t="shared" si="41"/>
        <v>4696.0932728280159</v>
      </c>
      <c r="AA23" s="5">
        <f t="shared" si="5"/>
        <v>480.77917593219354</v>
      </c>
      <c r="AB23" s="35">
        <f t="shared" si="6"/>
        <v>9.1244289726593181E-3</v>
      </c>
      <c r="AC23" s="5">
        <f t="shared" si="7"/>
        <v>4215.3140968958223</v>
      </c>
      <c r="AD23" s="35">
        <f t="shared" si="8"/>
        <v>0.08</v>
      </c>
      <c r="AE23" s="5">
        <f t="shared" si="42"/>
        <v>8183.6646415589003</v>
      </c>
      <c r="AF23" s="5">
        <f t="shared" si="43"/>
        <v>76346.014269345367</v>
      </c>
      <c r="AG23" s="5">
        <f t="shared" si="9"/>
        <v>631816.33535844111</v>
      </c>
      <c r="AH23" s="5">
        <f t="shared" si="10"/>
        <v>84529.678910904273</v>
      </c>
      <c r="AI23" s="150"/>
      <c r="AJ23" s="2">
        <v>18</v>
      </c>
      <c r="AK23" s="118">
        <v>45383</v>
      </c>
      <c r="AL23" s="5">
        <f t="shared" si="44"/>
        <v>631911.16059419909</v>
      </c>
      <c r="AM23" s="5">
        <f t="shared" si="45"/>
        <v>4585.0383715778862</v>
      </c>
      <c r="AN23" s="5">
        <f t="shared" si="11"/>
        <v>503.9454594070171</v>
      </c>
      <c r="AO23" s="35">
        <f t="shared" si="12"/>
        <v>9.5699299047001512E-3</v>
      </c>
      <c r="AP23" s="5">
        <f t="shared" si="13"/>
        <v>4081.0929121708691</v>
      </c>
      <c r="AQ23" s="35">
        <f t="shared" si="14"/>
        <v>7.7499999999999999E-2</v>
      </c>
      <c r="AR23" s="5">
        <f t="shared" si="46"/>
        <v>8592.7848652079138</v>
      </c>
      <c r="AS23" s="5">
        <f t="shared" si="47"/>
        <v>73937.905823194043</v>
      </c>
      <c r="AT23" s="5">
        <f t="shared" si="15"/>
        <v>631407.21513479203</v>
      </c>
      <c r="AU23" s="5">
        <f t="shared" si="16"/>
        <v>82530.690688401955</v>
      </c>
      <c r="AV23" s="150"/>
      <c r="AW23" s="2">
        <v>18</v>
      </c>
      <c r="AX23" s="118">
        <v>45383</v>
      </c>
      <c r="AY23" s="5">
        <f t="shared" si="48"/>
        <v>631508.83754989901</v>
      </c>
      <c r="AZ23" s="5">
        <f t="shared" si="49"/>
        <v>4474.9728547377763</v>
      </c>
      <c r="BA23" s="5">
        <f t="shared" si="17"/>
        <v>528.04262005090777</v>
      </c>
      <c r="BB23" s="35">
        <f t="shared" si="18"/>
        <v>1.003392361886022E-2</v>
      </c>
      <c r="BC23" s="5">
        <f t="shared" si="19"/>
        <v>3946.9302346868685</v>
      </c>
      <c r="BD23" s="35">
        <f t="shared" si="20"/>
        <v>7.4999999999999997E-2</v>
      </c>
      <c r="BE23" s="5">
        <f t="shared" si="50"/>
        <v>9019.2050701518365</v>
      </c>
      <c r="BF23" s="5">
        <f t="shared" si="51"/>
        <v>71530.306315128124</v>
      </c>
      <c r="BG23" s="5">
        <f t="shared" si="21"/>
        <v>630980.79492984805</v>
      </c>
      <c r="BH23" s="5">
        <f t="shared" si="22"/>
        <v>80549.511385279955</v>
      </c>
      <c r="BI23" s="150"/>
      <c r="BJ23" s="2">
        <v>18</v>
      </c>
      <c r="BK23" s="118">
        <v>45383</v>
      </c>
      <c r="BL23" s="5">
        <f t="shared" si="52"/>
        <v>631089.66903796082</v>
      </c>
      <c r="BM23" s="5">
        <f t="shared" si="53"/>
        <v>4365.9281923596263</v>
      </c>
      <c r="BN23" s="5">
        <f t="shared" si="23"/>
        <v>553.09477525527973</v>
      </c>
      <c r="BO23" s="35">
        <f t="shared" si="24"/>
        <v>1.0516948111638514E-2</v>
      </c>
      <c r="BP23" s="5">
        <f t="shared" si="25"/>
        <v>3812.8334171043466</v>
      </c>
      <c r="BQ23" s="35">
        <f t="shared" si="26"/>
        <v>7.2499999999999995E-2</v>
      </c>
      <c r="BR23" s="5">
        <f t="shared" si="54"/>
        <v>9463.4257372942648</v>
      </c>
      <c r="BS23" s="5">
        <f t="shared" si="55"/>
        <v>69123.281725179026</v>
      </c>
      <c r="BT23" s="5">
        <f t="shared" si="27"/>
        <v>630536.57426270552</v>
      </c>
      <c r="BU23" s="5">
        <f t="shared" si="28"/>
        <v>78586.707462473292</v>
      </c>
      <c r="BV23" s="150"/>
      <c r="BW23" s="2">
        <v>18</v>
      </c>
      <c r="BX23" s="118">
        <v>45383</v>
      </c>
      <c r="BY23" s="5">
        <f t="shared" si="56"/>
        <v>630653.18007603602</v>
      </c>
      <c r="BZ23" s="5">
        <f t="shared" si="57"/>
        <v>4257.9359691467689</v>
      </c>
      <c r="CA23" s="5">
        <f t="shared" si="29"/>
        <v>579.12575203655842</v>
      </c>
      <c r="CB23" s="35">
        <f t="shared" si="30"/>
        <v>1.1019541713245335E-2</v>
      </c>
      <c r="CC23" s="5">
        <f t="shared" si="31"/>
        <v>3678.8102171102105</v>
      </c>
      <c r="CD23" s="35">
        <f t="shared" si="32"/>
        <v>7.0000000000000007E-2</v>
      </c>
      <c r="CE23" s="5">
        <f t="shared" si="58"/>
        <v>9925.9456760005669</v>
      </c>
      <c r="CF23" s="5">
        <f t="shared" si="59"/>
        <v>66716.90176864127</v>
      </c>
      <c r="CG23" s="5">
        <f t="shared" si="33"/>
        <v>630074.05432399944</v>
      </c>
      <c r="CH23" s="5">
        <f t="shared" si="34"/>
        <v>76642.84744464184</v>
      </c>
    </row>
    <row r="24" spans="1:86" ht="14.25" customHeight="1">
      <c r="A24" s="161">
        <f t="shared" si="65"/>
        <v>16</v>
      </c>
      <c r="B24" s="11">
        <f t="shared" si="66"/>
        <v>761305.83981153509</v>
      </c>
      <c r="C24" s="11">
        <f t="shared" si="60"/>
        <v>735371.99749742995</v>
      </c>
      <c r="D24" s="11">
        <f t="shared" si="61"/>
        <v>709539.96571638307</v>
      </c>
      <c r="E24" s="162">
        <f t="shared" si="62"/>
        <v>683816.47681973875</v>
      </c>
      <c r="F24" s="11">
        <f t="shared" si="63"/>
        <v>658208.43865657039</v>
      </c>
      <c r="G24" s="22">
        <f t="shared" si="64"/>
        <v>632722.92597159313</v>
      </c>
      <c r="H24" s="11"/>
      <c r="I24" s="150"/>
      <c r="J24" s="2">
        <v>19</v>
      </c>
      <c r="K24" s="118">
        <v>45413</v>
      </c>
      <c r="L24" s="5">
        <f t="shared" si="35"/>
        <v>632208.65655620443</v>
      </c>
      <c r="M24" s="5">
        <f t="shared" si="0"/>
        <v>4808.1062659259223</v>
      </c>
      <c r="N24" s="5">
        <f t="shared" si="1"/>
        <v>461.67175210201731</v>
      </c>
      <c r="O24" s="35">
        <f t="shared" si="2"/>
        <v>8.7630262062564582E-3</v>
      </c>
      <c r="P24" s="5">
        <f t="shared" si="3"/>
        <v>4346.434513823905</v>
      </c>
      <c r="Q24" s="35">
        <f t="shared" si="4"/>
        <v>8.249999999999999E-2</v>
      </c>
      <c r="R24" s="5">
        <f t="shared" si="36"/>
        <v>8253.0151958973183</v>
      </c>
      <c r="S24" s="5">
        <f t="shared" si="37"/>
        <v>83101.003856695199</v>
      </c>
      <c r="T24" s="5">
        <f t="shared" si="38"/>
        <v>631746.98480410245</v>
      </c>
      <c r="U24" s="5">
        <f t="shared" si="39"/>
        <v>91354.019052592514</v>
      </c>
      <c r="V24" s="150"/>
      <c r="W24" s="2">
        <v>19</v>
      </c>
      <c r="X24" s="118">
        <v>45413</v>
      </c>
      <c r="Y24" s="5">
        <f t="shared" si="40"/>
        <v>631816.33535844111</v>
      </c>
      <c r="Z24" s="5">
        <f t="shared" si="41"/>
        <v>4696.0932728280159</v>
      </c>
      <c r="AA24" s="5">
        <f t="shared" si="5"/>
        <v>483.9843704384084</v>
      </c>
      <c r="AB24" s="35">
        <f t="shared" si="6"/>
        <v>9.1922480003085415E-3</v>
      </c>
      <c r="AC24" s="5">
        <f t="shared" si="7"/>
        <v>4212.1089023896075</v>
      </c>
      <c r="AD24" s="35">
        <f t="shared" si="8"/>
        <v>0.08</v>
      </c>
      <c r="AE24" s="5">
        <f t="shared" si="42"/>
        <v>8667.6490119973096</v>
      </c>
      <c r="AF24" s="5">
        <f t="shared" si="43"/>
        <v>80558.123171734973</v>
      </c>
      <c r="AG24" s="5">
        <f t="shared" si="9"/>
        <v>631332.35098800273</v>
      </c>
      <c r="AH24" s="5">
        <f t="shared" si="10"/>
        <v>89225.772183732275</v>
      </c>
      <c r="AI24" s="150"/>
      <c r="AJ24" s="2">
        <v>19</v>
      </c>
      <c r="AK24" s="118">
        <v>45413</v>
      </c>
      <c r="AL24" s="5">
        <f t="shared" si="44"/>
        <v>631407.21513479203</v>
      </c>
      <c r="AM24" s="5">
        <f t="shared" si="45"/>
        <v>4585.0383715778862</v>
      </c>
      <c r="AN24" s="5">
        <f t="shared" si="11"/>
        <v>507.20010716568777</v>
      </c>
      <c r="AO24" s="35">
        <f t="shared" si="12"/>
        <v>9.6394230856055967E-3</v>
      </c>
      <c r="AP24" s="5">
        <f t="shared" si="13"/>
        <v>4077.8382644121984</v>
      </c>
      <c r="AQ24" s="35">
        <f t="shared" si="14"/>
        <v>7.7499999999999999E-2</v>
      </c>
      <c r="AR24" s="5">
        <f t="shared" si="46"/>
        <v>9099.9849723736006</v>
      </c>
      <c r="AS24" s="5">
        <f t="shared" si="47"/>
        <v>78015.744087606246</v>
      </c>
      <c r="AT24" s="5">
        <f t="shared" si="15"/>
        <v>630900.0150276263</v>
      </c>
      <c r="AU24" s="5">
        <f t="shared" si="16"/>
        <v>87115.729059979843</v>
      </c>
      <c r="AV24" s="150"/>
      <c r="AW24" s="2">
        <v>19</v>
      </c>
      <c r="AX24" s="118">
        <v>45413</v>
      </c>
      <c r="AY24" s="5">
        <f t="shared" si="48"/>
        <v>630980.79492984805</v>
      </c>
      <c r="AZ24" s="5">
        <f t="shared" si="49"/>
        <v>4474.9728547377763</v>
      </c>
      <c r="BA24" s="5">
        <f t="shared" si="17"/>
        <v>531.34288642622641</v>
      </c>
      <c r="BB24" s="35">
        <f t="shared" si="18"/>
        <v>1.0105085112493176E-2</v>
      </c>
      <c r="BC24" s="5">
        <f t="shared" si="19"/>
        <v>3943.6299683115499</v>
      </c>
      <c r="BD24" s="35">
        <f t="shared" si="20"/>
        <v>7.4999999999999997E-2</v>
      </c>
      <c r="BE24" s="5">
        <f t="shared" si="50"/>
        <v>9550.5479565780624</v>
      </c>
      <c r="BF24" s="5">
        <f t="shared" si="51"/>
        <v>75473.936283439674</v>
      </c>
      <c r="BG24" s="5">
        <f t="shared" si="21"/>
        <v>630449.4520434218</v>
      </c>
      <c r="BH24" s="5">
        <f t="shared" si="22"/>
        <v>85024.484240017744</v>
      </c>
      <c r="BI24" s="150"/>
      <c r="BJ24" s="2">
        <v>19</v>
      </c>
      <c r="BK24" s="118">
        <v>45413</v>
      </c>
      <c r="BL24" s="5">
        <f t="shared" si="52"/>
        <v>630536.57426270552</v>
      </c>
      <c r="BM24" s="5">
        <f t="shared" si="53"/>
        <v>4365.9281923596263</v>
      </c>
      <c r="BN24" s="5">
        <f t="shared" si="23"/>
        <v>556.43638952244737</v>
      </c>
      <c r="BO24" s="35">
        <f t="shared" si="24"/>
        <v>1.0589769010746358E-2</v>
      </c>
      <c r="BP24" s="5">
        <f t="shared" si="25"/>
        <v>3809.491802837179</v>
      </c>
      <c r="BQ24" s="35">
        <f t="shared" si="26"/>
        <v>7.2499999999999995E-2</v>
      </c>
      <c r="BR24" s="5">
        <f t="shared" si="54"/>
        <v>10019.862126816712</v>
      </c>
      <c r="BS24" s="5">
        <f t="shared" si="55"/>
        <v>72932.773528016201</v>
      </c>
      <c r="BT24" s="5">
        <f t="shared" si="27"/>
        <v>629980.13787318312</v>
      </c>
      <c r="BU24" s="5">
        <f t="shared" si="28"/>
        <v>82952.635654832906</v>
      </c>
      <c r="BV24" s="150"/>
      <c r="BW24" s="2">
        <v>19</v>
      </c>
      <c r="BX24" s="118">
        <v>45413</v>
      </c>
      <c r="BY24" s="5">
        <f t="shared" si="56"/>
        <v>630074.05432399944</v>
      </c>
      <c r="BZ24" s="5">
        <f t="shared" si="57"/>
        <v>4257.9359691467689</v>
      </c>
      <c r="CA24" s="5">
        <f t="shared" si="29"/>
        <v>582.50398559010546</v>
      </c>
      <c r="CB24" s="35">
        <f t="shared" si="30"/>
        <v>1.1094009948689004E-2</v>
      </c>
      <c r="CC24" s="5">
        <f t="shared" si="31"/>
        <v>3675.4319835566635</v>
      </c>
      <c r="CD24" s="35">
        <f t="shared" si="32"/>
        <v>7.0000000000000007E-2</v>
      </c>
      <c r="CE24" s="5">
        <f t="shared" si="58"/>
        <v>10508.449661590672</v>
      </c>
      <c r="CF24" s="5">
        <f t="shared" si="59"/>
        <v>70392.333752197927</v>
      </c>
      <c r="CG24" s="5">
        <f t="shared" si="33"/>
        <v>629491.55033840938</v>
      </c>
      <c r="CH24" s="5">
        <f t="shared" si="34"/>
        <v>80900.783413788595</v>
      </c>
    </row>
    <row r="25" spans="1:86" ht="14.25" customHeight="1">
      <c r="A25" s="161">
        <f t="shared" si="65"/>
        <v>17</v>
      </c>
      <c r="B25" s="11">
        <f t="shared" si="66"/>
        <v>800047.03065234434</v>
      </c>
      <c r="C25" s="11">
        <f t="shared" si="60"/>
        <v>772577.80269667006</v>
      </c>
      <c r="D25" s="11">
        <f t="shared" si="61"/>
        <v>745226.77243640285</v>
      </c>
      <c r="E25" s="162">
        <f t="shared" si="62"/>
        <v>718001.33665227646</v>
      </c>
      <c r="F25" s="11">
        <f t="shared" si="63"/>
        <v>690909.06930013676</v>
      </c>
      <c r="G25" s="22">
        <f t="shared" si="64"/>
        <v>663957.71135781042</v>
      </c>
      <c r="H25" s="11"/>
      <c r="I25" s="150"/>
      <c r="J25" s="2">
        <v>20</v>
      </c>
      <c r="K25" s="118">
        <v>45444</v>
      </c>
      <c r="L25" s="5">
        <f t="shared" si="35"/>
        <v>631746.98480410245</v>
      </c>
      <c r="M25" s="5">
        <f t="shared" si="0"/>
        <v>4808.1062659259223</v>
      </c>
      <c r="N25" s="5">
        <f t="shared" si="1"/>
        <v>464.84574539771802</v>
      </c>
      <c r="O25" s="35">
        <f t="shared" si="2"/>
        <v>8.8297199336888586E-3</v>
      </c>
      <c r="P25" s="5">
        <f t="shared" si="3"/>
        <v>4343.2605205282043</v>
      </c>
      <c r="Q25" s="35">
        <f t="shared" si="4"/>
        <v>8.2500000000000004E-2</v>
      </c>
      <c r="R25" s="5">
        <f t="shared" si="36"/>
        <v>8717.8609412950354</v>
      </c>
      <c r="S25" s="5">
        <f t="shared" si="37"/>
        <v>87444.264377223401</v>
      </c>
      <c r="T25" s="5">
        <f t="shared" si="38"/>
        <v>631282.13905870472</v>
      </c>
      <c r="U25" s="5">
        <f t="shared" si="39"/>
        <v>96162.125318518432</v>
      </c>
      <c r="V25" s="150"/>
      <c r="W25" s="2">
        <v>20</v>
      </c>
      <c r="X25" s="118">
        <v>45444</v>
      </c>
      <c r="Y25" s="5">
        <f t="shared" si="40"/>
        <v>631332.35098800273</v>
      </c>
      <c r="Z25" s="5">
        <f t="shared" si="41"/>
        <v>4696.0932728280159</v>
      </c>
      <c r="AA25" s="5">
        <f t="shared" si="5"/>
        <v>487.21093290799763</v>
      </c>
      <c r="AB25" s="35">
        <f t="shared" si="6"/>
        <v>9.2606234826180696E-3</v>
      </c>
      <c r="AC25" s="5">
        <f t="shared" si="7"/>
        <v>4208.8823399200182</v>
      </c>
      <c r="AD25" s="35">
        <f t="shared" si="8"/>
        <v>0.08</v>
      </c>
      <c r="AE25" s="5">
        <f t="shared" si="42"/>
        <v>9154.8599449053072</v>
      </c>
      <c r="AF25" s="5">
        <f t="shared" si="43"/>
        <v>84767.005511654992</v>
      </c>
      <c r="AG25" s="5">
        <f t="shared" si="9"/>
        <v>630845.14005509473</v>
      </c>
      <c r="AH25" s="5">
        <f t="shared" si="10"/>
        <v>93921.865456560306</v>
      </c>
      <c r="AI25" s="150"/>
      <c r="AJ25" s="2">
        <v>20</v>
      </c>
      <c r="AK25" s="118">
        <v>45444</v>
      </c>
      <c r="AL25" s="5">
        <f t="shared" si="44"/>
        <v>630900.0150276263</v>
      </c>
      <c r="AM25" s="5">
        <f t="shared" si="45"/>
        <v>4585.0383715778862</v>
      </c>
      <c r="AN25" s="5">
        <f t="shared" si="11"/>
        <v>510.47577452446649</v>
      </c>
      <c r="AO25" s="35">
        <f t="shared" si="12"/>
        <v>9.7094771729009412E-3</v>
      </c>
      <c r="AP25" s="5">
        <f t="shared" si="13"/>
        <v>4074.5625970534197</v>
      </c>
      <c r="AQ25" s="35">
        <f t="shared" si="14"/>
        <v>7.7499999999999999E-2</v>
      </c>
      <c r="AR25" s="5">
        <f t="shared" si="46"/>
        <v>9610.4607468980666</v>
      </c>
      <c r="AS25" s="5">
        <f t="shared" si="47"/>
        <v>82090.306684659663</v>
      </c>
      <c r="AT25" s="5">
        <f t="shared" si="15"/>
        <v>630389.5392531018</v>
      </c>
      <c r="AU25" s="5">
        <f t="shared" si="16"/>
        <v>91700.767431557731</v>
      </c>
      <c r="AV25" s="150"/>
      <c r="AW25" s="2">
        <v>20</v>
      </c>
      <c r="AX25" s="118">
        <v>45444</v>
      </c>
      <c r="AY25" s="5">
        <f t="shared" si="48"/>
        <v>630449.4520434218</v>
      </c>
      <c r="AZ25" s="5">
        <f t="shared" si="49"/>
        <v>4474.9728547377763</v>
      </c>
      <c r="BA25" s="5">
        <f t="shared" si="17"/>
        <v>534.66377946639022</v>
      </c>
      <c r="BB25" s="35">
        <f t="shared" si="18"/>
        <v>1.0176811690138145E-2</v>
      </c>
      <c r="BC25" s="5">
        <f t="shared" si="19"/>
        <v>3940.3090752713861</v>
      </c>
      <c r="BD25" s="35">
        <f t="shared" si="20"/>
        <v>7.4999999999999997E-2</v>
      </c>
      <c r="BE25" s="5">
        <f t="shared" si="50"/>
        <v>10085.211736044454</v>
      </c>
      <c r="BF25" s="5">
        <f t="shared" si="51"/>
        <v>79414.245358711065</v>
      </c>
      <c r="BG25" s="5">
        <f t="shared" si="21"/>
        <v>629914.78826395539</v>
      </c>
      <c r="BH25" s="5">
        <f t="shared" si="22"/>
        <v>89499.457094755518</v>
      </c>
      <c r="BI25" s="150"/>
      <c r="BJ25" s="2">
        <v>20</v>
      </c>
      <c r="BK25" s="118">
        <v>45444</v>
      </c>
      <c r="BL25" s="5">
        <f t="shared" si="52"/>
        <v>629980.13787318312</v>
      </c>
      <c r="BM25" s="5">
        <f t="shared" si="53"/>
        <v>4365.9281923596263</v>
      </c>
      <c r="BN25" s="5">
        <f t="shared" si="23"/>
        <v>559.79819270914504</v>
      </c>
      <c r="BO25" s="35">
        <f t="shared" si="24"/>
        <v>1.0663158897657198E-2</v>
      </c>
      <c r="BP25" s="5">
        <f t="shared" si="25"/>
        <v>3806.1299996504813</v>
      </c>
      <c r="BQ25" s="35">
        <f t="shared" si="26"/>
        <v>7.2499999999999995E-2</v>
      </c>
      <c r="BR25" s="5">
        <f t="shared" si="54"/>
        <v>10579.660319525858</v>
      </c>
      <c r="BS25" s="5">
        <f t="shared" si="55"/>
        <v>76738.903527666684</v>
      </c>
      <c r="BT25" s="5">
        <f t="shared" si="27"/>
        <v>629420.33968047402</v>
      </c>
      <c r="BU25" s="5">
        <f t="shared" si="28"/>
        <v>87318.563847192534</v>
      </c>
      <c r="BV25" s="150"/>
      <c r="BW25" s="2">
        <v>20</v>
      </c>
      <c r="BX25" s="118">
        <v>45444</v>
      </c>
      <c r="BY25" s="5">
        <f t="shared" si="56"/>
        <v>629491.55033840938</v>
      </c>
      <c r="BZ25" s="5">
        <f t="shared" si="57"/>
        <v>4257.9359691467689</v>
      </c>
      <c r="CA25" s="5">
        <f t="shared" si="29"/>
        <v>585.90192550604752</v>
      </c>
      <c r="CB25" s="35">
        <f t="shared" si="30"/>
        <v>1.1169050803450592E-2</v>
      </c>
      <c r="CC25" s="5">
        <f t="shared" si="31"/>
        <v>3672.0340436407214</v>
      </c>
      <c r="CD25" s="35">
        <f t="shared" si="32"/>
        <v>7.0000000000000007E-2</v>
      </c>
      <c r="CE25" s="5">
        <f t="shared" si="58"/>
        <v>11094.35158709672</v>
      </c>
      <c r="CF25" s="5">
        <f t="shared" si="59"/>
        <v>74064.367795838654</v>
      </c>
      <c r="CG25" s="5">
        <f t="shared" si="33"/>
        <v>628905.64841290331</v>
      </c>
      <c r="CH25" s="5">
        <f t="shared" si="34"/>
        <v>85158.719382935378</v>
      </c>
    </row>
    <row r="26" spans="1:86" ht="14.25" customHeight="1">
      <c r="A26" s="161">
        <f t="shared" si="65"/>
        <v>18</v>
      </c>
      <c r="B26" s="11">
        <f t="shared" si="66"/>
        <v>837163.83408531989</v>
      </c>
      <c r="C26" s="11">
        <f t="shared" si="60"/>
        <v>808194.3902710221</v>
      </c>
      <c r="D26" s="11">
        <f t="shared" si="61"/>
        <v>779360.83546674973</v>
      </c>
      <c r="E26" s="162">
        <f t="shared" si="62"/>
        <v>750671.21072486136</v>
      </c>
      <c r="F26" s="11">
        <f t="shared" si="63"/>
        <v>722133.73301379196</v>
      </c>
      <c r="G26" s="22">
        <f t="shared" si="64"/>
        <v>693756.78347924072</v>
      </c>
      <c r="H26" s="11"/>
      <c r="I26" s="150"/>
      <c r="J26" s="2">
        <v>21</v>
      </c>
      <c r="K26" s="118">
        <v>45474</v>
      </c>
      <c r="L26" s="5">
        <f t="shared" si="35"/>
        <v>631282.13905870472</v>
      </c>
      <c r="M26" s="5">
        <f t="shared" si="0"/>
        <v>4808.1062659259223</v>
      </c>
      <c r="N26" s="5">
        <f t="shared" si="1"/>
        <v>468.04155989732772</v>
      </c>
      <c r="O26" s="35">
        <f t="shared" si="2"/>
        <v>8.8969707382227058E-3</v>
      </c>
      <c r="P26" s="5">
        <f t="shared" si="3"/>
        <v>4340.0647060285946</v>
      </c>
      <c r="Q26" s="35">
        <f t="shared" si="4"/>
        <v>8.249999999999999E-2</v>
      </c>
      <c r="R26" s="5">
        <f t="shared" si="36"/>
        <v>9185.9025011923623</v>
      </c>
      <c r="S26" s="5">
        <f t="shared" si="37"/>
        <v>91784.329083252</v>
      </c>
      <c r="T26" s="5">
        <f t="shared" si="38"/>
        <v>630814.09749880736</v>
      </c>
      <c r="U26" s="5">
        <f t="shared" si="39"/>
        <v>100970.23158444437</v>
      </c>
      <c r="V26" s="150"/>
      <c r="W26" s="2">
        <v>21</v>
      </c>
      <c r="X26" s="118">
        <v>45474</v>
      </c>
      <c r="Y26" s="5">
        <f t="shared" si="40"/>
        <v>630845.14005509473</v>
      </c>
      <c r="Z26" s="5">
        <f t="shared" si="41"/>
        <v>4696.0932728280159</v>
      </c>
      <c r="AA26" s="5">
        <f t="shared" si="5"/>
        <v>490.45900579405043</v>
      </c>
      <c r="AB26" s="35">
        <f t="shared" si="6"/>
        <v>9.3295607682966301E-3</v>
      </c>
      <c r="AC26" s="5">
        <f t="shared" si="7"/>
        <v>4205.6342670339654</v>
      </c>
      <c r="AD26" s="35">
        <f t="shared" si="8"/>
        <v>8.0000000000000016E-2</v>
      </c>
      <c r="AE26" s="5">
        <f t="shared" si="42"/>
        <v>9645.3189506993585</v>
      </c>
      <c r="AF26" s="5">
        <f t="shared" si="43"/>
        <v>88972.639778688957</v>
      </c>
      <c r="AG26" s="5">
        <f t="shared" si="9"/>
        <v>630354.68104930071</v>
      </c>
      <c r="AH26" s="5">
        <f t="shared" si="10"/>
        <v>98617.958729388309</v>
      </c>
      <c r="AI26" s="150"/>
      <c r="AJ26" s="2">
        <v>21</v>
      </c>
      <c r="AK26" s="118">
        <v>45474</v>
      </c>
      <c r="AL26" s="5">
        <f t="shared" si="44"/>
        <v>630389.5392531018</v>
      </c>
      <c r="AM26" s="5">
        <f t="shared" si="45"/>
        <v>4585.0383715778862</v>
      </c>
      <c r="AN26" s="5">
        <f t="shared" si="11"/>
        <v>513.77259723493717</v>
      </c>
      <c r="AO26" s="35">
        <f t="shared" si="12"/>
        <v>9.7800975157741089E-3</v>
      </c>
      <c r="AP26" s="5">
        <f t="shared" si="13"/>
        <v>4071.265774342949</v>
      </c>
      <c r="AQ26" s="35">
        <f t="shared" si="14"/>
        <v>7.7499999999999999E-2</v>
      </c>
      <c r="AR26" s="5">
        <f t="shared" si="46"/>
        <v>10124.233344133005</v>
      </c>
      <c r="AS26" s="5">
        <f t="shared" si="47"/>
        <v>86161.572459002608</v>
      </c>
      <c r="AT26" s="5">
        <f t="shared" si="15"/>
        <v>629875.76665586687</v>
      </c>
      <c r="AU26" s="5">
        <f t="shared" si="16"/>
        <v>96285.805803135619</v>
      </c>
      <c r="AV26" s="150"/>
      <c r="AW26" s="2">
        <v>21</v>
      </c>
      <c r="AX26" s="118">
        <v>45474</v>
      </c>
      <c r="AY26" s="5">
        <f t="shared" si="48"/>
        <v>629914.78826395539</v>
      </c>
      <c r="AZ26" s="5">
        <f t="shared" si="49"/>
        <v>4474.9728547377763</v>
      </c>
      <c r="BA26" s="5">
        <f t="shared" si="17"/>
        <v>538.0054280880554</v>
      </c>
      <c r="BB26" s="35">
        <f t="shared" si="18"/>
        <v>1.0249108700638027E-2</v>
      </c>
      <c r="BC26" s="5">
        <f t="shared" si="19"/>
        <v>3936.9674266497209</v>
      </c>
      <c r="BD26" s="35">
        <f t="shared" si="20"/>
        <v>7.4999999999999997E-2</v>
      </c>
      <c r="BE26" s="5">
        <f t="shared" si="50"/>
        <v>10623.217164132509</v>
      </c>
      <c r="BF26" s="5">
        <f t="shared" si="51"/>
        <v>83351.212785360782</v>
      </c>
      <c r="BG26" s="5">
        <f t="shared" si="21"/>
        <v>629376.78283586737</v>
      </c>
      <c r="BH26" s="5">
        <f t="shared" si="22"/>
        <v>93974.429949493293</v>
      </c>
      <c r="BI26" s="150"/>
      <c r="BJ26" s="2">
        <v>21</v>
      </c>
      <c r="BK26" s="118">
        <v>45474</v>
      </c>
      <c r="BL26" s="5">
        <f t="shared" si="52"/>
        <v>629420.33968047402</v>
      </c>
      <c r="BM26" s="5">
        <f t="shared" si="53"/>
        <v>4365.9281923596263</v>
      </c>
      <c r="BN26" s="5">
        <f t="shared" si="23"/>
        <v>563.18030679009598</v>
      </c>
      <c r="BO26" s="35">
        <f t="shared" si="24"/>
        <v>1.0737123120158371E-2</v>
      </c>
      <c r="BP26" s="5">
        <f t="shared" si="25"/>
        <v>3802.7478855695304</v>
      </c>
      <c r="BQ26" s="35">
        <f t="shared" si="26"/>
        <v>7.2499999999999995E-2</v>
      </c>
      <c r="BR26" s="5">
        <f t="shared" si="54"/>
        <v>11142.840626315954</v>
      </c>
      <c r="BS26" s="5">
        <f t="shared" si="55"/>
        <v>80541.651413236221</v>
      </c>
      <c r="BT26" s="5">
        <f t="shared" si="27"/>
        <v>628857.15937368397</v>
      </c>
      <c r="BU26" s="5">
        <f t="shared" si="28"/>
        <v>91684.492039552177</v>
      </c>
      <c r="BV26" s="150"/>
      <c r="BW26" s="2">
        <v>21</v>
      </c>
      <c r="BX26" s="118">
        <v>45474</v>
      </c>
      <c r="BY26" s="5">
        <f t="shared" si="56"/>
        <v>628905.64841290331</v>
      </c>
      <c r="BZ26" s="5">
        <f t="shared" si="57"/>
        <v>4257.9359691467689</v>
      </c>
      <c r="CA26" s="5">
        <f t="shared" si="29"/>
        <v>589.31968673816618</v>
      </c>
      <c r="CB26" s="35">
        <f t="shared" si="30"/>
        <v>1.1244669623661947E-2</v>
      </c>
      <c r="CC26" s="5">
        <f t="shared" si="31"/>
        <v>3668.6162824086027</v>
      </c>
      <c r="CD26" s="35">
        <f t="shared" si="32"/>
        <v>7.0000000000000007E-2</v>
      </c>
      <c r="CE26" s="5">
        <f t="shared" si="58"/>
        <v>11683.671273834887</v>
      </c>
      <c r="CF26" s="5">
        <f t="shared" si="59"/>
        <v>77732.98407824726</v>
      </c>
      <c r="CG26" s="5">
        <f t="shared" si="33"/>
        <v>628316.32872616511</v>
      </c>
      <c r="CH26" s="5">
        <f t="shared" si="34"/>
        <v>89416.655352082147</v>
      </c>
    </row>
    <row r="27" spans="1:86" ht="14.25" customHeight="1">
      <c r="A27" s="161">
        <f t="shared" si="65"/>
        <v>19</v>
      </c>
      <c r="B27" s="11">
        <f t="shared" si="66"/>
        <v>872517.05287953699</v>
      </c>
      <c r="C27" s="11">
        <f t="shared" si="60"/>
        <v>842089.85594141018</v>
      </c>
      <c r="D27" s="11">
        <f t="shared" si="61"/>
        <v>811817.44930693321</v>
      </c>
      <c r="E27" s="162">
        <f t="shared" si="62"/>
        <v>781708.48675571836</v>
      </c>
      <c r="F27" s="11">
        <f t="shared" si="63"/>
        <v>751771.79382941965</v>
      </c>
      <c r="G27" s="22">
        <f t="shared" si="64"/>
        <v>722016.35450788657</v>
      </c>
      <c r="H27" s="11"/>
      <c r="I27" s="150"/>
      <c r="J27" s="2">
        <v>22</v>
      </c>
      <c r="K27" s="118">
        <v>45505</v>
      </c>
      <c r="L27" s="5">
        <f t="shared" si="35"/>
        <v>630814.09749880736</v>
      </c>
      <c r="M27" s="5">
        <f t="shared" si="0"/>
        <v>4808.1062659259223</v>
      </c>
      <c r="N27" s="5">
        <f t="shared" si="1"/>
        <v>471.25934562162183</v>
      </c>
      <c r="O27" s="35">
        <f t="shared" si="2"/>
        <v>8.9647840304807932E-3</v>
      </c>
      <c r="P27" s="5">
        <f t="shared" si="3"/>
        <v>4336.8469203043005</v>
      </c>
      <c r="Q27" s="35">
        <f t="shared" si="4"/>
        <v>8.2500000000000004E-2</v>
      </c>
      <c r="R27" s="5">
        <f t="shared" si="36"/>
        <v>9657.1618468139841</v>
      </c>
      <c r="S27" s="5">
        <f t="shared" si="37"/>
        <v>96121.176003556306</v>
      </c>
      <c r="T27" s="5">
        <f t="shared" si="38"/>
        <v>630342.83815318579</v>
      </c>
      <c r="U27" s="5">
        <f t="shared" si="39"/>
        <v>105778.33785037028</v>
      </c>
      <c r="V27" s="150"/>
      <c r="W27" s="2">
        <v>22</v>
      </c>
      <c r="X27" s="118">
        <v>45505</v>
      </c>
      <c r="Y27" s="5">
        <f t="shared" si="40"/>
        <v>630354.68104930071</v>
      </c>
      <c r="Z27" s="5">
        <f t="shared" si="41"/>
        <v>4696.0932728280159</v>
      </c>
      <c r="AA27" s="5">
        <f t="shared" si="5"/>
        <v>493.72873249934401</v>
      </c>
      <c r="AB27" s="35">
        <f t="shared" si="6"/>
        <v>9.399065269301534E-3</v>
      </c>
      <c r="AC27" s="5">
        <f t="shared" si="7"/>
        <v>4202.3645403286719</v>
      </c>
      <c r="AD27" s="35">
        <f t="shared" si="8"/>
        <v>0.08</v>
      </c>
      <c r="AE27" s="5">
        <f t="shared" si="42"/>
        <v>10139.047683198703</v>
      </c>
      <c r="AF27" s="5">
        <f t="shared" si="43"/>
        <v>93175.004319017637</v>
      </c>
      <c r="AG27" s="5">
        <f t="shared" si="9"/>
        <v>629860.95231680141</v>
      </c>
      <c r="AH27" s="5">
        <f t="shared" si="10"/>
        <v>103314.05200221634</v>
      </c>
      <c r="AI27" s="150"/>
      <c r="AJ27" s="2">
        <v>22</v>
      </c>
      <c r="AK27" s="118">
        <v>45505</v>
      </c>
      <c r="AL27" s="5">
        <f t="shared" si="44"/>
        <v>629875.76665586687</v>
      </c>
      <c r="AM27" s="5">
        <f t="shared" si="45"/>
        <v>4585.0383715778862</v>
      </c>
      <c r="AN27" s="5">
        <f t="shared" si="11"/>
        <v>517.09071192541251</v>
      </c>
      <c r="AO27" s="35">
        <f t="shared" si="12"/>
        <v>9.8512895265823186E-3</v>
      </c>
      <c r="AP27" s="5">
        <f t="shared" si="13"/>
        <v>4067.9476596524737</v>
      </c>
      <c r="AQ27" s="35">
        <f t="shared" si="14"/>
        <v>7.7499999999999999E-2</v>
      </c>
      <c r="AR27" s="5">
        <f t="shared" si="46"/>
        <v>10641.324056058416</v>
      </c>
      <c r="AS27" s="5">
        <f t="shared" si="47"/>
        <v>90229.520118655084</v>
      </c>
      <c r="AT27" s="5">
        <f t="shared" si="15"/>
        <v>629358.67594394146</v>
      </c>
      <c r="AU27" s="5">
        <f t="shared" si="16"/>
        <v>100870.84417471351</v>
      </c>
      <c r="AV27" s="150"/>
      <c r="AW27" s="2">
        <v>22</v>
      </c>
      <c r="AX27" s="118">
        <v>45505</v>
      </c>
      <c r="AY27" s="5">
        <f t="shared" si="48"/>
        <v>629376.78283586737</v>
      </c>
      <c r="AZ27" s="5">
        <f t="shared" si="49"/>
        <v>4474.9728547377763</v>
      </c>
      <c r="BA27" s="5">
        <f t="shared" si="17"/>
        <v>541.36796201360539</v>
      </c>
      <c r="BB27" s="35">
        <f t="shared" si="18"/>
        <v>1.0321981555931399E-2</v>
      </c>
      <c r="BC27" s="5">
        <f t="shared" si="19"/>
        <v>3933.6048927241709</v>
      </c>
      <c r="BD27" s="35">
        <f t="shared" si="20"/>
        <v>7.4999999999999997E-2</v>
      </c>
      <c r="BE27" s="5">
        <f t="shared" si="50"/>
        <v>11164.585126146114</v>
      </c>
      <c r="BF27" s="5">
        <f t="shared" si="51"/>
        <v>87284.817678084946</v>
      </c>
      <c r="BG27" s="5">
        <f t="shared" si="21"/>
        <v>628835.41487385379</v>
      </c>
      <c r="BH27" s="5">
        <f t="shared" si="22"/>
        <v>98449.402804231067</v>
      </c>
      <c r="BI27" s="150"/>
      <c r="BJ27" s="2">
        <v>22</v>
      </c>
      <c r="BK27" s="118">
        <v>45505</v>
      </c>
      <c r="BL27" s="5">
        <f t="shared" si="52"/>
        <v>628857.15937368397</v>
      </c>
      <c r="BM27" s="5">
        <f t="shared" si="53"/>
        <v>4365.9281923596263</v>
      </c>
      <c r="BN27" s="5">
        <f t="shared" si="23"/>
        <v>566.58285447695243</v>
      </c>
      <c r="BO27" s="35">
        <f t="shared" si="24"/>
        <v>1.0811667089065106E-2</v>
      </c>
      <c r="BP27" s="5">
        <f t="shared" si="25"/>
        <v>3799.3453378826739</v>
      </c>
      <c r="BQ27" s="35">
        <f t="shared" si="26"/>
        <v>7.2499999999999995E-2</v>
      </c>
      <c r="BR27" s="5">
        <f t="shared" si="54"/>
        <v>11709.423480792906</v>
      </c>
      <c r="BS27" s="5">
        <f t="shared" si="55"/>
        <v>84340.996751118888</v>
      </c>
      <c r="BT27" s="5">
        <f t="shared" si="27"/>
        <v>628290.57651920698</v>
      </c>
      <c r="BU27" s="5">
        <f t="shared" si="28"/>
        <v>96050.42023191179</v>
      </c>
      <c r="BV27" s="150"/>
      <c r="BW27" s="2">
        <v>22</v>
      </c>
      <c r="BX27" s="118">
        <v>45505</v>
      </c>
      <c r="BY27" s="5">
        <f t="shared" si="56"/>
        <v>628316.32872616511</v>
      </c>
      <c r="BZ27" s="5">
        <f t="shared" si="57"/>
        <v>4257.9359691467689</v>
      </c>
      <c r="CA27" s="5">
        <f t="shared" si="29"/>
        <v>592.75738491080574</v>
      </c>
      <c r="CB27" s="35">
        <f t="shared" si="30"/>
        <v>1.1320871818420812E-2</v>
      </c>
      <c r="CC27" s="5">
        <f t="shared" si="31"/>
        <v>3665.1785842359632</v>
      </c>
      <c r="CD27" s="35">
        <f t="shared" si="32"/>
        <v>7.0000000000000007E-2</v>
      </c>
      <c r="CE27" s="5">
        <f t="shared" si="58"/>
        <v>12276.428658745692</v>
      </c>
      <c r="CF27" s="5">
        <f t="shared" si="59"/>
        <v>81398.162662483228</v>
      </c>
      <c r="CG27" s="5">
        <f t="shared" si="33"/>
        <v>627723.57134125428</v>
      </c>
      <c r="CH27" s="5">
        <f t="shared" si="34"/>
        <v>93674.591321228916</v>
      </c>
    </row>
    <row r="28" spans="1:86" ht="14.25" customHeight="1">
      <c r="A28" s="161">
        <f t="shared" si="65"/>
        <v>20</v>
      </c>
      <c r="B28" s="11">
        <f t="shared" si="66"/>
        <v>905955.56169566407</v>
      </c>
      <c r="C28" s="11">
        <f t="shared" si="60"/>
        <v>874121.34743865009</v>
      </c>
      <c r="D28" s="11">
        <f t="shared" si="61"/>
        <v>842461.89298387989</v>
      </c>
      <c r="E28" s="162">
        <f t="shared" si="62"/>
        <v>810986.42191598134</v>
      </c>
      <c r="F28" s="11">
        <f t="shared" si="63"/>
        <v>779704.32269509963</v>
      </c>
      <c r="G28" s="22">
        <f t="shared" si="64"/>
        <v>748625.13378527237</v>
      </c>
      <c r="H28" s="11"/>
      <c r="I28" s="150"/>
      <c r="J28" s="2">
        <v>23</v>
      </c>
      <c r="K28" s="118">
        <v>45536</v>
      </c>
      <c r="L28" s="5">
        <f t="shared" si="35"/>
        <v>630342.83815318579</v>
      </c>
      <c r="M28" s="5">
        <f t="shared" si="0"/>
        <v>4808.1062659259223</v>
      </c>
      <c r="N28" s="5">
        <f t="shared" si="1"/>
        <v>474.49925362277008</v>
      </c>
      <c r="O28" s="35">
        <f t="shared" si="2"/>
        <v>9.0331652853482373E-3</v>
      </c>
      <c r="P28" s="5">
        <f t="shared" si="3"/>
        <v>4333.6070123031523</v>
      </c>
      <c r="Q28" s="35">
        <f t="shared" si="4"/>
        <v>8.2500000000000004E-2</v>
      </c>
      <c r="R28" s="5">
        <f t="shared" si="36"/>
        <v>10131.661100436755</v>
      </c>
      <c r="S28" s="5">
        <f t="shared" si="37"/>
        <v>100454.78301585946</v>
      </c>
      <c r="T28" s="5">
        <f t="shared" si="38"/>
        <v>629868.33889956307</v>
      </c>
      <c r="U28" s="5">
        <f t="shared" si="39"/>
        <v>110586.44411629622</v>
      </c>
      <c r="V28" s="150"/>
      <c r="W28" s="2">
        <v>23</v>
      </c>
      <c r="X28" s="118">
        <v>45536</v>
      </c>
      <c r="Y28" s="5">
        <f t="shared" si="40"/>
        <v>629860.95231680141</v>
      </c>
      <c r="Z28" s="5">
        <f t="shared" si="41"/>
        <v>4696.0932728280159</v>
      </c>
      <c r="AA28" s="5">
        <f t="shared" si="5"/>
        <v>497.02025738267275</v>
      </c>
      <c r="AB28" s="35">
        <f t="shared" si="6"/>
        <v>9.4691424617670775E-3</v>
      </c>
      <c r="AC28" s="5">
        <f t="shared" si="7"/>
        <v>4199.0730154453431</v>
      </c>
      <c r="AD28" s="35">
        <f t="shared" si="8"/>
        <v>0.08</v>
      </c>
      <c r="AE28" s="5">
        <f t="shared" si="42"/>
        <v>10636.067940581375</v>
      </c>
      <c r="AF28" s="5">
        <f t="shared" si="43"/>
        <v>97374.077334462985</v>
      </c>
      <c r="AG28" s="5">
        <f t="shared" si="9"/>
        <v>629363.93205941876</v>
      </c>
      <c r="AH28" s="5">
        <f t="shared" si="10"/>
        <v>108010.14527504436</v>
      </c>
      <c r="AI28" s="150"/>
      <c r="AJ28" s="2">
        <v>23</v>
      </c>
      <c r="AK28" s="118">
        <v>45536</v>
      </c>
      <c r="AL28" s="5">
        <f t="shared" si="44"/>
        <v>629358.67594394146</v>
      </c>
      <c r="AM28" s="5">
        <f t="shared" si="45"/>
        <v>4585.0383715778862</v>
      </c>
      <c r="AN28" s="5">
        <f t="shared" si="11"/>
        <v>520.43025610659743</v>
      </c>
      <c r="AO28" s="35">
        <f t="shared" si="12"/>
        <v>9.9230586817801204E-3</v>
      </c>
      <c r="AP28" s="5">
        <f t="shared" si="13"/>
        <v>4064.6081154712888</v>
      </c>
      <c r="AQ28" s="35">
        <f t="shared" si="14"/>
        <v>7.7499999999999999E-2</v>
      </c>
      <c r="AR28" s="5">
        <f t="shared" si="46"/>
        <v>11161.754312165014</v>
      </c>
      <c r="AS28" s="5">
        <f t="shared" si="47"/>
        <v>94294.128234126372</v>
      </c>
      <c r="AT28" s="5">
        <f t="shared" si="15"/>
        <v>628838.24568783492</v>
      </c>
      <c r="AU28" s="5">
        <f t="shared" si="16"/>
        <v>105455.88254629138</v>
      </c>
      <c r="AV28" s="150"/>
      <c r="AW28" s="2">
        <v>23</v>
      </c>
      <c r="AX28" s="118">
        <v>45536</v>
      </c>
      <c r="AY28" s="5">
        <f t="shared" si="48"/>
        <v>628835.41487385379</v>
      </c>
      <c r="AZ28" s="5">
        <f t="shared" si="49"/>
        <v>4474.9728547377763</v>
      </c>
      <c r="BA28" s="5">
        <f t="shared" si="17"/>
        <v>544.75151177619045</v>
      </c>
      <c r="BB28" s="35">
        <f t="shared" si="18"/>
        <v>1.0395435731980252E-2</v>
      </c>
      <c r="BC28" s="5">
        <f t="shared" si="19"/>
        <v>3930.2213429615858</v>
      </c>
      <c r="BD28" s="35">
        <f t="shared" si="20"/>
        <v>7.4999999999999997E-2</v>
      </c>
      <c r="BE28" s="5">
        <f t="shared" si="50"/>
        <v>11709.336637922304</v>
      </c>
      <c r="BF28" s="5">
        <f t="shared" si="51"/>
        <v>91215.039021046527</v>
      </c>
      <c r="BG28" s="5">
        <f t="shared" si="21"/>
        <v>628290.66336207755</v>
      </c>
      <c r="BH28" s="5">
        <f t="shared" si="22"/>
        <v>102924.37565896883</v>
      </c>
      <c r="BI28" s="150"/>
      <c r="BJ28" s="2">
        <v>23</v>
      </c>
      <c r="BK28" s="118">
        <v>45536</v>
      </c>
      <c r="BL28" s="5">
        <f t="shared" si="52"/>
        <v>628290.57651920698</v>
      </c>
      <c r="BM28" s="5">
        <f t="shared" si="53"/>
        <v>4365.9281923596263</v>
      </c>
      <c r="BN28" s="5">
        <f t="shared" si="23"/>
        <v>570.00595922275079</v>
      </c>
      <c r="BO28" s="35">
        <f t="shared" si="24"/>
        <v>1.0886796279147929E-2</v>
      </c>
      <c r="BP28" s="5">
        <f t="shared" si="25"/>
        <v>3795.9222331368755</v>
      </c>
      <c r="BQ28" s="35">
        <f t="shared" si="26"/>
        <v>7.2499999999999995E-2</v>
      </c>
      <c r="BR28" s="5">
        <f t="shared" si="54"/>
        <v>12279.429440015658</v>
      </c>
      <c r="BS28" s="5">
        <f t="shared" si="55"/>
        <v>88136.918984255768</v>
      </c>
      <c r="BT28" s="5">
        <f t="shared" si="27"/>
        <v>627720.57055998419</v>
      </c>
      <c r="BU28" s="5">
        <f t="shared" si="28"/>
        <v>100416.34842427142</v>
      </c>
      <c r="BV28" s="150"/>
      <c r="BW28" s="2">
        <v>23</v>
      </c>
      <c r="BX28" s="118">
        <v>45536</v>
      </c>
      <c r="BY28" s="5">
        <f t="shared" si="56"/>
        <v>627723.57134125428</v>
      </c>
      <c r="BZ28" s="5">
        <f t="shared" si="57"/>
        <v>4257.9359691467689</v>
      </c>
      <c r="CA28" s="5">
        <f t="shared" si="29"/>
        <v>596.21513632278538</v>
      </c>
      <c r="CB28" s="35">
        <f t="shared" si="30"/>
        <v>1.1397662860717913E-2</v>
      </c>
      <c r="CC28" s="5">
        <f t="shared" si="31"/>
        <v>3661.7208328239835</v>
      </c>
      <c r="CD28" s="35">
        <f t="shared" si="32"/>
        <v>7.0000000000000007E-2</v>
      </c>
      <c r="CE28" s="5">
        <f t="shared" si="58"/>
        <v>12872.643795068478</v>
      </c>
      <c r="CF28" s="5">
        <f t="shared" si="59"/>
        <v>85059.883495307207</v>
      </c>
      <c r="CG28" s="5">
        <f t="shared" si="33"/>
        <v>627127.35620493151</v>
      </c>
      <c r="CH28" s="5">
        <f t="shared" si="34"/>
        <v>97932.527290375685</v>
      </c>
    </row>
    <row r="29" spans="1:86" ht="14.25" customHeight="1">
      <c r="A29" s="161">
        <f t="shared" si="65"/>
        <v>21</v>
      </c>
      <c r="B29" s="11">
        <f t="shared" si="66"/>
        <v>937315.28494084172</v>
      </c>
      <c r="C29" s="11">
        <f t="shared" si="60"/>
        <v>904134.15582566813</v>
      </c>
      <c r="D29" s="11">
        <f t="shared" si="61"/>
        <v>871148.62567930552</v>
      </c>
      <c r="E29" s="162">
        <f t="shared" si="62"/>
        <v>838368.43400159176</v>
      </c>
      <c r="F29" s="11">
        <f t="shared" si="63"/>
        <v>805803.47583966679</v>
      </c>
      <c r="G29" s="22">
        <f t="shared" si="64"/>
        <v>773463.78544222238</v>
      </c>
      <c r="I29" s="150"/>
      <c r="J29" s="2">
        <v>24</v>
      </c>
      <c r="K29" s="118">
        <v>45566</v>
      </c>
      <c r="L29" s="5">
        <f t="shared" si="35"/>
        <v>629868.33889956307</v>
      </c>
      <c r="M29" s="5">
        <f t="shared" si="0"/>
        <v>4808.1062659259223</v>
      </c>
      <c r="N29" s="5">
        <f t="shared" si="1"/>
        <v>477.76143599142597</v>
      </c>
      <c r="O29" s="35">
        <f t="shared" si="2"/>
        <v>9.1021200429178897E-3</v>
      </c>
      <c r="P29" s="5">
        <f t="shared" si="3"/>
        <v>4330.3448299344964</v>
      </c>
      <c r="Q29" s="35">
        <f t="shared" si="4"/>
        <v>8.2500000000000004E-2</v>
      </c>
      <c r="R29" s="5">
        <f t="shared" si="36"/>
        <v>10609.422536428181</v>
      </c>
      <c r="S29" s="5">
        <f t="shared" si="37"/>
        <v>104785.12784579396</v>
      </c>
      <c r="T29" s="5">
        <f t="shared" si="38"/>
        <v>629390.57746357168</v>
      </c>
      <c r="U29" s="5">
        <f t="shared" si="39"/>
        <v>115394.55038222214</v>
      </c>
      <c r="V29" s="150"/>
      <c r="W29" s="2">
        <v>24</v>
      </c>
      <c r="X29" s="118">
        <v>45566</v>
      </c>
      <c r="Y29" s="5">
        <f t="shared" si="40"/>
        <v>629363.93205941876</v>
      </c>
      <c r="Z29" s="5">
        <f t="shared" si="41"/>
        <v>4696.0932728280159</v>
      </c>
      <c r="AA29" s="5">
        <f t="shared" si="5"/>
        <v>500.33372576522379</v>
      </c>
      <c r="AB29" s="35">
        <f t="shared" si="6"/>
        <v>9.5397978869495217E-3</v>
      </c>
      <c r="AC29" s="5">
        <f t="shared" si="7"/>
        <v>4195.7595470627921</v>
      </c>
      <c r="AD29" s="35">
        <f t="shared" si="8"/>
        <v>0.08</v>
      </c>
      <c r="AE29" s="5">
        <f t="shared" si="42"/>
        <v>11136.401666346599</v>
      </c>
      <c r="AF29" s="5">
        <f t="shared" si="43"/>
        <v>101569.83688152577</v>
      </c>
      <c r="AG29" s="5">
        <f t="shared" si="9"/>
        <v>628863.59833365353</v>
      </c>
      <c r="AH29" s="5">
        <f t="shared" si="10"/>
        <v>112706.23854787237</v>
      </c>
      <c r="AI29" s="150"/>
      <c r="AJ29" s="2">
        <v>24</v>
      </c>
      <c r="AK29" s="118">
        <v>45566</v>
      </c>
      <c r="AL29" s="5">
        <f t="shared" si="44"/>
        <v>628838.24568783492</v>
      </c>
      <c r="AM29" s="5">
        <f t="shared" si="45"/>
        <v>4585.0383715778862</v>
      </c>
      <c r="AN29" s="5">
        <f t="shared" si="11"/>
        <v>523.79136817728568</v>
      </c>
      <c r="AO29" s="35">
        <f t="shared" si="12"/>
        <v>9.9954105228638509E-3</v>
      </c>
      <c r="AP29" s="5">
        <f t="shared" si="13"/>
        <v>4061.2470034006005</v>
      </c>
      <c r="AQ29" s="35">
        <f t="shared" si="14"/>
        <v>7.7499999999999999E-2</v>
      </c>
      <c r="AR29" s="5">
        <f t="shared" si="46"/>
        <v>11685.5456803423</v>
      </c>
      <c r="AS29" s="5">
        <f t="shared" si="47"/>
        <v>98355.375237526969</v>
      </c>
      <c r="AT29" s="5">
        <f t="shared" si="15"/>
        <v>628314.45431965764</v>
      </c>
      <c r="AU29" s="5">
        <f t="shared" si="16"/>
        <v>110040.92091786927</v>
      </c>
      <c r="AV29" s="150"/>
      <c r="AW29" s="2">
        <v>24</v>
      </c>
      <c r="AX29" s="118">
        <v>45566</v>
      </c>
      <c r="AY29" s="5">
        <f t="shared" si="48"/>
        <v>628290.66336207755</v>
      </c>
      <c r="AZ29" s="5">
        <f t="shared" si="49"/>
        <v>4474.9728547377763</v>
      </c>
      <c r="BA29" s="5">
        <f t="shared" si="17"/>
        <v>548.15620872479212</v>
      </c>
      <c r="BB29" s="35">
        <f t="shared" si="18"/>
        <v>1.0469476769714057E-2</v>
      </c>
      <c r="BC29" s="5">
        <f t="shared" si="19"/>
        <v>3926.8166460129842</v>
      </c>
      <c r="BD29" s="35">
        <f t="shared" si="20"/>
        <v>7.4999999999999997E-2</v>
      </c>
      <c r="BE29" s="5">
        <f t="shared" si="50"/>
        <v>12257.492846647096</v>
      </c>
      <c r="BF29" s="5">
        <f t="shared" si="51"/>
        <v>95141.855667059514</v>
      </c>
      <c r="BG29" s="5">
        <f t="shared" si="21"/>
        <v>627742.50715335272</v>
      </c>
      <c r="BH29" s="5">
        <f t="shared" si="22"/>
        <v>107399.34851370662</v>
      </c>
      <c r="BI29" s="150"/>
      <c r="BJ29" s="2">
        <v>24</v>
      </c>
      <c r="BK29" s="118">
        <v>45566</v>
      </c>
      <c r="BL29" s="5">
        <f t="shared" si="52"/>
        <v>627720.57055998419</v>
      </c>
      <c r="BM29" s="5">
        <f t="shared" si="53"/>
        <v>4365.9281923596263</v>
      </c>
      <c r="BN29" s="5">
        <f t="shared" si="23"/>
        <v>573.44974522638859</v>
      </c>
      <c r="BO29" s="35">
        <f t="shared" si="24"/>
        <v>1.0962516230076429E-2</v>
      </c>
      <c r="BP29" s="5">
        <f t="shared" si="25"/>
        <v>3792.4784471332378</v>
      </c>
      <c r="BQ29" s="35">
        <f t="shared" si="26"/>
        <v>7.2499999999999995E-2</v>
      </c>
      <c r="BR29" s="5">
        <f t="shared" si="54"/>
        <v>12852.879185242047</v>
      </c>
      <c r="BS29" s="5">
        <f t="shared" si="55"/>
        <v>91929.397431389007</v>
      </c>
      <c r="BT29" s="5">
        <f t="shared" si="27"/>
        <v>627147.12081475777</v>
      </c>
      <c r="BU29" s="5">
        <f t="shared" si="28"/>
        <v>104782.27661663105</v>
      </c>
      <c r="BV29" s="150"/>
      <c r="BW29" s="2">
        <v>24</v>
      </c>
      <c r="BX29" s="118">
        <v>45566</v>
      </c>
      <c r="BY29" s="5">
        <f t="shared" si="56"/>
        <v>627127.35620493151</v>
      </c>
      <c r="BZ29" s="5">
        <f t="shared" si="57"/>
        <v>4257.9359691467689</v>
      </c>
      <c r="CA29" s="5">
        <f t="shared" si="29"/>
        <v>599.69305795133505</v>
      </c>
      <c r="CB29" s="35">
        <f t="shared" si="30"/>
        <v>1.1475048288380554E-2</v>
      </c>
      <c r="CC29" s="5">
        <f t="shared" si="31"/>
        <v>3658.2429111954339</v>
      </c>
      <c r="CD29" s="35">
        <f t="shared" si="32"/>
        <v>7.0000000000000007E-2</v>
      </c>
      <c r="CE29" s="5">
        <f t="shared" si="58"/>
        <v>13472.336853019813</v>
      </c>
      <c r="CF29" s="5">
        <f t="shared" si="59"/>
        <v>88718.126406502648</v>
      </c>
      <c r="CG29" s="5">
        <f t="shared" si="33"/>
        <v>626527.66314698022</v>
      </c>
      <c r="CH29" s="5">
        <f t="shared" si="34"/>
        <v>102190.46325952245</v>
      </c>
    </row>
    <row r="30" spans="1:86" ht="14.25" customHeight="1">
      <c r="A30" s="161">
        <f t="shared" si="65"/>
        <v>22</v>
      </c>
      <c r="B30" s="11">
        <f t="shared" si="66"/>
        <v>966418.08703376341</v>
      </c>
      <c r="C30" s="11">
        <f t="shared" si="60"/>
        <v>931960.73139991541</v>
      </c>
      <c r="D30" s="11">
        <f t="shared" si="61"/>
        <v>897720.41775551182</v>
      </c>
      <c r="E30" s="162">
        <f t="shared" si="62"/>
        <v>863707.33757703367</v>
      </c>
      <c r="F30" s="11">
        <f t="shared" si="63"/>
        <v>829931.82654053252</v>
      </c>
      <c r="G30" s="22">
        <f t="shared" si="64"/>
        <v>796404.34680992982</v>
      </c>
      <c r="I30" s="150"/>
      <c r="J30" s="2">
        <v>25</v>
      </c>
      <c r="K30" s="118">
        <v>45597</v>
      </c>
      <c r="L30" s="5">
        <f t="shared" si="35"/>
        <v>629390.57746357168</v>
      </c>
      <c r="M30" s="5">
        <f t="shared" si="0"/>
        <v>4808.1062659259223</v>
      </c>
      <c r="N30" s="5">
        <f t="shared" si="1"/>
        <v>481.04604586386722</v>
      </c>
      <c r="O30" s="35">
        <f t="shared" si="2"/>
        <v>9.1716539094526157E-3</v>
      </c>
      <c r="P30" s="5">
        <f t="shared" si="3"/>
        <v>4327.0602200620551</v>
      </c>
      <c r="Q30" s="35">
        <f t="shared" si="4"/>
        <v>8.2500000000000004E-2</v>
      </c>
      <c r="R30" s="5">
        <f t="shared" si="36"/>
        <v>11090.468582292047</v>
      </c>
      <c r="S30" s="5">
        <f t="shared" si="37"/>
        <v>109112.18806585601</v>
      </c>
      <c r="T30" s="5">
        <f t="shared" si="38"/>
        <v>628909.5314177078</v>
      </c>
      <c r="U30" s="5">
        <f t="shared" si="39"/>
        <v>120202.65664814805</v>
      </c>
      <c r="V30" s="150"/>
      <c r="W30" s="2">
        <v>25</v>
      </c>
      <c r="X30" s="118">
        <v>45597</v>
      </c>
      <c r="Y30" s="5">
        <f t="shared" si="40"/>
        <v>628863.59833365353</v>
      </c>
      <c r="Z30" s="5">
        <f t="shared" si="41"/>
        <v>4696.0932728280159</v>
      </c>
      <c r="AA30" s="5">
        <f t="shared" si="5"/>
        <v>503.66928393699163</v>
      </c>
      <c r="AB30" s="35">
        <f t="shared" si="6"/>
        <v>9.6110371521888338E-3</v>
      </c>
      <c r="AC30" s="5">
        <f t="shared" si="7"/>
        <v>4192.4239888910242</v>
      </c>
      <c r="AD30" s="35">
        <f t="shared" si="8"/>
        <v>8.0000000000000016E-2</v>
      </c>
      <c r="AE30" s="5">
        <f t="shared" si="42"/>
        <v>11640.070950283591</v>
      </c>
      <c r="AF30" s="5">
        <f t="shared" si="43"/>
        <v>105762.26087041679</v>
      </c>
      <c r="AG30" s="5">
        <f t="shared" si="9"/>
        <v>628359.92904971656</v>
      </c>
      <c r="AH30" s="5">
        <f t="shared" si="10"/>
        <v>117402.33182070039</v>
      </c>
      <c r="AI30" s="150"/>
      <c r="AJ30" s="2">
        <v>25</v>
      </c>
      <c r="AK30" s="118">
        <v>45597</v>
      </c>
      <c r="AL30" s="5">
        <f t="shared" si="44"/>
        <v>628314.45431965764</v>
      </c>
      <c r="AM30" s="5">
        <f t="shared" si="45"/>
        <v>4585.0383715778862</v>
      </c>
      <c r="AN30" s="5">
        <f t="shared" si="11"/>
        <v>527.17418743009739</v>
      </c>
      <c r="AO30" s="35">
        <f t="shared" si="12"/>
        <v>1.006835065733303E-2</v>
      </c>
      <c r="AP30" s="5">
        <f t="shared" si="13"/>
        <v>4057.8641841477888</v>
      </c>
      <c r="AQ30" s="35">
        <f t="shared" si="14"/>
        <v>7.7499999999999999E-2</v>
      </c>
      <c r="AR30" s="5">
        <f t="shared" si="46"/>
        <v>12212.719867772397</v>
      </c>
      <c r="AS30" s="5">
        <f t="shared" si="47"/>
        <v>102413.23942167476</v>
      </c>
      <c r="AT30" s="5">
        <f t="shared" si="15"/>
        <v>627787.28013222758</v>
      </c>
      <c r="AU30" s="5">
        <f t="shared" si="16"/>
        <v>114625.95928944716</v>
      </c>
      <c r="AV30" s="150"/>
      <c r="AW30" s="2">
        <v>25</v>
      </c>
      <c r="AX30" s="118">
        <v>45597</v>
      </c>
      <c r="AY30" s="5">
        <f t="shared" si="48"/>
        <v>627742.50715335272</v>
      </c>
      <c r="AZ30" s="5">
        <f t="shared" si="49"/>
        <v>4474.9728547377763</v>
      </c>
      <c r="BA30" s="5">
        <f t="shared" si="17"/>
        <v>551.58218502932232</v>
      </c>
      <c r="BB30" s="35">
        <f t="shared" si="18"/>
        <v>1.0544110275990757E-2</v>
      </c>
      <c r="BC30" s="5">
        <f t="shared" si="19"/>
        <v>3923.390669708454</v>
      </c>
      <c r="BD30" s="35">
        <f t="shared" si="20"/>
        <v>7.4999999999999997E-2</v>
      </c>
      <c r="BE30" s="5">
        <f t="shared" si="50"/>
        <v>12809.075031676417</v>
      </c>
      <c r="BF30" s="5">
        <f t="shared" si="51"/>
        <v>99065.246336767974</v>
      </c>
      <c r="BG30" s="5">
        <f t="shared" si="21"/>
        <v>627190.92496832344</v>
      </c>
      <c r="BH30" s="5">
        <f t="shared" si="22"/>
        <v>111874.32136844439</v>
      </c>
      <c r="BI30" s="150"/>
      <c r="BJ30" s="2">
        <v>25</v>
      </c>
      <c r="BK30" s="118">
        <v>45597</v>
      </c>
      <c r="BL30" s="5">
        <f t="shared" si="52"/>
        <v>627147.12081475777</v>
      </c>
      <c r="BM30" s="5">
        <f t="shared" si="53"/>
        <v>4365.9281923596263</v>
      </c>
      <c r="BN30" s="5">
        <f t="shared" si="23"/>
        <v>576.91433743713151</v>
      </c>
      <c r="BO30" s="35">
        <f t="shared" si="24"/>
        <v>1.1038832547379957E-2</v>
      </c>
      <c r="BP30" s="5">
        <f t="shared" si="25"/>
        <v>3789.0138549224948</v>
      </c>
      <c r="BQ30" s="35">
        <f t="shared" si="26"/>
        <v>7.2499999999999995E-2</v>
      </c>
      <c r="BR30" s="5">
        <f t="shared" si="54"/>
        <v>13429.793522679178</v>
      </c>
      <c r="BS30" s="5">
        <f t="shared" si="55"/>
        <v>95718.411286311501</v>
      </c>
      <c r="BT30" s="5">
        <f t="shared" si="27"/>
        <v>626570.20647732064</v>
      </c>
      <c r="BU30" s="5">
        <f t="shared" si="28"/>
        <v>109148.20480899067</v>
      </c>
      <c r="BV30" s="150"/>
      <c r="BW30" s="2">
        <v>25</v>
      </c>
      <c r="BX30" s="118">
        <v>45597</v>
      </c>
      <c r="BY30" s="5">
        <f t="shared" si="56"/>
        <v>626527.66314698022</v>
      </c>
      <c r="BZ30" s="5">
        <f t="shared" si="57"/>
        <v>4257.9359691467689</v>
      </c>
      <c r="CA30" s="5">
        <f t="shared" si="29"/>
        <v>603.19126745605081</v>
      </c>
      <c r="CB30" s="35">
        <f t="shared" si="30"/>
        <v>1.1553033705032977E-2</v>
      </c>
      <c r="CC30" s="5">
        <f t="shared" si="31"/>
        <v>3654.7447016907181</v>
      </c>
      <c r="CD30" s="35">
        <f t="shared" si="32"/>
        <v>7.0000000000000007E-2</v>
      </c>
      <c r="CE30" s="5">
        <f t="shared" si="58"/>
        <v>14075.528120475865</v>
      </c>
      <c r="CF30" s="5">
        <f t="shared" si="59"/>
        <v>92372.871108193372</v>
      </c>
      <c r="CG30" s="5">
        <f t="shared" si="33"/>
        <v>625924.47187952418</v>
      </c>
      <c r="CH30" s="5">
        <f t="shared" si="34"/>
        <v>106448.39922866924</v>
      </c>
    </row>
    <row r="31" spans="1:86" ht="14.25" customHeight="1">
      <c r="A31" s="161">
        <f t="shared" si="65"/>
        <v>23</v>
      </c>
      <c r="B31" s="11">
        <f t="shared" si="66"/>
        <v>993070.56757419591</v>
      </c>
      <c r="C31" s="11">
        <f t="shared" si="60"/>
        <v>957419.61791616573</v>
      </c>
      <c r="D31" s="11">
        <f t="shared" si="61"/>
        <v>922007.41199125757</v>
      </c>
      <c r="E31" s="162">
        <f t="shared" si="62"/>
        <v>886844.52081891766</v>
      </c>
      <c r="F31" s="11">
        <f t="shared" si="63"/>
        <v>851941.64680196322</v>
      </c>
      <c r="G31" s="22">
        <f t="shared" si="64"/>
        <v>817309.60478791269</v>
      </c>
      <c r="I31" s="150"/>
      <c r="J31" s="2">
        <v>26</v>
      </c>
      <c r="K31" s="118">
        <v>45627</v>
      </c>
      <c r="L31" s="5">
        <f t="shared" si="35"/>
        <v>628909.5314177078</v>
      </c>
      <c r="M31" s="5">
        <f t="shared" si="0"/>
        <v>4808.1062659259223</v>
      </c>
      <c r="N31" s="5">
        <f t="shared" si="1"/>
        <v>484.35323742918081</v>
      </c>
      <c r="O31" s="35">
        <f t="shared" si="2"/>
        <v>9.2417725583646936E-3</v>
      </c>
      <c r="P31" s="5">
        <f t="shared" si="3"/>
        <v>4323.7530284967415</v>
      </c>
      <c r="Q31" s="35">
        <f t="shared" si="4"/>
        <v>8.2500000000000018E-2</v>
      </c>
      <c r="R31" s="5">
        <f t="shared" si="36"/>
        <v>11574.821819721228</v>
      </c>
      <c r="S31" s="5">
        <f t="shared" si="37"/>
        <v>113435.94109435275</v>
      </c>
      <c r="T31" s="5">
        <f t="shared" si="38"/>
        <v>628425.17818027863</v>
      </c>
      <c r="U31" s="5">
        <f t="shared" si="39"/>
        <v>125010.76291407397</v>
      </c>
      <c r="V31" s="150"/>
      <c r="W31" s="2">
        <v>26</v>
      </c>
      <c r="X31" s="118">
        <v>45627</v>
      </c>
      <c r="Y31" s="5">
        <f t="shared" si="40"/>
        <v>628359.92904971656</v>
      </c>
      <c r="Z31" s="5">
        <f t="shared" si="41"/>
        <v>4696.0932728280159</v>
      </c>
      <c r="AA31" s="5">
        <f t="shared" si="5"/>
        <v>507.02707916323834</v>
      </c>
      <c r="AB31" s="35">
        <f t="shared" si="6"/>
        <v>9.6828659318876787E-3</v>
      </c>
      <c r="AC31" s="5">
        <f t="shared" si="7"/>
        <v>4189.0661936647775</v>
      </c>
      <c r="AD31" s="35">
        <f t="shared" si="8"/>
        <v>0.08</v>
      </c>
      <c r="AE31" s="5">
        <f t="shared" si="42"/>
        <v>12147.098029446828</v>
      </c>
      <c r="AF31" s="5">
        <f t="shared" si="43"/>
        <v>109951.32706408158</v>
      </c>
      <c r="AG31" s="5">
        <f t="shared" si="9"/>
        <v>627852.90197055333</v>
      </c>
      <c r="AH31" s="5">
        <f t="shared" si="10"/>
        <v>122098.42509352841</v>
      </c>
      <c r="AI31" s="150"/>
      <c r="AJ31" s="2">
        <v>26</v>
      </c>
      <c r="AK31" s="118">
        <v>45627</v>
      </c>
      <c r="AL31" s="5">
        <f t="shared" si="44"/>
        <v>627787.28013222758</v>
      </c>
      <c r="AM31" s="5">
        <f t="shared" si="45"/>
        <v>4585.0383715778862</v>
      </c>
      <c r="AN31" s="5">
        <f t="shared" si="11"/>
        <v>530.57885405724983</v>
      </c>
      <c r="AO31" s="35">
        <f t="shared" si="12"/>
        <v>1.0141884759668851E-2</v>
      </c>
      <c r="AP31" s="5">
        <f t="shared" si="13"/>
        <v>4054.4595175206364</v>
      </c>
      <c r="AQ31" s="35">
        <f t="shared" si="14"/>
        <v>7.7499999999999999E-2</v>
      </c>
      <c r="AR31" s="5">
        <f t="shared" si="46"/>
        <v>12743.298721829648</v>
      </c>
      <c r="AS31" s="5">
        <f t="shared" si="47"/>
        <v>106467.6989391954</v>
      </c>
      <c r="AT31" s="5">
        <f t="shared" si="15"/>
        <v>627256.70127817034</v>
      </c>
      <c r="AU31" s="5">
        <f t="shared" si="16"/>
        <v>119210.99766102505</v>
      </c>
      <c r="AV31" s="150"/>
      <c r="AW31" s="2">
        <v>26</v>
      </c>
      <c r="AX31" s="118">
        <v>45627</v>
      </c>
      <c r="AY31" s="5">
        <f t="shared" si="48"/>
        <v>627190.92496832344</v>
      </c>
      <c r="AZ31" s="5">
        <f t="shared" si="49"/>
        <v>4474.9728547377763</v>
      </c>
      <c r="BA31" s="5">
        <f t="shared" si="17"/>
        <v>555.02957368575517</v>
      </c>
      <c r="BB31" s="35">
        <f t="shared" si="18"/>
        <v>1.0619341924574954E-2</v>
      </c>
      <c r="BC31" s="5">
        <f t="shared" si="19"/>
        <v>3919.9432810520211</v>
      </c>
      <c r="BD31" s="35">
        <f t="shared" si="20"/>
        <v>7.4999999999999997E-2</v>
      </c>
      <c r="BE31" s="5">
        <f t="shared" si="50"/>
        <v>13364.104605362172</v>
      </c>
      <c r="BF31" s="5">
        <f t="shared" si="51"/>
        <v>102985.18961782</v>
      </c>
      <c r="BG31" s="5">
        <f t="shared" si="21"/>
        <v>626635.89539463772</v>
      </c>
      <c r="BH31" s="5">
        <f t="shared" si="22"/>
        <v>116349.29422318217</v>
      </c>
      <c r="BI31" s="150"/>
      <c r="BJ31" s="2">
        <v>26</v>
      </c>
      <c r="BK31" s="118">
        <v>45627</v>
      </c>
      <c r="BL31" s="5">
        <f t="shared" si="52"/>
        <v>626570.20647732064</v>
      </c>
      <c r="BM31" s="5">
        <f t="shared" si="53"/>
        <v>4365.9281923596263</v>
      </c>
      <c r="BN31" s="5">
        <f t="shared" si="23"/>
        <v>580.39986155914767</v>
      </c>
      <c r="BO31" s="35">
        <f t="shared" si="24"/>
        <v>1.1115750903425488E-2</v>
      </c>
      <c r="BP31" s="5">
        <f t="shared" si="25"/>
        <v>3785.5283308004787</v>
      </c>
      <c r="BQ31" s="35">
        <f t="shared" si="26"/>
        <v>7.2499999999999995E-2</v>
      </c>
      <c r="BR31" s="5">
        <f t="shared" si="54"/>
        <v>14010.193384238326</v>
      </c>
      <c r="BS31" s="5">
        <f t="shared" si="55"/>
        <v>99503.939617111973</v>
      </c>
      <c r="BT31" s="5">
        <f t="shared" si="27"/>
        <v>625989.80661576148</v>
      </c>
      <c r="BU31" s="5">
        <f t="shared" si="28"/>
        <v>113514.1330013503</v>
      </c>
      <c r="BV31" s="150"/>
      <c r="BW31" s="2">
        <v>26</v>
      </c>
      <c r="BX31" s="118">
        <v>45627</v>
      </c>
      <c r="BY31" s="5">
        <f t="shared" si="56"/>
        <v>625924.47187952418</v>
      </c>
      <c r="BZ31" s="5">
        <f t="shared" si="57"/>
        <v>4257.9359691467689</v>
      </c>
      <c r="CA31" s="5">
        <f t="shared" si="29"/>
        <v>606.70988318287755</v>
      </c>
      <c r="CB31" s="35">
        <f t="shared" si="30"/>
        <v>1.1631624781074001E-2</v>
      </c>
      <c r="CC31" s="5">
        <f t="shared" si="31"/>
        <v>3651.2260859638914</v>
      </c>
      <c r="CD31" s="35">
        <f t="shared" si="32"/>
        <v>7.0000000000000007E-2</v>
      </c>
      <c r="CE31" s="5">
        <f t="shared" si="58"/>
        <v>14682.238003658742</v>
      </c>
      <c r="CF31" s="5">
        <f t="shared" si="59"/>
        <v>96024.097194157264</v>
      </c>
      <c r="CG31" s="5">
        <f t="shared" si="33"/>
        <v>625317.76199634129</v>
      </c>
      <c r="CH31" s="5">
        <f t="shared" si="34"/>
        <v>110706.33519781601</v>
      </c>
    </row>
    <row r="32" spans="1:86" ht="14.25" customHeight="1">
      <c r="A32" s="161">
        <f t="shared" si="65"/>
        <v>24</v>
      </c>
      <c r="B32" s="11">
        <f t="shared" si="66"/>
        <v>1017062.7532680004</v>
      </c>
      <c r="C32" s="11">
        <f t="shared" si="60"/>
        <v>980314.29835033137</v>
      </c>
      <c r="D32" s="11">
        <f t="shared" si="61"/>
        <v>943826.10942267044</v>
      </c>
      <c r="E32" s="162">
        <f t="shared" si="62"/>
        <v>907609.05845579563</v>
      </c>
      <c r="F32" s="11">
        <f t="shared" si="63"/>
        <v>871674.13518918352</v>
      </c>
      <c r="G32" s="22">
        <f t="shared" si="64"/>
        <v>836032.4271295605</v>
      </c>
      <c r="I32" s="150"/>
      <c r="J32" s="2">
        <v>27</v>
      </c>
      <c r="K32" s="118">
        <v>45658</v>
      </c>
      <c r="L32" s="5">
        <f t="shared" si="35"/>
        <v>628425.17818027863</v>
      </c>
      <c r="M32" s="5">
        <f t="shared" si="0"/>
        <v>4808.1062659259223</v>
      </c>
      <c r="N32" s="5">
        <f t="shared" si="1"/>
        <v>487.68316593650707</v>
      </c>
      <c r="O32" s="35">
        <f t="shared" si="2"/>
        <v>9.3124817312129453E-3</v>
      </c>
      <c r="P32" s="5">
        <f t="shared" si="3"/>
        <v>4320.4230999894153</v>
      </c>
      <c r="Q32" s="35">
        <f t="shared" si="4"/>
        <v>8.249999999999999E-2</v>
      </c>
      <c r="R32" s="5">
        <f t="shared" si="36"/>
        <v>12062.504985657735</v>
      </c>
      <c r="S32" s="5">
        <f t="shared" si="37"/>
        <v>117756.36419434217</v>
      </c>
      <c r="T32" s="5">
        <f t="shared" si="38"/>
        <v>627937.49501434213</v>
      </c>
      <c r="U32" s="5">
        <f t="shared" si="39"/>
        <v>129818.86917999991</v>
      </c>
      <c r="V32" s="150"/>
      <c r="W32" s="2">
        <v>27</v>
      </c>
      <c r="X32" s="118">
        <v>45658</v>
      </c>
      <c r="Y32" s="5">
        <f t="shared" si="40"/>
        <v>627852.90197055333</v>
      </c>
      <c r="Z32" s="5">
        <f t="shared" si="41"/>
        <v>4696.0932728280159</v>
      </c>
      <c r="AA32" s="5">
        <f t="shared" si="5"/>
        <v>510.40725969099367</v>
      </c>
      <c r="AB32" s="35">
        <f t="shared" si="6"/>
        <v>9.7552899685079183E-3</v>
      </c>
      <c r="AC32" s="5">
        <f t="shared" si="7"/>
        <v>4185.6860131370222</v>
      </c>
      <c r="AD32" s="35">
        <f t="shared" si="8"/>
        <v>0.08</v>
      </c>
      <c r="AE32" s="5">
        <f t="shared" si="42"/>
        <v>12657.505289137822</v>
      </c>
      <c r="AF32" s="5">
        <f t="shared" si="43"/>
        <v>114137.01307721859</v>
      </c>
      <c r="AG32" s="5">
        <f t="shared" si="9"/>
        <v>627342.49471086229</v>
      </c>
      <c r="AH32" s="5">
        <f t="shared" si="10"/>
        <v>126794.51836635641</v>
      </c>
      <c r="AI32" s="150"/>
      <c r="AJ32" s="2">
        <v>27</v>
      </c>
      <c r="AK32" s="118">
        <v>45658</v>
      </c>
      <c r="AL32" s="5">
        <f t="shared" si="44"/>
        <v>627256.70127817034</v>
      </c>
      <c r="AM32" s="5">
        <f t="shared" si="45"/>
        <v>4585.0383715778862</v>
      </c>
      <c r="AN32" s="5">
        <f t="shared" si="11"/>
        <v>534.0055091563695</v>
      </c>
      <c r="AO32" s="35">
        <f t="shared" si="12"/>
        <v>1.0216018572330312E-2</v>
      </c>
      <c r="AP32" s="5">
        <f t="shared" si="13"/>
        <v>4051.0328624215167</v>
      </c>
      <c r="AQ32" s="35">
        <f t="shared" si="14"/>
        <v>7.7499999999999999E-2</v>
      </c>
      <c r="AR32" s="5">
        <f t="shared" si="46"/>
        <v>13277.304230986018</v>
      </c>
      <c r="AS32" s="5">
        <f t="shared" si="47"/>
        <v>110518.73180161692</v>
      </c>
      <c r="AT32" s="5">
        <f t="shared" si="15"/>
        <v>626722.69576901395</v>
      </c>
      <c r="AU32" s="5">
        <f t="shared" si="16"/>
        <v>123796.03603260293</v>
      </c>
      <c r="AV32" s="150"/>
      <c r="AW32" s="2">
        <v>27</v>
      </c>
      <c r="AX32" s="118">
        <v>45658</v>
      </c>
      <c r="AY32" s="5">
        <f t="shared" si="48"/>
        <v>626635.89539463772</v>
      </c>
      <c r="AZ32" s="5">
        <f t="shared" si="49"/>
        <v>4474.9728547377763</v>
      </c>
      <c r="BA32" s="5">
        <f t="shared" si="17"/>
        <v>558.49850852129111</v>
      </c>
      <c r="BB32" s="35">
        <f t="shared" si="18"/>
        <v>1.0695177457133657E-2</v>
      </c>
      <c r="BC32" s="5">
        <f t="shared" si="19"/>
        <v>3916.4743462164852</v>
      </c>
      <c r="BD32" s="35">
        <f t="shared" si="20"/>
        <v>7.4999999999999997E-2</v>
      </c>
      <c r="BE32" s="5">
        <f t="shared" si="50"/>
        <v>13922.603113883462</v>
      </c>
      <c r="BF32" s="5">
        <f t="shared" si="51"/>
        <v>106901.66396403649</v>
      </c>
      <c r="BG32" s="5">
        <f t="shared" si="21"/>
        <v>626077.39688611648</v>
      </c>
      <c r="BH32" s="5">
        <f t="shared" si="22"/>
        <v>120824.26707791995</v>
      </c>
      <c r="BI32" s="150"/>
      <c r="BJ32" s="2">
        <v>27</v>
      </c>
      <c r="BK32" s="118">
        <v>45658</v>
      </c>
      <c r="BL32" s="5">
        <f t="shared" si="52"/>
        <v>625989.80661576148</v>
      </c>
      <c r="BM32" s="5">
        <f t="shared" si="53"/>
        <v>4365.9281923596263</v>
      </c>
      <c r="BN32" s="5">
        <f t="shared" si="23"/>
        <v>583.90644405606736</v>
      </c>
      <c r="BO32" s="35">
        <f t="shared" si="24"/>
        <v>1.1193277038413017E-2</v>
      </c>
      <c r="BP32" s="5">
        <f t="shared" si="25"/>
        <v>3782.021748303559</v>
      </c>
      <c r="BQ32" s="35">
        <f t="shared" si="26"/>
        <v>7.2499999999999995E-2</v>
      </c>
      <c r="BR32" s="5">
        <f t="shared" si="54"/>
        <v>14594.099828294393</v>
      </c>
      <c r="BS32" s="5">
        <f t="shared" si="55"/>
        <v>103285.96136541553</v>
      </c>
      <c r="BT32" s="5">
        <f t="shared" si="27"/>
        <v>625405.90017170541</v>
      </c>
      <c r="BU32" s="5">
        <f t="shared" si="28"/>
        <v>117880.06119370992</v>
      </c>
      <c r="BV32" s="150"/>
      <c r="BW32" s="2">
        <v>27</v>
      </c>
      <c r="BX32" s="118">
        <v>45658</v>
      </c>
      <c r="BY32" s="5">
        <f t="shared" si="56"/>
        <v>625317.76199634129</v>
      </c>
      <c r="BZ32" s="5">
        <f t="shared" si="57"/>
        <v>4257.9359691467689</v>
      </c>
      <c r="CA32" s="5">
        <f t="shared" si="29"/>
        <v>610.24902416811119</v>
      </c>
      <c r="CB32" s="35">
        <f t="shared" si="30"/>
        <v>1.1710827254672131E-2</v>
      </c>
      <c r="CC32" s="5">
        <f t="shared" si="31"/>
        <v>3647.6869449786577</v>
      </c>
      <c r="CD32" s="35">
        <f t="shared" si="32"/>
        <v>7.0000000000000007E-2</v>
      </c>
      <c r="CE32" s="5">
        <f t="shared" si="58"/>
        <v>15292.487027826854</v>
      </c>
      <c r="CF32" s="5">
        <f t="shared" si="59"/>
        <v>99671.784139135925</v>
      </c>
      <c r="CG32" s="5">
        <f t="shared" si="33"/>
        <v>624707.51297217316</v>
      </c>
      <c r="CH32" s="5">
        <f t="shared" si="34"/>
        <v>114964.27116696278</v>
      </c>
    </row>
    <row r="33" spans="1:86" ht="14.25" customHeight="1">
      <c r="A33" s="161">
        <f t="shared" si="65"/>
        <v>25</v>
      </c>
      <c r="B33" s="11">
        <f t="shared" si="66"/>
        <v>1038166.6777604102</v>
      </c>
      <c r="C33" s="11">
        <f t="shared" si="60"/>
        <v>1000431.9448622472</v>
      </c>
      <c r="D33" s="11">
        <f t="shared" si="61"/>
        <v>962978.27373400191</v>
      </c>
      <c r="E33" s="162">
        <f t="shared" si="62"/>
        <v>925816.7558431864</v>
      </c>
      <c r="F33" s="11">
        <f t="shared" si="63"/>
        <v>888958.58678223949</v>
      </c>
      <c r="G33" s="22">
        <f t="shared" si="64"/>
        <v>852415.04538625979</v>
      </c>
      <c r="I33" s="150"/>
      <c r="J33" s="2">
        <v>28</v>
      </c>
      <c r="K33" s="118">
        <v>45689</v>
      </c>
      <c r="L33" s="5">
        <f t="shared" si="35"/>
        <v>627937.49501434213</v>
      </c>
      <c r="M33" s="5">
        <f t="shared" si="0"/>
        <v>4808.1062659259223</v>
      </c>
      <c r="N33" s="5">
        <f t="shared" si="1"/>
        <v>491.0359877023202</v>
      </c>
      <c r="O33" s="35">
        <f t="shared" si="2"/>
        <v>9.3837872387175399E-3</v>
      </c>
      <c r="P33" s="5">
        <f t="shared" si="3"/>
        <v>4317.0702782236021</v>
      </c>
      <c r="Q33" s="35">
        <f t="shared" si="4"/>
        <v>8.2500000000000004E-2</v>
      </c>
      <c r="R33" s="5">
        <f t="shared" si="36"/>
        <v>12553.540973360055</v>
      </c>
      <c r="S33" s="5">
        <f t="shared" si="37"/>
        <v>122073.43447256577</v>
      </c>
      <c r="T33" s="5">
        <f t="shared" si="38"/>
        <v>627446.45902663982</v>
      </c>
      <c r="U33" s="5">
        <f t="shared" si="39"/>
        <v>134626.97544592584</v>
      </c>
      <c r="V33" s="150"/>
      <c r="W33" s="2">
        <v>28</v>
      </c>
      <c r="X33" s="118">
        <v>45689</v>
      </c>
      <c r="Y33" s="5">
        <f t="shared" si="40"/>
        <v>627342.49471086229</v>
      </c>
      <c r="Z33" s="5">
        <f t="shared" si="41"/>
        <v>4696.0932728280159</v>
      </c>
      <c r="AA33" s="5">
        <f t="shared" si="5"/>
        <v>513.80997475560071</v>
      </c>
      <c r="AB33" s="35">
        <f t="shared" si="6"/>
        <v>9.8283150735850346E-3</v>
      </c>
      <c r="AC33" s="5">
        <f t="shared" si="7"/>
        <v>4182.2832980724152</v>
      </c>
      <c r="AD33" s="35">
        <f t="shared" si="8"/>
        <v>7.9999999999999988E-2</v>
      </c>
      <c r="AE33" s="5">
        <f t="shared" si="42"/>
        <v>13171.315263893423</v>
      </c>
      <c r="AF33" s="5">
        <f t="shared" si="43"/>
        <v>118319.29637529101</v>
      </c>
      <c r="AG33" s="5">
        <f t="shared" si="9"/>
        <v>626828.68473610666</v>
      </c>
      <c r="AH33" s="5">
        <f t="shared" si="10"/>
        <v>131490.61163918444</v>
      </c>
      <c r="AI33" s="150"/>
      <c r="AJ33" s="2">
        <v>28</v>
      </c>
      <c r="AK33" s="118">
        <v>45689</v>
      </c>
      <c r="AL33" s="5">
        <f t="shared" si="44"/>
        <v>626722.69576901395</v>
      </c>
      <c r="AM33" s="5">
        <f t="shared" si="45"/>
        <v>4585.0383715778862</v>
      </c>
      <c r="AN33" s="5">
        <f t="shared" si="11"/>
        <v>537.45429473633794</v>
      </c>
      <c r="AO33" s="35">
        <f t="shared" si="12"/>
        <v>1.0290757906768189E-2</v>
      </c>
      <c r="AP33" s="5">
        <f t="shared" si="13"/>
        <v>4047.5840768415483</v>
      </c>
      <c r="AQ33" s="35">
        <f t="shared" si="14"/>
        <v>7.7499999999999999E-2</v>
      </c>
      <c r="AR33" s="5">
        <f t="shared" si="46"/>
        <v>13814.758525722355</v>
      </c>
      <c r="AS33" s="5">
        <f t="shared" si="47"/>
        <v>114566.31587845847</v>
      </c>
      <c r="AT33" s="5">
        <f t="shared" si="15"/>
        <v>626185.24147427757</v>
      </c>
      <c r="AU33" s="5">
        <f t="shared" si="16"/>
        <v>128381.07440418082</v>
      </c>
      <c r="AV33" s="150"/>
      <c r="AW33" s="2">
        <v>28</v>
      </c>
      <c r="AX33" s="118">
        <v>45689</v>
      </c>
      <c r="AY33" s="5">
        <f t="shared" si="48"/>
        <v>626077.39688611648</v>
      </c>
      <c r="AZ33" s="5">
        <f t="shared" si="49"/>
        <v>4474.9728547377763</v>
      </c>
      <c r="BA33" s="5">
        <f t="shared" si="17"/>
        <v>561.98912419954877</v>
      </c>
      <c r="BB33" s="35">
        <f t="shared" si="18"/>
        <v>1.0771622684249846E-2</v>
      </c>
      <c r="BC33" s="5">
        <f t="shared" si="19"/>
        <v>3912.9837305382275</v>
      </c>
      <c r="BD33" s="35">
        <f t="shared" si="20"/>
        <v>7.4999999999999997E-2</v>
      </c>
      <c r="BE33" s="5">
        <f t="shared" si="50"/>
        <v>14484.592238083011</v>
      </c>
      <c r="BF33" s="5">
        <f t="shared" si="51"/>
        <v>110814.64769457471</v>
      </c>
      <c r="BG33" s="5">
        <f t="shared" si="21"/>
        <v>625515.40776191698</v>
      </c>
      <c r="BH33" s="5">
        <f t="shared" si="22"/>
        <v>125299.23993265773</v>
      </c>
      <c r="BI33" s="150"/>
      <c r="BJ33" s="2">
        <v>28</v>
      </c>
      <c r="BK33" s="118">
        <v>45689</v>
      </c>
      <c r="BL33" s="5">
        <f t="shared" si="52"/>
        <v>625405.90017170541</v>
      </c>
      <c r="BM33" s="5">
        <f t="shared" si="53"/>
        <v>4365.9281923596263</v>
      </c>
      <c r="BN33" s="5">
        <f t="shared" si="23"/>
        <v>587.43421215557282</v>
      </c>
      <c r="BO33" s="35">
        <f t="shared" si="24"/>
        <v>1.1271416761388901E-2</v>
      </c>
      <c r="BP33" s="5">
        <f t="shared" si="25"/>
        <v>3778.4939802040535</v>
      </c>
      <c r="BQ33" s="35">
        <f t="shared" si="26"/>
        <v>7.2499999999999995E-2</v>
      </c>
      <c r="BR33" s="5">
        <f t="shared" si="54"/>
        <v>15181.534040449966</v>
      </c>
      <c r="BS33" s="5">
        <f t="shared" si="55"/>
        <v>107064.45534561959</v>
      </c>
      <c r="BT33" s="5">
        <f t="shared" si="27"/>
        <v>624818.46595954988</v>
      </c>
      <c r="BU33" s="5">
        <f t="shared" si="28"/>
        <v>122245.98938606956</v>
      </c>
      <c r="BV33" s="150"/>
      <c r="BW33" s="2">
        <v>28</v>
      </c>
      <c r="BX33" s="118">
        <v>45689</v>
      </c>
      <c r="BY33" s="5">
        <f t="shared" si="56"/>
        <v>624707.51297217316</v>
      </c>
      <c r="BZ33" s="5">
        <f t="shared" si="57"/>
        <v>4257.9359691467689</v>
      </c>
      <c r="CA33" s="5">
        <f t="shared" si="29"/>
        <v>613.8088101424255</v>
      </c>
      <c r="CB33" s="35">
        <f t="shared" si="30"/>
        <v>1.179064693277861E-2</v>
      </c>
      <c r="CC33" s="5">
        <f t="shared" si="31"/>
        <v>3644.1271590043434</v>
      </c>
      <c r="CD33" s="35">
        <f t="shared" si="32"/>
        <v>7.0000000000000007E-2</v>
      </c>
      <c r="CE33" s="5">
        <f t="shared" si="58"/>
        <v>15906.295837969279</v>
      </c>
      <c r="CF33" s="5">
        <f t="shared" si="59"/>
        <v>103315.91129814027</v>
      </c>
      <c r="CG33" s="5">
        <f t="shared" si="33"/>
        <v>624093.70416203071</v>
      </c>
      <c r="CH33" s="5">
        <f t="shared" si="34"/>
        <v>119222.20713610956</v>
      </c>
    </row>
    <row r="34" spans="1:86" ht="14.25" customHeight="1">
      <c r="A34" s="161">
        <f t="shared" si="65"/>
        <v>26</v>
      </c>
      <c r="B34" s="11">
        <f t="shared" si="66"/>
        <v>1056134.8397721855</v>
      </c>
      <c r="C34" s="11">
        <f t="shared" si="60"/>
        <v>1017542.0650059781</v>
      </c>
      <c r="D34" s="11">
        <f t="shared" si="61"/>
        <v>979249.74765671778</v>
      </c>
      <c r="E34" s="162">
        <f t="shared" si="62"/>
        <v>941269.11882766278</v>
      </c>
      <c r="F34" s="11">
        <f t="shared" si="63"/>
        <v>903611.50091101567</v>
      </c>
      <c r="G34" s="22">
        <f t="shared" si="64"/>
        <v>866288.28601548926</v>
      </c>
      <c r="I34" s="150"/>
      <c r="J34" s="2">
        <v>29</v>
      </c>
      <c r="K34" s="118">
        <v>45717</v>
      </c>
      <c r="L34" s="5">
        <f t="shared" si="35"/>
        <v>627446.45902663982</v>
      </c>
      <c r="M34" s="5">
        <f t="shared" si="0"/>
        <v>4808.1062659259223</v>
      </c>
      <c r="N34" s="5">
        <f t="shared" si="1"/>
        <v>494.41186011777336</v>
      </c>
      <c r="O34" s="35">
        <f t="shared" si="2"/>
        <v>9.4556949617933574E-3</v>
      </c>
      <c r="P34" s="5">
        <f t="shared" si="3"/>
        <v>4313.694405808149</v>
      </c>
      <c r="Q34" s="35">
        <f t="shared" si="4"/>
        <v>8.2500000000000004E-2</v>
      </c>
      <c r="R34" s="5">
        <f t="shared" si="36"/>
        <v>13047.95283347783</v>
      </c>
      <c r="S34" s="5">
        <f t="shared" si="37"/>
        <v>126387.12887837391</v>
      </c>
      <c r="T34" s="5">
        <f t="shared" si="38"/>
        <v>626952.04716652201</v>
      </c>
      <c r="U34" s="5">
        <f t="shared" si="39"/>
        <v>139435.08171185176</v>
      </c>
      <c r="V34" s="150"/>
      <c r="W34" s="2">
        <v>29</v>
      </c>
      <c r="X34" s="118">
        <v>45717</v>
      </c>
      <c r="Y34" s="5">
        <f t="shared" si="40"/>
        <v>626828.68473610666</v>
      </c>
      <c r="Z34" s="5">
        <f t="shared" si="41"/>
        <v>4696.0932728280159</v>
      </c>
      <c r="AA34" s="5">
        <f t="shared" si="5"/>
        <v>517.23537458730425</v>
      </c>
      <c r="AB34" s="35">
        <f t="shared" si="6"/>
        <v>9.9019471287608817E-3</v>
      </c>
      <c r="AC34" s="5">
        <f t="shared" si="7"/>
        <v>4178.8578982407116</v>
      </c>
      <c r="AD34" s="35">
        <f t="shared" si="8"/>
        <v>8.0000000000000016E-2</v>
      </c>
      <c r="AE34" s="5">
        <f t="shared" si="42"/>
        <v>13688.550638480727</v>
      </c>
      <c r="AF34" s="5">
        <f t="shared" si="43"/>
        <v>122498.15427353172</v>
      </c>
      <c r="AG34" s="5">
        <f t="shared" si="9"/>
        <v>626311.44936151931</v>
      </c>
      <c r="AH34" s="5">
        <f t="shared" si="10"/>
        <v>136186.70491201244</v>
      </c>
      <c r="AI34" s="150"/>
      <c r="AJ34" s="2">
        <v>29</v>
      </c>
      <c r="AK34" s="118">
        <v>45717</v>
      </c>
      <c r="AL34" s="5">
        <f t="shared" si="44"/>
        <v>626185.24147427757</v>
      </c>
      <c r="AM34" s="5">
        <f t="shared" si="45"/>
        <v>4585.0383715778862</v>
      </c>
      <c r="AN34" s="5">
        <f t="shared" si="11"/>
        <v>540.92535372317707</v>
      </c>
      <c r="AO34" s="35">
        <f t="shared" si="12"/>
        <v>1.0366108644457354E-2</v>
      </c>
      <c r="AP34" s="5">
        <f t="shared" si="13"/>
        <v>4044.1130178547091</v>
      </c>
      <c r="AQ34" s="35">
        <f t="shared" si="14"/>
        <v>7.7499999999999999E-2</v>
      </c>
      <c r="AR34" s="5">
        <f t="shared" si="46"/>
        <v>14355.683879445533</v>
      </c>
      <c r="AS34" s="5">
        <f t="shared" si="47"/>
        <v>118610.42889631317</v>
      </c>
      <c r="AT34" s="5">
        <f t="shared" si="15"/>
        <v>625644.31612055434</v>
      </c>
      <c r="AU34" s="5">
        <f t="shared" si="16"/>
        <v>132966.11277575869</v>
      </c>
      <c r="AV34" s="150"/>
      <c r="AW34" s="2">
        <v>29</v>
      </c>
      <c r="AX34" s="118">
        <v>45717</v>
      </c>
      <c r="AY34" s="5">
        <f t="shared" si="48"/>
        <v>625515.40776191698</v>
      </c>
      <c r="AZ34" s="5">
        <f t="shared" si="49"/>
        <v>4474.9728547377763</v>
      </c>
      <c r="BA34" s="5">
        <f t="shared" si="17"/>
        <v>565.50155622579541</v>
      </c>
      <c r="BB34" s="35">
        <f t="shared" si="18"/>
        <v>1.0848683486454474E-2</v>
      </c>
      <c r="BC34" s="5">
        <f t="shared" si="19"/>
        <v>3909.4712985119809</v>
      </c>
      <c r="BD34" s="35">
        <f t="shared" si="20"/>
        <v>7.4999999999999997E-2</v>
      </c>
      <c r="BE34" s="5">
        <f t="shared" si="50"/>
        <v>15050.093794308807</v>
      </c>
      <c r="BF34" s="5">
        <f t="shared" si="51"/>
        <v>114724.1189930867</v>
      </c>
      <c r="BG34" s="5">
        <f t="shared" si="21"/>
        <v>624949.90620569116</v>
      </c>
      <c r="BH34" s="5">
        <f t="shared" si="22"/>
        <v>129774.2127873955</v>
      </c>
      <c r="BI34" s="150"/>
      <c r="BJ34" s="2">
        <v>29</v>
      </c>
      <c r="BK34" s="118">
        <v>45717</v>
      </c>
      <c r="BL34" s="5">
        <f t="shared" si="52"/>
        <v>624818.46595954988</v>
      </c>
      <c r="BM34" s="5">
        <f t="shared" si="53"/>
        <v>4365.9281923596263</v>
      </c>
      <c r="BN34" s="5">
        <f t="shared" si="23"/>
        <v>590.98329385401257</v>
      </c>
      <c r="BO34" s="35">
        <f t="shared" si="24"/>
        <v>1.135017595127745E-2</v>
      </c>
      <c r="BP34" s="5">
        <f t="shared" si="25"/>
        <v>3774.9448985056138</v>
      </c>
      <c r="BQ34" s="35">
        <f t="shared" si="26"/>
        <v>7.2499999999999995E-2</v>
      </c>
      <c r="BR34" s="5">
        <f t="shared" si="54"/>
        <v>15772.517334303979</v>
      </c>
      <c r="BS34" s="5">
        <f t="shared" si="55"/>
        <v>110839.40024412519</v>
      </c>
      <c r="BT34" s="5">
        <f t="shared" si="27"/>
        <v>624227.48266569583</v>
      </c>
      <c r="BU34" s="5">
        <f t="shared" si="28"/>
        <v>126611.91757842917</v>
      </c>
      <c r="BV34" s="150"/>
      <c r="BW34" s="2">
        <v>29</v>
      </c>
      <c r="BX34" s="118">
        <v>45717</v>
      </c>
      <c r="BY34" s="5">
        <f t="shared" si="56"/>
        <v>624093.70416203071</v>
      </c>
      <c r="BZ34" s="5">
        <f t="shared" si="57"/>
        <v>4257.9359691467689</v>
      </c>
      <c r="CA34" s="5">
        <f t="shared" si="29"/>
        <v>617.38936153492295</v>
      </c>
      <c r="CB34" s="35">
        <f t="shared" si="30"/>
        <v>1.1871089692158783E-2</v>
      </c>
      <c r="CC34" s="5">
        <f t="shared" si="31"/>
        <v>3640.546607611846</v>
      </c>
      <c r="CD34" s="35">
        <f t="shared" si="32"/>
        <v>7.0000000000000007E-2</v>
      </c>
      <c r="CE34" s="5">
        <f t="shared" si="58"/>
        <v>16523.685199504202</v>
      </c>
      <c r="CF34" s="5">
        <f t="shared" si="59"/>
        <v>106956.45790575212</v>
      </c>
      <c r="CG34" s="5">
        <f t="shared" si="33"/>
        <v>623476.31480049575</v>
      </c>
      <c r="CH34" s="5">
        <f t="shared" si="34"/>
        <v>123480.14310525631</v>
      </c>
    </row>
    <row r="35" spans="1:86" ht="14.25" customHeight="1">
      <c r="A35" s="161">
        <f t="shared" si="65"/>
        <v>27</v>
      </c>
      <c r="B35" s="11">
        <f t="shared" si="66"/>
        <v>1070698.5291101569</v>
      </c>
      <c r="C35" s="11">
        <f t="shared" si="60"/>
        <v>1031395.0355762545</v>
      </c>
      <c r="D35" s="11">
        <f t="shared" si="61"/>
        <v>992409.17431005312</v>
      </c>
      <c r="E35" s="162">
        <f t="shared" si="62"/>
        <v>953752.24363880896</v>
      </c>
      <c r="F35" s="11">
        <f t="shared" si="63"/>
        <v>915435.62200758897</v>
      </c>
      <c r="G35" s="22">
        <f t="shared" si="64"/>
        <v>877470.74590565998</v>
      </c>
      <c r="I35" s="150"/>
      <c r="J35" s="2">
        <v>30</v>
      </c>
      <c r="K35" s="118">
        <v>45748</v>
      </c>
      <c r="L35" s="5">
        <f t="shared" si="35"/>
        <v>626952.04716652201</v>
      </c>
      <c r="M35" s="5">
        <f t="shared" si="0"/>
        <v>4808.1062659259223</v>
      </c>
      <c r="N35" s="5">
        <f t="shared" si="1"/>
        <v>497.81094165608374</v>
      </c>
      <c r="O35" s="35">
        <f t="shared" si="2"/>
        <v>9.5282108526018559E-3</v>
      </c>
      <c r="P35" s="5">
        <f t="shared" si="3"/>
        <v>4310.2953242698386</v>
      </c>
      <c r="Q35" s="35">
        <f t="shared" si="4"/>
        <v>8.2500000000000004E-2</v>
      </c>
      <c r="R35" s="5">
        <f t="shared" si="36"/>
        <v>13545.763775133913</v>
      </c>
      <c r="S35" s="5">
        <f t="shared" si="37"/>
        <v>130697.42420264376</v>
      </c>
      <c r="T35" s="5">
        <f t="shared" si="38"/>
        <v>626454.23622486589</v>
      </c>
      <c r="U35" s="5">
        <f t="shared" si="39"/>
        <v>144243.18797777768</v>
      </c>
      <c r="V35" s="150"/>
      <c r="W35" s="2">
        <v>30</v>
      </c>
      <c r="X35" s="118">
        <v>45748</v>
      </c>
      <c r="Y35" s="5">
        <f t="shared" si="40"/>
        <v>626311.44936151931</v>
      </c>
      <c r="Z35" s="5">
        <f t="shared" si="41"/>
        <v>4696.0932728280159</v>
      </c>
      <c r="AA35" s="5">
        <f t="shared" si="5"/>
        <v>520.68361041788648</v>
      </c>
      <c r="AB35" s="35">
        <f t="shared" si="6"/>
        <v>9.9761920868351416E-3</v>
      </c>
      <c r="AC35" s="5">
        <f t="shared" si="7"/>
        <v>4175.4096624101294</v>
      </c>
      <c r="AD35" s="35">
        <f t="shared" si="8"/>
        <v>8.0000000000000016E-2</v>
      </c>
      <c r="AE35" s="5">
        <f t="shared" si="42"/>
        <v>14209.234248898614</v>
      </c>
      <c r="AF35" s="5">
        <f t="shared" si="43"/>
        <v>126673.56393594184</v>
      </c>
      <c r="AG35" s="5">
        <f t="shared" si="9"/>
        <v>625790.76575110143</v>
      </c>
      <c r="AH35" s="5">
        <f t="shared" si="10"/>
        <v>140882.79818484045</v>
      </c>
      <c r="AI35" s="150"/>
      <c r="AJ35" s="2">
        <v>30</v>
      </c>
      <c r="AK35" s="118">
        <v>45748</v>
      </c>
      <c r="AL35" s="5">
        <f t="shared" si="44"/>
        <v>625644.31612055434</v>
      </c>
      <c r="AM35" s="5">
        <f t="shared" si="45"/>
        <v>4585.0383715778862</v>
      </c>
      <c r="AN35" s="5">
        <f t="shared" si="11"/>
        <v>544.41882996597269</v>
      </c>
      <c r="AO35" s="35">
        <f t="shared" si="12"/>
        <v>1.0442076737947755E-2</v>
      </c>
      <c r="AP35" s="5">
        <f t="shared" si="13"/>
        <v>4040.6195416119135</v>
      </c>
      <c r="AQ35" s="35">
        <f t="shared" si="14"/>
        <v>7.7499999999999999E-2</v>
      </c>
      <c r="AR35" s="5">
        <f t="shared" si="46"/>
        <v>14900.102709411505</v>
      </c>
      <c r="AS35" s="5">
        <f t="shared" si="47"/>
        <v>122651.04843792508</v>
      </c>
      <c r="AT35" s="5">
        <f t="shared" si="15"/>
        <v>625099.89729058836</v>
      </c>
      <c r="AU35" s="5">
        <f t="shared" si="16"/>
        <v>137551.15114733658</v>
      </c>
      <c r="AV35" s="150"/>
      <c r="AW35" s="2">
        <v>30</v>
      </c>
      <c r="AX35" s="118">
        <v>45748</v>
      </c>
      <c r="AY35" s="5">
        <f t="shared" si="48"/>
        <v>624949.90620569116</v>
      </c>
      <c r="AZ35" s="5">
        <f t="shared" si="49"/>
        <v>4474.9728547377763</v>
      </c>
      <c r="BA35" s="5">
        <f t="shared" si="17"/>
        <v>569.03594095220706</v>
      </c>
      <c r="BB35" s="35">
        <f t="shared" si="18"/>
        <v>1.0926365815277086E-2</v>
      </c>
      <c r="BC35" s="5">
        <f t="shared" si="19"/>
        <v>3905.9369137855692</v>
      </c>
      <c r="BD35" s="35">
        <f t="shared" si="20"/>
        <v>7.4999999999999997E-2</v>
      </c>
      <c r="BE35" s="5">
        <f t="shared" si="50"/>
        <v>15619.129735261013</v>
      </c>
      <c r="BF35" s="5">
        <f t="shared" si="51"/>
        <v>118630.05590687227</v>
      </c>
      <c r="BG35" s="5">
        <f t="shared" si="21"/>
        <v>624380.87026473891</v>
      </c>
      <c r="BH35" s="5">
        <f t="shared" si="22"/>
        <v>134249.18564213329</v>
      </c>
      <c r="BI35" s="150"/>
      <c r="BJ35" s="2">
        <v>30</v>
      </c>
      <c r="BK35" s="118">
        <v>45748</v>
      </c>
      <c r="BL35" s="5">
        <f t="shared" si="52"/>
        <v>624227.48266569583</v>
      </c>
      <c r="BM35" s="5">
        <f t="shared" si="53"/>
        <v>4365.9281923596263</v>
      </c>
      <c r="BN35" s="5">
        <f t="shared" si="23"/>
        <v>594.55381792104754</v>
      </c>
      <c r="BO35" s="35">
        <f t="shared" si="24"/>
        <v>1.1429560557931283E-2</v>
      </c>
      <c r="BP35" s="5">
        <f t="shared" si="25"/>
        <v>3771.3743744385788</v>
      </c>
      <c r="BQ35" s="35">
        <f t="shared" si="26"/>
        <v>7.2499999999999995E-2</v>
      </c>
      <c r="BR35" s="5">
        <f t="shared" si="54"/>
        <v>16367.071152225026</v>
      </c>
      <c r="BS35" s="5">
        <f t="shared" si="55"/>
        <v>114610.77461856377</v>
      </c>
      <c r="BT35" s="5">
        <f t="shared" si="27"/>
        <v>623632.92884777475</v>
      </c>
      <c r="BU35" s="5">
        <f t="shared" si="28"/>
        <v>130977.84577078879</v>
      </c>
      <c r="BV35" s="150"/>
      <c r="BW35" s="2">
        <v>30</v>
      </c>
      <c r="BX35" s="118">
        <v>45748</v>
      </c>
      <c r="BY35" s="5">
        <f t="shared" si="56"/>
        <v>623476.31480049575</v>
      </c>
      <c r="BZ35" s="5">
        <f t="shared" si="57"/>
        <v>4257.9359691467689</v>
      </c>
      <c r="CA35" s="5">
        <f t="shared" si="29"/>
        <v>620.9907994772102</v>
      </c>
      <c r="CB35" s="35">
        <f t="shared" si="30"/>
        <v>1.1952161480442171E-2</v>
      </c>
      <c r="CC35" s="5">
        <f t="shared" si="31"/>
        <v>3636.9451696695587</v>
      </c>
      <c r="CD35" s="35">
        <f t="shared" si="32"/>
        <v>7.0000000000000007E-2</v>
      </c>
      <c r="CE35" s="5">
        <f t="shared" si="58"/>
        <v>17144.675998981413</v>
      </c>
      <c r="CF35" s="5">
        <f t="shared" si="59"/>
        <v>110593.40307542168</v>
      </c>
      <c r="CG35" s="5">
        <f t="shared" si="33"/>
        <v>622855.32400101854</v>
      </c>
      <c r="CH35" s="5">
        <f t="shared" si="34"/>
        <v>127738.0790744031</v>
      </c>
    </row>
    <row r="36" spans="1:86" ht="14.25" customHeight="1">
      <c r="A36" s="161">
        <f t="shared" si="65"/>
        <v>28</v>
      </c>
      <c r="B36" s="11">
        <f t="shared" si="66"/>
        <v>1081566.009230034</v>
      </c>
      <c r="C36" s="11">
        <f t="shared" si="60"/>
        <v>1041720.5147648811</v>
      </c>
      <c r="D36" s="11">
        <f t="shared" si="61"/>
        <v>1002206.6158485934</v>
      </c>
      <c r="E36" s="162">
        <f t="shared" si="62"/>
        <v>963035.62060060701</v>
      </c>
      <c r="F36" s="11">
        <f t="shared" si="63"/>
        <v>924218.90856250853</v>
      </c>
      <c r="G36" s="22">
        <f t="shared" si="64"/>
        <v>885767.90829957917</v>
      </c>
      <c r="I36" s="150"/>
      <c r="J36" s="2">
        <v>31</v>
      </c>
      <c r="K36" s="118">
        <v>45778</v>
      </c>
      <c r="L36" s="5">
        <f t="shared" si="35"/>
        <v>626454.23622486589</v>
      </c>
      <c r="M36" s="5">
        <f t="shared" si="0"/>
        <v>4808.1062659259223</v>
      </c>
      <c r="N36" s="5">
        <f t="shared" si="1"/>
        <v>501.23339187996953</v>
      </c>
      <c r="O36" s="35">
        <f t="shared" si="2"/>
        <v>9.6013409356220242E-3</v>
      </c>
      <c r="P36" s="5">
        <f t="shared" si="3"/>
        <v>4306.8728740459528</v>
      </c>
      <c r="Q36" s="35">
        <f t="shared" si="4"/>
        <v>8.2500000000000004E-2</v>
      </c>
      <c r="R36" s="5">
        <f t="shared" si="36"/>
        <v>14046.997167013884</v>
      </c>
      <c r="S36" s="5">
        <f t="shared" si="37"/>
        <v>135004.29707668972</v>
      </c>
      <c r="T36" s="5">
        <f t="shared" si="38"/>
        <v>625953.00283298595</v>
      </c>
      <c r="U36" s="5">
        <f t="shared" si="39"/>
        <v>149051.2942437036</v>
      </c>
      <c r="V36" s="150"/>
      <c r="W36" s="2">
        <v>31</v>
      </c>
      <c r="X36" s="118">
        <v>45778</v>
      </c>
      <c r="Y36" s="5">
        <f t="shared" si="40"/>
        <v>625790.76575110143</v>
      </c>
      <c r="Z36" s="5">
        <f t="shared" si="41"/>
        <v>4696.0932728280159</v>
      </c>
      <c r="AA36" s="5">
        <f t="shared" si="5"/>
        <v>524.15483448733903</v>
      </c>
      <c r="AB36" s="35">
        <f t="shared" si="6"/>
        <v>1.0051055972835754E-2</v>
      </c>
      <c r="AC36" s="5">
        <f t="shared" si="7"/>
        <v>4171.9384383406768</v>
      </c>
      <c r="AD36" s="35">
        <f t="shared" si="8"/>
        <v>8.0000000000000016E-2</v>
      </c>
      <c r="AE36" s="5">
        <f t="shared" si="42"/>
        <v>14733.389083385953</v>
      </c>
      <c r="AF36" s="5">
        <f t="shared" si="43"/>
        <v>130845.50237428251</v>
      </c>
      <c r="AG36" s="5">
        <f t="shared" si="9"/>
        <v>625266.61091661407</v>
      </c>
      <c r="AH36" s="5">
        <f t="shared" si="10"/>
        <v>145578.89145766848</v>
      </c>
      <c r="AI36" s="150"/>
      <c r="AJ36" s="2">
        <v>31</v>
      </c>
      <c r="AK36" s="118">
        <v>45778</v>
      </c>
      <c r="AL36" s="5">
        <f t="shared" si="44"/>
        <v>625099.89729058836</v>
      </c>
      <c r="AM36" s="5">
        <f t="shared" si="45"/>
        <v>4585.0383715778862</v>
      </c>
      <c r="AN36" s="5">
        <f t="shared" si="11"/>
        <v>547.93486824283627</v>
      </c>
      <c r="AO36" s="35">
        <f t="shared" si="12"/>
        <v>1.0518668211934505E-2</v>
      </c>
      <c r="AP36" s="5">
        <f t="shared" si="13"/>
        <v>4037.1035033350499</v>
      </c>
      <c r="AQ36" s="35">
        <f t="shared" si="14"/>
        <v>7.7499999999999999E-2</v>
      </c>
      <c r="AR36" s="5">
        <f t="shared" si="46"/>
        <v>15448.037577654341</v>
      </c>
      <c r="AS36" s="5">
        <f t="shared" si="47"/>
        <v>126688.15194126013</v>
      </c>
      <c r="AT36" s="5">
        <f t="shared" si="15"/>
        <v>624551.96242234553</v>
      </c>
      <c r="AU36" s="5">
        <f t="shared" si="16"/>
        <v>142136.18951891447</v>
      </c>
      <c r="AV36" s="150"/>
      <c r="AW36" s="2">
        <v>31</v>
      </c>
      <c r="AX36" s="118">
        <v>45778</v>
      </c>
      <c r="AY36" s="5">
        <f t="shared" si="48"/>
        <v>624380.87026473891</v>
      </c>
      <c r="AZ36" s="5">
        <f t="shared" si="49"/>
        <v>4474.9728547377763</v>
      </c>
      <c r="BA36" s="5">
        <f t="shared" si="17"/>
        <v>572.59241558315853</v>
      </c>
      <c r="BB36" s="35">
        <f t="shared" si="18"/>
        <v>1.1004675694315453E-2</v>
      </c>
      <c r="BC36" s="5">
        <f t="shared" si="19"/>
        <v>3902.3804391546178</v>
      </c>
      <c r="BD36" s="35">
        <f t="shared" si="20"/>
        <v>7.4999999999999997E-2</v>
      </c>
      <c r="BE36" s="5">
        <f t="shared" si="50"/>
        <v>16191.722150844171</v>
      </c>
      <c r="BF36" s="5">
        <f t="shared" si="51"/>
        <v>122532.43634602688</v>
      </c>
      <c r="BG36" s="5">
        <f t="shared" si="21"/>
        <v>623808.27784915571</v>
      </c>
      <c r="BH36" s="5">
        <f t="shared" si="22"/>
        <v>138724.15849687104</v>
      </c>
      <c r="BI36" s="150"/>
      <c r="BJ36" s="2">
        <v>31</v>
      </c>
      <c r="BK36" s="118">
        <v>45778</v>
      </c>
      <c r="BL36" s="5">
        <f t="shared" si="52"/>
        <v>623632.92884777475</v>
      </c>
      <c r="BM36" s="5">
        <f t="shared" si="53"/>
        <v>4365.9281923596263</v>
      </c>
      <c r="BN36" s="5">
        <f t="shared" si="23"/>
        <v>598.14591390432088</v>
      </c>
      <c r="BO36" s="35">
        <f t="shared" si="24"/>
        <v>1.150957660320066E-2</v>
      </c>
      <c r="BP36" s="5">
        <f t="shared" si="25"/>
        <v>3767.7822784553055</v>
      </c>
      <c r="BQ36" s="35">
        <f t="shared" si="26"/>
        <v>7.2499999999999995E-2</v>
      </c>
      <c r="BR36" s="5">
        <f t="shared" si="54"/>
        <v>16965.217066129346</v>
      </c>
      <c r="BS36" s="5">
        <f t="shared" si="55"/>
        <v>118378.55689701907</v>
      </c>
      <c r="BT36" s="5">
        <f t="shared" si="27"/>
        <v>623034.78293387045</v>
      </c>
      <c r="BU36" s="5">
        <f t="shared" si="28"/>
        <v>135343.77396314841</v>
      </c>
      <c r="BV36" s="150"/>
      <c r="BW36" s="2">
        <v>31</v>
      </c>
      <c r="BX36" s="118">
        <v>45778</v>
      </c>
      <c r="BY36" s="5">
        <f t="shared" si="56"/>
        <v>622855.32400101854</v>
      </c>
      <c r="BZ36" s="5">
        <f t="shared" si="57"/>
        <v>4257.9359691467689</v>
      </c>
      <c r="CA36" s="5">
        <f t="shared" si="29"/>
        <v>624.61324580749397</v>
      </c>
      <c r="CB36" s="35">
        <f t="shared" si="30"/>
        <v>1.203386831719154E-2</v>
      </c>
      <c r="CC36" s="5">
        <f t="shared" si="31"/>
        <v>3633.3227233392749</v>
      </c>
      <c r="CD36" s="35">
        <f t="shared" si="32"/>
        <v>7.0000000000000007E-2</v>
      </c>
      <c r="CE36" s="5">
        <f t="shared" si="58"/>
        <v>17769.289244788906</v>
      </c>
      <c r="CF36" s="5">
        <f t="shared" si="59"/>
        <v>114226.72579876095</v>
      </c>
      <c r="CG36" s="5">
        <f t="shared" si="33"/>
        <v>622230.71075521107</v>
      </c>
      <c r="CH36" s="5">
        <f t="shared" si="34"/>
        <v>131996.01504354985</v>
      </c>
    </row>
    <row r="37" spans="1:86" ht="14.25" customHeight="1">
      <c r="A37" s="161">
        <f t="shared" si="65"/>
        <v>29</v>
      </c>
      <c r="B37" s="11">
        <f t="shared" si="66"/>
        <v>1088420.544059132</v>
      </c>
      <c r="C37" s="11">
        <f t="shared" si="60"/>
        <v>1048225.7225269134</v>
      </c>
      <c r="D37" s="11">
        <f t="shared" si="61"/>
        <v>1008372.061169302</v>
      </c>
      <c r="E37" s="162">
        <f t="shared" si="62"/>
        <v>968870.84497182758</v>
      </c>
      <c r="F37" s="11">
        <f t="shared" si="63"/>
        <v>929733.42479579186</v>
      </c>
      <c r="G37" s="22">
        <f t="shared" si="64"/>
        <v>890971.19480794866</v>
      </c>
      <c r="I37" s="150"/>
      <c r="J37" s="2">
        <v>32</v>
      </c>
      <c r="K37" s="118">
        <v>45809</v>
      </c>
      <c r="L37" s="5">
        <f t="shared" si="35"/>
        <v>625953.00283298595</v>
      </c>
      <c r="M37" s="5">
        <f t="shared" si="0"/>
        <v>4808.1062659259223</v>
      </c>
      <c r="N37" s="5">
        <f t="shared" si="1"/>
        <v>504.67937144914413</v>
      </c>
      <c r="O37" s="35">
        <f t="shared" si="2"/>
        <v>9.6750913087409636E-3</v>
      </c>
      <c r="P37" s="5">
        <f t="shared" si="3"/>
        <v>4303.4268944767782</v>
      </c>
      <c r="Q37" s="35">
        <f t="shared" si="4"/>
        <v>8.2500000000000004E-2</v>
      </c>
      <c r="R37" s="5">
        <f t="shared" si="36"/>
        <v>14551.676538463027</v>
      </c>
      <c r="S37" s="5">
        <f t="shared" si="37"/>
        <v>139307.7239711665</v>
      </c>
      <c r="T37" s="5">
        <f t="shared" si="38"/>
        <v>625448.32346153678</v>
      </c>
      <c r="U37" s="5">
        <f t="shared" si="39"/>
        <v>153859.40050962951</v>
      </c>
      <c r="V37" s="150"/>
      <c r="W37" s="2">
        <v>32</v>
      </c>
      <c r="X37" s="118">
        <v>45809</v>
      </c>
      <c r="Y37" s="5">
        <f t="shared" si="40"/>
        <v>625266.61091661407</v>
      </c>
      <c r="Z37" s="5">
        <f t="shared" si="41"/>
        <v>4696.0932728280159</v>
      </c>
      <c r="AA37" s="5">
        <f t="shared" si="5"/>
        <v>527.64920005058866</v>
      </c>
      <c r="AB37" s="35">
        <f t="shared" si="6"/>
        <v>1.0126544885108979E-2</v>
      </c>
      <c r="AC37" s="5">
        <f t="shared" si="7"/>
        <v>4168.4440727774272</v>
      </c>
      <c r="AD37" s="35">
        <f t="shared" si="8"/>
        <v>0.08</v>
      </c>
      <c r="AE37" s="5">
        <f t="shared" si="42"/>
        <v>15261.038283436541</v>
      </c>
      <c r="AF37" s="5">
        <f t="shared" si="43"/>
        <v>135013.94644705995</v>
      </c>
      <c r="AG37" s="5">
        <f t="shared" si="9"/>
        <v>624738.96171656344</v>
      </c>
      <c r="AH37" s="5">
        <f t="shared" si="10"/>
        <v>150274.98473049648</v>
      </c>
      <c r="AI37" s="150"/>
      <c r="AJ37" s="2">
        <v>32</v>
      </c>
      <c r="AK37" s="118">
        <v>45809</v>
      </c>
      <c r="AL37" s="5">
        <f t="shared" si="44"/>
        <v>624551.96242234553</v>
      </c>
      <c r="AM37" s="5">
        <f t="shared" si="45"/>
        <v>4585.0383715778862</v>
      </c>
      <c r="AN37" s="5">
        <f t="shared" si="11"/>
        <v>551.47361426690486</v>
      </c>
      <c r="AO37" s="35">
        <f t="shared" si="12"/>
        <v>1.0595889164347436E-2</v>
      </c>
      <c r="AP37" s="5">
        <f t="shared" si="13"/>
        <v>4033.5647573109813</v>
      </c>
      <c r="AQ37" s="35">
        <f t="shared" si="14"/>
        <v>7.7499999999999999E-2</v>
      </c>
      <c r="AR37" s="5">
        <f t="shared" si="46"/>
        <v>15999.511191921245</v>
      </c>
      <c r="AS37" s="5">
        <f t="shared" si="47"/>
        <v>130721.71669857111</v>
      </c>
      <c r="AT37" s="5">
        <f t="shared" si="15"/>
        <v>624000.48880807857</v>
      </c>
      <c r="AU37" s="5">
        <f t="shared" si="16"/>
        <v>146721.22789049236</v>
      </c>
      <c r="AV37" s="150"/>
      <c r="AW37" s="2">
        <v>32</v>
      </c>
      <c r="AX37" s="118">
        <v>45809</v>
      </c>
      <c r="AY37" s="5">
        <f t="shared" si="48"/>
        <v>623808.27784915571</v>
      </c>
      <c r="AZ37" s="5">
        <f t="shared" si="49"/>
        <v>4474.9728547377763</v>
      </c>
      <c r="BA37" s="5">
        <f t="shared" si="17"/>
        <v>576.17111818055355</v>
      </c>
      <c r="BB37" s="35">
        <f t="shared" si="18"/>
        <v>1.1083619220324845E-2</v>
      </c>
      <c r="BC37" s="5">
        <f t="shared" si="19"/>
        <v>3898.8017365572227</v>
      </c>
      <c r="BD37" s="35">
        <f t="shared" si="20"/>
        <v>7.4999999999999997E-2</v>
      </c>
      <c r="BE37" s="5">
        <f t="shared" si="50"/>
        <v>16767.893269024724</v>
      </c>
      <c r="BF37" s="5">
        <f t="shared" si="51"/>
        <v>126431.2380825841</v>
      </c>
      <c r="BG37" s="5">
        <f t="shared" si="21"/>
        <v>623232.10673097521</v>
      </c>
      <c r="BH37" s="5">
        <f t="shared" si="22"/>
        <v>143199.13135160881</v>
      </c>
      <c r="BI37" s="150"/>
      <c r="BJ37" s="2">
        <v>32</v>
      </c>
      <c r="BK37" s="118">
        <v>45809</v>
      </c>
      <c r="BL37" s="5">
        <f t="shared" si="52"/>
        <v>623034.78293387045</v>
      </c>
      <c r="BM37" s="5">
        <f t="shared" si="53"/>
        <v>4365.9281923596263</v>
      </c>
      <c r="BN37" s="5">
        <f t="shared" si="23"/>
        <v>601.75971213415914</v>
      </c>
      <c r="BO37" s="35">
        <f t="shared" si="24"/>
        <v>1.1590230182022383E-2</v>
      </c>
      <c r="BP37" s="5">
        <f t="shared" si="25"/>
        <v>3764.1684802254672</v>
      </c>
      <c r="BQ37" s="35">
        <f t="shared" si="26"/>
        <v>7.2499999999999995E-2</v>
      </c>
      <c r="BR37" s="5">
        <f t="shared" si="54"/>
        <v>17566.976778263506</v>
      </c>
      <c r="BS37" s="5">
        <f t="shared" si="55"/>
        <v>122142.72537724453</v>
      </c>
      <c r="BT37" s="5">
        <f t="shared" si="27"/>
        <v>622433.02322173631</v>
      </c>
      <c r="BU37" s="5">
        <f t="shared" si="28"/>
        <v>139709.70215550804</v>
      </c>
      <c r="BV37" s="150"/>
      <c r="BW37" s="2">
        <v>32</v>
      </c>
      <c r="BX37" s="118">
        <v>45809</v>
      </c>
      <c r="BY37" s="5">
        <f t="shared" si="56"/>
        <v>622230.71075521107</v>
      </c>
      <c r="BZ37" s="5">
        <f t="shared" si="57"/>
        <v>4257.9359691467689</v>
      </c>
      <c r="CA37" s="5">
        <f t="shared" si="29"/>
        <v>628.25682307470424</v>
      </c>
      <c r="CB37" s="35">
        <f t="shared" si="30"/>
        <v>1.2116216294991534E-2</v>
      </c>
      <c r="CC37" s="5">
        <f t="shared" si="31"/>
        <v>3629.6791460720647</v>
      </c>
      <c r="CD37" s="35">
        <f t="shared" si="32"/>
        <v>7.0000000000000007E-2</v>
      </c>
      <c r="CE37" s="5">
        <f t="shared" si="58"/>
        <v>18397.546067863612</v>
      </c>
      <c r="CF37" s="5">
        <f t="shared" si="59"/>
        <v>117856.40494483302</v>
      </c>
      <c r="CG37" s="5">
        <f t="shared" si="33"/>
        <v>621602.45393213641</v>
      </c>
      <c r="CH37" s="5">
        <f t="shared" si="34"/>
        <v>136253.95101269663</v>
      </c>
    </row>
    <row r="38" spans="1:86" ht="14.25" customHeight="1">
      <c r="A38" s="163">
        <f t="shared" si="65"/>
        <v>30</v>
      </c>
      <c r="B38" s="164">
        <f t="shared" si="66"/>
        <v>1090918.2557333196</v>
      </c>
      <c r="C38" s="164">
        <f t="shared" si="60"/>
        <v>1050593.5782180736</v>
      </c>
      <c r="D38" s="164">
        <f t="shared" si="61"/>
        <v>1010613.8137680254</v>
      </c>
      <c r="E38" s="165">
        <f t="shared" si="62"/>
        <v>970990.22770561243</v>
      </c>
      <c r="F38" s="164">
        <f t="shared" si="63"/>
        <v>931734.14924946753</v>
      </c>
      <c r="G38" s="26">
        <f t="shared" si="64"/>
        <v>892856.94889284298</v>
      </c>
      <c r="I38" s="150"/>
      <c r="J38" s="2">
        <v>33</v>
      </c>
      <c r="K38" s="118">
        <v>45839</v>
      </c>
      <c r="L38" s="5">
        <f t="shared" si="35"/>
        <v>625448.32346153678</v>
      </c>
      <c r="M38" s="5">
        <f t="shared" si="0"/>
        <v>4808.1062659259223</v>
      </c>
      <c r="N38" s="5">
        <f t="shared" si="1"/>
        <v>508.14904212785677</v>
      </c>
      <c r="O38" s="35">
        <f t="shared" si="2"/>
        <v>9.7494681443642522E-3</v>
      </c>
      <c r="P38" s="5">
        <f t="shared" si="3"/>
        <v>4299.9572237980656</v>
      </c>
      <c r="Q38" s="35">
        <f t="shared" si="4"/>
        <v>8.2500000000000004E-2</v>
      </c>
      <c r="R38" s="5">
        <f t="shared" si="36"/>
        <v>15059.825580590885</v>
      </c>
      <c r="S38" s="5">
        <f t="shared" si="37"/>
        <v>143607.68119496456</v>
      </c>
      <c r="T38" s="5">
        <f t="shared" si="38"/>
        <v>624940.1744194089</v>
      </c>
      <c r="U38" s="5">
        <f t="shared" si="39"/>
        <v>158667.50677555543</v>
      </c>
      <c r="V38" s="150"/>
      <c r="W38" s="2">
        <v>33</v>
      </c>
      <c r="X38" s="118">
        <v>45839</v>
      </c>
      <c r="Y38" s="5">
        <f t="shared" si="40"/>
        <v>624738.96171656344</v>
      </c>
      <c r="Z38" s="5">
        <f t="shared" si="41"/>
        <v>4696.0932728280159</v>
      </c>
      <c r="AA38" s="5">
        <f t="shared" si="5"/>
        <v>531.16686138425939</v>
      </c>
      <c r="AB38" s="35">
        <f t="shared" si="6"/>
        <v>1.0202664996429214E-2</v>
      </c>
      <c r="AC38" s="5">
        <f t="shared" si="7"/>
        <v>4164.9264114437565</v>
      </c>
      <c r="AD38" s="35">
        <f t="shared" si="8"/>
        <v>0.08</v>
      </c>
      <c r="AE38" s="5">
        <f t="shared" si="42"/>
        <v>15792.2051448208</v>
      </c>
      <c r="AF38" s="5">
        <f t="shared" si="43"/>
        <v>139178.87285850372</v>
      </c>
      <c r="AG38" s="5">
        <f t="shared" si="9"/>
        <v>624207.79485517915</v>
      </c>
      <c r="AH38" s="5">
        <f t="shared" si="10"/>
        <v>154971.07800332451</v>
      </c>
      <c r="AI38" s="150"/>
      <c r="AJ38" s="2">
        <v>33</v>
      </c>
      <c r="AK38" s="118">
        <v>45839</v>
      </c>
      <c r="AL38" s="5">
        <f t="shared" si="44"/>
        <v>624000.48880807857</v>
      </c>
      <c r="AM38" s="5">
        <f t="shared" si="45"/>
        <v>4585.0383715778862</v>
      </c>
      <c r="AN38" s="5">
        <f t="shared" si="11"/>
        <v>555.03521469237876</v>
      </c>
      <c r="AO38" s="35">
        <f t="shared" si="12"/>
        <v>1.0673745767460554E-2</v>
      </c>
      <c r="AP38" s="5">
        <f t="shared" si="13"/>
        <v>4030.0031568855075</v>
      </c>
      <c r="AQ38" s="35">
        <f t="shared" si="14"/>
        <v>7.7499999999999999E-2</v>
      </c>
      <c r="AR38" s="5">
        <f t="shared" si="46"/>
        <v>16554.546406613623</v>
      </c>
      <c r="AS38" s="5">
        <f t="shared" si="47"/>
        <v>134751.71985545661</v>
      </c>
      <c r="AT38" s="5">
        <f t="shared" si="15"/>
        <v>623445.45359338622</v>
      </c>
      <c r="AU38" s="5">
        <f t="shared" si="16"/>
        <v>151306.26626207025</v>
      </c>
      <c r="AV38" s="150"/>
      <c r="AW38" s="2">
        <v>33</v>
      </c>
      <c r="AX38" s="118">
        <v>45839</v>
      </c>
      <c r="AY38" s="5">
        <f t="shared" si="48"/>
        <v>623232.10673097521</v>
      </c>
      <c r="AZ38" s="5">
        <f t="shared" si="49"/>
        <v>4474.9728547377763</v>
      </c>
      <c r="BA38" s="5">
        <f t="shared" si="17"/>
        <v>579.77218766918168</v>
      </c>
      <c r="BB38" s="35">
        <f t="shared" si="18"/>
        <v>1.1163202564327063E-2</v>
      </c>
      <c r="BC38" s="5">
        <f t="shared" si="19"/>
        <v>3895.2006670685946</v>
      </c>
      <c r="BD38" s="35">
        <f t="shared" si="20"/>
        <v>7.4999999999999997E-2</v>
      </c>
      <c r="BE38" s="5">
        <f t="shared" si="50"/>
        <v>17347.665456693907</v>
      </c>
      <c r="BF38" s="5">
        <f t="shared" si="51"/>
        <v>130326.43874965269</v>
      </c>
      <c r="BG38" s="5">
        <f t="shared" si="21"/>
        <v>622652.33454330603</v>
      </c>
      <c r="BH38" s="5">
        <f t="shared" si="22"/>
        <v>147674.10420634659</v>
      </c>
      <c r="BI38" s="150"/>
      <c r="BJ38" s="2">
        <v>33</v>
      </c>
      <c r="BK38" s="118">
        <v>45839</v>
      </c>
      <c r="BL38" s="5">
        <f t="shared" si="52"/>
        <v>622433.02322173631</v>
      </c>
      <c r="BM38" s="5">
        <f t="shared" si="53"/>
        <v>4365.9281923596263</v>
      </c>
      <c r="BN38" s="5">
        <f t="shared" si="23"/>
        <v>605.39534372830303</v>
      </c>
      <c r="BO38" s="35">
        <f t="shared" si="24"/>
        <v>1.1671527463528609E-2</v>
      </c>
      <c r="BP38" s="5">
        <f t="shared" si="25"/>
        <v>3760.5328486313233</v>
      </c>
      <c r="BQ38" s="35">
        <f t="shared" si="26"/>
        <v>7.2499999999999995E-2</v>
      </c>
      <c r="BR38" s="5">
        <f t="shared" si="54"/>
        <v>18172.372121991808</v>
      </c>
      <c r="BS38" s="5">
        <f t="shared" si="55"/>
        <v>125903.25822587585</v>
      </c>
      <c r="BT38" s="5">
        <f t="shared" si="27"/>
        <v>621827.62787800806</v>
      </c>
      <c r="BU38" s="5">
        <f t="shared" si="28"/>
        <v>144075.63034786767</v>
      </c>
      <c r="BV38" s="150"/>
      <c r="BW38" s="2">
        <v>33</v>
      </c>
      <c r="BX38" s="118">
        <v>45839</v>
      </c>
      <c r="BY38" s="5">
        <f t="shared" si="56"/>
        <v>621602.45393213641</v>
      </c>
      <c r="BZ38" s="5">
        <f t="shared" si="57"/>
        <v>4257.9359691467689</v>
      </c>
      <c r="CA38" s="5">
        <f t="shared" si="29"/>
        <v>631.92165454263977</v>
      </c>
      <c r="CB38" s="35">
        <f t="shared" si="30"/>
        <v>1.2199211580557177E-2</v>
      </c>
      <c r="CC38" s="5">
        <f t="shared" si="31"/>
        <v>3626.0143146041291</v>
      </c>
      <c r="CD38" s="35">
        <f t="shared" si="32"/>
        <v>7.0000000000000007E-2</v>
      </c>
      <c r="CE38" s="5">
        <f t="shared" si="58"/>
        <v>19029.467722406251</v>
      </c>
      <c r="CF38" s="5">
        <f t="shared" si="59"/>
        <v>121482.41925943714</v>
      </c>
      <c r="CG38" s="5">
        <f t="shared" si="33"/>
        <v>620970.53227759374</v>
      </c>
      <c r="CH38" s="5">
        <f t="shared" si="34"/>
        <v>140511.88698184339</v>
      </c>
    </row>
    <row r="39" spans="1:86" ht="14.25" customHeight="1">
      <c r="I39" s="150"/>
      <c r="J39" s="2">
        <v>34</v>
      </c>
      <c r="K39" s="118">
        <v>45870</v>
      </c>
      <c r="L39" s="5">
        <f t="shared" si="35"/>
        <v>624940.1744194089</v>
      </c>
      <c r="M39" s="5">
        <f t="shared" si="0"/>
        <v>4808.1062659259223</v>
      </c>
      <c r="N39" s="5">
        <f t="shared" si="1"/>
        <v>511.64256679248592</v>
      </c>
      <c r="O39" s="35">
        <f t="shared" si="2"/>
        <v>9.8244776905466753E-3</v>
      </c>
      <c r="P39" s="5">
        <f t="shared" si="3"/>
        <v>4296.4636991334364</v>
      </c>
      <c r="Q39" s="35">
        <f t="shared" si="4"/>
        <v>8.2500000000000004E-2</v>
      </c>
      <c r="R39" s="5">
        <f t="shared" si="36"/>
        <v>15571.46814738337</v>
      </c>
      <c r="S39" s="5">
        <f t="shared" si="37"/>
        <v>147904.14489409799</v>
      </c>
      <c r="T39" s="5">
        <f t="shared" si="38"/>
        <v>624428.53185261646</v>
      </c>
      <c r="U39" s="5">
        <f t="shared" si="39"/>
        <v>163475.61304148135</v>
      </c>
      <c r="V39" s="150"/>
      <c r="W39" s="2">
        <v>34</v>
      </c>
      <c r="X39" s="118">
        <v>45870</v>
      </c>
      <c r="Y39" s="5">
        <f t="shared" si="40"/>
        <v>624207.79485517915</v>
      </c>
      <c r="Z39" s="5">
        <f t="shared" si="41"/>
        <v>4696.0932728280159</v>
      </c>
      <c r="AA39" s="5">
        <f t="shared" si="5"/>
        <v>534.70797379348824</v>
      </c>
      <c r="AB39" s="35">
        <f t="shared" si="6"/>
        <v>1.027942255512931E-2</v>
      </c>
      <c r="AC39" s="5">
        <f t="shared" si="7"/>
        <v>4161.3852990345276</v>
      </c>
      <c r="AD39" s="35">
        <f t="shared" si="8"/>
        <v>7.9999999999999988E-2</v>
      </c>
      <c r="AE39" s="5">
        <f t="shared" si="42"/>
        <v>16326.913118614288</v>
      </c>
      <c r="AF39" s="5">
        <f t="shared" si="43"/>
        <v>143340.25815753825</v>
      </c>
      <c r="AG39" s="5">
        <f t="shared" si="9"/>
        <v>623673.08688138565</v>
      </c>
      <c r="AH39" s="5">
        <f t="shared" si="10"/>
        <v>159667.17127615254</v>
      </c>
      <c r="AI39" s="150"/>
      <c r="AJ39" s="2">
        <v>34</v>
      </c>
      <c r="AK39" s="118">
        <v>45870</v>
      </c>
      <c r="AL39" s="5">
        <f t="shared" si="44"/>
        <v>623445.45359338622</v>
      </c>
      <c r="AM39" s="5">
        <f t="shared" si="45"/>
        <v>4585.0383715778862</v>
      </c>
      <c r="AN39" s="5">
        <f t="shared" si="11"/>
        <v>558.61981712060015</v>
      </c>
      <c r="AO39" s="35">
        <f t="shared" si="12"/>
        <v>1.075224426902183E-2</v>
      </c>
      <c r="AP39" s="5">
        <f t="shared" si="13"/>
        <v>4026.4185544572861</v>
      </c>
      <c r="AQ39" s="35">
        <f t="shared" si="14"/>
        <v>7.7499999999999999E-2</v>
      </c>
      <c r="AR39" s="5">
        <f t="shared" si="46"/>
        <v>17113.166223734224</v>
      </c>
      <c r="AS39" s="5">
        <f t="shared" si="47"/>
        <v>138778.1384099139</v>
      </c>
      <c r="AT39" s="5">
        <f t="shared" si="15"/>
        <v>622886.83377626562</v>
      </c>
      <c r="AU39" s="5">
        <f t="shared" si="16"/>
        <v>155891.30463364813</v>
      </c>
      <c r="AV39" s="150"/>
      <c r="AW39" s="2">
        <v>34</v>
      </c>
      <c r="AX39" s="118">
        <v>45870</v>
      </c>
      <c r="AY39" s="5">
        <f t="shared" si="48"/>
        <v>622652.33454330603</v>
      </c>
      <c r="AZ39" s="5">
        <f t="shared" si="49"/>
        <v>4474.9728547377763</v>
      </c>
      <c r="BA39" s="5">
        <f t="shared" si="17"/>
        <v>583.39576384211387</v>
      </c>
      <c r="BB39" s="35">
        <f t="shared" si="18"/>
        <v>1.124343197273993E-2</v>
      </c>
      <c r="BC39" s="5">
        <f t="shared" si="19"/>
        <v>3891.5770908956624</v>
      </c>
      <c r="BD39" s="35">
        <f t="shared" si="20"/>
        <v>7.4999999999999997E-2</v>
      </c>
      <c r="BE39" s="5">
        <f t="shared" si="50"/>
        <v>17931.061220536019</v>
      </c>
      <c r="BF39" s="5">
        <f t="shared" si="51"/>
        <v>134218.01584054835</v>
      </c>
      <c r="BG39" s="5">
        <f t="shared" si="21"/>
        <v>622068.93877946388</v>
      </c>
      <c r="BH39" s="5">
        <f t="shared" si="22"/>
        <v>152149.07706108436</v>
      </c>
      <c r="BI39" s="150"/>
      <c r="BJ39" s="2">
        <v>34</v>
      </c>
      <c r="BK39" s="118">
        <v>45870</v>
      </c>
      <c r="BL39" s="5">
        <f t="shared" si="52"/>
        <v>621827.62787800806</v>
      </c>
      <c r="BM39" s="5">
        <f t="shared" si="53"/>
        <v>4365.9281923596263</v>
      </c>
      <c r="BN39" s="5">
        <f t="shared" si="23"/>
        <v>609.05294059666085</v>
      </c>
      <c r="BO39" s="35">
        <f t="shared" si="24"/>
        <v>1.1753474692175882E-2</v>
      </c>
      <c r="BP39" s="5">
        <f t="shared" si="25"/>
        <v>3756.8752517629655</v>
      </c>
      <c r="BQ39" s="35">
        <f t="shared" si="26"/>
        <v>7.2499999999999995E-2</v>
      </c>
      <c r="BR39" s="5">
        <f t="shared" si="54"/>
        <v>18781.425062588467</v>
      </c>
      <c r="BS39" s="5">
        <f t="shared" si="55"/>
        <v>129660.13347763881</v>
      </c>
      <c r="BT39" s="5">
        <f t="shared" si="27"/>
        <v>621218.57493741135</v>
      </c>
      <c r="BU39" s="5">
        <f t="shared" si="28"/>
        <v>148441.55854022727</v>
      </c>
      <c r="BV39" s="150"/>
      <c r="BW39" s="2">
        <v>34</v>
      </c>
      <c r="BX39" s="118">
        <v>45870</v>
      </c>
      <c r="BY39" s="5">
        <f t="shared" si="56"/>
        <v>620970.53227759374</v>
      </c>
      <c r="BZ39" s="5">
        <f t="shared" si="57"/>
        <v>4257.9359691467689</v>
      </c>
      <c r="CA39" s="5">
        <f t="shared" si="29"/>
        <v>635.60786419413853</v>
      </c>
      <c r="CB39" s="35">
        <f t="shared" si="30"/>
        <v>1.2282860415862722E-2</v>
      </c>
      <c r="CC39" s="5">
        <f t="shared" si="31"/>
        <v>3622.3281049526304</v>
      </c>
      <c r="CD39" s="35">
        <f t="shared" si="32"/>
        <v>7.0000000000000007E-2</v>
      </c>
      <c r="CE39" s="5">
        <f t="shared" si="58"/>
        <v>19665.075586600389</v>
      </c>
      <c r="CF39" s="5">
        <f t="shared" si="59"/>
        <v>125104.74736438977</v>
      </c>
      <c r="CG39" s="5">
        <f t="shared" si="33"/>
        <v>620334.92441339965</v>
      </c>
      <c r="CH39" s="5">
        <f t="shared" si="34"/>
        <v>144769.82295099017</v>
      </c>
    </row>
    <row r="40" spans="1:86" ht="14.25" customHeight="1">
      <c r="I40" s="150"/>
      <c r="J40" s="2">
        <v>35</v>
      </c>
      <c r="K40" s="118">
        <v>45901</v>
      </c>
      <c r="L40" s="5">
        <f t="shared" si="35"/>
        <v>624428.53185261646</v>
      </c>
      <c r="M40" s="5">
        <f t="shared" si="0"/>
        <v>4808.1062659259223</v>
      </c>
      <c r="N40" s="5">
        <f t="shared" si="1"/>
        <v>515.16010943918445</v>
      </c>
      <c r="O40" s="35">
        <f t="shared" si="2"/>
        <v>9.900126272143709E-3</v>
      </c>
      <c r="P40" s="5">
        <f t="shared" si="3"/>
        <v>4292.9461564867379</v>
      </c>
      <c r="Q40" s="35">
        <f t="shared" si="4"/>
        <v>8.249999999999999E-2</v>
      </c>
      <c r="R40" s="5">
        <f t="shared" si="36"/>
        <v>16086.628256822554</v>
      </c>
      <c r="S40" s="5">
        <f t="shared" si="37"/>
        <v>152197.09105058474</v>
      </c>
      <c r="T40" s="5">
        <f t="shared" si="38"/>
        <v>623913.3717431773</v>
      </c>
      <c r="U40" s="5">
        <f t="shared" si="39"/>
        <v>168283.7193074073</v>
      </c>
      <c r="V40" s="150"/>
      <c r="W40" s="2">
        <v>35</v>
      </c>
      <c r="X40" s="118">
        <v>45901</v>
      </c>
      <c r="Y40" s="5">
        <f t="shared" si="40"/>
        <v>623673.08688138565</v>
      </c>
      <c r="Z40" s="5">
        <f t="shared" si="41"/>
        <v>4696.0932728280159</v>
      </c>
      <c r="AA40" s="5">
        <f t="shared" si="5"/>
        <v>538.27269361877825</v>
      </c>
      <c r="AB40" s="35">
        <f t="shared" si="6"/>
        <v>1.0356823886251495E-2</v>
      </c>
      <c r="AC40" s="5">
        <f t="shared" si="7"/>
        <v>4157.8205792092376</v>
      </c>
      <c r="AD40" s="35">
        <f t="shared" si="8"/>
        <v>7.9999999999999988E-2</v>
      </c>
      <c r="AE40" s="5">
        <f t="shared" si="42"/>
        <v>16865.185812233067</v>
      </c>
      <c r="AF40" s="5">
        <f t="shared" si="43"/>
        <v>147498.0787367475</v>
      </c>
      <c r="AG40" s="5">
        <f t="shared" si="9"/>
        <v>623134.81418776687</v>
      </c>
      <c r="AH40" s="5">
        <f t="shared" si="10"/>
        <v>164363.26454898057</v>
      </c>
      <c r="AI40" s="150"/>
      <c r="AJ40" s="2">
        <v>35</v>
      </c>
      <c r="AK40" s="118">
        <v>45901</v>
      </c>
      <c r="AL40" s="5">
        <f t="shared" si="44"/>
        <v>622886.83377626562</v>
      </c>
      <c r="AM40" s="5">
        <f t="shared" si="45"/>
        <v>4585.0383715778862</v>
      </c>
      <c r="AN40" s="5">
        <f t="shared" si="11"/>
        <v>562.22757010617079</v>
      </c>
      <c r="AO40" s="35">
        <f t="shared" si="12"/>
        <v>1.0831390993403793E-2</v>
      </c>
      <c r="AP40" s="5">
        <f t="shared" si="13"/>
        <v>4022.8108014717154</v>
      </c>
      <c r="AQ40" s="35">
        <f t="shared" si="14"/>
        <v>7.7499999999999999E-2</v>
      </c>
      <c r="AR40" s="5">
        <f t="shared" si="46"/>
        <v>17675.393793840394</v>
      </c>
      <c r="AS40" s="5">
        <f t="shared" si="47"/>
        <v>142800.94921138562</v>
      </c>
      <c r="AT40" s="5">
        <f t="shared" si="15"/>
        <v>622324.60620615946</v>
      </c>
      <c r="AU40" s="5">
        <f t="shared" si="16"/>
        <v>160476.34300522602</v>
      </c>
      <c r="AV40" s="150"/>
      <c r="AW40" s="2">
        <v>35</v>
      </c>
      <c r="AX40" s="118">
        <v>45901</v>
      </c>
      <c r="AY40" s="5">
        <f t="shared" si="48"/>
        <v>622068.93877946388</v>
      </c>
      <c r="AZ40" s="5">
        <f t="shared" si="49"/>
        <v>4474.9728547377763</v>
      </c>
      <c r="BA40" s="5">
        <f t="shared" si="17"/>
        <v>587.04198736612761</v>
      </c>
      <c r="BB40" s="35">
        <f t="shared" si="18"/>
        <v>1.1324313768527432E-2</v>
      </c>
      <c r="BC40" s="5">
        <f t="shared" si="19"/>
        <v>3887.9308673716487</v>
      </c>
      <c r="BD40" s="35">
        <f t="shared" si="20"/>
        <v>7.4999999999999997E-2</v>
      </c>
      <c r="BE40" s="5">
        <f t="shared" si="50"/>
        <v>18518.103207902146</v>
      </c>
      <c r="BF40" s="5">
        <f t="shared" si="51"/>
        <v>138105.94670792</v>
      </c>
      <c r="BG40" s="5">
        <f t="shared" si="21"/>
        <v>621481.89679209772</v>
      </c>
      <c r="BH40" s="5">
        <f t="shared" si="22"/>
        <v>156624.04991582214</v>
      </c>
      <c r="BI40" s="150"/>
      <c r="BJ40" s="2">
        <v>35</v>
      </c>
      <c r="BK40" s="118">
        <v>45901</v>
      </c>
      <c r="BL40" s="5">
        <f t="shared" si="52"/>
        <v>621218.57493741135</v>
      </c>
      <c r="BM40" s="5">
        <f t="shared" si="53"/>
        <v>4365.9281923596263</v>
      </c>
      <c r="BN40" s="5">
        <f t="shared" si="23"/>
        <v>612.73263544609972</v>
      </c>
      <c r="BO40" s="35">
        <f t="shared" si="24"/>
        <v>1.183607818889511E-2</v>
      </c>
      <c r="BP40" s="5">
        <f t="shared" si="25"/>
        <v>3753.1955569135266</v>
      </c>
      <c r="BQ40" s="35">
        <f t="shared" si="26"/>
        <v>7.2499999999999995E-2</v>
      </c>
      <c r="BR40" s="5">
        <f t="shared" si="54"/>
        <v>19394.157698034567</v>
      </c>
      <c r="BS40" s="5">
        <f t="shared" si="55"/>
        <v>133413.32903455233</v>
      </c>
      <c r="BT40" s="5">
        <f t="shared" si="27"/>
        <v>620605.84230196523</v>
      </c>
      <c r="BU40" s="5">
        <f t="shared" si="28"/>
        <v>152807.4867325869</v>
      </c>
      <c r="BV40" s="150"/>
      <c r="BW40" s="2">
        <v>35</v>
      </c>
      <c r="BX40" s="118">
        <v>45901</v>
      </c>
      <c r="BY40" s="5">
        <f t="shared" si="56"/>
        <v>620334.92441339965</v>
      </c>
      <c r="BZ40" s="5">
        <f t="shared" si="57"/>
        <v>4257.9359691467689</v>
      </c>
      <c r="CA40" s="5">
        <f t="shared" si="29"/>
        <v>639.31557673527095</v>
      </c>
      <c r="CB40" s="35">
        <f t="shared" si="30"/>
        <v>1.2367169119291224E-2</v>
      </c>
      <c r="CC40" s="5">
        <f t="shared" si="31"/>
        <v>3618.620392411498</v>
      </c>
      <c r="CD40" s="35">
        <f t="shared" si="32"/>
        <v>7.0000000000000007E-2</v>
      </c>
      <c r="CE40" s="5">
        <f t="shared" si="58"/>
        <v>20304.391163335662</v>
      </c>
      <c r="CF40" s="5">
        <f t="shared" si="59"/>
        <v>128723.36775680126</v>
      </c>
      <c r="CG40" s="5">
        <f t="shared" si="33"/>
        <v>619695.60883666435</v>
      </c>
      <c r="CH40" s="5">
        <f t="shared" si="34"/>
        <v>149027.75892013693</v>
      </c>
    </row>
    <row r="41" spans="1:86" ht="14.25" customHeight="1">
      <c r="I41" s="150"/>
      <c r="J41" s="2">
        <v>36</v>
      </c>
      <c r="K41" s="118">
        <v>45931</v>
      </c>
      <c r="L41" s="5">
        <f t="shared" si="35"/>
        <v>623913.3717431773</v>
      </c>
      <c r="M41" s="5">
        <f t="shared" si="0"/>
        <v>4808.1062659259223</v>
      </c>
      <c r="N41" s="5">
        <f t="shared" si="1"/>
        <v>518.70183519157854</v>
      </c>
      <c r="O41" s="35">
        <f t="shared" si="2"/>
        <v>9.9764202919842421E-3</v>
      </c>
      <c r="P41" s="5">
        <f t="shared" si="3"/>
        <v>4289.4044307343438</v>
      </c>
      <c r="Q41" s="35">
        <f t="shared" si="4"/>
        <v>8.2500000000000004E-2</v>
      </c>
      <c r="R41" s="5">
        <f t="shared" si="36"/>
        <v>16605.330092014134</v>
      </c>
      <c r="S41" s="5">
        <f t="shared" si="37"/>
        <v>156486.49548131909</v>
      </c>
      <c r="T41" s="5">
        <f t="shared" si="38"/>
        <v>623394.66990798572</v>
      </c>
      <c r="U41" s="5">
        <f t="shared" si="39"/>
        <v>173091.82557333322</v>
      </c>
      <c r="V41" s="150"/>
      <c r="W41" s="2">
        <v>36</v>
      </c>
      <c r="X41" s="118">
        <v>45931</v>
      </c>
      <c r="Y41" s="5">
        <f t="shared" si="40"/>
        <v>623134.81418776687</v>
      </c>
      <c r="Z41" s="5">
        <f t="shared" si="41"/>
        <v>4696.0932728280159</v>
      </c>
      <c r="AA41" s="5">
        <f t="shared" si="5"/>
        <v>541.86117824290341</v>
      </c>
      <c r="AB41" s="35">
        <f t="shared" si="6"/>
        <v>1.0434875392719619E-2</v>
      </c>
      <c r="AC41" s="5">
        <f t="shared" si="7"/>
        <v>4154.2320945851125</v>
      </c>
      <c r="AD41" s="35">
        <f t="shared" si="8"/>
        <v>0.08</v>
      </c>
      <c r="AE41" s="5">
        <f t="shared" si="42"/>
        <v>17407.04699047597</v>
      </c>
      <c r="AF41" s="5">
        <f t="shared" si="43"/>
        <v>151652.31083133261</v>
      </c>
      <c r="AG41" s="5">
        <f t="shared" si="9"/>
        <v>622592.95300952392</v>
      </c>
      <c r="AH41" s="5">
        <f t="shared" si="10"/>
        <v>169059.35782180857</v>
      </c>
      <c r="AI41" s="150"/>
      <c r="AJ41" s="2">
        <v>36</v>
      </c>
      <c r="AK41" s="118">
        <v>45931</v>
      </c>
      <c r="AL41" s="5">
        <f t="shared" si="44"/>
        <v>622324.60620615946</v>
      </c>
      <c r="AM41" s="5">
        <f t="shared" si="45"/>
        <v>4585.0383715778862</v>
      </c>
      <c r="AN41" s="5">
        <f t="shared" si="11"/>
        <v>565.85862316310659</v>
      </c>
      <c r="AO41" s="35">
        <f t="shared" si="12"/>
        <v>1.0911192342775265E-2</v>
      </c>
      <c r="AP41" s="5">
        <f t="shared" si="13"/>
        <v>4019.1797484147796</v>
      </c>
      <c r="AQ41" s="35">
        <f t="shared" si="14"/>
        <v>7.7499999999999999E-2</v>
      </c>
      <c r="AR41" s="5">
        <f t="shared" si="46"/>
        <v>18241.252417003499</v>
      </c>
      <c r="AS41" s="5">
        <f t="shared" si="47"/>
        <v>146820.12895980041</v>
      </c>
      <c r="AT41" s="5">
        <f t="shared" si="15"/>
        <v>621758.74758299638</v>
      </c>
      <c r="AU41" s="5">
        <f t="shared" si="16"/>
        <v>165061.38137680391</v>
      </c>
      <c r="AV41" s="150"/>
      <c r="AW41" s="2">
        <v>36</v>
      </c>
      <c r="AX41" s="118">
        <v>45931</v>
      </c>
      <c r="AY41" s="5">
        <f t="shared" si="48"/>
        <v>621481.89679209772</v>
      </c>
      <c r="AZ41" s="5">
        <f t="shared" si="49"/>
        <v>4474.9728547377763</v>
      </c>
      <c r="BA41" s="5">
        <f t="shared" si="17"/>
        <v>590.71099978716575</v>
      </c>
      <c r="BB41" s="35">
        <f t="shared" si="18"/>
        <v>1.1405854352371091E-2</v>
      </c>
      <c r="BC41" s="5">
        <f t="shared" si="19"/>
        <v>3884.2618549506105</v>
      </c>
      <c r="BD41" s="35">
        <f t="shared" si="20"/>
        <v>7.4999999999999997E-2</v>
      </c>
      <c r="BE41" s="5">
        <f t="shared" si="50"/>
        <v>19108.814207689313</v>
      </c>
      <c r="BF41" s="5">
        <f t="shared" si="51"/>
        <v>141990.2085628706</v>
      </c>
      <c r="BG41" s="5">
        <f t="shared" si="21"/>
        <v>620891.18579231051</v>
      </c>
      <c r="BH41" s="5">
        <f t="shared" si="22"/>
        <v>161099.02277055991</v>
      </c>
      <c r="BI41" s="150"/>
      <c r="BJ41" s="2">
        <v>36</v>
      </c>
      <c r="BK41" s="118">
        <v>45931</v>
      </c>
      <c r="BL41" s="5">
        <f t="shared" si="52"/>
        <v>620605.84230196523</v>
      </c>
      <c r="BM41" s="5">
        <f t="shared" si="53"/>
        <v>4365.9281923596263</v>
      </c>
      <c r="BN41" s="5">
        <f t="shared" si="23"/>
        <v>616.43456178525321</v>
      </c>
      <c r="BO41" s="35">
        <f t="shared" si="24"/>
        <v>1.1919344352262495E-2</v>
      </c>
      <c r="BP41" s="5">
        <f t="shared" si="25"/>
        <v>3749.4936305743731</v>
      </c>
      <c r="BQ41" s="35">
        <f t="shared" si="26"/>
        <v>7.2499999999999995E-2</v>
      </c>
      <c r="BR41" s="5">
        <f t="shared" si="54"/>
        <v>20010.592259819819</v>
      </c>
      <c r="BS41" s="5">
        <f t="shared" si="55"/>
        <v>137162.8226651267</v>
      </c>
      <c r="BT41" s="5">
        <f t="shared" si="27"/>
        <v>619989.40774017991</v>
      </c>
      <c r="BU41" s="5">
        <f t="shared" si="28"/>
        <v>157173.41492494653</v>
      </c>
      <c r="BV41" s="150"/>
      <c r="BW41" s="2">
        <v>36</v>
      </c>
      <c r="BX41" s="118">
        <v>45931</v>
      </c>
      <c r="BY41" s="5">
        <f t="shared" si="56"/>
        <v>619695.60883666435</v>
      </c>
      <c r="BZ41" s="5">
        <f t="shared" si="57"/>
        <v>4257.9359691467689</v>
      </c>
      <c r="CA41" s="5">
        <f t="shared" si="29"/>
        <v>643.04491759955999</v>
      </c>
      <c r="CB41" s="35">
        <f t="shared" si="30"/>
        <v>1.2452144086805363E-2</v>
      </c>
      <c r="CC41" s="5">
        <f t="shared" si="31"/>
        <v>3614.8910515472089</v>
      </c>
      <c r="CD41" s="35">
        <f t="shared" si="32"/>
        <v>7.0000000000000007E-2</v>
      </c>
      <c r="CE41" s="5">
        <f t="shared" si="58"/>
        <v>20947.436080935222</v>
      </c>
      <c r="CF41" s="5">
        <f t="shared" si="59"/>
        <v>132338.25880834847</v>
      </c>
      <c r="CG41" s="5">
        <f t="shared" si="33"/>
        <v>619052.56391906482</v>
      </c>
      <c r="CH41" s="5">
        <f t="shared" si="34"/>
        <v>153285.69488928368</v>
      </c>
    </row>
    <row r="42" spans="1:86" ht="14.25" customHeight="1">
      <c r="I42" s="150"/>
      <c r="J42" s="2">
        <v>37</v>
      </c>
      <c r="K42" s="118">
        <v>45962</v>
      </c>
      <c r="L42" s="5">
        <f t="shared" si="35"/>
        <v>623394.66990798572</v>
      </c>
      <c r="M42" s="5">
        <f t="shared" si="0"/>
        <v>4808.1062659259223</v>
      </c>
      <c r="N42" s="5">
        <f t="shared" si="1"/>
        <v>522.26791030852019</v>
      </c>
      <c r="O42" s="35">
        <f t="shared" si="2"/>
        <v>1.0053366232064986E-2</v>
      </c>
      <c r="P42" s="5">
        <f t="shared" si="3"/>
        <v>4285.8383556174022</v>
      </c>
      <c r="Q42" s="35">
        <f t="shared" si="4"/>
        <v>8.2500000000000018E-2</v>
      </c>
      <c r="R42" s="5">
        <f t="shared" si="36"/>
        <v>17127.598002322655</v>
      </c>
      <c r="S42" s="5">
        <f t="shared" si="37"/>
        <v>160772.33383693648</v>
      </c>
      <c r="T42" s="5">
        <f t="shared" si="38"/>
        <v>622872.40199767717</v>
      </c>
      <c r="U42" s="5">
        <f t="shared" si="39"/>
        <v>177899.93183925914</v>
      </c>
      <c r="V42" s="150"/>
      <c r="W42" s="2">
        <v>37</v>
      </c>
      <c r="X42" s="118">
        <v>45962</v>
      </c>
      <c r="Y42" s="5">
        <f t="shared" si="40"/>
        <v>622592.95300952392</v>
      </c>
      <c r="Z42" s="5">
        <f t="shared" si="41"/>
        <v>4696.0932728280159</v>
      </c>
      <c r="AA42" s="5">
        <f t="shared" si="5"/>
        <v>545.47358609785624</v>
      </c>
      <c r="AB42" s="35">
        <f t="shared" si="6"/>
        <v>1.0513583556533035E-2</v>
      </c>
      <c r="AC42" s="5">
        <f t="shared" si="7"/>
        <v>4150.6196867301596</v>
      </c>
      <c r="AD42" s="35">
        <f t="shared" si="8"/>
        <v>0.08</v>
      </c>
      <c r="AE42" s="5">
        <f t="shared" si="42"/>
        <v>17952.520576573828</v>
      </c>
      <c r="AF42" s="5">
        <f t="shared" si="43"/>
        <v>155802.93051806276</v>
      </c>
      <c r="AG42" s="5">
        <f t="shared" si="9"/>
        <v>622047.47942342609</v>
      </c>
      <c r="AH42" s="5">
        <f t="shared" si="10"/>
        <v>173755.45109463658</v>
      </c>
      <c r="AI42" s="150"/>
      <c r="AJ42" s="2">
        <v>37</v>
      </c>
      <c r="AK42" s="118">
        <v>45962</v>
      </c>
      <c r="AL42" s="5">
        <f t="shared" si="44"/>
        <v>621758.74758299638</v>
      </c>
      <c r="AM42" s="5">
        <f t="shared" si="45"/>
        <v>4585.0383715778862</v>
      </c>
      <c r="AN42" s="5">
        <f t="shared" si="11"/>
        <v>569.51312677103442</v>
      </c>
      <c r="AO42" s="35">
        <f t="shared" si="12"/>
        <v>1.0991654798294809E-2</v>
      </c>
      <c r="AP42" s="5">
        <f t="shared" si="13"/>
        <v>4015.5252448068518</v>
      </c>
      <c r="AQ42" s="35">
        <f t="shared" si="14"/>
        <v>7.7499999999999999E-2</v>
      </c>
      <c r="AR42" s="5">
        <f t="shared" si="46"/>
        <v>18810.765543774534</v>
      </c>
      <c r="AS42" s="5">
        <f t="shared" si="47"/>
        <v>150835.65420460727</v>
      </c>
      <c r="AT42" s="5">
        <f t="shared" si="15"/>
        <v>621189.2344562253</v>
      </c>
      <c r="AU42" s="5">
        <f t="shared" si="16"/>
        <v>169646.4197483818</v>
      </c>
      <c r="AV42" s="150"/>
      <c r="AW42" s="2">
        <v>37</v>
      </c>
      <c r="AX42" s="118">
        <v>45962</v>
      </c>
      <c r="AY42" s="5">
        <f t="shared" si="48"/>
        <v>620891.18579231051</v>
      </c>
      <c r="AZ42" s="5">
        <f t="shared" si="49"/>
        <v>4474.9728547377763</v>
      </c>
      <c r="BA42" s="5">
        <f t="shared" si="17"/>
        <v>594.40294353583613</v>
      </c>
      <c r="BB42" s="35">
        <f t="shared" si="18"/>
        <v>1.1488060203863133E-2</v>
      </c>
      <c r="BC42" s="5">
        <f t="shared" si="19"/>
        <v>3880.5699112019402</v>
      </c>
      <c r="BD42" s="35">
        <f t="shared" si="20"/>
        <v>7.4999999999999997E-2</v>
      </c>
      <c r="BE42" s="5">
        <f t="shared" si="50"/>
        <v>19703.217151225148</v>
      </c>
      <c r="BF42" s="5">
        <f t="shared" si="51"/>
        <v>145870.77847407255</v>
      </c>
      <c r="BG42" s="5">
        <f t="shared" si="21"/>
        <v>620296.78284877469</v>
      </c>
      <c r="BH42" s="5">
        <f t="shared" si="22"/>
        <v>165573.99562529768</v>
      </c>
      <c r="BI42" s="150"/>
      <c r="BJ42" s="2">
        <v>37</v>
      </c>
      <c r="BK42" s="118">
        <v>45962</v>
      </c>
      <c r="BL42" s="5">
        <f t="shared" si="52"/>
        <v>619989.40774017991</v>
      </c>
      <c r="BM42" s="5">
        <f t="shared" si="53"/>
        <v>4365.9281923596263</v>
      </c>
      <c r="BN42" s="5">
        <f t="shared" si="23"/>
        <v>620.15885392937298</v>
      </c>
      <c r="BO42" s="35">
        <f t="shared" si="24"/>
        <v>1.2003279659692459E-2</v>
      </c>
      <c r="BP42" s="5">
        <f t="shared" si="25"/>
        <v>3745.7693384302534</v>
      </c>
      <c r="BQ42" s="35">
        <f t="shared" si="26"/>
        <v>7.2499999999999995E-2</v>
      </c>
      <c r="BR42" s="5">
        <f t="shared" si="54"/>
        <v>20630.751113749193</v>
      </c>
      <c r="BS42" s="5">
        <f t="shared" si="55"/>
        <v>140908.59200355696</v>
      </c>
      <c r="BT42" s="5">
        <f t="shared" si="27"/>
        <v>619369.24888625054</v>
      </c>
      <c r="BU42" s="5">
        <f t="shared" si="28"/>
        <v>161539.34311730615</v>
      </c>
      <c r="BV42" s="150"/>
      <c r="BW42" s="2">
        <v>37</v>
      </c>
      <c r="BX42" s="118">
        <v>45962</v>
      </c>
      <c r="BY42" s="5">
        <f t="shared" si="56"/>
        <v>619052.56391906482</v>
      </c>
      <c r="BZ42" s="5">
        <f t="shared" si="57"/>
        <v>4257.9359691467689</v>
      </c>
      <c r="CA42" s="5">
        <f t="shared" si="29"/>
        <v>646.79601295222392</v>
      </c>
      <c r="CB42" s="35">
        <f t="shared" si="30"/>
        <v>1.2537791793139939E-2</v>
      </c>
      <c r="CC42" s="5">
        <f t="shared" si="31"/>
        <v>3611.139956194545</v>
      </c>
      <c r="CD42" s="35">
        <f t="shared" si="32"/>
        <v>7.0000000000000007E-2</v>
      </c>
      <c r="CE42" s="5">
        <f t="shared" si="58"/>
        <v>21594.232093887447</v>
      </c>
      <c r="CF42" s="5">
        <f t="shared" si="59"/>
        <v>135949.39876454303</v>
      </c>
      <c r="CG42" s="5">
        <f t="shared" si="33"/>
        <v>618405.7679061126</v>
      </c>
      <c r="CH42" s="5">
        <f t="shared" si="34"/>
        <v>157543.63085843046</v>
      </c>
    </row>
    <row r="43" spans="1:86" ht="14.25" customHeight="1">
      <c r="I43" s="150"/>
      <c r="J43" s="2">
        <v>38</v>
      </c>
      <c r="K43" s="118">
        <v>45992</v>
      </c>
      <c r="L43" s="5">
        <f t="shared" si="35"/>
        <v>622872.40199767717</v>
      </c>
      <c r="M43" s="5">
        <f t="shared" si="0"/>
        <v>4808.1062659259223</v>
      </c>
      <c r="N43" s="5">
        <f t="shared" si="1"/>
        <v>525.8585021918916</v>
      </c>
      <c r="O43" s="35">
        <f t="shared" si="2"/>
        <v>1.0130970654766997E-2</v>
      </c>
      <c r="P43" s="5">
        <f t="shared" si="3"/>
        <v>4282.2477637340307</v>
      </c>
      <c r="Q43" s="35">
        <f t="shared" si="4"/>
        <v>8.2500000000000004E-2</v>
      </c>
      <c r="R43" s="5">
        <f t="shared" si="36"/>
        <v>17653.456504514546</v>
      </c>
      <c r="S43" s="5">
        <f t="shared" si="37"/>
        <v>165054.5816006705</v>
      </c>
      <c r="T43" s="5">
        <f t="shared" si="38"/>
        <v>622346.54349548533</v>
      </c>
      <c r="U43" s="5">
        <f t="shared" si="39"/>
        <v>182708.03810518506</v>
      </c>
      <c r="V43" s="150"/>
      <c r="W43" s="2">
        <v>38</v>
      </c>
      <c r="X43" s="118">
        <v>45992</v>
      </c>
      <c r="Y43" s="5">
        <f t="shared" si="40"/>
        <v>622047.47942342609</v>
      </c>
      <c r="Z43" s="5">
        <f t="shared" si="41"/>
        <v>4696.0932728280159</v>
      </c>
      <c r="AA43" s="5">
        <f t="shared" si="5"/>
        <v>549.11007667184185</v>
      </c>
      <c r="AB43" s="35">
        <f t="shared" si="6"/>
        <v>1.0592954939982593E-2</v>
      </c>
      <c r="AC43" s="5">
        <f t="shared" si="7"/>
        <v>4146.983196156174</v>
      </c>
      <c r="AD43" s="35">
        <f t="shared" si="8"/>
        <v>0.08</v>
      </c>
      <c r="AE43" s="5">
        <f t="shared" si="42"/>
        <v>18501.630653245669</v>
      </c>
      <c r="AF43" s="5">
        <f t="shared" si="43"/>
        <v>159949.91371421894</v>
      </c>
      <c r="AG43" s="5">
        <f t="shared" si="9"/>
        <v>621498.36934675428</v>
      </c>
      <c r="AH43" s="5">
        <f t="shared" si="10"/>
        <v>178451.54436746461</v>
      </c>
      <c r="AI43" s="150"/>
      <c r="AJ43" s="2">
        <v>38</v>
      </c>
      <c r="AK43" s="118">
        <v>45992</v>
      </c>
      <c r="AL43" s="5">
        <f t="shared" si="44"/>
        <v>621189.2344562253</v>
      </c>
      <c r="AM43" s="5">
        <f t="shared" si="45"/>
        <v>4585.0383715778862</v>
      </c>
      <c r="AN43" s="5">
        <f t="shared" si="11"/>
        <v>573.19123238143129</v>
      </c>
      <c r="AO43" s="35">
        <f t="shared" si="12"/>
        <v>1.1072784921326391E-2</v>
      </c>
      <c r="AP43" s="5">
        <f t="shared" si="13"/>
        <v>4011.8471391964549</v>
      </c>
      <c r="AQ43" s="35">
        <f t="shared" si="14"/>
        <v>7.7499999999999999E-2</v>
      </c>
      <c r="AR43" s="5">
        <f t="shared" si="46"/>
        <v>19383.956776155967</v>
      </c>
      <c r="AS43" s="5">
        <f t="shared" si="47"/>
        <v>154847.50134380371</v>
      </c>
      <c r="AT43" s="5">
        <f t="shared" si="15"/>
        <v>620616.04322384391</v>
      </c>
      <c r="AU43" s="5">
        <f t="shared" si="16"/>
        <v>174231.45811995969</v>
      </c>
      <c r="AV43" s="150"/>
      <c r="AW43" s="2">
        <v>38</v>
      </c>
      <c r="AX43" s="118">
        <v>45992</v>
      </c>
      <c r="AY43" s="5">
        <f t="shared" si="48"/>
        <v>620296.78284877469</v>
      </c>
      <c r="AZ43" s="5">
        <f t="shared" si="49"/>
        <v>4474.9728547377763</v>
      </c>
      <c r="BA43" s="5">
        <f t="shared" si="17"/>
        <v>598.11796193293503</v>
      </c>
      <c r="BB43" s="35">
        <f t="shared" si="18"/>
        <v>1.1570937882721599E-2</v>
      </c>
      <c r="BC43" s="5">
        <f t="shared" si="19"/>
        <v>3876.8548928048413</v>
      </c>
      <c r="BD43" s="35">
        <f t="shared" si="20"/>
        <v>7.4999999999999997E-2</v>
      </c>
      <c r="BE43" s="5">
        <f t="shared" si="50"/>
        <v>20301.335113158082</v>
      </c>
      <c r="BF43" s="5">
        <f t="shared" si="51"/>
        <v>149747.63336687739</v>
      </c>
      <c r="BG43" s="5">
        <f t="shared" si="21"/>
        <v>619698.66488684178</v>
      </c>
      <c r="BH43" s="5">
        <f t="shared" si="22"/>
        <v>170048.96848003546</v>
      </c>
      <c r="BI43" s="150"/>
      <c r="BJ43" s="2">
        <v>38</v>
      </c>
      <c r="BK43" s="118">
        <v>45992</v>
      </c>
      <c r="BL43" s="5">
        <f t="shared" si="52"/>
        <v>619369.24888625054</v>
      </c>
      <c r="BM43" s="5">
        <f t="shared" si="53"/>
        <v>4365.9281923596263</v>
      </c>
      <c r="BN43" s="5">
        <f t="shared" si="23"/>
        <v>623.90564700519599</v>
      </c>
      <c r="BO43" s="35">
        <f t="shared" si="24"/>
        <v>1.2087890668652398E-2</v>
      </c>
      <c r="BP43" s="5">
        <f t="shared" si="25"/>
        <v>3742.0225453544303</v>
      </c>
      <c r="BQ43" s="35">
        <f t="shared" si="26"/>
        <v>7.2499999999999995E-2</v>
      </c>
      <c r="BR43" s="5">
        <f t="shared" si="54"/>
        <v>21254.656760754388</v>
      </c>
      <c r="BS43" s="5">
        <f t="shared" si="55"/>
        <v>144650.6145489114</v>
      </c>
      <c r="BT43" s="5">
        <f t="shared" si="27"/>
        <v>618745.34323924535</v>
      </c>
      <c r="BU43" s="5">
        <f t="shared" si="28"/>
        <v>165905.27130966578</v>
      </c>
      <c r="BV43" s="150"/>
      <c r="BW43" s="2">
        <v>38</v>
      </c>
      <c r="BX43" s="118">
        <v>45992</v>
      </c>
      <c r="BY43" s="5">
        <f t="shared" si="56"/>
        <v>618405.7679061126</v>
      </c>
      <c r="BZ43" s="5">
        <f t="shared" si="57"/>
        <v>4257.9359691467689</v>
      </c>
      <c r="CA43" s="5">
        <f t="shared" si="29"/>
        <v>650.56898969444546</v>
      </c>
      <c r="CB43" s="35">
        <f t="shared" si="30"/>
        <v>1.2624118793016482E-2</v>
      </c>
      <c r="CC43" s="5">
        <f t="shared" si="31"/>
        <v>3607.3669794523234</v>
      </c>
      <c r="CD43" s="35">
        <f t="shared" si="32"/>
        <v>7.0000000000000007E-2</v>
      </c>
      <c r="CE43" s="5">
        <f t="shared" si="58"/>
        <v>22244.801083581893</v>
      </c>
      <c r="CF43" s="5">
        <f t="shared" si="59"/>
        <v>139556.76574399535</v>
      </c>
      <c r="CG43" s="5">
        <f t="shared" si="33"/>
        <v>617755.19891641813</v>
      </c>
      <c r="CH43" s="5">
        <f t="shared" si="34"/>
        <v>161801.56682757725</v>
      </c>
    </row>
    <row r="44" spans="1:86" ht="14.25" customHeight="1">
      <c r="I44" s="150"/>
      <c r="J44" s="2">
        <v>39</v>
      </c>
      <c r="K44" s="118">
        <v>46023</v>
      </c>
      <c r="L44" s="5">
        <f t="shared" si="35"/>
        <v>622346.54349548533</v>
      </c>
      <c r="M44" s="5">
        <f t="shared" si="0"/>
        <v>4808.1062659259223</v>
      </c>
      <c r="N44" s="5">
        <f t="shared" si="1"/>
        <v>529.47377939446051</v>
      </c>
      <c r="O44" s="35">
        <f t="shared" si="2"/>
        <v>1.0209240204094774E-2</v>
      </c>
      <c r="P44" s="5">
        <f t="shared" si="3"/>
        <v>4278.6324865314618</v>
      </c>
      <c r="Q44" s="35">
        <f t="shared" si="4"/>
        <v>8.2500000000000004E-2</v>
      </c>
      <c r="R44" s="5">
        <f t="shared" si="36"/>
        <v>18182.930283909009</v>
      </c>
      <c r="S44" s="5">
        <f t="shared" si="37"/>
        <v>169333.21408720195</v>
      </c>
      <c r="T44" s="5">
        <f t="shared" si="38"/>
        <v>621817.06971609092</v>
      </c>
      <c r="U44" s="5">
        <f t="shared" si="39"/>
        <v>187516.14437111095</v>
      </c>
      <c r="V44" s="150"/>
      <c r="W44" s="2">
        <v>39</v>
      </c>
      <c r="X44" s="118">
        <v>46023</v>
      </c>
      <c r="Y44" s="5">
        <f t="shared" si="40"/>
        <v>621498.36934675428</v>
      </c>
      <c r="Z44" s="5">
        <f t="shared" si="41"/>
        <v>4696.0932728280159</v>
      </c>
      <c r="AA44" s="5">
        <f t="shared" si="5"/>
        <v>552.77081051632013</v>
      </c>
      <c r="AB44" s="35">
        <f t="shared" si="6"/>
        <v>1.0672996186889324E-2</v>
      </c>
      <c r="AC44" s="5">
        <f t="shared" si="7"/>
        <v>4143.3224623116957</v>
      </c>
      <c r="AD44" s="35">
        <f t="shared" si="8"/>
        <v>8.0000000000000016E-2</v>
      </c>
      <c r="AE44" s="5">
        <f t="shared" si="42"/>
        <v>19054.401463761991</v>
      </c>
      <c r="AF44" s="5">
        <f t="shared" si="43"/>
        <v>164093.23617653063</v>
      </c>
      <c r="AG44" s="5">
        <f t="shared" si="9"/>
        <v>620945.59853623796</v>
      </c>
      <c r="AH44" s="5">
        <f t="shared" si="10"/>
        <v>183147.63764029261</v>
      </c>
      <c r="AI44" s="150"/>
      <c r="AJ44" s="2">
        <v>39</v>
      </c>
      <c r="AK44" s="118">
        <v>46023</v>
      </c>
      <c r="AL44" s="5">
        <f t="shared" si="44"/>
        <v>620616.04322384391</v>
      </c>
      <c r="AM44" s="5">
        <f t="shared" si="45"/>
        <v>4585.0383715778862</v>
      </c>
      <c r="AN44" s="5">
        <f t="shared" si="11"/>
        <v>576.89309242389436</v>
      </c>
      <c r="AO44" s="35">
        <f t="shared" si="12"/>
        <v>1.1154589354677455E-2</v>
      </c>
      <c r="AP44" s="5">
        <f t="shared" si="13"/>
        <v>4008.1452791539919</v>
      </c>
      <c r="AQ44" s="35">
        <f t="shared" si="14"/>
        <v>7.7499999999999999E-2</v>
      </c>
      <c r="AR44" s="5">
        <f t="shared" si="46"/>
        <v>19960.849868579862</v>
      </c>
      <c r="AS44" s="5">
        <f t="shared" si="47"/>
        <v>158855.64662295769</v>
      </c>
      <c r="AT44" s="5">
        <f t="shared" si="15"/>
        <v>620039.15013142</v>
      </c>
      <c r="AU44" s="5">
        <f t="shared" si="16"/>
        <v>178816.49649153755</v>
      </c>
      <c r="AV44" s="150"/>
      <c r="AW44" s="2">
        <v>39</v>
      </c>
      <c r="AX44" s="118">
        <v>46023</v>
      </c>
      <c r="AY44" s="5">
        <f t="shared" si="48"/>
        <v>619698.66488684178</v>
      </c>
      <c r="AZ44" s="5">
        <f t="shared" si="49"/>
        <v>4474.9728547377763</v>
      </c>
      <c r="BA44" s="5">
        <f t="shared" si="17"/>
        <v>601.85619919501551</v>
      </c>
      <c r="BB44" s="35">
        <f t="shared" si="18"/>
        <v>1.1654494030028269E-2</v>
      </c>
      <c r="BC44" s="5">
        <f t="shared" si="19"/>
        <v>3873.1166555427608</v>
      </c>
      <c r="BD44" s="35">
        <f t="shared" si="20"/>
        <v>7.4999999999999997E-2</v>
      </c>
      <c r="BE44" s="5">
        <f t="shared" si="50"/>
        <v>20903.191312353098</v>
      </c>
      <c r="BF44" s="5">
        <f t="shared" si="51"/>
        <v>153620.75002242014</v>
      </c>
      <c r="BG44" s="5">
        <f t="shared" si="21"/>
        <v>619096.80868764676</v>
      </c>
      <c r="BH44" s="5">
        <f t="shared" si="22"/>
        <v>174523.94133477323</v>
      </c>
      <c r="BI44" s="150"/>
      <c r="BJ44" s="2">
        <v>39</v>
      </c>
      <c r="BK44" s="118">
        <v>46023</v>
      </c>
      <c r="BL44" s="5">
        <f t="shared" si="52"/>
        <v>618745.34323924535</v>
      </c>
      <c r="BM44" s="5">
        <f t="shared" si="53"/>
        <v>4365.9281923596263</v>
      </c>
      <c r="BN44" s="5">
        <f t="shared" si="23"/>
        <v>627.67507695585255</v>
      </c>
      <c r="BO44" s="35">
        <f t="shared" si="24"/>
        <v>1.2173184017900322E-2</v>
      </c>
      <c r="BP44" s="5">
        <f t="shared" si="25"/>
        <v>3738.2531154037738</v>
      </c>
      <c r="BQ44" s="35">
        <f t="shared" si="26"/>
        <v>7.2499999999999995E-2</v>
      </c>
      <c r="BR44" s="5">
        <f t="shared" si="54"/>
        <v>21882.331837710241</v>
      </c>
      <c r="BS44" s="5">
        <f t="shared" si="55"/>
        <v>148388.86766431518</v>
      </c>
      <c r="BT44" s="5">
        <f t="shared" si="27"/>
        <v>618117.66816228954</v>
      </c>
      <c r="BU44" s="5">
        <f t="shared" si="28"/>
        <v>170271.19950202544</v>
      </c>
      <c r="BV44" s="150"/>
      <c r="BW44" s="2">
        <v>39</v>
      </c>
      <c r="BX44" s="118">
        <v>46023</v>
      </c>
      <c r="BY44" s="5">
        <f t="shared" si="56"/>
        <v>617755.19891641813</v>
      </c>
      <c r="BZ44" s="5">
        <f t="shared" si="57"/>
        <v>4257.9359691467689</v>
      </c>
      <c r="CA44" s="5">
        <f t="shared" si="29"/>
        <v>654.36397546766284</v>
      </c>
      <c r="CB44" s="35">
        <f t="shared" si="30"/>
        <v>1.2711131722380493E-2</v>
      </c>
      <c r="CC44" s="5">
        <f t="shared" si="31"/>
        <v>3603.5719936791061</v>
      </c>
      <c r="CD44" s="35">
        <f t="shared" si="32"/>
        <v>7.0000000000000007E-2</v>
      </c>
      <c r="CE44" s="5">
        <f t="shared" si="58"/>
        <v>22899.165059049556</v>
      </c>
      <c r="CF44" s="5">
        <f t="shared" si="59"/>
        <v>143160.33773767445</v>
      </c>
      <c r="CG44" s="5">
        <f t="shared" si="33"/>
        <v>617100.8349409505</v>
      </c>
      <c r="CH44" s="5">
        <f t="shared" si="34"/>
        <v>166059.502796724</v>
      </c>
    </row>
    <row r="45" spans="1:86" ht="14.25" customHeight="1">
      <c r="I45" s="150"/>
      <c r="J45" s="2">
        <v>40</v>
      </c>
      <c r="K45" s="118">
        <v>46054</v>
      </c>
      <c r="L45" s="5">
        <f t="shared" si="35"/>
        <v>621817.06971609092</v>
      </c>
      <c r="M45" s="5">
        <f t="shared" si="0"/>
        <v>4808.1062659259223</v>
      </c>
      <c r="N45" s="5">
        <f t="shared" si="1"/>
        <v>533.11391162779728</v>
      </c>
      <c r="O45" s="35">
        <f t="shared" si="2"/>
        <v>1.0288181606938639E-2</v>
      </c>
      <c r="P45" s="5">
        <f t="shared" si="3"/>
        <v>4274.9923542981251</v>
      </c>
      <c r="Q45" s="35">
        <f t="shared" si="4"/>
        <v>8.2500000000000004E-2</v>
      </c>
      <c r="R45" s="5">
        <f t="shared" si="36"/>
        <v>18716.044195536808</v>
      </c>
      <c r="S45" s="5">
        <f t="shared" si="37"/>
        <v>173608.20644150008</v>
      </c>
      <c r="T45" s="5">
        <f t="shared" si="38"/>
        <v>621283.95580446313</v>
      </c>
      <c r="U45" s="5">
        <f t="shared" si="39"/>
        <v>192324.25063703689</v>
      </c>
      <c r="V45" s="150"/>
      <c r="W45" s="2">
        <v>40</v>
      </c>
      <c r="X45" s="118">
        <v>46054</v>
      </c>
      <c r="Y45" s="5">
        <f t="shared" si="40"/>
        <v>620945.59853623796</v>
      </c>
      <c r="Z45" s="5">
        <f t="shared" si="41"/>
        <v>4696.0932728280159</v>
      </c>
      <c r="AA45" s="5">
        <f t="shared" si="5"/>
        <v>556.45594925309615</v>
      </c>
      <c r="AB45" s="35">
        <f t="shared" si="6"/>
        <v>1.0753714023866233E-2</v>
      </c>
      <c r="AC45" s="5">
        <f t="shared" si="7"/>
        <v>4139.6373235749197</v>
      </c>
      <c r="AD45" s="35">
        <f t="shared" si="8"/>
        <v>0.08</v>
      </c>
      <c r="AE45" s="5">
        <f t="shared" si="42"/>
        <v>19610.857413015088</v>
      </c>
      <c r="AF45" s="5">
        <f t="shared" si="43"/>
        <v>168232.87350010555</v>
      </c>
      <c r="AG45" s="5">
        <f t="shared" si="9"/>
        <v>620389.1425869849</v>
      </c>
      <c r="AH45" s="5">
        <f t="shared" si="10"/>
        <v>187843.73091312064</v>
      </c>
      <c r="AI45" s="150"/>
      <c r="AJ45" s="2">
        <v>40</v>
      </c>
      <c r="AK45" s="118">
        <v>46054</v>
      </c>
      <c r="AL45" s="5">
        <f t="shared" si="44"/>
        <v>620039.15013142</v>
      </c>
      <c r="AM45" s="5">
        <f t="shared" si="45"/>
        <v>4585.0383715778862</v>
      </c>
      <c r="AN45" s="5">
        <f t="shared" si="11"/>
        <v>580.61886031246559</v>
      </c>
      <c r="AO45" s="35">
        <f t="shared" si="12"/>
        <v>1.1237074823860414E-2</v>
      </c>
      <c r="AP45" s="5">
        <f t="shared" si="13"/>
        <v>4004.4195112654206</v>
      </c>
      <c r="AQ45" s="35">
        <f t="shared" si="14"/>
        <v>7.7499999999999999E-2</v>
      </c>
      <c r="AR45" s="5">
        <f t="shared" si="46"/>
        <v>20541.468728892327</v>
      </c>
      <c r="AS45" s="5">
        <f t="shared" si="47"/>
        <v>162860.0661342231</v>
      </c>
      <c r="AT45" s="5">
        <f t="shared" si="15"/>
        <v>619458.53127110749</v>
      </c>
      <c r="AU45" s="5">
        <f t="shared" si="16"/>
        <v>183401.53486311543</v>
      </c>
      <c r="AV45" s="150"/>
      <c r="AW45" s="2">
        <v>40</v>
      </c>
      <c r="AX45" s="118">
        <v>46054</v>
      </c>
      <c r="AY45" s="5">
        <f t="shared" si="48"/>
        <v>619096.80868764676</v>
      </c>
      <c r="AZ45" s="5">
        <f t="shared" si="49"/>
        <v>4474.9728547377763</v>
      </c>
      <c r="BA45" s="5">
        <f t="shared" si="17"/>
        <v>605.61780043998442</v>
      </c>
      <c r="BB45" s="35">
        <f t="shared" si="18"/>
        <v>1.1738735369489595E-2</v>
      </c>
      <c r="BC45" s="5">
        <f t="shared" si="19"/>
        <v>3869.3550542977919</v>
      </c>
      <c r="BD45" s="35">
        <f t="shared" si="20"/>
        <v>7.4999999999999997E-2</v>
      </c>
      <c r="BE45" s="5">
        <f t="shared" si="50"/>
        <v>21508.809112793082</v>
      </c>
      <c r="BF45" s="5">
        <f t="shared" si="51"/>
        <v>157490.10507671794</v>
      </c>
      <c r="BG45" s="5">
        <f t="shared" si="21"/>
        <v>618491.19088720682</v>
      </c>
      <c r="BH45" s="5">
        <f t="shared" si="22"/>
        <v>178998.91418951104</v>
      </c>
      <c r="BI45" s="150"/>
      <c r="BJ45" s="2">
        <v>40</v>
      </c>
      <c r="BK45" s="118">
        <v>46054</v>
      </c>
      <c r="BL45" s="5">
        <f t="shared" si="52"/>
        <v>618117.66816228954</v>
      </c>
      <c r="BM45" s="5">
        <f t="shared" si="53"/>
        <v>4365.9281923596263</v>
      </c>
      <c r="BN45" s="5">
        <f t="shared" si="23"/>
        <v>631.46728054579398</v>
      </c>
      <c r="BO45" s="35">
        <f t="shared" si="24"/>
        <v>1.2259166428745397E-2</v>
      </c>
      <c r="BP45" s="5">
        <f t="shared" si="25"/>
        <v>3734.4609118138324</v>
      </c>
      <c r="BQ45" s="35">
        <f t="shared" si="26"/>
        <v>7.2499999999999995E-2</v>
      </c>
      <c r="BR45" s="5">
        <f t="shared" si="54"/>
        <v>22513.799118256036</v>
      </c>
      <c r="BS45" s="5">
        <f t="shared" si="55"/>
        <v>152123.32857612902</v>
      </c>
      <c r="BT45" s="5">
        <f t="shared" si="27"/>
        <v>617486.2008817438</v>
      </c>
      <c r="BU45" s="5">
        <f t="shared" si="28"/>
        <v>174637.12769438507</v>
      </c>
      <c r="BV45" s="150"/>
      <c r="BW45" s="2">
        <v>40</v>
      </c>
      <c r="BX45" s="118">
        <v>46054</v>
      </c>
      <c r="BY45" s="5">
        <f t="shared" si="56"/>
        <v>617100.8349409505</v>
      </c>
      <c r="BZ45" s="5">
        <f t="shared" si="57"/>
        <v>4257.9359691467689</v>
      </c>
      <c r="CA45" s="5">
        <f t="shared" si="29"/>
        <v>658.18109865789074</v>
      </c>
      <c r="CB45" s="35">
        <f t="shared" si="30"/>
        <v>1.279883729966182E-2</v>
      </c>
      <c r="CC45" s="5">
        <f t="shared" si="31"/>
        <v>3599.7548704888782</v>
      </c>
      <c r="CD45" s="35">
        <f t="shared" si="32"/>
        <v>7.0000000000000007E-2</v>
      </c>
      <c r="CE45" s="5">
        <f t="shared" si="58"/>
        <v>23557.346157707445</v>
      </c>
      <c r="CF45" s="5">
        <f t="shared" si="59"/>
        <v>146760.09260816334</v>
      </c>
      <c r="CG45" s="5">
        <f t="shared" si="33"/>
        <v>616442.65384229261</v>
      </c>
      <c r="CH45" s="5">
        <f t="shared" si="34"/>
        <v>170317.43876587079</v>
      </c>
    </row>
    <row r="46" spans="1:86" ht="14.25" customHeight="1">
      <c r="I46" s="150"/>
      <c r="J46" s="2">
        <v>41</v>
      </c>
      <c r="K46" s="118">
        <v>46082</v>
      </c>
      <c r="L46" s="5">
        <f t="shared" si="35"/>
        <v>621283.95580446313</v>
      </c>
      <c r="M46" s="5">
        <f t="shared" si="0"/>
        <v>4808.1062659259223</v>
      </c>
      <c r="N46" s="5">
        <f t="shared" si="1"/>
        <v>536.77906977023849</v>
      </c>
      <c r="O46" s="35">
        <f t="shared" si="2"/>
        <v>1.0367801674360555E-2</v>
      </c>
      <c r="P46" s="5">
        <f t="shared" si="3"/>
        <v>4271.3271961556839</v>
      </c>
      <c r="Q46" s="35">
        <f t="shared" si="4"/>
        <v>8.2500000000000004E-2</v>
      </c>
      <c r="R46" s="5">
        <f t="shared" si="36"/>
        <v>19252.823265307044</v>
      </c>
      <c r="S46" s="5">
        <f t="shared" si="37"/>
        <v>177879.53363765575</v>
      </c>
      <c r="T46" s="5">
        <f t="shared" si="38"/>
        <v>620747.17673469288</v>
      </c>
      <c r="U46" s="5">
        <f t="shared" si="39"/>
        <v>197132.35690296278</v>
      </c>
      <c r="V46" s="150"/>
      <c r="W46" s="2">
        <v>41</v>
      </c>
      <c r="X46" s="118">
        <v>46082</v>
      </c>
      <c r="Y46" s="5">
        <f t="shared" si="40"/>
        <v>620389.1425869849</v>
      </c>
      <c r="Z46" s="5">
        <f t="shared" si="41"/>
        <v>4696.0932728280159</v>
      </c>
      <c r="AA46" s="5">
        <f t="shared" si="5"/>
        <v>560.16565558144976</v>
      </c>
      <c r="AB46" s="35">
        <f t="shared" si="6"/>
        <v>1.0835115261603575E-2</v>
      </c>
      <c r="AC46" s="5">
        <f t="shared" si="7"/>
        <v>4135.9276172465661</v>
      </c>
      <c r="AD46" s="35">
        <f t="shared" si="8"/>
        <v>0.08</v>
      </c>
      <c r="AE46" s="5">
        <f t="shared" si="42"/>
        <v>20171.023068596536</v>
      </c>
      <c r="AF46" s="5">
        <f t="shared" si="43"/>
        <v>172368.80111735212</v>
      </c>
      <c r="AG46" s="5">
        <f t="shared" si="9"/>
        <v>619828.97693140351</v>
      </c>
      <c r="AH46" s="5">
        <f t="shared" si="10"/>
        <v>192539.82418594864</v>
      </c>
      <c r="AI46" s="150"/>
      <c r="AJ46" s="2">
        <v>41</v>
      </c>
      <c r="AK46" s="118">
        <v>46082</v>
      </c>
      <c r="AL46" s="5">
        <f t="shared" si="44"/>
        <v>619458.53127110749</v>
      </c>
      <c r="AM46" s="5">
        <f t="shared" si="45"/>
        <v>4585.0383715778862</v>
      </c>
      <c r="AN46" s="5">
        <f t="shared" si="11"/>
        <v>584.36869045198364</v>
      </c>
      <c r="AO46" s="35">
        <f t="shared" si="12"/>
        <v>1.1320248138377481E-2</v>
      </c>
      <c r="AP46" s="5">
        <f t="shared" si="13"/>
        <v>4000.6696811259026</v>
      </c>
      <c r="AQ46" s="35">
        <f t="shared" si="14"/>
        <v>7.7499999999999999E-2</v>
      </c>
      <c r="AR46" s="5">
        <f t="shared" si="46"/>
        <v>21125.837419344309</v>
      </c>
      <c r="AS46" s="5">
        <f t="shared" si="47"/>
        <v>166860.73581534901</v>
      </c>
      <c r="AT46" s="5">
        <f t="shared" si="15"/>
        <v>618874.16258065554</v>
      </c>
      <c r="AU46" s="5">
        <f t="shared" si="16"/>
        <v>187986.57323469332</v>
      </c>
      <c r="AV46" s="150"/>
      <c r="AW46" s="2">
        <v>41</v>
      </c>
      <c r="AX46" s="118">
        <v>46082</v>
      </c>
      <c r="AY46" s="5">
        <f t="shared" si="48"/>
        <v>618491.19088720682</v>
      </c>
      <c r="AZ46" s="5">
        <f t="shared" si="49"/>
        <v>4474.9728547377763</v>
      </c>
      <c r="BA46" s="5">
        <f t="shared" si="17"/>
        <v>609.40291169273405</v>
      </c>
      <c r="BB46" s="35">
        <f t="shared" si="18"/>
        <v>1.1823668708721251E-2</v>
      </c>
      <c r="BC46" s="5">
        <f t="shared" si="19"/>
        <v>3865.5699430450422</v>
      </c>
      <c r="BD46" s="35">
        <f t="shared" si="20"/>
        <v>7.4999999999999997E-2</v>
      </c>
      <c r="BE46" s="5">
        <f t="shared" si="50"/>
        <v>22118.212024485816</v>
      </c>
      <c r="BF46" s="5">
        <f t="shared" si="51"/>
        <v>161355.67501976297</v>
      </c>
      <c r="BG46" s="5">
        <f t="shared" si="21"/>
        <v>617881.78797551407</v>
      </c>
      <c r="BH46" s="5">
        <f t="shared" si="22"/>
        <v>183473.88704424878</v>
      </c>
      <c r="BI46" s="150"/>
      <c r="BJ46" s="2">
        <v>41</v>
      </c>
      <c r="BK46" s="118">
        <v>46082</v>
      </c>
      <c r="BL46" s="5">
        <f t="shared" si="52"/>
        <v>617486.2008817438</v>
      </c>
      <c r="BM46" s="5">
        <f t="shared" si="53"/>
        <v>4365.9281923596263</v>
      </c>
      <c r="BN46" s="5">
        <f t="shared" si="23"/>
        <v>635.28239536575757</v>
      </c>
      <c r="BO46" s="35">
        <f t="shared" si="24"/>
        <v>1.2345844706332253E-2</v>
      </c>
      <c r="BP46" s="5">
        <f t="shared" si="25"/>
        <v>3730.6457969938688</v>
      </c>
      <c r="BQ46" s="35">
        <f t="shared" si="26"/>
        <v>7.2499999999999995E-2</v>
      </c>
      <c r="BR46" s="5">
        <f t="shared" si="54"/>
        <v>23149.081513621793</v>
      </c>
      <c r="BS46" s="5">
        <f t="shared" si="55"/>
        <v>155853.97437312288</v>
      </c>
      <c r="BT46" s="5">
        <f t="shared" si="27"/>
        <v>616850.91848637804</v>
      </c>
      <c r="BU46" s="5">
        <f t="shared" si="28"/>
        <v>179003.05588674467</v>
      </c>
      <c r="BV46" s="150"/>
      <c r="BW46" s="2">
        <v>41</v>
      </c>
      <c r="BX46" s="118">
        <v>46082</v>
      </c>
      <c r="BY46" s="5">
        <f t="shared" si="56"/>
        <v>616442.65384229261</v>
      </c>
      <c r="BZ46" s="5">
        <f t="shared" si="57"/>
        <v>4257.9359691467689</v>
      </c>
      <c r="CA46" s="5">
        <f t="shared" si="29"/>
        <v>662.02048840006182</v>
      </c>
      <c r="CB46" s="35">
        <f t="shared" si="30"/>
        <v>1.2887242327058627E-2</v>
      </c>
      <c r="CC46" s="5">
        <f t="shared" si="31"/>
        <v>3595.9154807467071</v>
      </c>
      <c r="CD46" s="35">
        <f t="shared" si="32"/>
        <v>7.0000000000000007E-2</v>
      </c>
      <c r="CE46" s="5">
        <f t="shared" si="58"/>
        <v>24219.366646107508</v>
      </c>
      <c r="CF46" s="5">
        <f t="shared" si="59"/>
        <v>150356.00808891005</v>
      </c>
      <c r="CG46" s="5">
        <f t="shared" si="33"/>
        <v>615780.6333538926</v>
      </c>
      <c r="CH46" s="5">
        <f t="shared" si="34"/>
        <v>174575.37473501757</v>
      </c>
    </row>
    <row r="47" spans="1:86" ht="14.25" customHeight="1">
      <c r="I47" s="150"/>
      <c r="J47" s="2">
        <v>42</v>
      </c>
      <c r="K47" s="118">
        <v>46113</v>
      </c>
      <c r="L47" s="5">
        <f t="shared" si="35"/>
        <v>620747.17673469288</v>
      </c>
      <c r="M47" s="5">
        <f t="shared" si="0"/>
        <v>4808.1062659259223</v>
      </c>
      <c r="N47" s="5">
        <f t="shared" si="1"/>
        <v>540.46942587490867</v>
      </c>
      <c r="O47" s="35">
        <f t="shared" si="2"/>
        <v>1.0448107302904191E-2</v>
      </c>
      <c r="P47" s="5">
        <f t="shared" si="3"/>
        <v>4267.6368400510137</v>
      </c>
      <c r="Q47" s="35">
        <f t="shared" si="4"/>
        <v>8.2500000000000004E-2</v>
      </c>
      <c r="R47" s="5">
        <f t="shared" si="36"/>
        <v>19793.292691181952</v>
      </c>
      <c r="S47" s="5">
        <f t="shared" si="37"/>
        <v>182147.17047770676</v>
      </c>
      <c r="T47" s="5">
        <f t="shared" si="38"/>
        <v>620206.707308818</v>
      </c>
      <c r="U47" s="5">
        <f t="shared" si="39"/>
        <v>201940.4631688887</v>
      </c>
      <c r="V47" s="150"/>
      <c r="W47" s="2">
        <v>42</v>
      </c>
      <c r="X47" s="118">
        <v>46113</v>
      </c>
      <c r="Y47" s="5">
        <f t="shared" si="40"/>
        <v>619828.97693140351</v>
      </c>
      <c r="Z47" s="5">
        <f t="shared" si="41"/>
        <v>4696.0932728280159</v>
      </c>
      <c r="AA47" s="5">
        <f t="shared" si="5"/>
        <v>563.90009328532597</v>
      </c>
      <c r="AB47" s="35">
        <f t="shared" si="6"/>
        <v>1.0917206796178542E-2</v>
      </c>
      <c r="AC47" s="5">
        <f t="shared" si="7"/>
        <v>4132.1931795426899</v>
      </c>
      <c r="AD47" s="35">
        <f t="shared" si="8"/>
        <v>7.9999999999999988E-2</v>
      </c>
      <c r="AE47" s="5">
        <f t="shared" si="42"/>
        <v>20734.923161881863</v>
      </c>
      <c r="AF47" s="5">
        <f t="shared" si="43"/>
        <v>176500.99429689482</v>
      </c>
      <c r="AG47" s="5">
        <f t="shared" si="9"/>
        <v>619265.07683811814</v>
      </c>
      <c r="AH47" s="5">
        <f t="shared" si="10"/>
        <v>197235.91745877668</v>
      </c>
      <c r="AI47" s="150"/>
      <c r="AJ47" s="2">
        <v>42</v>
      </c>
      <c r="AK47" s="118">
        <v>46113</v>
      </c>
      <c r="AL47" s="5">
        <f t="shared" si="44"/>
        <v>618874.16258065554</v>
      </c>
      <c r="AM47" s="5">
        <f t="shared" si="45"/>
        <v>4585.0383715778862</v>
      </c>
      <c r="AN47" s="5">
        <f t="shared" si="11"/>
        <v>588.14273824448583</v>
      </c>
      <c r="AO47" s="35">
        <f t="shared" si="12"/>
        <v>1.1404116193029831E-2</v>
      </c>
      <c r="AP47" s="5">
        <f t="shared" si="13"/>
        <v>3996.8956333334004</v>
      </c>
      <c r="AQ47" s="35">
        <f t="shared" si="14"/>
        <v>7.7499999999999999E-2</v>
      </c>
      <c r="AR47" s="5">
        <f t="shared" si="46"/>
        <v>21713.980157588794</v>
      </c>
      <c r="AS47" s="5">
        <f t="shared" si="47"/>
        <v>170857.6314486824</v>
      </c>
      <c r="AT47" s="5">
        <f t="shared" si="15"/>
        <v>618286.01984241104</v>
      </c>
      <c r="AU47" s="5">
        <f t="shared" si="16"/>
        <v>192571.61160627118</v>
      </c>
      <c r="AV47" s="150"/>
      <c r="AW47" s="2">
        <v>42</v>
      </c>
      <c r="AX47" s="118">
        <v>46113</v>
      </c>
      <c r="AY47" s="5">
        <f t="shared" si="48"/>
        <v>617881.78797551407</v>
      </c>
      <c r="AZ47" s="5">
        <f t="shared" si="49"/>
        <v>4474.9728547377763</v>
      </c>
      <c r="BA47" s="5">
        <f t="shared" si="17"/>
        <v>613.21167989081368</v>
      </c>
      <c r="BB47" s="35">
        <f t="shared" si="18"/>
        <v>1.1909300940556894E-2</v>
      </c>
      <c r="BC47" s="5">
        <f t="shared" si="19"/>
        <v>3861.7611748469626</v>
      </c>
      <c r="BD47" s="35">
        <f t="shared" si="20"/>
        <v>7.4999999999999997E-2</v>
      </c>
      <c r="BE47" s="5">
        <f t="shared" si="50"/>
        <v>22731.42370437663</v>
      </c>
      <c r="BF47" s="5">
        <f t="shared" si="51"/>
        <v>165217.43619460994</v>
      </c>
      <c r="BG47" s="5">
        <f t="shared" si="21"/>
        <v>617268.57629562321</v>
      </c>
      <c r="BH47" s="5">
        <f t="shared" si="22"/>
        <v>187948.85989898656</v>
      </c>
      <c r="BI47" s="150"/>
      <c r="BJ47" s="2">
        <v>42</v>
      </c>
      <c r="BK47" s="118">
        <v>46113</v>
      </c>
      <c r="BL47" s="5">
        <f t="shared" si="52"/>
        <v>616850.91848637804</v>
      </c>
      <c r="BM47" s="5">
        <f t="shared" si="53"/>
        <v>4365.9281923596263</v>
      </c>
      <c r="BN47" s="5">
        <f t="shared" si="23"/>
        <v>639.12055983775917</v>
      </c>
      <c r="BO47" s="35">
        <f t="shared" si="24"/>
        <v>1.2433225740949391E-2</v>
      </c>
      <c r="BP47" s="5">
        <f t="shared" si="25"/>
        <v>3726.8076325218672</v>
      </c>
      <c r="BQ47" s="35">
        <f t="shared" si="26"/>
        <v>7.2499999999999995E-2</v>
      </c>
      <c r="BR47" s="5">
        <f t="shared" si="54"/>
        <v>23788.202073459554</v>
      </c>
      <c r="BS47" s="5">
        <f t="shared" si="55"/>
        <v>159580.78200564475</v>
      </c>
      <c r="BT47" s="5">
        <f t="shared" si="27"/>
        <v>616211.79792654025</v>
      </c>
      <c r="BU47" s="5">
        <f t="shared" si="28"/>
        <v>183368.9840791043</v>
      </c>
      <c r="BV47" s="150"/>
      <c r="BW47" s="2">
        <v>42</v>
      </c>
      <c r="BX47" s="118">
        <v>46113</v>
      </c>
      <c r="BY47" s="5">
        <f t="shared" si="56"/>
        <v>615780.6333538926</v>
      </c>
      <c r="BZ47" s="5">
        <f t="shared" si="57"/>
        <v>4257.9359691467689</v>
      </c>
      <c r="CA47" s="5">
        <f t="shared" si="29"/>
        <v>665.88227458239544</v>
      </c>
      <c r="CB47" s="35">
        <f t="shared" si="30"/>
        <v>1.2976353691845501E-2</v>
      </c>
      <c r="CC47" s="5">
        <f t="shared" si="31"/>
        <v>3592.0536945643735</v>
      </c>
      <c r="CD47" s="35">
        <f t="shared" si="32"/>
        <v>7.0000000000000007E-2</v>
      </c>
      <c r="CE47" s="5">
        <f t="shared" si="58"/>
        <v>24885.248920689904</v>
      </c>
      <c r="CF47" s="5">
        <f t="shared" si="59"/>
        <v>153948.06178347443</v>
      </c>
      <c r="CG47" s="5">
        <f t="shared" si="33"/>
        <v>615114.7510793102</v>
      </c>
      <c r="CH47" s="5">
        <f t="shared" si="34"/>
        <v>178833.31070416432</v>
      </c>
    </row>
    <row r="48" spans="1:86" ht="14.25" customHeight="1">
      <c r="I48" s="150"/>
      <c r="J48" s="2">
        <v>43</v>
      </c>
      <c r="K48" s="118">
        <v>46143</v>
      </c>
      <c r="L48" s="5">
        <f t="shared" si="35"/>
        <v>620206.707308818</v>
      </c>
      <c r="M48" s="5">
        <f t="shared" si="0"/>
        <v>4808.1062659259223</v>
      </c>
      <c r="N48" s="5">
        <f t="shared" si="1"/>
        <v>544.18515317779838</v>
      </c>
      <c r="O48" s="35">
        <f t="shared" si="2"/>
        <v>1.0529105475929662E-2</v>
      </c>
      <c r="P48" s="5">
        <f t="shared" si="3"/>
        <v>4263.921112748124</v>
      </c>
      <c r="Q48" s="35">
        <f t="shared" si="4"/>
        <v>8.2500000000000004E-2</v>
      </c>
      <c r="R48" s="5">
        <f t="shared" si="36"/>
        <v>20337.47784435975</v>
      </c>
      <c r="S48" s="5">
        <f t="shared" si="37"/>
        <v>186411.09159045489</v>
      </c>
      <c r="T48" s="5">
        <f t="shared" si="38"/>
        <v>619662.52215564018</v>
      </c>
      <c r="U48" s="5">
        <f t="shared" si="39"/>
        <v>206748.56943481465</v>
      </c>
      <c r="V48" s="150"/>
      <c r="W48" s="2">
        <v>43</v>
      </c>
      <c r="X48" s="118">
        <v>46143</v>
      </c>
      <c r="Y48" s="5">
        <f t="shared" si="40"/>
        <v>619265.07683811814</v>
      </c>
      <c r="Z48" s="5">
        <f t="shared" si="41"/>
        <v>4696.0932728280159</v>
      </c>
      <c r="AA48" s="5">
        <f t="shared" si="5"/>
        <v>567.65942724056094</v>
      </c>
      <c r="AB48" s="35">
        <f t="shared" si="6"/>
        <v>1.0999995610389364E-2</v>
      </c>
      <c r="AC48" s="5">
        <f t="shared" si="7"/>
        <v>4128.4338455874549</v>
      </c>
      <c r="AD48" s="35">
        <f t="shared" si="8"/>
        <v>8.0000000000000016E-2</v>
      </c>
      <c r="AE48" s="5">
        <f t="shared" si="42"/>
        <v>21302.582589122423</v>
      </c>
      <c r="AF48" s="5">
        <f t="shared" si="43"/>
        <v>180629.42814248227</v>
      </c>
      <c r="AG48" s="5">
        <f t="shared" si="9"/>
        <v>618697.41741087753</v>
      </c>
      <c r="AH48" s="5">
        <f t="shared" si="10"/>
        <v>201932.01073160471</v>
      </c>
      <c r="AI48" s="150"/>
      <c r="AJ48" s="2">
        <v>43</v>
      </c>
      <c r="AK48" s="118">
        <v>46143</v>
      </c>
      <c r="AL48" s="5">
        <f t="shared" si="44"/>
        <v>618286.01984241104</v>
      </c>
      <c r="AM48" s="5">
        <f t="shared" si="45"/>
        <v>4585.0383715778862</v>
      </c>
      <c r="AN48" s="5">
        <f t="shared" si="11"/>
        <v>591.94116009564823</v>
      </c>
      <c r="AO48" s="35">
        <f t="shared" si="12"/>
        <v>1.1488685969251365E-2</v>
      </c>
      <c r="AP48" s="5">
        <f t="shared" si="13"/>
        <v>3993.097211482238</v>
      </c>
      <c r="AQ48" s="35">
        <f t="shared" si="14"/>
        <v>7.7499999999999999E-2</v>
      </c>
      <c r="AR48" s="5">
        <f t="shared" si="46"/>
        <v>22305.921317684442</v>
      </c>
      <c r="AS48" s="5">
        <f t="shared" si="47"/>
        <v>174850.72866016463</v>
      </c>
      <c r="AT48" s="5">
        <f t="shared" si="15"/>
        <v>617694.07868231542</v>
      </c>
      <c r="AU48" s="5">
        <f t="shared" si="16"/>
        <v>197156.64997784907</v>
      </c>
      <c r="AV48" s="150"/>
      <c r="AW48" s="2">
        <v>43</v>
      </c>
      <c r="AX48" s="118">
        <v>46143</v>
      </c>
      <c r="AY48" s="5">
        <f t="shared" si="48"/>
        <v>617268.57629562321</v>
      </c>
      <c r="AZ48" s="5">
        <f t="shared" si="49"/>
        <v>4474.9728547377763</v>
      </c>
      <c r="BA48" s="5">
        <f t="shared" si="17"/>
        <v>617.0442528901317</v>
      </c>
      <c r="BB48" s="35">
        <f t="shared" si="18"/>
        <v>1.1995639044381536E-2</v>
      </c>
      <c r="BC48" s="5">
        <f t="shared" si="19"/>
        <v>3857.9286018476446</v>
      </c>
      <c r="BD48" s="35">
        <f t="shared" si="20"/>
        <v>7.4999999999999997E-2</v>
      </c>
      <c r="BE48" s="5">
        <f t="shared" si="50"/>
        <v>23348.467957266763</v>
      </c>
      <c r="BF48" s="5">
        <f t="shared" si="51"/>
        <v>169075.36479645758</v>
      </c>
      <c r="BG48" s="5">
        <f t="shared" si="21"/>
        <v>616651.53204273304</v>
      </c>
      <c r="BH48" s="5">
        <f t="shared" si="22"/>
        <v>192423.83275372433</v>
      </c>
      <c r="BI48" s="150"/>
      <c r="BJ48" s="2">
        <v>43</v>
      </c>
      <c r="BK48" s="118">
        <v>46143</v>
      </c>
      <c r="BL48" s="5">
        <f t="shared" si="52"/>
        <v>616211.79792654025</v>
      </c>
      <c r="BM48" s="5">
        <f t="shared" si="53"/>
        <v>4365.9281923596263</v>
      </c>
      <c r="BN48" s="5">
        <f t="shared" si="23"/>
        <v>642.98191322011235</v>
      </c>
      <c r="BO48" s="35">
        <f t="shared" si="24"/>
        <v>1.2521316509362192E-2</v>
      </c>
      <c r="BP48" s="5">
        <f t="shared" si="25"/>
        <v>3722.946279139514</v>
      </c>
      <c r="BQ48" s="35">
        <f t="shared" si="26"/>
        <v>7.2499999999999995E-2</v>
      </c>
      <c r="BR48" s="5">
        <f t="shared" si="54"/>
        <v>24431.183986679665</v>
      </c>
      <c r="BS48" s="5">
        <f t="shared" si="55"/>
        <v>163303.72828478427</v>
      </c>
      <c r="BT48" s="5">
        <f t="shared" si="27"/>
        <v>615568.81601332012</v>
      </c>
      <c r="BU48" s="5">
        <f t="shared" si="28"/>
        <v>187734.91227146395</v>
      </c>
      <c r="BV48" s="150"/>
      <c r="BW48" s="2">
        <v>43</v>
      </c>
      <c r="BX48" s="118">
        <v>46143</v>
      </c>
      <c r="BY48" s="5">
        <f t="shared" si="56"/>
        <v>615114.7510793102</v>
      </c>
      <c r="BZ48" s="5">
        <f t="shared" si="57"/>
        <v>4257.9359691467689</v>
      </c>
      <c r="CA48" s="5">
        <f t="shared" si="29"/>
        <v>669.7665878507928</v>
      </c>
      <c r="CB48" s="35">
        <f t="shared" si="30"/>
        <v>1.3066178367706276E-2</v>
      </c>
      <c r="CC48" s="5">
        <f t="shared" si="31"/>
        <v>3588.1693812959761</v>
      </c>
      <c r="CD48" s="35">
        <f t="shared" si="32"/>
        <v>7.0000000000000007E-2</v>
      </c>
      <c r="CE48" s="5">
        <f t="shared" si="58"/>
        <v>25555.015508540699</v>
      </c>
      <c r="CF48" s="5">
        <f t="shared" si="59"/>
        <v>157536.2311647704</v>
      </c>
      <c r="CG48" s="5">
        <f t="shared" si="33"/>
        <v>614444.98449145944</v>
      </c>
      <c r="CH48" s="5">
        <f t="shared" si="34"/>
        <v>183091.24667331111</v>
      </c>
    </row>
    <row r="49" spans="9:86" ht="14.25" customHeight="1">
      <c r="I49" s="150"/>
      <c r="J49" s="2">
        <v>44</v>
      </c>
      <c r="K49" s="118">
        <v>46174</v>
      </c>
      <c r="L49" s="5">
        <f t="shared" si="35"/>
        <v>619662.52215564018</v>
      </c>
      <c r="M49" s="5">
        <f t="shared" si="0"/>
        <v>4808.1062659259223</v>
      </c>
      <c r="N49" s="5">
        <f t="shared" si="1"/>
        <v>547.9264261058961</v>
      </c>
      <c r="O49" s="35">
        <f t="shared" si="2"/>
        <v>1.0610803264973457E-2</v>
      </c>
      <c r="P49" s="5">
        <f t="shared" si="3"/>
        <v>4260.1798398200262</v>
      </c>
      <c r="Q49" s="35">
        <f t="shared" si="4"/>
        <v>8.2500000000000004E-2</v>
      </c>
      <c r="R49" s="5">
        <f t="shared" si="36"/>
        <v>20885.404270465646</v>
      </c>
      <c r="S49" s="5">
        <f t="shared" si="37"/>
        <v>190671.27143027491</v>
      </c>
      <c r="T49" s="5">
        <f t="shared" si="38"/>
        <v>619114.59572953428</v>
      </c>
      <c r="U49" s="5">
        <f t="shared" si="39"/>
        <v>211556.67570074054</v>
      </c>
      <c r="V49" s="150"/>
      <c r="W49" s="2">
        <v>44</v>
      </c>
      <c r="X49" s="118">
        <v>46174</v>
      </c>
      <c r="Y49" s="5">
        <f t="shared" si="40"/>
        <v>618697.41741087753</v>
      </c>
      <c r="Z49" s="5">
        <f t="shared" si="41"/>
        <v>4696.0932728280159</v>
      </c>
      <c r="AA49" s="5">
        <f t="shared" si="5"/>
        <v>571.44382342216522</v>
      </c>
      <c r="AB49" s="35">
        <f t="shared" si="6"/>
        <v>1.1083488775114808E-2</v>
      </c>
      <c r="AC49" s="5">
        <f t="shared" si="7"/>
        <v>4124.6494494058506</v>
      </c>
      <c r="AD49" s="35">
        <f t="shared" si="8"/>
        <v>0.08</v>
      </c>
      <c r="AE49" s="5">
        <f t="shared" si="42"/>
        <v>21874.02641254459</v>
      </c>
      <c r="AF49" s="5">
        <f t="shared" si="43"/>
        <v>184754.07759188811</v>
      </c>
      <c r="AG49" s="5">
        <f t="shared" si="9"/>
        <v>618125.97358745534</v>
      </c>
      <c r="AH49" s="5">
        <f t="shared" si="10"/>
        <v>206628.10400443271</v>
      </c>
      <c r="AI49" s="150"/>
      <c r="AJ49" s="2">
        <v>44</v>
      </c>
      <c r="AK49" s="118">
        <v>46174</v>
      </c>
      <c r="AL49" s="5">
        <f t="shared" si="44"/>
        <v>617694.07868231542</v>
      </c>
      <c r="AM49" s="5">
        <f t="shared" si="45"/>
        <v>4585.0383715778862</v>
      </c>
      <c r="AN49" s="5">
        <f t="shared" si="11"/>
        <v>595.76411342126585</v>
      </c>
      <c r="AO49" s="35">
        <f t="shared" si="12"/>
        <v>1.1573964536467671E-2</v>
      </c>
      <c r="AP49" s="5">
        <f t="shared" si="13"/>
        <v>3989.2742581566204</v>
      </c>
      <c r="AQ49" s="35">
        <f t="shared" si="14"/>
        <v>7.7499999999999999E-2</v>
      </c>
      <c r="AR49" s="5">
        <f t="shared" si="46"/>
        <v>22901.685431105707</v>
      </c>
      <c r="AS49" s="5">
        <f t="shared" si="47"/>
        <v>178840.00291832126</v>
      </c>
      <c r="AT49" s="5">
        <f t="shared" si="15"/>
        <v>617098.3145688941</v>
      </c>
      <c r="AU49" s="5">
        <f t="shared" si="16"/>
        <v>201741.68834942696</v>
      </c>
      <c r="AV49" s="150"/>
      <c r="AW49" s="2">
        <v>44</v>
      </c>
      <c r="AX49" s="118">
        <v>46174</v>
      </c>
      <c r="AY49" s="5">
        <f t="shared" si="48"/>
        <v>616651.53204273304</v>
      </c>
      <c r="AZ49" s="5">
        <f t="shared" si="49"/>
        <v>4474.9728547377763</v>
      </c>
      <c r="BA49" s="5">
        <f t="shared" si="17"/>
        <v>620.90077947069494</v>
      </c>
      <c r="BB49" s="35">
        <f t="shared" si="18"/>
        <v>1.208269008749014E-2</v>
      </c>
      <c r="BC49" s="5">
        <f t="shared" si="19"/>
        <v>3854.0720752670813</v>
      </c>
      <c r="BD49" s="35">
        <f t="shared" si="20"/>
        <v>7.4999999999999997E-2</v>
      </c>
      <c r="BE49" s="5">
        <f t="shared" si="50"/>
        <v>23969.368736737459</v>
      </c>
      <c r="BF49" s="5">
        <f t="shared" si="51"/>
        <v>172929.43687172467</v>
      </c>
      <c r="BG49" s="5">
        <f t="shared" si="21"/>
        <v>616030.63126326236</v>
      </c>
      <c r="BH49" s="5">
        <f t="shared" si="22"/>
        <v>196898.80560846213</v>
      </c>
      <c r="BI49" s="150"/>
      <c r="BJ49" s="2">
        <v>44</v>
      </c>
      <c r="BK49" s="118">
        <v>46174</v>
      </c>
      <c r="BL49" s="5">
        <f t="shared" si="52"/>
        <v>615568.81601332012</v>
      </c>
      <c r="BM49" s="5">
        <f t="shared" si="53"/>
        <v>4365.9281923596263</v>
      </c>
      <c r="BN49" s="5">
        <f t="shared" si="23"/>
        <v>646.86659561248416</v>
      </c>
      <c r="BO49" s="35">
        <f t="shared" si="24"/>
        <v>1.2610124076171269E-2</v>
      </c>
      <c r="BP49" s="5">
        <f t="shared" si="25"/>
        <v>3719.0615967471422</v>
      </c>
      <c r="BQ49" s="35">
        <f t="shared" si="26"/>
        <v>7.2499999999999995E-2</v>
      </c>
      <c r="BR49" s="5">
        <f t="shared" si="54"/>
        <v>25078.050582292148</v>
      </c>
      <c r="BS49" s="5">
        <f t="shared" si="55"/>
        <v>167022.78988153141</v>
      </c>
      <c r="BT49" s="5">
        <f t="shared" si="27"/>
        <v>614921.94941770763</v>
      </c>
      <c r="BU49" s="5">
        <f t="shared" si="28"/>
        <v>192100.84046382355</v>
      </c>
      <c r="BV49" s="150"/>
      <c r="BW49" s="2">
        <v>44</v>
      </c>
      <c r="BX49" s="118">
        <v>46174</v>
      </c>
      <c r="BY49" s="5">
        <f t="shared" si="56"/>
        <v>614444.98449145944</v>
      </c>
      <c r="BZ49" s="5">
        <f t="shared" si="57"/>
        <v>4257.9359691467689</v>
      </c>
      <c r="CA49" s="5">
        <f t="shared" si="29"/>
        <v>673.67355961325529</v>
      </c>
      <c r="CB49" s="35">
        <f t="shared" si="30"/>
        <v>1.3156723416091989E-2</v>
      </c>
      <c r="CC49" s="5">
        <f t="shared" si="31"/>
        <v>3584.2624095335136</v>
      </c>
      <c r="CD49" s="35">
        <f t="shared" si="32"/>
        <v>7.0000000000000007E-2</v>
      </c>
      <c r="CE49" s="5">
        <f t="shared" si="58"/>
        <v>26228.689068153955</v>
      </c>
      <c r="CF49" s="5">
        <f t="shared" si="59"/>
        <v>161120.49357430392</v>
      </c>
      <c r="CG49" s="5">
        <f t="shared" si="33"/>
        <v>613771.31093184615</v>
      </c>
      <c r="CH49" s="5">
        <f t="shared" si="34"/>
        <v>187349.18264245789</v>
      </c>
    </row>
    <row r="50" spans="9:86" ht="14.25" customHeight="1">
      <c r="I50" s="150"/>
      <c r="J50" s="2">
        <v>45</v>
      </c>
      <c r="K50" s="118">
        <v>46204</v>
      </c>
      <c r="L50" s="5">
        <f t="shared" si="35"/>
        <v>619114.59572953428</v>
      </c>
      <c r="M50" s="5">
        <f t="shared" si="0"/>
        <v>4808.1062659259223</v>
      </c>
      <c r="N50" s="5">
        <f t="shared" si="1"/>
        <v>551.69342028537449</v>
      </c>
      <c r="O50" s="35">
        <f t="shared" si="2"/>
        <v>1.0693207831134125E-2</v>
      </c>
      <c r="P50" s="5">
        <f t="shared" si="3"/>
        <v>4256.4128456405479</v>
      </c>
      <c r="Q50" s="35">
        <f t="shared" si="4"/>
        <v>8.249999999999999E-2</v>
      </c>
      <c r="R50" s="5">
        <f t="shared" si="36"/>
        <v>21437.097690751019</v>
      </c>
      <c r="S50" s="5">
        <f t="shared" si="37"/>
        <v>194927.68427591547</v>
      </c>
      <c r="T50" s="5">
        <f t="shared" si="38"/>
        <v>618562.90230924892</v>
      </c>
      <c r="U50" s="5">
        <f t="shared" si="39"/>
        <v>216364.78196666649</v>
      </c>
      <c r="V50" s="150"/>
      <c r="W50" s="2">
        <v>45</v>
      </c>
      <c r="X50" s="118">
        <v>46204</v>
      </c>
      <c r="Y50" s="5">
        <f t="shared" si="40"/>
        <v>618125.97358745534</v>
      </c>
      <c r="Z50" s="5">
        <f t="shared" si="41"/>
        <v>4696.0932728280159</v>
      </c>
      <c r="AA50" s="5">
        <f t="shared" si="5"/>
        <v>575.25344891164696</v>
      </c>
      <c r="AB50" s="35">
        <f t="shared" si="6"/>
        <v>1.1167693450699318E-2</v>
      </c>
      <c r="AC50" s="5">
        <f t="shared" si="7"/>
        <v>4120.8398239163689</v>
      </c>
      <c r="AD50" s="35">
        <f t="shared" si="8"/>
        <v>7.9999999999999988E-2</v>
      </c>
      <c r="AE50" s="5">
        <f t="shared" si="42"/>
        <v>22449.279861456238</v>
      </c>
      <c r="AF50" s="5">
        <f t="shared" si="43"/>
        <v>188874.91741580449</v>
      </c>
      <c r="AG50" s="5">
        <f t="shared" si="9"/>
        <v>617550.72013854375</v>
      </c>
      <c r="AH50" s="5">
        <f t="shared" si="10"/>
        <v>211324.19727726074</v>
      </c>
      <c r="AI50" s="150"/>
      <c r="AJ50" s="2">
        <v>45</v>
      </c>
      <c r="AK50" s="118">
        <v>46204</v>
      </c>
      <c r="AL50" s="5">
        <f t="shared" si="44"/>
        <v>617098.3145688941</v>
      </c>
      <c r="AM50" s="5">
        <f t="shared" si="45"/>
        <v>4585.0383715778862</v>
      </c>
      <c r="AN50" s="5">
        <f t="shared" si="11"/>
        <v>599.61175665377868</v>
      </c>
      <c r="AO50" s="35">
        <f t="shared" si="12"/>
        <v>1.1659959053480841E-2</v>
      </c>
      <c r="AP50" s="5">
        <f t="shared" si="13"/>
        <v>3985.4266149241075</v>
      </c>
      <c r="AQ50" s="35">
        <f t="shared" si="14"/>
        <v>7.7499999999999999E-2</v>
      </c>
      <c r="AR50" s="5">
        <f t="shared" si="46"/>
        <v>23501.297187759486</v>
      </c>
      <c r="AS50" s="5">
        <f t="shared" si="47"/>
        <v>182825.42953324536</v>
      </c>
      <c r="AT50" s="5">
        <f t="shared" si="15"/>
        <v>616498.70281224034</v>
      </c>
      <c r="AU50" s="5">
        <f t="shared" si="16"/>
        <v>206326.72672100484</v>
      </c>
      <c r="AV50" s="150"/>
      <c r="AW50" s="2">
        <v>45</v>
      </c>
      <c r="AX50" s="118">
        <v>46204</v>
      </c>
      <c r="AY50" s="5">
        <f t="shared" si="48"/>
        <v>616030.63126326236</v>
      </c>
      <c r="AZ50" s="5">
        <f t="shared" si="49"/>
        <v>4474.9728547377763</v>
      </c>
      <c r="BA50" s="5">
        <f t="shared" si="17"/>
        <v>624.78140934238672</v>
      </c>
      <c r="BB50" s="35">
        <f t="shared" si="18"/>
        <v>1.217046122647206E-2</v>
      </c>
      <c r="BC50" s="5">
        <f t="shared" si="19"/>
        <v>3850.1914453953896</v>
      </c>
      <c r="BD50" s="35">
        <f t="shared" si="20"/>
        <v>7.4999999999999997E-2</v>
      </c>
      <c r="BE50" s="5">
        <f t="shared" si="50"/>
        <v>24594.150146079846</v>
      </c>
      <c r="BF50" s="5">
        <f t="shared" si="51"/>
        <v>176779.62831712005</v>
      </c>
      <c r="BG50" s="5">
        <f t="shared" si="21"/>
        <v>615405.84985391994</v>
      </c>
      <c r="BH50" s="5">
        <f t="shared" si="22"/>
        <v>201373.77846319991</v>
      </c>
      <c r="BI50" s="150"/>
      <c r="BJ50" s="2">
        <v>45</v>
      </c>
      <c r="BK50" s="118">
        <v>46204</v>
      </c>
      <c r="BL50" s="5">
        <f t="shared" si="52"/>
        <v>614921.94941770763</v>
      </c>
      <c r="BM50" s="5">
        <f t="shared" si="53"/>
        <v>4365.9281923596263</v>
      </c>
      <c r="BN50" s="5">
        <f t="shared" si="23"/>
        <v>650.77474796097613</v>
      </c>
      <c r="BO50" s="35">
        <f t="shared" si="24"/>
        <v>1.2699655595196473E-2</v>
      </c>
      <c r="BP50" s="5">
        <f t="shared" si="25"/>
        <v>3715.1534443986502</v>
      </c>
      <c r="BQ50" s="35">
        <f t="shared" si="26"/>
        <v>7.2499999999999995E-2</v>
      </c>
      <c r="BR50" s="5">
        <f t="shared" si="54"/>
        <v>25728.825330253123</v>
      </c>
      <c r="BS50" s="5">
        <f t="shared" si="55"/>
        <v>170737.94332593007</v>
      </c>
      <c r="BT50" s="5">
        <f t="shared" si="27"/>
        <v>614271.17466974666</v>
      </c>
      <c r="BU50" s="5">
        <f t="shared" si="28"/>
        <v>196466.76865618321</v>
      </c>
      <c r="BV50" s="150"/>
      <c r="BW50" s="2">
        <v>45</v>
      </c>
      <c r="BX50" s="118">
        <v>46204</v>
      </c>
      <c r="BY50" s="5">
        <f t="shared" si="56"/>
        <v>613771.31093184615</v>
      </c>
      <c r="BZ50" s="5">
        <f t="shared" si="57"/>
        <v>4257.9359691467689</v>
      </c>
      <c r="CA50" s="5">
        <f t="shared" si="29"/>
        <v>677.6033220443328</v>
      </c>
      <c r="CB50" s="35">
        <f t="shared" si="30"/>
        <v>1.3247995987604733E-2</v>
      </c>
      <c r="CC50" s="5">
        <f t="shared" si="31"/>
        <v>3580.3326471024361</v>
      </c>
      <c r="CD50" s="35">
        <f t="shared" si="32"/>
        <v>7.0000000000000007E-2</v>
      </c>
      <c r="CE50" s="5">
        <f t="shared" si="58"/>
        <v>26906.292390198287</v>
      </c>
      <c r="CF50" s="5">
        <f t="shared" si="59"/>
        <v>164700.82622140637</v>
      </c>
      <c r="CG50" s="5">
        <f t="shared" si="33"/>
        <v>613093.70760980179</v>
      </c>
      <c r="CH50" s="5">
        <f t="shared" si="34"/>
        <v>191607.11861160467</v>
      </c>
    </row>
    <row r="51" spans="9:86" ht="14.25" customHeight="1">
      <c r="I51" s="150"/>
      <c r="J51" s="2">
        <v>46</v>
      </c>
      <c r="K51" s="118">
        <v>46235</v>
      </c>
      <c r="L51" s="5">
        <f t="shared" si="35"/>
        <v>618562.90230924892</v>
      </c>
      <c r="M51" s="5">
        <f t="shared" si="0"/>
        <v>4808.1062659259223</v>
      </c>
      <c r="N51" s="5">
        <f t="shared" si="1"/>
        <v>555.48631254983593</v>
      </c>
      <c r="O51" s="35">
        <f t="shared" si="2"/>
        <v>1.0776326426484373E-2</v>
      </c>
      <c r="P51" s="5">
        <f t="shared" si="3"/>
        <v>4252.6199533760864</v>
      </c>
      <c r="Q51" s="35">
        <f t="shared" si="4"/>
        <v>8.2500000000000004E-2</v>
      </c>
      <c r="R51" s="5">
        <f t="shared" si="36"/>
        <v>21992.584003300857</v>
      </c>
      <c r="S51" s="5">
        <f t="shared" si="37"/>
        <v>199180.30422929156</v>
      </c>
      <c r="T51" s="5">
        <f t="shared" si="38"/>
        <v>618007.41599669913</v>
      </c>
      <c r="U51" s="5">
        <f t="shared" si="39"/>
        <v>221172.88823259244</v>
      </c>
      <c r="V51" s="150"/>
      <c r="W51" s="2">
        <v>46</v>
      </c>
      <c r="X51" s="118">
        <v>46235</v>
      </c>
      <c r="Y51" s="5">
        <f t="shared" si="40"/>
        <v>617550.72013854375</v>
      </c>
      <c r="Z51" s="5">
        <f t="shared" si="41"/>
        <v>4696.0932728280159</v>
      </c>
      <c r="AA51" s="5">
        <f t="shared" si="5"/>
        <v>579.08847190439064</v>
      </c>
      <c r="AB51" s="35">
        <f t="shared" si="6"/>
        <v>1.1252616888364583E-2</v>
      </c>
      <c r="AC51" s="5">
        <f t="shared" si="7"/>
        <v>4117.0048009236252</v>
      </c>
      <c r="AD51" s="35">
        <f t="shared" si="8"/>
        <v>0.08</v>
      </c>
      <c r="AE51" s="5">
        <f t="shared" si="42"/>
        <v>23028.368333360628</v>
      </c>
      <c r="AF51" s="5">
        <f t="shared" si="43"/>
        <v>192991.92221672813</v>
      </c>
      <c r="AG51" s="5">
        <f t="shared" si="9"/>
        <v>616971.63166663935</v>
      </c>
      <c r="AH51" s="5">
        <f t="shared" si="10"/>
        <v>216020.29055008874</v>
      </c>
      <c r="AI51" s="150"/>
      <c r="AJ51" s="2">
        <v>46</v>
      </c>
      <c r="AK51" s="118">
        <v>46235</v>
      </c>
      <c r="AL51" s="5">
        <f t="shared" si="44"/>
        <v>616498.70281224034</v>
      </c>
      <c r="AM51" s="5">
        <f t="shared" si="45"/>
        <v>4585.0383715778862</v>
      </c>
      <c r="AN51" s="5">
        <f t="shared" si="11"/>
        <v>603.4842492488342</v>
      </c>
      <c r="AO51" s="35">
        <f t="shared" si="12"/>
        <v>1.1746676769880508E-2</v>
      </c>
      <c r="AP51" s="5">
        <f t="shared" si="13"/>
        <v>3981.554122329052</v>
      </c>
      <c r="AQ51" s="35">
        <f t="shared" si="14"/>
        <v>7.7499999999999999E-2</v>
      </c>
      <c r="AR51" s="5">
        <f t="shared" si="46"/>
        <v>24104.781437008322</v>
      </c>
      <c r="AS51" s="5">
        <f t="shared" si="47"/>
        <v>186806.98365557441</v>
      </c>
      <c r="AT51" s="5">
        <f t="shared" si="15"/>
        <v>615895.21856299147</v>
      </c>
      <c r="AU51" s="5">
        <f t="shared" si="16"/>
        <v>210911.76509258273</v>
      </c>
      <c r="AV51" s="150"/>
      <c r="AW51" s="2">
        <v>46</v>
      </c>
      <c r="AX51" s="118">
        <v>46235</v>
      </c>
      <c r="AY51" s="5">
        <f t="shared" si="48"/>
        <v>615405.84985391994</v>
      </c>
      <c r="AZ51" s="5">
        <f t="shared" si="49"/>
        <v>4474.9728547377763</v>
      </c>
      <c r="BA51" s="5">
        <f t="shared" si="17"/>
        <v>628.68629315077715</v>
      </c>
      <c r="BB51" s="35">
        <f t="shared" si="18"/>
        <v>1.2258959708621743E-2</v>
      </c>
      <c r="BC51" s="5">
        <f t="shared" si="19"/>
        <v>3846.2865615869991</v>
      </c>
      <c r="BD51" s="35">
        <f t="shared" si="20"/>
        <v>7.4999999999999997E-2</v>
      </c>
      <c r="BE51" s="5">
        <f t="shared" si="50"/>
        <v>25222.836439230625</v>
      </c>
      <c r="BF51" s="5">
        <f t="shared" si="51"/>
        <v>180625.91487870706</v>
      </c>
      <c r="BG51" s="5">
        <f t="shared" si="21"/>
        <v>614777.16356076917</v>
      </c>
      <c r="BH51" s="5">
        <f t="shared" si="22"/>
        <v>205848.75131793768</v>
      </c>
      <c r="BI51" s="150"/>
      <c r="BJ51" s="2">
        <v>46</v>
      </c>
      <c r="BK51" s="118">
        <v>46235</v>
      </c>
      <c r="BL51" s="5">
        <f t="shared" si="52"/>
        <v>614271.17466974666</v>
      </c>
      <c r="BM51" s="5">
        <f t="shared" si="53"/>
        <v>4365.9281923596263</v>
      </c>
      <c r="BN51" s="5">
        <f t="shared" si="23"/>
        <v>654.70651206324055</v>
      </c>
      <c r="BO51" s="35">
        <f t="shared" si="24"/>
        <v>1.2789918310887369E-2</v>
      </c>
      <c r="BP51" s="5">
        <f t="shared" si="25"/>
        <v>3711.2216802963858</v>
      </c>
      <c r="BQ51" s="35">
        <f t="shared" si="26"/>
        <v>7.2499999999999995E-2</v>
      </c>
      <c r="BR51" s="5">
        <f t="shared" si="54"/>
        <v>26383.531842316363</v>
      </c>
      <c r="BS51" s="5">
        <f t="shared" si="55"/>
        <v>174449.16500622645</v>
      </c>
      <c r="BT51" s="5">
        <f t="shared" si="27"/>
        <v>613616.46815768338</v>
      </c>
      <c r="BU51" s="5">
        <f t="shared" si="28"/>
        <v>200832.69684854281</v>
      </c>
      <c r="BV51" s="150"/>
      <c r="BW51" s="2">
        <v>46</v>
      </c>
      <c r="BX51" s="118">
        <v>46235</v>
      </c>
      <c r="BY51" s="5">
        <f t="shared" si="56"/>
        <v>613093.70760980179</v>
      </c>
      <c r="BZ51" s="5">
        <f t="shared" si="57"/>
        <v>4257.9359691467689</v>
      </c>
      <c r="CA51" s="5">
        <f t="shared" si="29"/>
        <v>681.55600808959161</v>
      </c>
      <c r="CB51" s="35">
        <f t="shared" si="30"/>
        <v>1.3340003323407693E-2</v>
      </c>
      <c r="CC51" s="5">
        <f t="shared" si="31"/>
        <v>3576.3799610571773</v>
      </c>
      <c r="CD51" s="35">
        <f t="shared" si="32"/>
        <v>7.0000000000000007E-2</v>
      </c>
      <c r="CE51" s="5">
        <f t="shared" si="58"/>
        <v>27587.848398287879</v>
      </c>
      <c r="CF51" s="5">
        <f t="shared" si="59"/>
        <v>168277.20618246356</v>
      </c>
      <c r="CG51" s="5">
        <f t="shared" si="33"/>
        <v>612412.15160171222</v>
      </c>
      <c r="CH51" s="5">
        <f t="shared" si="34"/>
        <v>195865.05458075143</v>
      </c>
    </row>
    <row r="52" spans="9:86" ht="14.25" customHeight="1">
      <c r="I52" s="150"/>
      <c r="J52" s="2">
        <v>47</v>
      </c>
      <c r="K52" s="118">
        <v>46266</v>
      </c>
      <c r="L52" s="5">
        <f t="shared" si="35"/>
        <v>618007.41599669913</v>
      </c>
      <c r="M52" s="5">
        <f t="shared" si="0"/>
        <v>4808.1062659259223</v>
      </c>
      <c r="N52" s="5">
        <f t="shared" si="1"/>
        <v>559.3052809486162</v>
      </c>
      <c r="O52" s="35">
        <f t="shared" si="2"/>
        <v>1.0860166395510119E-2</v>
      </c>
      <c r="P52" s="5">
        <f t="shared" si="3"/>
        <v>4248.8009849773061</v>
      </c>
      <c r="Q52" s="35">
        <f t="shared" si="4"/>
        <v>8.249999999999999E-2</v>
      </c>
      <c r="R52" s="5">
        <f t="shared" si="36"/>
        <v>22551.889284249475</v>
      </c>
      <c r="S52" s="5">
        <f t="shared" si="37"/>
        <v>203429.10521426887</v>
      </c>
      <c r="T52" s="5">
        <f t="shared" si="38"/>
        <v>617448.11071575049</v>
      </c>
      <c r="U52" s="5">
        <f t="shared" si="39"/>
        <v>225980.99449851835</v>
      </c>
      <c r="V52" s="150"/>
      <c r="W52" s="2">
        <v>47</v>
      </c>
      <c r="X52" s="118">
        <v>46266</v>
      </c>
      <c r="Y52" s="5">
        <f t="shared" si="40"/>
        <v>616971.63166663935</v>
      </c>
      <c r="Z52" s="5">
        <f t="shared" si="41"/>
        <v>4696.0932728280159</v>
      </c>
      <c r="AA52" s="5">
        <f t="shared" si="5"/>
        <v>582.94906171708681</v>
      </c>
      <c r="AB52" s="35">
        <f t="shared" si="6"/>
        <v>1.1338266431648146E-2</v>
      </c>
      <c r="AC52" s="5">
        <f t="shared" si="7"/>
        <v>4113.1442111109291</v>
      </c>
      <c r="AD52" s="35">
        <f t="shared" si="8"/>
        <v>0.08</v>
      </c>
      <c r="AE52" s="5">
        <f t="shared" si="42"/>
        <v>23611.317395077713</v>
      </c>
      <c r="AF52" s="5">
        <f t="shared" si="43"/>
        <v>197105.06642783905</v>
      </c>
      <c r="AG52" s="5">
        <f t="shared" si="9"/>
        <v>616388.68260492221</v>
      </c>
      <c r="AH52" s="5">
        <f t="shared" si="10"/>
        <v>220716.38382291677</v>
      </c>
      <c r="AI52" s="150"/>
      <c r="AJ52" s="2">
        <v>47</v>
      </c>
      <c r="AK52" s="118">
        <v>46266</v>
      </c>
      <c r="AL52" s="5">
        <f t="shared" si="44"/>
        <v>615895.21856299147</v>
      </c>
      <c r="AM52" s="5">
        <f t="shared" si="45"/>
        <v>4585.0383715778862</v>
      </c>
      <c r="AN52" s="5">
        <f t="shared" si="11"/>
        <v>607.38175169189981</v>
      </c>
      <c r="AO52" s="35">
        <f t="shared" si="12"/>
        <v>1.1834125027482005E-2</v>
      </c>
      <c r="AP52" s="5">
        <f t="shared" si="13"/>
        <v>3977.6566198859864</v>
      </c>
      <c r="AQ52" s="35">
        <f t="shared" si="14"/>
        <v>7.7499999999999999E-2</v>
      </c>
      <c r="AR52" s="5">
        <f t="shared" si="46"/>
        <v>24712.163188700222</v>
      </c>
      <c r="AS52" s="5">
        <f t="shared" si="47"/>
        <v>190784.64027546041</v>
      </c>
      <c r="AT52" s="5">
        <f t="shared" si="15"/>
        <v>615287.83681129955</v>
      </c>
      <c r="AU52" s="5">
        <f t="shared" si="16"/>
        <v>215496.80346416062</v>
      </c>
      <c r="AV52" s="150"/>
      <c r="AW52" s="2">
        <v>47</v>
      </c>
      <c r="AX52" s="118">
        <v>46266</v>
      </c>
      <c r="AY52" s="5">
        <f t="shared" si="48"/>
        <v>614777.16356076917</v>
      </c>
      <c r="AZ52" s="5">
        <f t="shared" si="49"/>
        <v>4474.9728547377763</v>
      </c>
      <c r="BA52" s="5">
        <f t="shared" si="17"/>
        <v>632.61558248296933</v>
      </c>
      <c r="BB52" s="35">
        <f t="shared" si="18"/>
        <v>1.2348192873376374E-2</v>
      </c>
      <c r="BC52" s="5">
        <f t="shared" si="19"/>
        <v>3842.357272254807</v>
      </c>
      <c r="BD52" s="35">
        <f t="shared" si="20"/>
        <v>7.4999999999999997E-2</v>
      </c>
      <c r="BE52" s="5">
        <f t="shared" si="50"/>
        <v>25855.452021713594</v>
      </c>
      <c r="BF52" s="5">
        <f t="shared" si="51"/>
        <v>184468.27215096186</v>
      </c>
      <c r="BG52" s="5">
        <f t="shared" si="21"/>
        <v>614144.54797828617</v>
      </c>
      <c r="BH52" s="5">
        <f t="shared" si="22"/>
        <v>210323.72417267546</v>
      </c>
      <c r="BI52" s="150"/>
      <c r="BJ52" s="2">
        <v>47</v>
      </c>
      <c r="BK52" s="118">
        <v>46266</v>
      </c>
      <c r="BL52" s="5">
        <f t="shared" si="52"/>
        <v>613616.46815768338</v>
      </c>
      <c r="BM52" s="5">
        <f t="shared" si="53"/>
        <v>4365.9281923596263</v>
      </c>
      <c r="BN52" s="5">
        <f t="shared" si="23"/>
        <v>658.66203057362281</v>
      </c>
      <c r="BO52" s="35">
        <f t="shared" si="24"/>
        <v>1.2880919559760524E-2</v>
      </c>
      <c r="BP52" s="5">
        <f t="shared" si="25"/>
        <v>3707.2661617860035</v>
      </c>
      <c r="BQ52" s="35">
        <f t="shared" si="26"/>
        <v>7.2499999999999995E-2</v>
      </c>
      <c r="BR52" s="5">
        <f t="shared" si="54"/>
        <v>27042.193872889984</v>
      </c>
      <c r="BS52" s="5">
        <f t="shared" si="55"/>
        <v>178156.43116801247</v>
      </c>
      <c r="BT52" s="5">
        <f t="shared" si="27"/>
        <v>612957.8061271098</v>
      </c>
      <c r="BU52" s="5">
        <f t="shared" si="28"/>
        <v>205198.62504090247</v>
      </c>
      <c r="BV52" s="150"/>
      <c r="BW52" s="2">
        <v>47</v>
      </c>
      <c r="BX52" s="118">
        <v>46266</v>
      </c>
      <c r="BY52" s="5">
        <f t="shared" si="56"/>
        <v>612412.15160171222</v>
      </c>
      <c r="BZ52" s="5">
        <f t="shared" si="57"/>
        <v>4257.9359691467689</v>
      </c>
      <c r="CA52" s="5">
        <f t="shared" si="29"/>
        <v>685.53175147011416</v>
      </c>
      <c r="CB52" s="35">
        <f t="shared" si="30"/>
        <v>1.3432752756662267E-2</v>
      </c>
      <c r="CC52" s="5">
        <f t="shared" si="31"/>
        <v>3572.4042176766548</v>
      </c>
      <c r="CD52" s="35">
        <f t="shared" si="32"/>
        <v>7.0000000000000007E-2</v>
      </c>
      <c r="CE52" s="5">
        <f t="shared" si="58"/>
        <v>28273.380149757992</v>
      </c>
      <c r="CF52" s="5">
        <f t="shared" si="59"/>
        <v>171849.61040014023</v>
      </c>
      <c r="CG52" s="5">
        <f t="shared" si="33"/>
        <v>611726.61985024216</v>
      </c>
      <c r="CH52" s="5">
        <f t="shared" si="34"/>
        <v>200122.99054989821</v>
      </c>
    </row>
    <row r="53" spans="9:86" ht="14.25" customHeight="1">
      <c r="I53" s="150"/>
      <c r="J53" s="2">
        <v>48</v>
      </c>
      <c r="K53" s="118">
        <v>46296</v>
      </c>
      <c r="L53" s="5">
        <f t="shared" si="35"/>
        <v>617448.11071575049</v>
      </c>
      <c r="M53" s="5">
        <f t="shared" si="0"/>
        <v>4808.1062659259223</v>
      </c>
      <c r="N53" s="5">
        <f t="shared" si="1"/>
        <v>563.15050475513726</v>
      </c>
      <c r="O53" s="35">
        <f t="shared" si="2"/>
        <v>1.0944735176576939E-2</v>
      </c>
      <c r="P53" s="5">
        <f t="shared" si="3"/>
        <v>4244.9557611707851</v>
      </c>
      <c r="Q53" s="35">
        <f t="shared" si="4"/>
        <v>8.2500000000000018E-2</v>
      </c>
      <c r="R53" s="5">
        <f t="shared" si="36"/>
        <v>23115.039789004612</v>
      </c>
      <c r="S53" s="5">
        <f t="shared" si="37"/>
        <v>207674.06097543964</v>
      </c>
      <c r="T53" s="5">
        <f t="shared" si="38"/>
        <v>616884.9602109954</v>
      </c>
      <c r="U53" s="5">
        <f t="shared" si="39"/>
        <v>230789.10076444424</v>
      </c>
      <c r="V53" s="150"/>
      <c r="W53" s="2">
        <v>48</v>
      </c>
      <c r="X53" s="118">
        <v>46296</v>
      </c>
      <c r="Y53" s="5">
        <f t="shared" si="40"/>
        <v>616388.68260492221</v>
      </c>
      <c r="Z53" s="5">
        <f t="shared" si="41"/>
        <v>4696.0932728280159</v>
      </c>
      <c r="AA53" s="5">
        <f t="shared" si="5"/>
        <v>586.83538879520074</v>
      </c>
      <c r="AB53" s="35">
        <f t="shared" si="6"/>
        <v>1.1424649517869286E-2</v>
      </c>
      <c r="AC53" s="5">
        <f t="shared" si="7"/>
        <v>4109.2578840328151</v>
      </c>
      <c r="AD53" s="35">
        <f t="shared" si="8"/>
        <v>0.08</v>
      </c>
      <c r="AE53" s="5">
        <f t="shared" si="42"/>
        <v>24198.152783872913</v>
      </c>
      <c r="AF53" s="5">
        <f t="shared" si="43"/>
        <v>201214.32431187187</v>
      </c>
      <c r="AG53" s="5">
        <f t="shared" si="9"/>
        <v>615801.84721612697</v>
      </c>
      <c r="AH53" s="5">
        <f t="shared" si="10"/>
        <v>225412.47709574478</v>
      </c>
      <c r="AI53" s="150"/>
      <c r="AJ53" s="2">
        <v>48</v>
      </c>
      <c r="AK53" s="118">
        <v>46296</v>
      </c>
      <c r="AL53" s="5">
        <f t="shared" si="44"/>
        <v>615287.83681129955</v>
      </c>
      <c r="AM53" s="5">
        <f t="shared" si="45"/>
        <v>4585.0383715778862</v>
      </c>
      <c r="AN53" s="5">
        <f t="shared" si="11"/>
        <v>611.30442550490989</v>
      </c>
      <c r="AO53" s="35">
        <f t="shared" si="12"/>
        <v>1.1922311261791874E-2</v>
      </c>
      <c r="AP53" s="5">
        <f t="shared" si="13"/>
        <v>3973.7339460729763</v>
      </c>
      <c r="AQ53" s="35">
        <f t="shared" si="14"/>
        <v>7.7499999999999999E-2</v>
      </c>
      <c r="AR53" s="5">
        <f t="shared" si="46"/>
        <v>25323.467614205132</v>
      </c>
      <c r="AS53" s="5">
        <f t="shared" si="47"/>
        <v>194758.37422153339</v>
      </c>
      <c r="AT53" s="5">
        <f t="shared" si="15"/>
        <v>614676.53238579468</v>
      </c>
      <c r="AU53" s="5">
        <f t="shared" si="16"/>
        <v>220081.84183573851</v>
      </c>
      <c r="AV53" s="150"/>
      <c r="AW53" s="2">
        <v>48</v>
      </c>
      <c r="AX53" s="118">
        <v>46296</v>
      </c>
      <c r="AY53" s="5">
        <f t="shared" si="48"/>
        <v>614144.54797828617</v>
      </c>
      <c r="AZ53" s="5">
        <f t="shared" si="49"/>
        <v>4474.9728547377763</v>
      </c>
      <c r="BA53" s="5">
        <f t="shared" si="17"/>
        <v>636.56942987348793</v>
      </c>
      <c r="BB53" s="35">
        <f t="shared" si="18"/>
        <v>1.2438168153781176E-2</v>
      </c>
      <c r="BC53" s="5">
        <f t="shared" si="19"/>
        <v>3838.4034248642884</v>
      </c>
      <c r="BD53" s="35">
        <f t="shared" si="20"/>
        <v>7.4999999999999997E-2</v>
      </c>
      <c r="BE53" s="5">
        <f t="shared" si="50"/>
        <v>26492.021451587083</v>
      </c>
      <c r="BF53" s="5">
        <f t="shared" si="51"/>
        <v>188306.67557582614</v>
      </c>
      <c r="BG53" s="5">
        <f t="shared" si="21"/>
        <v>613507.97854841268</v>
      </c>
      <c r="BH53" s="5">
        <f t="shared" si="22"/>
        <v>214798.69702741323</v>
      </c>
      <c r="BI53" s="150"/>
      <c r="BJ53" s="2">
        <v>48</v>
      </c>
      <c r="BK53" s="118">
        <v>46296</v>
      </c>
      <c r="BL53" s="5">
        <f t="shared" si="52"/>
        <v>612957.8061271098</v>
      </c>
      <c r="BM53" s="5">
        <f t="shared" si="53"/>
        <v>4365.9281923596263</v>
      </c>
      <c r="BN53" s="5">
        <f t="shared" si="23"/>
        <v>662.64144700833822</v>
      </c>
      <c r="BO53" s="35">
        <f t="shared" si="24"/>
        <v>1.29726667718644E-2</v>
      </c>
      <c r="BP53" s="5">
        <f t="shared" si="25"/>
        <v>3703.2867453512881</v>
      </c>
      <c r="BQ53" s="35">
        <f t="shared" si="26"/>
        <v>7.2499999999999995E-2</v>
      </c>
      <c r="BR53" s="5">
        <f t="shared" si="54"/>
        <v>27704.835319898324</v>
      </c>
      <c r="BS53" s="5">
        <f t="shared" si="55"/>
        <v>181859.71791336377</v>
      </c>
      <c r="BT53" s="5">
        <f t="shared" si="27"/>
        <v>612295.16468010144</v>
      </c>
      <c r="BU53" s="5">
        <f t="shared" si="28"/>
        <v>209564.55323326209</v>
      </c>
      <c r="BV53" s="150"/>
      <c r="BW53" s="2">
        <v>48</v>
      </c>
      <c r="BX53" s="118">
        <v>46296</v>
      </c>
      <c r="BY53" s="5">
        <f t="shared" si="56"/>
        <v>611726.61985024216</v>
      </c>
      <c r="BZ53" s="5">
        <f t="shared" si="57"/>
        <v>4257.9359691467689</v>
      </c>
      <c r="CA53" s="5">
        <f t="shared" si="29"/>
        <v>689.53068668702281</v>
      </c>
      <c r="CB53" s="35">
        <f t="shared" si="30"/>
        <v>1.3526251713992658E-2</v>
      </c>
      <c r="CC53" s="5">
        <f t="shared" si="31"/>
        <v>3568.4052824597461</v>
      </c>
      <c r="CD53" s="35">
        <f t="shared" si="32"/>
        <v>7.0000000000000007E-2</v>
      </c>
      <c r="CE53" s="5">
        <f t="shared" si="58"/>
        <v>28962.910836445015</v>
      </c>
      <c r="CF53" s="5">
        <f t="shared" si="59"/>
        <v>175418.01568259997</v>
      </c>
      <c r="CG53" s="5">
        <f t="shared" si="33"/>
        <v>611037.08916355518</v>
      </c>
      <c r="CH53" s="5">
        <f t="shared" si="34"/>
        <v>204380.926519045</v>
      </c>
    </row>
    <row r="54" spans="9:86" ht="14.25" customHeight="1">
      <c r="I54" s="150"/>
      <c r="J54" s="2">
        <v>49</v>
      </c>
      <c r="K54" s="118">
        <v>46327</v>
      </c>
      <c r="L54" s="5">
        <f t="shared" si="35"/>
        <v>616884.9602109954</v>
      </c>
      <c r="M54" s="5">
        <f t="shared" si="0"/>
        <v>4808.1062659259223</v>
      </c>
      <c r="N54" s="5">
        <f t="shared" si="1"/>
        <v>567.02216447532919</v>
      </c>
      <c r="O54" s="35">
        <f t="shared" si="2"/>
        <v>1.1030040303424908E-2</v>
      </c>
      <c r="P54" s="5">
        <f t="shared" si="3"/>
        <v>4241.0841014505932</v>
      </c>
      <c r="Q54" s="35">
        <f t="shared" si="4"/>
        <v>8.2500000000000004E-2</v>
      </c>
      <c r="R54" s="5">
        <f t="shared" si="36"/>
        <v>23682.061953479941</v>
      </c>
      <c r="S54" s="5">
        <f t="shared" si="37"/>
        <v>211915.14507689024</v>
      </c>
      <c r="T54" s="5">
        <f t="shared" si="38"/>
        <v>616317.93804652011</v>
      </c>
      <c r="U54" s="5">
        <f t="shared" si="39"/>
        <v>235597.20703037019</v>
      </c>
      <c r="V54" s="150"/>
      <c r="W54" s="2">
        <v>49</v>
      </c>
      <c r="X54" s="118">
        <v>46327</v>
      </c>
      <c r="Y54" s="5">
        <f t="shared" si="40"/>
        <v>615801.84721612697</v>
      </c>
      <c r="Z54" s="5">
        <f t="shared" si="41"/>
        <v>4696.0932728280159</v>
      </c>
      <c r="AA54" s="5">
        <f t="shared" si="5"/>
        <v>590.74762472050224</v>
      </c>
      <c r="AB54" s="35">
        <f t="shared" si="6"/>
        <v>1.1511773679623312E-2</v>
      </c>
      <c r="AC54" s="5">
        <f t="shared" si="7"/>
        <v>4105.3456481075136</v>
      </c>
      <c r="AD54" s="35">
        <f t="shared" si="8"/>
        <v>0.08</v>
      </c>
      <c r="AE54" s="5">
        <f t="shared" si="42"/>
        <v>24788.900408593414</v>
      </c>
      <c r="AF54" s="5">
        <f t="shared" si="43"/>
        <v>205319.66995997939</v>
      </c>
      <c r="AG54" s="5">
        <f t="shared" si="9"/>
        <v>615211.09959140653</v>
      </c>
      <c r="AH54" s="5">
        <f t="shared" si="10"/>
        <v>230108.57036857281</v>
      </c>
      <c r="AI54" s="150"/>
      <c r="AJ54" s="2">
        <v>49</v>
      </c>
      <c r="AK54" s="118">
        <v>46327</v>
      </c>
      <c r="AL54" s="5">
        <f t="shared" si="44"/>
        <v>614676.53238579468</v>
      </c>
      <c r="AM54" s="5">
        <f t="shared" si="45"/>
        <v>4585.0383715778862</v>
      </c>
      <c r="AN54" s="5">
        <f t="shared" si="11"/>
        <v>615.25243325296242</v>
      </c>
      <c r="AO54" s="35">
        <f t="shared" si="12"/>
        <v>1.2011243003501678E-2</v>
      </c>
      <c r="AP54" s="5">
        <f t="shared" si="13"/>
        <v>3969.7859383249238</v>
      </c>
      <c r="AQ54" s="35">
        <f t="shared" si="14"/>
        <v>7.7499999999999999E-2</v>
      </c>
      <c r="AR54" s="5">
        <f t="shared" si="46"/>
        <v>25938.720047458093</v>
      </c>
      <c r="AS54" s="5">
        <f t="shared" si="47"/>
        <v>198728.16015985832</v>
      </c>
      <c r="AT54" s="5">
        <f t="shared" si="15"/>
        <v>614061.27995254169</v>
      </c>
      <c r="AU54" s="5">
        <f t="shared" si="16"/>
        <v>224666.88020731643</v>
      </c>
      <c r="AV54" s="150"/>
      <c r="AW54" s="2">
        <v>49</v>
      </c>
      <c r="AX54" s="118">
        <v>46327</v>
      </c>
      <c r="AY54" s="5">
        <f t="shared" si="48"/>
        <v>613507.97854841268</v>
      </c>
      <c r="AZ54" s="5">
        <f t="shared" si="49"/>
        <v>4474.9728547377763</v>
      </c>
      <c r="BA54" s="5">
        <f t="shared" si="17"/>
        <v>640.54798881019724</v>
      </c>
      <c r="BB54" s="35">
        <f t="shared" si="18"/>
        <v>1.2528893077982703E-2</v>
      </c>
      <c r="BC54" s="5">
        <f t="shared" si="19"/>
        <v>3834.424865927579</v>
      </c>
      <c r="BD54" s="35">
        <f t="shared" si="20"/>
        <v>7.4999999999999997E-2</v>
      </c>
      <c r="BE54" s="5">
        <f t="shared" si="50"/>
        <v>27132.569440397281</v>
      </c>
      <c r="BF54" s="5">
        <f t="shared" si="51"/>
        <v>192141.10044175372</v>
      </c>
      <c r="BG54" s="5">
        <f t="shared" si="21"/>
        <v>612867.43055960245</v>
      </c>
      <c r="BH54" s="5">
        <f t="shared" si="22"/>
        <v>219273.66988215101</v>
      </c>
      <c r="BI54" s="150"/>
      <c r="BJ54" s="2">
        <v>49</v>
      </c>
      <c r="BK54" s="118">
        <v>46327</v>
      </c>
      <c r="BL54" s="5">
        <f t="shared" si="52"/>
        <v>612295.16468010144</v>
      </c>
      <c r="BM54" s="5">
        <f t="shared" si="53"/>
        <v>4365.9281923596263</v>
      </c>
      <c r="BN54" s="5">
        <f t="shared" si="23"/>
        <v>666.64490575068021</v>
      </c>
      <c r="BO54" s="35">
        <f t="shared" si="24"/>
        <v>1.3065167472272446E-2</v>
      </c>
      <c r="BP54" s="5">
        <f t="shared" si="25"/>
        <v>3699.2832866089461</v>
      </c>
      <c r="BQ54" s="35">
        <f t="shared" si="26"/>
        <v>7.2499999999999995E-2</v>
      </c>
      <c r="BR54" s="5">
        <f t="shared" si="54"/>
        <v>28371.480225649004</v>
      </c>
      <c r="BS54" s="5">
        <f t="shared" si="55"/>
        <v>185559.00119997273</v>
      </c>
      <c r="BT54" s="5">
        <f t="shared" si="27"/>
        <v>611628.5197743508</v>
      </c>
      <c r="BU54" s="5">
        <f t="shared" si="28"/>
        <v>213930.48142562172</v>
      </c>
      <c r="BV54" s="150"/>
      <c r="BW54" s="2">
        <v>49</v>
      </c>
      <c r="BX54" s="118">
        <v>46327</v>
      </c>
      <c r="BY54" s="5">
        <f t="shared" si="56"/>
        <v>611037.08916355518</v>
      </c>
      <c r="BZ54" s="5">
        <f t="shared" si="57"/>
        <v>4257.9359691467689</v>
      </c>
      <c r="CA54" s="5">
        <f t="shared" si="29"/>
        <v>693.55294902603009</v>
      </c>
      <c r="CB54" s="35">
        <f t="shared" si="30"/>
        <v>1.3620507716978628E-2</v>
      </c>
      <c r="CC54" s="5">
        <f t="shared" si="31"/>
        <v>3564.3830201207388</v>
      </c>
      <c r="CD54" s="35">
        <f t="shared" si="32"/>
        <v>7.0000000000000007E-2</v>
      </c>
      <c r="CE54" s="5">
        <f t="shared" si="58"/>
        <v>29656.463785471045</v>
      </c>
      <c r="CF54" s="5">
        <f t="shared" si="59"/>
        <v>178982.3987027207</v>
      </c>
      <c r="CG54" s="5">
        <f t="shared" si="33"/>
        <v>610343.53621452919</v>
      </c>
      <c r="CH54" s="5">
        <f t="shared" si="34"/>
        <v>208638.86248819175</v>
      </c>
    </row>
    <row r="55" spans="9:86" ht="14.25" customHeight="1">
      <c r="I55" s="150"/>
      <c r="J55" s="2">
        <v>50</v>
      </c>
      <c r="K55" s="118">
        <v>46357</v>
      </c>
      <c r="L55" s="5">
        <f t="shared" si="35"/>
        <v>616317.93804652011</v>
      </c>
      <c r="M55" s="5">
        <f t="shared" si="0"/>
        <v>4808.1062659259223</v>
      </c>
      <c r="N55" s="5">
        <f t="shared" si="1"/>
        <v>570.92044185609666</v>
      </c>
      <c r="O55" s="35">
        <f t="shared" si="2"/>
        <v>1.1116089406691969E-2</v>
      </c>
      <c r="P55" s="5">
        <f t="shared" si="3"/>
        <v>4237.1858240698257</v>
      </c>
      <c r="Q55" s="35">
        <f t="shared" si="4"/>
        <v>8.2500000000000004E-2</v>
      </c>
      <c r="R55" s="5">
        <f t="shared" si="36"/>
        <v>24252.982395336039</v>
      </c>
      <c r="S55" s="5">
        <f t="shared" si="37"/>
        <v>216152.33090096008</v>
      </c>
      <c r="T55" s="5">
        <f t="shared" si="38"/>
        <v>615747.01760466397</v>
      </c>
      <c r="U55" s="5">
        <f t="shared" si="39"/>
        <v>240405.31329629611</v>
      </c>
      <c r="V55" s="150"/>
      <c r="W55" s="2">
        <v>50</v>
      </c>
      <c r="X55" s="118">
        <v>46357</v>
      </c>
      <c r="Y55" s="5">
        <f t="shared" si="40"/>
        <v>615211.09959140653</v>
      </c>
      <c r="Z55" s="5">
        <f t="shared" si="41"/>
        <v>4696.0932728280159</v>
      </c>
      <c r="AA55" s="5">
        <f t="shared" si="5"/>
        <v>594.68594221863896</v>
      </c>
      <c r="AB55" s="35">
        <f t="shared" si="6"/>
        <v>1.1599646546304524E-2</v>
      </c>
      <c r="AC55" s="5">
        <f t="shared" si="7"/>
        <v>4101.4073306093769</v>
      </c>
      <c r="AD55" s="35">
        <f t="shared" si="8"/>
        <v>0.08</v>
      </c>
      <c r="AE55" s="5">
        <f t="shared" si="42"/>
        <v>25383.586350812053</v>
      </c>
      <c r="AF55" s="5">
        <f t="shared" si="43"/>
        <v>209421.07729058876</v>
      </c>
      <c r="AG55" s="5">
        <f t="shared" si="9"/>
        <v>614616.41364918789</v>
      </c>
      <c r="AH55" s="5">
        <f t="shared" si="10"/>
        <v>234804.66364140081</v>
      </c>
      <c r="AI55" s="150"/>
      <c r="AJ55" s="2">
        <v>50</v>
      </c>
      <c r="AK55" s="118">
        <v>46357</v>
      </c>
      <c r="AL55" s="5">
        <f t="shared" si="44"/>
        <v>614061.27995254169</v>
      </c>
      <c r="AM55" s="5">
        <f t="shared" si="45"/>
        <v>4585.0383715778862</v>
      </c>
      <c r="AN55" s="5">
        <f t="shared" si="11"/>
        <v>619.2259385510547</v>
      </c>
      <c r="AO55" s="35">
        <f t="shared" si="12"/>
        <v>1.2100927880010518E-2</v>
      </c>
      <c r="AP55" s="5">
        <f t="shared" si="13"/>
        <v>3965.8124330268315</v>
      </c>
      <c r="AQ55" s="35">
        <f t="shared" si="14"/>
        <v>7.7499999999999999E-2</v>
      </c>
      <c r="AR55" s="5">
        <f t="shared" si="46"/>
        <v>26557.945986009148</v>
      </c>
      <c r="AS55" s="5">
        <f t="shared" si="47"/>
        <v>202693.97259288514</v>
      </c>
      <c r="AT55" s="5">
        <f t="shared" si="15"/>
        <v>613442.05401399068</v>
      </c>
      <c r="AU55" s="5">
        <f t="shared" si="16"/>
        <v>229251.91857889429</v>
      </c>
      <c r="AV55" s="150"/>
      <c r="AW55" s="2">
        <v>50</v>
      </c>
      <c r="AX55" s="118">
        <v>46357</v>
      </c>
      <c r="AY55" s="5">
        <f t="shared" si="48"/>
        <v>612867.43055960245</v>
      </c>
      <c r="AZ55" s="5">
        <f t="shared" si="49"/>
        <v>4474.9728547377763</v>
      </c>
      <c r="BA55" s="5">
        <f t="shared" si="17"/>
        <v>644.55141374026152</v>
      </c>
      <c r="BB55" s="35">
        <f t="shared" si="18"/>
        <v>1.2620375270751043E-2</v>
      </c>
      <c r="BC55" s="5">
        <f t="shared" si="19"/>
        <v>3830.4214409975148</v>
      </c>
      <c r="BD55" s="35">
        <f t="shared" si="20"/>
        <v>7.4999999999999997E-2</v>
      </c>
      <c r="BE55" s="5">
        <f t="shared" si="50"/>
        <v>27777.120854137542</v>
      </c>
      <c r="BF55" s="5">
        <f t="shared" si="51"/>
        <v>195971.52188275123</v>
      </c>
      <c r="BG55" s="5">
        <f t="shared" si="21"/>
        <v>612222.87914586219</v>
      </c>
      <c r="BH55" s="5">
        <f t="shared" si="22"/>
        <v>223748.64273688878</v>
      </c>
      <c r="BI55" s="150"/>
      <c r="BJ55" s="2">
        <v>50</v>
      </c>
      <c r="BK55" s="118">
        <v>46357</v>
      </c>
      <c r="BL55" s="5">
        <f t="shared" si="52"/>
        <v>611628.5197743508</v>
      </c>
      <c r="BM55" s="5">
        <f t="shared" si="53"/>
        <v>4365.9281923596263</v>
      </c>
      <c r="BN55" s="5">
        <f t="shared" si="23"/>
        <v>670.67255205625679</v>
      </c>
      <c r="BO55" s="35">
        <f t="shared" si="24"/>
        <v>1.3158429282604857E-2</v>
      </c>
      <c r="BP55" s="5">
        <f t="shared" si="25"/>
        <v>3695.2556403033695</v>
      </c>
      <c r="BQ55" s="35">
        <f t="shared" si="26"/>
        <v>7.2499999999999995E-2</v>
      </c>
      <c r="BR55" s="5">
        <f t="shared" si="54"/>
        <v>29042.152777705262</v>
      </c>
      <c r="BS55" s="5">
        <f t="shared" si="55"/>
        <v>189254.2568402761</v>
      </c>
      <c r="BT55" s="5">
        <f t="shared" si="27"/>
        <v>610957.84722229454</v>
      </c>
      <c r="BU55" s="5">
        <f t="shared" si="28"/>
        <v>218296.40961798135</v>
      </c>
      <c r="BV55" s="150"/>
      <c r="BW55" s="2">
        <v>50</v>
      </c>
      <c r="BX55" s="118">
        <v>46357</v>
      </c>
      <c r="BY55" s="5">
        <f t="shared" si="56"/>
        <v>610343.53621452919</v>
      </c>
      <c r="BZ55" s="5">
        <f t="shared" si="57"/>
        <v>4257.9359691467689</v>
      </c>
      <c r="CA55" s="5">
        <f t="shared" si="29"/>
        <v>697.59867456201528</v>
      </c>
      <c r="CB55" s="35">
        <f t="shared" si="30"/>
        <v>1.3715528383677029E-2</v>
      </c>
      <c r="CC55" s="5">
        <f t="shared" si="31"/>
        <v>3560.3372945847536</v>
      </c>
      <c r="CD55" s="35">
        <f t="shared" si="32"/>
        <v>7.0000000000000007E-2</v>
      </c>
      <c r="CE55" s="5">
        <f t="shared" si="58"/>
        <v>30354.062460033059</v>
      </c>
      <c r="CF55" s="5">
        <f t="shared" si="59"/>
        <v>182542.73599730546</v>
      </c>
      <c r="CG55" s="5">
        <f t="shared" si="33"/>
        <v>609645.93753996713</v>
      </c>
      <c r="CH55" s="5">
        <f t="shared" si="34"/>
        <v>212896.7984573385</v>
      </c>
    </row>
    <row r="56" spans="9:86" ht="14.25" customHeight="1">
      <c r="I56" s="150"/>
      <c r="J56" s="2">
        <v>51</v>
      </c>
      <c r="K56" s="118">
        <v>46388</v>
      </c>
      <c r="L56" s="5">
        <f t="shared" si="35"/>
        <v>615747.01760466397</v>
      </c>
      <c r="M56" s="5">
        <f t="shared" si="0"/>
        <v>4808.1062659259223</v>
      </c>
      <c r="N56" s="5">
        <f t="shared" si="1"/>
        <v>574.84551989385727</v>
      </c>
      <c r="O56" s="35">
        <f t="shared" si="2"/>
        <v>1.1202890215467018E-2</v>
      </c>
      <c r="P56" s="5">
        <f t="shared" si="3"/>
        <v>4233.2607460320651</v>
      </c>
      <c r="Q56" s="35">
        <f t="shared" si="4"/>
        <v>8.2500000000000018E-2</v>
      </c>
      <c r="R56" s="5">
        <f t="shared" si="36"/>
        <v>24827.827915229896</v>
      </c>
      <c r="S56" s="5">
        <f t="shared" si="37"/>
        <v>220385.59164699214</v>
      </c>
      <c r="T56" s="5">
        <f t="shared" si="38"/>
        <v>615172.17208477017</v>
      </c>
      <c r="U56" s="5">
        <f t="shared" si="39"/>
        <v>245213.41956222203</v>
      </c>
      <c r="V56" s="150"/>
      <c r="W56" s="2">
        <v>51</v>
      </c>
      <c r="X56" s="118">
        <v>46388</v>
      </c>
      <c r="Y56" s="5">
        <f t="shared" si="40"/>
        <v>614616.41364918789</v>
      </c>
      <c r="Z56" s="5">
        <f t="shared" si="41"/>
        <v>4696.0932728280159</v>
      </c>
      <c r="AA56" s="5">
        <f t="shared" si="5"/>
        <v>598.6505151667634</v>
      </c>
      <c r="AB56" s="35">
        <f t="shared" si="6"/>
        <v>1.1688275845658671E-2</v>
      </c>
      <c r="AC56" s="5">
        <f t="shared" si="7"/>
        <v>4097.4427576612525</v>
      </c>
      <c r="AD56" s="35">
        <f t="shared" si="8"/>
        <v>7.9999999999999988E-2</v>
      </c>
      <c r="AE56" s="5">
        <f t="shared" si="42"/>
        <v>25982.236865978815</v>
      </c>
      <c r="AF56" s="5">
        <f t="shared" si="43"/>
        <v>213518.52004825001</v>
      </c>
      <c r="AG56" s="5">
        <f t="shared" si="9"/>
        <v>614017.76313402108</v>
      </c>
      <c r="AH56" s="5">
        <f t="shared" si="10"/>
        <v>239500.75691422881</v>
      </c>
      <c r="AI56" s="150"/>
      <c r="AJ56" s="2">
        <v>51</v>
      </c>
      <c r="AK56" s="118">
        <v>46388</v>
      </c>
      <c r="AL56" s="5">
        <f t="shared" si="44"/>
        <v>613442.05401399068</v>
      </c>
      <c r="AM56" s="5">
        <f t="shared" si="45"/>
        <v>4585.0383715778862</v>
      </c>
      <c r="AN56" s="5">
        <f t="shared" si="11"/>
        <v>623.22510607086315</v>
      </c>
      <c r="AO56" s="35">
        <f t="shared" si="12"/>
        <v>1.219137361697702E-2</v>
      </c>
      <c r="AP56" s="5">
        <f t="shared" si="13"/>
        <v>3961.8132655070231</v>
      </c>
      <c r="AQ56" s="35">
        <f t="shared" si="14"/>
        <v>7.7499999999999999E-2</v>
      </c>
      <c r="AR56" s="5">
        <f t="shared" si="46"/>
        <v>27181.171092080011</v>
      </c>
      <c r="AS56" s="5">
        <f t="shared" si="47"/>
        <v>206655.78585839216</v>
      </c>
      <c r="AT56" s="5">
        <f t="shared" si="15"/>
        <v>612818.82890791981</v>
      </c>
      <c r="AU56" s="5">
        <f t="shared" si="16"/>
        <v>233836.95695047217</v>
      </c>
      <c r="AV56" s="150"/>
      <c r="AW56" s="2">
        <v>51</v>
      </c>
      <c r="AX56" s="118">
        <v>46388</v>
      </c>
      <c r="AY56" s="5">
        <f t="shared" si="48"/>
        <v>612222.87914586219</v>
      </c>
      <c r="AZ56" s="5">
        <f t="shared" si="49"/>
        <v>4474.9728547377763</v>
      </c>
      <c r="BA56" s="5">
        <f t="shared" si="17"/>
        <v>648.57986007613817</v>
      </c>
      <c r="BB56" s="35">
        <f t="shared" si="18"/>
        <v>1.2712622455031394E-2</v>
      </c>
      <c r="BC56" s="5">
        <f t="shared" si="19"/>
        <v>3826.3929946616381</v>
      </c>
      <c r="BD56" s="35">
        <f t="shared" si="20"/>
        <v>7.4999999999999997E-2</v>
      </c>
      <c r="BE56" s="5">
        <f t="shared" si="50"/>
        <v>28425.700714213679</v>
      </c>
      <c r="BF56" s="5">
        <f t="shared" si="51"/>
        <v>199797.91487741287</v>
      </c>
      <c r="BG56" s="5">
        <f t="shared" si="21"/>
        <v>611574.29928578599</v>
      </c>
      <c r="BH56" s="5">
        <f t="shared" si="22"/>
        <v>228223.61559162656</v>
      </c>
      <c r="BI56" s="150"/>
      <c r="BJ56" s="2">
        <v>51</v>
      </c>
      <c r="BK56" s="118">
        <v>46388</v>
      </c>
      <c r="BL56" s="5">
        <f t="shared" si="52"/>
        <v>610957.84722229454</v>
      </c>
      <c r="BM56" s="5">
        <f t="shared" si="53"/>
        <v>4365.9281923596263</v>
      </c>
      <c r="BN56" s="5">
        <f t="shared" si="23"/>
        <v>674.72453205826378</v>
      </c>
      <c r="BO56" s="35">
        <f t="shared" si="24"/>
        <v>1.325245992257992E-2</v>
      </c>
      <c r="BP56" s="5">
        <f t="shared" si="25"/>
        <v>3691.2036603013626</v>
      </c>
      <c r="BQ56" s="35">
        <f t="shared" si="26"/>
        <v>7.2499999999999995E-2</v>
      </c>
      <c r="BR56" s="5">
        <f t="shared" si="54"/>
        <v>29716.877309763524</v>
      </c>
      <c r="BS56" s="5">
        <f t="shared" si="55"/>
        <v>192945.46050057746</v>
      </c>
      <c r="BT56" s="5">
        <f t="shared" si="27"/>
        <v>610283.12269023631</v>
      </c>
      <c r="BU56" s="5">
        <f t="shared" si="28"/>
        <v>222662.33781034098</v>
      </c>
      <c r="BV56" s="150"/>
      <c r="BW56" s="2">
        <v>51</v>
      </c>
      <c r="BX56" s="118">
        <v>46388</v>
      </c>
      <c r="BY56" s="5">
        <f t="shared" si="56"/>
        <v>609645.93753996713</v>
      </c>
      <c r="BZ56" s="5">
        <f t="shared" si="57"/>
        <v>4257.9359691467689</v>
      </c>
      <c r="CA56" s="5">
        <f t="shared" si="29"/>
        <v>701.66800016362731</v>
      </c>
      <c r="CB56" s="35">
        <f t="shared" si="30"/>
        <v>1.3811321430172784E-2</v>
      </c>
      <c r="CC56" s="5">
        <f t="shared" si="31"/>
        <v>3556.2679689831416</v>
      </c>
      <c r="CD56" s="35">
        <f t="shared" si="32"/>
        <v>7.0000000000000007E-2</v>
      </c>
      <c r="CE56" s="5">
        <f t="shared" si="58"/>
        <v>31055.730460196686</v>
      </c>
      <c r="CF56" s="5">
        <f t="shared" si="59"/>
        <v>186099.00396628858</v>
      </c>
      <c r="CG56" s="5">
        <f t="shared" si="33"/>
        <v>608944.2695398035</v>
      </c>
      <c r="CH56" s="5">
        <f t="shared" si="34"/>
        <v>217154.73442648526</v>
      </c>
    </row>
    <row r="57" spans="9:86" ht="14.25" customHeight="1">
      <c r="I57" s="150"/>
      <c r="J57" s="2">
        <v>52</v>
      </c>
      <c r="K57" s="118">
        <v>46419</v>
      </c>
      <c r="L57" s="5">
        <f t="shared" si="35"/>
        <v>615172.17208477017</v>
      </c>
      <c r="M57" s="5">
        <f t="shared" si="0"/>
        <v>4808.1062659259223</v>
      </c>
      <c r="N57" s="5">
        <f t="shared" si="1"/>
        <v>578.7975828431272</v>
      </c>
      <c r="O57" s="35">
        <f t="shared" si="2"/>
        <v>1.1290450558872863E-2</v>
      </c>
      <c r="P57" s="5">
        <f t="shared" si="3"/>
        <v>4229.3086830827951</v>
      </c>
      <c r="Q57" s="35">
        <f t="shared" si="4"/>
        <v>8.2500000000000004E-2</v>
      </c>
      <c r="R57" s="5">
        <f t="shared" si="36"/>
        <v>25406.625498073023</v>
      </c>
      <c r="S57" s="5">
        <f t="shared" si="37"/>
        <v>224614.90033007492</v>
      </c>
      <c r="T57" s="5">
        <f t="shared" si="38"/>
        <v>614593.37450192706</v>
      </c>
      <c r="U57" s="5">
        <f t="shared" si="39"/>
        <v>250021.52582814795</v>
      </c>
      <c r="V57" s="150"/>
      <c r="W57" s="2">
        <v>52</v>
      </c>
      <c r="X57" s="118">
        <v>46419</v>
      </c>
      <c r="Y57" s="5">
        <f t="shared" si="40"/>
        <v>614017.76313402108</v>
      </c>
      <c r="Z57" s="5">
        <f t="shared" si="41"/>
        <v>4696.0932728280159</v>
      </c>
      <c r="AA57" s="5">
        <f t="shared" si="5"/>
        <v>602.64151860120819</v>
      </c>
      <c r="AB57" s="35">
        <f t="shared" si="6"/>
        <v>1.1777669405365464E-2</v>
      </c>
      <c r="AC57" s="5">
        <f t="shared" si="7"/>
        <v>4093.4517542268077</v>
      </c>
      <c r="AD57" s="35">
        <f t="shared" si="8"/>
        <v>0.08</v>
      </c>
      <c r="AE57" s="5">
        <f t="shared" si="42"/>
        <v>26584.878384580024</v>
      </c>
      <c r="AF57" s="5">
        <f t="shared" si="43"/>
        <v>217611.97180247682</v>
      </c>
      <c r="AG57" s="5">
        <f t="shared" si="9"/>
        <v>613415.12161541986</v>
      </c>
      <c r="AH57" s="5">
        <f t="shared" si="10"/>
        <v>244196.85018705684</v>
      </c>
      <c r="AI57" s="150"/>
      <c r="AJ57" s="2">
        <v>52</v>
      </c>
      <c r="AK57" s="118">
        <v>46419</v>
      </c>
      <c r="AL57" s="5">
        <f t="shared" si="44"/>
        <v>612818.82890791981</v>
      </c>
      <c r="AM57" s="5">
        <f t="shared" si="45"/>
        <v>4585.0383715778862</v>
      </c>
      <c r="AN57" s="5">
        <f t="shared" si="11"/>
        <v>627.25010154757092</v>
      </c>
      <c r="AO57" s="35">
        <f t="shared" si="12"/>
        <v>1.2282588039901487E-2</v>
      </c>
      <c r="AP57" s="5">
        <f t="shared" si="13"/>
        <v>3957.7882700303153</v>
      </c>
      <c r="AQ57" s="35">
        <f t="shared" si="14"/>
        <v>7.7499999999999999E-2</v>
      </c>
      <c r="AR57" s="5">
        <f t="shared" si="46"/>
        <v>27808.421193627582</v>
      </c>
      <c r="AS57" s="5">
        <f t="shared" si="47"/>
        <v>210613.57412842248</v>
      </c>
      <c r="AT57" s="5">
        <f t="shared" si="15"/>
        <v>612191.57880637224</v>
      </c>
      <c r="AU57" s="5">
        <f t="shared" si="16"/>
        <v>238421.99532205006</v>
      </c>
      <c r="AV57" s="150"/>
      <c r="AW57" s="2">
        <v>52</v>
      </c>
      <c r="AX57" s="118">
        <v>46419</v>
      </c>
      <c r="AY57" s="5">
        <f t="shared" si="48"/>
        <v>611574.29928578599</v>
      </c>
      <c r="AZ57" s="5">
        <f t="shared" si="49"/>
        <v>4474.9728547377763</v>
      </c>
      <c r="BA57" s="5">
        <f t="shared" si="17"/>
        <v>652.63348420161401</v>
      </c>
      <c r="BB57" s="35">
        <f t="shared" si="18"/>
        <v>1.2805642453525824E-2</v>
      </c>
      <c r="BC57" s="5">
        <f t="shared" si="19"/>
        <v>3822.3393705361623</v>
      </c>
      <c r="BD57" s="35">
        <f t="shared" si="20"/>
        <v>7.4999999999999997E-2</v>
      </c>
      <c r="BE57" s="5">
        <f t="shared" si="50"/>
        <v>29078.334198415294</v>
      </c>
      <c r="BF57" s="5">
        <f t="shared" si="51"/>
        <v>203620.25424794902</v>
      </c>
      <c r="BG57" s="5">
        <f t="shared" si="21"/>
        <v>610921.66580158437</v>
      </c>
      <c r="BH57" s="5">
        <f t="shared" si="22"/>
        <v>232698.58844636433</v>
      </c>
      <c r="BI57" s="150"/>
      <c r="BJ57" s="2">
        <v>52</v>
      </c>
      <c r="BK57" s="118">
        <v>46419</v>
      </c>
      <c r="BL57" s="5">
        <f t="shared" si="52"/>
        <v>610283.12269023631</v>
      </c>
      <c r="BM57" s="5">
        <f t="shared" si="53"/>
        <v>4365.9281923596263</v>
      </c>
      <c r="BN57" s="5">
        <f t="shared" si="23"/>
        <v>678.80099277278214</v>
      </c>
      <c r="BO57" s="35">
        <f t="shared" si="24"/>
        <v>1.3347267211595307E-2</v>
      </c>
      <c r="BP57" s="5">
        <f t="shared" si="25"/>
        <v>3687.1271995868442</v>
      </c>
      <c r="BQ57" s="35">
        <f t="shared" si="26"/>
        <v>7.2499999999999995E-2</v>
      </c>
      <c r="BR57" s="5">
        <f t="shared" si="54"/>
        <v>30395.678302536307</v>
      </c>
      <c r="BS57" s="5">
        <f t="shared" si="55"/>
        <v>196632.58770016429</v>
      </c>
      <c r="BT57" s="5">
        <f t="shared" si="27"/>
        <v>609604.32169746351</v>
      </c>
      <c r="BU57" s="5">
        <f t="shared" si="28"/>
        <v>227028.26600270061</v>
      </c>
      <c r="BV57" s="150"/>
      <c r="BW57" s="2">
        <v>52</v>
      </c>
      <c r="BX57" s="118">
        <v>46419</v>
      </c>
      <c r="BY57" s="5">
        <f t="shared" si="56"/>
        <v>608944.2695398035</v>
      </c>
      <c r="BZ57" s="5">
        <f t="shared" si="57"/>
        <v>4257.9359691467689</v>
      </c>
      <c r="CA57" s="5">
        <f t="shared" si="29"/>
        <v>705.76106349791507</v>
      </c>
      <c r="CB57" s="35">
        <f t="shared" si="30"/>
        <v>1.3907894672159976E-2</v>
      </c>
      <c r="CC57" s="5">
        <f t="shared" si="31"/>
        <v>3552.1749056488538</v>
      </c>
      <c r="CD57" s="35">
        <f t="shared" si="32"/>
        <v>7.0000000000000007E-2</v>
      </c>
      <c r="CE57" s="5">
        <f t="shared" si="58"/>
        <v>31761.4915236946</v>
      </c>
      <c r="CF57" s="5">
        <f t="shared" si="59"/>
        <v>189651.17887193745</v>
      </c>
      <c r="CG57" s="5">
        <f t="shared" si="33"/>
        <v>608238.50847630564</v>
      </c>
      <c r="CH57" s="5">
        <f t="shared" si="34"/>
        <v>221412.67039563204</v>
      </c>
    </row>
    <row r="58" spans="9:86" ht="14.25" customHeight="1">
      <c r="I58" s="150"/>
      <c r="J58" s="2">
        <v>53</v>
      </c>
      <c r="K58" s="118">
        <v>46447</v>
      </c>
      <c r="L58" s="5">
        <f t="shared" si="35"/>
        <v>614593.37450192706</v>
      </c>
      <c r="M58" s="5">
        <f t="shared" si="0"/>
        <v>4808.1062659259223</v>
      </c>
      <c r="N58" s="5">
        <f t="shared" si="1"/>
        <v>582.77681622517412</v>
      </c>
      <c r="O58" s="35">
        <f t="shared" si="2"/>
        <v>1.1378778367680177E-2</v>
      </c>
      <c r="P58" s="5">
        <f t="shared" si="3"/>
        <v>4225.3294497007482</v>
      </c>
      <c r="Q58" s="35">
        <f t="shared" si="4"/>
        <v>8.249999999999999E-2</v>
      </c>
      <c r="R58" s="5">
        <f t="shared" si="36"/>
        <v>25989.402314298197</v>
      </c>
      <c r="S58" s="5">
        <f t="shared" si="37"/>
        <v>228840.22977977566</v>
      </c>
      <c r="T58" s="5">
        <f t="shared" si="38"/>
        <v>614010.59768570191</v>
      </c>
      <c r="U58" s="5">
        <f t="shared" si="39"/>
        <v>254829.63209407387</v>
      </c>
      <c r="V58" s="150"/>
      <c r="W58" s="2">
        <v>53</v>
      </c>
      <c r="X58" s="118">
        <v>46447</v>
      </c>
      <c r="Y58" s="5">
        <f t="shared" si="40"/>
        <v>613415.12161541986</v>
      </c>
      <c r="Z58" s="5">
        <f t="shared" si="41"/>
        <v>4696.0932728280159</v>
      </c>
      <c r="AA58" s="5">
        <f t="shared" si="5"/>
        <v>606.65912872521631</v>
      </c>
      <c r="AB58" s="35">
        <f t="shared" si="6"/>
        <v>1.1867835154651972E-2</v>
      </c>
      <c r="AC58" s="5">
        <f t="shared" si="7"/>
        <v>4089.4341441027996</v>
      </c>
      <c r="AD58" s="35">
        <f t="shared" si="8"/>
        <v>0.08</v>
      </c>
      <c r="AE58" s="5">
        <f t="shared" si="42"/>
        <v>27191.53751330524</v>
      </c>
      <c r="AF58" s="5">
        <f t="shared" si="43"/>
        <v>221701.40594657962</v>
      </c>
      <c r="AG58" s="5">
        <f t="shared" si="9"/>
        <v>612808.46248669468</v>
      </c>
      <c r="AH58" s="5">
        <f t="shared" si="10"/>
        <v>248892.94345988485</v>
      </c>
      <c r="AI58" s="150"/>
      <c r="AJ58" s="2">
        <v>53</v>
      </c>
      <c r="AK58" s="118">
        <v>46447</v>
      </c>
      <c r="AL58" s="5">
        <f t="shared" si="44"/>
        <v>612191.57880637224</v>
      </c>
      <c r="AM58" s="5">
        <f t="shared" si="45"/>
        <v>4585.0383715778862</v>
      </c>
      <c r="AN58" s="5">
        <f t="shared" si="11"/>
        <v>631.30109178673229</v>
      </c>
      <c r="AO58" s="35">
        <f t="shared" si="12"/>
        <v>1.2374579075738724E-2</v>
      </c>
      <c r="AP58" s="5">
        <f t="shared" si="13"/>
        <v>3953.7372797911539</v>
      </c>
      <c r="AQ58" s="35">
        <f t="shared" si="14"/>
        <v>7.7499999999999999E-2</v>
      </c>
      <c r="AR58" s="5">
        <f t="shared" si="46"/>
        <v>28439.722285414315</v>
      </c>
      <c r="AS58" s="5">
        <f t="shared" si="47"/>
        <v>214567.31140821363</v>
      </c>
      <c r="AT58" s="5">
        <f t="shared" si="15"/>
        <v>611560.27771458554</v>
      </c>
      <c r="AU58" s="5">
        <f t="shared" si="16"/>
        <v>243007.03369362795</v>
      </c>
      <c r="AV58" s="150"/>
      <c r="AW58" s="2">
        <v>53</v>
      </c>
      <c r="AX58" s="118">
        <v>46447</v>
      </c>
      <c r="AY58" s="5">
        <f t="shared" si="48"/>
        <v>610921.66580158437</v>
      </c>
      <c r="AZ58" s="5">
        <f t="shared" si="49"/>
        <v>4474.9728547377763</v>
      </c>
      <c r="BA58" s="5">
        <f t="shared" si="17"/>
        <v>656.71244347787433</v>
      </c>
      <c r="BB58" s="35">
        <f t="shared" si="18"/>
        <v>1.289944319030575E-2</v>
      </c>
      <c r="BC58" s="5">
        <f t="shared" si="19"/>
        <v>3818.260411259902</v>
      </c>
      <c r="BD58" s="35">
        <f t="shared" si="20"/>
        <v>7.4999999999999997E-2</v>
      </c>
      <c r="BE58" s="5">
        <f t="shared" si="50"/>
        <v>29735.046641893168</v>
      </c>
      <c r="BF58" s="5">
        <f t="shared" si="51"/>
        <v>207438.51465920891</v>
      </c>
      <c r="BG58" s="5">
        <f t="shared" si="21"/>
        <v>610264.95335810655</v>
      </c>
      <c r="BH58" s="5">
        <f t="shared" si="22"/>
        <v>237173.56130110208</v>
      </c>
      <c r="BI58" s="150"/>
      <c r="BJ58" s="2">
        <v>53</v>
      </c>
      <c r="BK58" s="118">
        <v>46447</v>
      </c>
      <c r="BL58" s="5">
        <f t="shared" si="52"/>
        <v>609604.32169746351</v>
      </c>
      <c r="BM58" s="5">
        <f t="shared" si="53"/>
        <v>4365.9281923596263</v>
      </c>
      <c r="BN58" s="5">
        <f t="shared" si="23"/>
        <v>682.90208210411765</v>
      </c>
      <c r="BO58" s="35">
        <f t="shared" si="24"/>
        <v>1.344285907034033E-2</v>
      </c>
      <c r="BP58" s="5">
        <f t="shared" si="25"/>
        <v>3683.0261102555087</v>
      </c>
      <c r="BQ58" s="35">
        <f t="shared" si="26"/>
        <v>7.2499999999999995E-2</v>
      </c>
      <c r="BR58" s="5">
        <f t="shared" si="54"/>
        <v>31078.580384640423</v>
      </c>
      <c r="BS58" s="5">
        <f t="shared" si="55"/>
        <v>200315.6138104198</v>
      </c>
      <c r="BT58" s="5">
        <f t="shared" si="27"/>
        <v>608921.41961535939</v>
      </c>
      <c r="BU58" s="5">
        <f t="shared" si="28"/>
        <v>231394.19419506023</v>
      </c>
      <c r="BV58" s="150"/>
      <c r="BW58" s="2">
        <v>53</v>
      </c>
      <c r="BX58" s="118">
        <v>46447</v>
      </c>
      <c r="BY58" s="5">
        <f t="shared" si="56"/>
        <v>608238.50847630564</v>
      </c>
      <c r="BZ58" s="5">
        <f t="shared" si="57"/>
        <v>4257.9359691467689</v>
      </c>
      <c r="CA58" s="5">
        <f t="shared" si="29"/>
        <v>709.8780030349858</v>
      </c>
      <c r="CB58" s="35">
        <f t="shared" si="30"/>
        <v>1.4005256026553725E-2</v>
      </c>
      <c r="CC58" s="5">
        <f t="shared" si="31"/>
        <v>3548.0579661117831</v>
      </c>
      <c r="CD58" s="35">
        <f t="shared" si="32"/>
        <v>7.0000000000000007E-2</v>
      </c>
      <c r="CE58" s="5">
        <f t="shared" si="58"/>
        <v>32471.369526729584</v>
      </c>
      <c r="CF58" s="5">
        <f t="shared" si="59"/>
        <v>193199.23683804923</v>
      </c>
      <c r="CG58" s="5">
        <f t="shared" si="33"/>
        <v>607528.63047327066</v>
      </c>
      <c r="CH58" s="5">
        <f t="shared" si="34"/>
        <v>225670.60636477883</v>
      </c>
    </row>
    <row r="59" spans="9:86" ht="14.25" customHeight="1">
      <c r="I59" s="150"/>
      <c r="J59" s="2">
        <v>54</v>
      </c>
      <c r="K59" s="118">
        <v>46478</v>
      </c>
      <c r="L59" s="5">
        <f t="shared" si="35"/>
        <v>614010.59768570191</v>
      </c>
      <c r="M59" s="5">
        <f t="shared" si="0"/>
        <v>4808.1062659259223</v>
      </c>
      <c r="N59" s="5">
        <f t="shared" si="1"/>
        <v>586.78340683672195</v>
      </c>
      <c r="O59" s="35">
        <f t="shared" si="2"/>
        <v>1.1467881675952762E-2</v>
      </c>
      <c r="P59" s="5">
        <f t="shared" si="3"/>
        <v>4221.3228590892004</v>
      </c>
      <c r="Q59" s="35">
        <f t="shared" si="4"/>
        <v>8.249999999999999E-2</v>
      </c>
      <c r="R59" s="5">
        <f t="shared" si="36"/>
        <v>26576.18572113492</v>
      </c>
      <c r="S59" s="5">
        <f t="shared" si="37"/>
        <v>233061.55263886487</v>
      </c>
      <c r="T59" s="5">
        <f t="shared" si="38"/>
        <v>613423.81427886523</v>
      </c>
      <c r="U59" s="5">
        <f t="shared" si="39"/>
        <v>259637.73835999978</v>
      </c>
      <c r="V59" s="150"/>
      <c r="W59" s="2">
        <v>54</v>
      </c>
      <c r="X59" s="118">
        <v>46478</v>
      </c>
      <c r="Y59" s="5">
        <f t="shared" si="40"/>
        <v>612808.46248669468</v>
      </c>
      <c r="Z59" s="5">
        <f t="shared" si="41"/>
        <v>4696.0932728280159</v>
      </c>
      <c r="AA59" s="5">
        <f t="shared" si="5"/>
        <v>610.7035229167177</v>
      </c>
      <c r="AB59" s="35">
        <f t="shared" si="6"/>
        <v>1.1958781125937417E-2</v>
      </c>
      <c r="AC59" s="5">
        <f t="shared" si="7"/>
        <v>4085.3897499112982</v>
      </c>
      <c r="AD59" s="35">
        <f t="shared" si="8"/>
        <v>0.08</v>
      </c>
      <c r="AE59" s="5">
        <f t="shared" si="42"/>
        <v>27802.24103622196</v>
      </c>
      <c r="AF59" s="5">
        <f t="shared" si="43"/>
        <v>225786.79569649091</v>
      </c>
      <c r="AG59" s="5">
        <f t="shared" si="9"/>
        <v>612197.75896377792</v>
      </c>
      <c r="AH59" s="5">
        <f t="shared" si="10"/>
        <v>253589.03673271288</v>
      </c>
      <c r="AI59" s="150"/>
      <c r="AJ59" s="2">
        <v>54</v>
      </c>
      <c r="AK59" s="118">
        <v>46478</v>
      </c>
      <c r="AL59" s="5">
        <f t="shared" si="44"/>
        <v>611560.27771458554</v>
      </c>
      <c r="AM59" s="5">
        <f t="shared" si="45"/>
        <v>4585.0383715778862</v>
      </c>
      <c r="AN59" s="5">
        <f t="shared" si="11"/>
        <v>635.37824467118799</v>
      </c>
      <c r="AO59" s="35">
        <f t="shared" si="12"/>
        <v>1.2467354754542477E-2</v>
      </c>
      <c r="AP59" s="5">
        <f t="shared" si="13"/>
        <v>3949.6601269066982</v>
      </c>
      <c r="AQ59" s="35">
        <f t="shared" si="14"/>
        <v>7.7499999999999999E-2</v>
      </c>
      <c r="AR59" s="5">
        <f t="shared" si="46"/>
        <v>29075.100530085503</v>
      </c>
      <c r="AS59" s="5">
        <f t="shared" si="47"/>
        <v>218516.97153512033</v>
      </c>
      <c r="AT59" s="5">
        <f t="shared" si="15"/>
        <v>610924.89946991438</v>
      </c>
      <c r="AU59" s="5">
        <f t="shared" si="16"/>
        <v>247592.07206520584</v>
      </c>
      <c r="AV59" s="150"/>
      <c r="AW59" s="2">
        <v>54</v>
      </c>
      <c r="AX59" s="118">
        <v>46478</v>
      </c>
      <c r="AY59" s="5">
        <f t="shared" si="48"/>
        <v>610264.95335810655</v>
      </c>
      <c r="AZ59" s="5">
        <f t="shared" si="49"/>
        <v>4474.9728547377763</v>
      </c>
      <c r="BA59" s="5">
        <f t="shared" si="17"/>
        <v>660.81689624961064</v>
      </c>
      <c r="BB59" s="35">
        <f t="shared" si="18"/>
        <v>1.2994032692455925E-2</v>
      </c>
      <c r="BC59" s="5">
        <f t="shared" si="19"/>
        <v>3814.1559584881657</v>
      </c>
      <c r="BD59" s="35">
        <f t="shared" si="20"/>
        <v>7.4999999999999997E-2</v>
      </c>
      <c r="BE59" s="5">
        <f t="shared" si="50"/>
        <v>30395.863538142778</v>
      </c>
      <c r="BF59" s="5">
        <f t="shared" si="51"/>
        <v>211252.67061769709</v>
      </c>
      <c r="BG59" s="5">
        <f t="shared" si="21"/>
        <v>609604.13646185689</v>
      </c>
      <c r="BH59" s="5">
        <f t="shared" si="22"/>
        <v>241648.53415583988</v>
      </c>
      <c r="BI59" s="150"/>
      <c r="BJ59" s="2">
        <v>54</v>
      </c>
      <c r="BK59" s="118">
        <v>46478</v>
      </c>
      <c r="BL59" s="5">
        <f t="shared" si="52"/>
        <v>608921.41961535939</v>
      </c>
      <c r="BM59" s="5">
        <f t="shared" si="53"/>
        <v>4365.9281923596263</v>
      </c>
      <c r="BN59" s="5">
        <f t="shared" si="23"/>
        <v>687.02794885016328</v>
      </c>
      <c r="BO59" s="35">
        <f t="shared" si="24"/>
        <v>1.3539243522439567E-2</v>
      </c>
      <c r="BP59" s="5">
        <f t="shared" si="25"/>
        <v>3678.9002435094631</v>
      </c>
      <c r="BQ59" s="35">
        <f t="shared" si="26"/>
        <v>7.2499999999999995E-2</v>
      </c>
      <c r="BR59" s="5">
        <f t="shared" si="54"/>
        <v>31765.608333490585</v>
      </c>
      <c r="BS59" s="5">
        <f t="shared" si="55"/>
        <v>203994.51405392928</v>
      </c>
      <c r="BT59" s="5">
        <f t="shared" si="27"/>
        <v>608234.39166650921</v>
      </c>
      <c r="BU59" s="5">
        <f t="shared" si="28"/>
        <v>235760.12238741986</v>
      </c>
      <c r="BV59" s="150"/>
      <c r="BW59" s="2">
        <v>54</v>
      </c>
      <c r="BX59" s="118">
        <v>46478</v>
      </c>
      <c r="BY59" s="5">
        <f t="shared" si="56"/>
        <v>607528.63047327066</v>
      </c>
      <c r="BZ59" s="5">
        <f t="shared" si="57"/>
        <v>4257.9359691467689</v>
      </c>
      <c r="CA59" s="5">
        <f t="shared" si="29"/>
        <v>714.01895805268987</v>
      </c>
      <c r="CB59" s="35">
        <f t="shared" si="30"/>
        <v>1.4103413513133605E-2</v>
      </c>
      <c r="CC59" s="5">
        <f t="shared" si="31"/>
        <v>3543.917011094079</v>
      </c>
      <c r="CD59" s="35">
        <f t="shared" si="32"/>
        <v>7.0000000000000007E-2</v>
      </c>
      <c r="CE59" s="5">
        <f t="shared" si="58"/>
        <v>33185.388484782277</v>
      </c>
      <c r="CF59" s="5">
        <f t="shared" si="59"/>
        <v>196743.1538491433</v>
      </c>
      <c r="CG59" s="5">
        <f t="shared" si="33"/>
        <v>606814.61151521793</v>
      </c>
      <c r="CH59" s="5">
        <f t="shared" si="34"/>
        <v>229928.54233392558</v>
      </c>
    </row>
    <row r="60" spans="9:86" ht="14.25" customHeight="1">
      <c r="I60" s="150"/>
      <c r="J60" s="2">
        <v>55</v>
      </c>
      <c r="K60" s="118">
        <v>46508</v>
      </c>
      <c r="L60" s="5">
        <f t="shared" si="35"/>
        <v>613423.81427886523</v>
      </c>
      <c r="M60" s="5">
        <f t="shared" si="0"/>
        <v>4808.1062659259223</v>
      </c>
      <c r="N60" s="5">
        <f t="shared" si="1"/>
        <v>590.8175427587239</v>
      </c>
      <c r="O60" s="35">
        <f t="shared" si="2"/>
        <v>1.1557768622725211E-2</v>
      </c>
      <c r="P60" s="5">
        <f t="shared" si="3"/>
        <v>4217.2887231671984</v>
      </c>
      <c r="Q60" s="35">
        <f t="shared" si="4"/>
        <v>8.2500000000000004E-2</v>
      </c>
      <c r="R60" s="5">
        <f t="shared" si="36"/>
        <v>27167.003263893643</v>
      </c>
      <c r="S60" s="5">
        <f t="shared" si="37"/>
        <v>237278.84136203208</v>
      </c>
      <c r="T60" s="5">
        <f t="shared" si="38"/>
        <v>612832.99673610646</v>
      </c>
      <c r="U60" s="5">
        <f t="shared" si="39"/>
        <v>264445.8446259257</v>
      </c>
      <c r="V60" s="150"/>
      <c r="W60" s="2">
        <v>55</v>
      </c>
      <c r="X60" s="118">
        <v>46508</v>
      </c>
      <c r="Y60" s="5">
        <f t="shared" si="40"/>
        <v>612197.75896377792</v>
      </c>
      <c r="Z60" s="5">
        <f t="shared" si="41"/>
        <v>4696.0932728280159</v>
      </c>
      <c r="AA60" s="5">
        <f t="shared" si="5"/>
        <v>614.7748797361628</v>
      </c>
      <c r="AB60" s="35">
        <f t="shared" si="6"/>
        <v>1.2050515456510268E-2</v>
      </c>
      <c r="AC60" s="5">
        <f t="shared" si="7"/>
        <v>4081.3183930918531</v>
      </c>
      <c r="AD60" s="35">
        <f t="shared" si="8"/>
        <v>0.08</v>
      </c>
      <c r="AE60" s="5">
        <f t="shared" si="42"/>
        <v>28417.015915958124</v>
      </c>
      <c r="AF60" s="5">
        <f t="shared" si="43"/>
        <v>229868.11408958276</v>
      </c>
      <c r="AG60" s="5">
        <f t="shared" si="9"/>
        <v>611582.98408404179</v>
      </c>
      <c r="AH60" s="5">
        <f t="shared" si="10"/>
        <v>258285.13000554088</v>
      </c>
      <c r="AI60" s="150"/>
      <c r="AJ60" s="2">
        <v>55</v>
      </c>
      <c r="AK60" s="118">
        <v>46508</v>
      </c>
      <c r="AL60" s="5">
        <f t="shared" si="44"/>
        <v>610924.89946991438</v>
      </c>
      <c r="AM60" s="5">
        <f t="shared" si="45"/>
        <v>4585.0383715778862</v>
      </c>
      <c r="AN60" s="5">
        <f t="shared" si="11"/>
        <v>639.48172916802241</v>
      </c>
      <c r="AO60" s="35">
        <f t="shared" si="12"/>
        <v>1.2560923211142046E-2</v>
      </c>
      <c r="AP60" s="5">
        <f t="shared" si="13"/>
        <v>3945.5566424098638</v>
      </c>
      <c r="AQ60" s="35">
        <f t="shared" si="14"/>
        <v>7.7499999999999999E-2</v>
      </c>
      <c r="AR60" s="5">
        <f t="shared" si="46"/>
        <v>29714.582259253526</v>
      </c>
      <c r="AS60" s="5">
        <f t="shared" si="47"/>
        <v>222462.52817753018</v>
      </c>
      <c r="AT60" s="5">
        <f t="shared" si="15"/>
        <v>610285.4177407464</v>
      </c>
      <c r="AU60" s="5">
        <f t="shared" si="16"/>
        <v>252177.1104367837</v>
      </c>
      <c r="AV60" s="150"/>
      <c r="AW60" s="2">
        <v>55</v>
      </c>
      <c r="AX60" s="118">
        <v>46508</v>
      </c>
      <c r="AY60" s="5">
        <f t="shared" si="48"/>
        <v>609604.13646185689</v>
      </c>
      <c r="AZ60" s="5">
        <f t="shared" si="49"/>
        <v>4474.9728547377763</v>
      </c>
      <c r="BA60" s="5">
        <f t="shared" si="17"/>
        <v>664.94700185117108</v>
      </c>
      <c r="BB60" s="35">
        <f t="shared" si="18"/>
        <v>1.308941909175074E-2</v>
      </c>
      <c r="BC60" s="5">
        <f t="shared" si="19"/>
        <v>3810.0258528866052</v>
      </c>
      <c r="BD60" s="35">
        <f t="shared" si="20"/>
        <v>7.4999999999999997E-2</v>
      </c>
      <c r="BE60" s="5">
        <f t="shared" si="50"/>
        <v>31060.810539993949</v>
      </c>
      <c r="BF60" s="5">
        <f t="shared" si="51"/>
        <v>215062.6964705837</v>
      </c>
      <c r="BG60" s="5">
        <f t="shared" si="21"/>
        <v>608939.18946000573</v>
      </c>
      <c r="BH60" s="5">
        <f t="shared" si="22"/>
        <v>246123.50701057765</v>
      </c>
      <c r="BI60" s="150"/>
      <c r="BJ60" s="2">
        <v>55</v>
      </c>
      <c r="BK60" s="118">
        <v>46508</v>
      </c>
      <c r="BL60" s="5">
        <f t="shared" si="52"/>
        <v>608234.39166650921</v>
      </c>
      <c r="BM60" s="5">
        <f t="shared" si="53"/>
        <v>4365.9281923596263</v>
      </c>
      <c r="BN60" s="5">
        <f t="shared" si="23"/>
        <v>691.17874270779976</v>
      </c>
      <c r="BO60" s="35">
        <f t="shared" si="24"/>
        <v>1.3636428696128744E-2</v>
      </c>
      <c r="BP60" s="5">
        <f t="shared" si="25"/>
        <v>3674.7494496518266</v>
      </c>
      <c r="BQ60" s="35">
        <f t="shared" si="26"/>
        <v>7.2499999999999995E-2</v>
      </c>
      <c r="BR60" s="5">
        <f t="shared" si="54"/>
        <v>32456.787076198387</v>
      </c>
      <c r="BS60" s="5">
        <f t="shared" si="55"/>
        <v>207669.26350358111</v>
      </c>
      <c r="BT60" s="5">
        <f t="shared" si="27"/>
        <v>607543.21292380139</v>
      </c>
      <c r="BU60" s="5">
        <f t="shared" si="28"/>
        <v>240126.05057977949</v>
      </c>
      <c r="BV60" s="150"/>
      <c r="BW60" s="2">
        <v>55</v>
      </c>
      <c r="BX60" s="118">
        <v>46508</v>
      </c>
      <c r="BY60" s="5">
        <f t="shared" si="56"/>
        <v>606814.61151521793</v>
      </c>
      <c r="BZ60" s="5">
        <f t="shared" si="57"/>
        <v>4257.9359691467689</v>
      </c>
      <c r="CA60" s="5">
        <f t="shared" si="29"/>
        <v>718.18406864133067</v>
      </c>
      <c r="CB60" s="35">
        <f t="shared" si="30"/>
        <v>1.4202375256219152E-2</v>
      </c>
      <c r="CC60" s="5">
        <f t="shared" si="31"/>
        <v>3539.7519005054382</v>
      </c>
      <c r="CD60" s="35">
        <f t="shared" si="32"/>
        <v>7.0000000000000007E-2</v>
      </c>
      <c r="CE60" s="5">
        <f t="shared" si="58"/>
        <v>33903.572553423612</v>
      </c>
      <c r="CF60" s="5">
        <f t="shared" si="59"/>
        <v>200282.90574964875</v>
      </c>
      <c r="CG60" s="5">
        <f t="shared" si="33"/>
        <v>606096.42744657665</v>
      </c>
      <c r="CH60" s="5">
        <f t="shared" si="34"/>
        <v>234186.47830307236</v>
      </c>
    </row>
    <row r="61" spans="9:86" ht="14.25" customHeight="1">
      <c r="I61" s="150"/>
      <c r="J61" s="2">
        <v>56</v>
      </c>
      <c r="K61" s="118">
        <v>46539</v>
      </c>
      <c r="L61" s="5">
        <f t="shared" si="35"/>
        <v>612832.99673610646</v>
      </c>
      <c r="M61" s="5">
        <f t="shared" si="0"/>
        <v>4808.1062659259223</v>
      </c>
      <c r="N61" s="5">
        <f t="shared" si="1"/>
        <v>594.87941336518998</v>
      </c>
      <c r="O61" s="35">
        <f t="shared" si="2"/>
        <v>1.1648447453713446E-2</v>
      </c>
      <c r="P61" s="5">
        <f t="shared" si="3"/>
        <v>4213.2268525607324</v>
      </c>
      <c r="Q61" s="35">
        <f t="shared" si="4"/>
        <v>8.2500000000000018E-2</v>
      </c>
      <c r="R61" s="5">
        <f t="shared" si="36"/>
        <v>27761.882677258833</v>
      </c>
      <c r="S61" s="5">
        <f t="shared" si="37"/>
        <v>241492.06821459281</v>
      </c>
      <c r="T61" s="5">
        <f t="shared" si="38"/>
        <v>612238.11732274131</v>
      </c>
      <c r="U61" s="5">
        <f t="shared" si="39"/>
        <v>269253.95089185162</v>
      </c>
      <c r="V61" s="150"/>
      <c r="W61" s="2">
        <v>56</v>
      </c>
      <c r="X61" s="118">
        <v>46539</v>
      </c>
      <c r="Y61" s="5">
        <f t="shared" si="40"/>
        <v>611582.98408404179</v>
      </c>
      <c r="Z61" s="5">
        <f t="shared" si="41"/>
        <v>4696.0932728280159</v>
      </c>
      <c r="AA61" s="5">
        <f t="shared" si="5"/>
        <v>618.87337893440372</v>
      </c>
      <c r="AB61" s="35">
        <f t="shared" si="6"/>
        <v>1.2143046390238223E-2</v>
      </c>
      <c r="AC61" s="5">
        <f t="shared" si="7"/>
        <v>4077.2198938936122</v>
      </c>
      <c r="AD61" s="35">
        <f t="shared" si="8"/>
        <v>0.08</v>
      </c>
      <c r="AE61" s="5">
        <f t="shared" si="42"/>
        <v>29035.889294892528</v>
      </c>
      <c r="AF61" s="5">
        <f t="shared" si="43"/>
        <v>233945.33398347636</v>
      </c>
      <c r="AG61" s="5">
        <f t="shared" si="9"/>
        <v>610964.11070510733</v>
      </c>
      <c r="AH61" s="5">
        <f t="shared" si="10"/>
        <v>262981.22327836888</v>
      </c>
      <c r="AI61" s="150"/>
      <c r="AJ61" s="2">
        <v>56</v>
      </c>
      <c r="AK61" s="118">
        <v>46539</v>
      </c>
      <c r="AL61" s="5">
        <f t="shared" si="44"/>
        <v>610285.4177407464</v>
      </c>
      <c r="AM61" s="5">
        <f t="shared" si="45"/>
        <v>4585.0383715778862</v>
      </c>
      <c r="AN61" s="5">
        <f t="shared" si="11"/>
        <v>643.6117153355658</v>
      </c>
      <c r="AO61" s="35">
        <f t="shared" si="12"/>
        <v>1.2655292686851841E-2</v>
      </c>
      <c r="AP61" s="5">
        <f t="shared" si="13"/>
        <v>3941.4266562423204</v>
      </c>
      <c r="AQ61" s="35">
        <f t="shared" si="14"/>
        <v>7.7499999999999999E-2</v>
      </c>
      <c r="AR61" s="5">
        <f t="shared" si="46"/>
        <v>30358.193974589092</v>
      </c>
      <c r="AS61" s="5">
        <f t="shared" si="47"/>
        <v>226403.9548337725</v>
      </c>
      <c r="AT61" s="5">
        <f t="shared" si="15"/>
        <v>609641.80602541089</v>
      </c>
      <c r="AU61" s="5">
        <f t="shared" si="16"/>
        <v>256762.14880836158</v>
      </c>
      <c r="AV61" s="150"/>
      <c r="AW61" s="2">
        <v>56</v>
      </c>
      <c r="AX61" s="118">
        <v>46539</v>
      </c>
      <c r="AY61" s="5">
        <f t="shared" si="48"/>
        <v>608939.18946000573</v>
      </c>
      <c r="AZ61" s="5">
        <f t="shared" si="49"/>
        <v>4474.9728547377763</v>
      </c>
      <c r="BA61" s="5">
        <f t="shared" si="17"/>
        <v>669.10292061274095</v>
      </c>
      <c r="BB61" s="35">
        <f t="shared" si="18"/>
        <v>1.3185610626363274E-2</v>
      </c>
      <c r="BC61" s="5">
        <f t="shared" si="19"/>
        <v>3805.8699341250353</v>
      </c>
      <c r="BD61" s="35">
        <f t="shared" si="20"/>
        <v>7.4999999999999997E-2</v>
      </c>
      <c r="BE61" s="5">
        <f t="shared" si="50"/>
        <v>31729.913460606691</v>
      </c>
      <c r="BF61" s="5">
        <f t="shared" si="51"/>
        <v>218868.56640470875</v>
      </c>
      <c r="BG61" s="5">
        <f t="shared" si="21"/>
        <v>608270.08653939294</v>
      </c>
      <c r="BH61" s="5">
        <f t="shared" si="22"/>
        <v>250598.47986531543</v>
      </c>
      <c r="BI61" s="150"/>
      <c r="BJ61" s="2">
        <v>56</v>
      </c>
      <c r="BK61" s="118">
        <v>46539</v>
      </c>
      <c r="BL61" s="5">
        <f t="shared" si="52"/>
        <v>607543.21292380139</v>
      </c>
      <c r="BM61" s="5">
        <f t="shared" si="53"/>
        <v>4365.9281923596263</v>
      </c>
      <c r="BN61" s="5">
        <f t="shared" si="23"/>
        <v>695.35461427832615</v>
      </c>
      <c r="BO61" s="35">
        <f t="shared" si="24"/>
        <v>1.3734422825963587E-2</v>
      </c>
      <c r="BP61" s="5">
        <f t="shared" si="25"/>
        <v>3670.5735780813002</v>
      </c>
      <c r="BQ61" s="35">
        <f t="shared" si="26"/>
        <v>7.2499999999999995E-2</v>
      </c>
      <c r="BR61" s="5">
        <f t="shared" si="54"/>
        <v>33152.14169047671</v>
      </c>
      <c r="BS61" s="5">
        <f t="shared" si="55"/>
        <v>211339.83708166241</v>
      </c>
      <c r="BT61" s="5">
        <f t="shared" si="27"/>
        <v>606847.85830952309</v>
      </c>
      <c r="BU61" s="5">
        <f t="shared" si="28"/>
        <v>244491.97877213912</v>
      </c>
      <c r="BV61" s="150"/>
      <c r="BW61" s="2">
        <v>56</v>
      </c>
      <c r="BX61" s="118">
        <v>46539</v>
      </c>
      <c r="BY61" s="5">
        <f t="shared" si="56"/>
        <v>606096.42744657665</v>
      </c>
      <c r="BZ61" s="5">
        <f t="shared" si="57"/>
        <v>4257.9359691467689</v>
      </c>
      <c r="CA61" s="5">
        <f t="shared" si="29"/>
        <v>722.37347570840484</v>
      </c>
      <c r="CB61" s="35">
        <f t="shared" si="30"/>
        <v>1.4302149486378431E-2</v>
      </c>
      <c r="CC61" s="5">
        <f t="shared" si="31"/>
        <v>3535.5624934383641</v>
      </c>
      <c r="CD61" s="35">
        <f t="shared" si="32"/>
        <v>7.0000000000000007E-2</v>
      </c>
      <c r="CE61" s="5">
        <f t="shared" si="58"/>
        <v>34625.946029132014</v>
      </c>
      <c r="CF61" s="5">
        <f t="shared" si="59"/>
        <v>203818.46824308712</v>
      </c>
      <c r="CG61" s="5">
        <f t="shared" si="33"/>
        <v>605374.05397086823</v>
      </c>
      <c r="CH61" s="5">
        <f t="shared" si="34"/>
        <v>238444.41427221912</v>
      </c>
    </row>
    <row r="62" spans="9:86" ht="14.25" customHeight="1">
      <c r="I62" s="150"/>
      <c r="J62" s="2">
        <v>57</v>
      </c>
      <c r="K62" s="118">
        <v>46569</v>
      </c>
      <c r="L62" s="5">
        <f t="shared" si="35"/>
        <v>612238.11732274131</v>
      </c>
      <c r="M62" s="5">
        <f t="shared" si="0"/>
        <v>4808.1062659259223</v>
      </c>
      <c r="N62" s="5">
        <f t="shared" si="1"/>
        <v>598.96920933207548</v>
      </c>
      <c r="O62" s="35">
        <f t="shared" si="2"/>
        <v>1.1739926523058915E-2</v>
      </c>
      <c r="P62" s="5">
        <f t="shared" si="3"/>
        <v>4209.1370565938469</v>
      </c>
      <c r="Q62" s="35">
        <f t="shared" si="4"/>
        <v>8.2500000000000018E-2</v>
      </c>
      <c r="R62" s="5">
        <f t="shared" si="36"/>
        <v>28360.851886590906</v>
      </c>
      <c r="S62" s="5">
        <f t="shared" si="37"/>
        <v>245701.20527118666</v>
      </c>
      <c r="T62" s="5">
        <f t="shared" si="38"/>
        <v>611639.14811340929</v>
      </c>
      <c r="U62" s="5">
        <f t="shared" si="39"/>
        <v>274062.05715777754</v>
      </c>
      <c r="V62" s="150"/>
      <c r="W62" s="2">
        <v>57</v>
      </c>
      <c r="X62" s="118">
        <v>46569</v>
      </c>
      <c r="Y62" s="5">
        <f t="shared" si="40"/>
        <v>610964.11070510733</v>
      </c>
      <c r="Z62" s="5">
        <f t="shared" si="41"/>
        <v>4696.0932728280159</v>
      </c>
      <c r="AA62" s="5">
        <f t="shared" si="5"/>
        <v>622.99920146063323</v>
      </c>
      <c r="AB62" s="35">
        <f t="shared" si="6"/>
        <v>1.2236382279312015E-2</v>
      </c>
      <c r="AC62" s="5">
        <f t="shared" si="7"/>
        <v>4073.0940713673826</v>
      </c>
      <c r="AD62" s="35">
        <f t="shared" si="8"/>
        <v>0.08</v>
      </c>
      <c r="AE62" s="5">
        <f t="shared" si="42"/>
        <v>29658.88849635316</v>
      </c>
      <c r="AF62" s="5">
        <f t="shared" si="43"/>
        <v>238018.42805484374</v>
      </c>
      <c r="AG62" s="5">
        <f t="shared" si="9"/>
        <v>610341.11150364671</v>
      </c>
      <c r="AH62" s="5">
        <f t="shared" si="10"/>
        <v>267677.31655119691</v>
      </c>
      <c r="AI62" s="150"/>
      <c r="AJ62" s="2">
        <v>57</v>
      </c>
      <c r="AK62" s="118">
        <v>46569</v>
      </c>
      <c r="AL62" s="5">
        <f t="shared" si="44"/>
        <v>609641.80602541089</v>
      </c>
      <c r="AM62" s="5">
        <f t="shared" si="45"/>
        <v>4585.0383715778862</v>
      </c>
      <c r="AN62" s="5">
        <f t="shared" si="11"/>
        <v>647.76837433044102</v>
      </c>
      <c r="AO62" s="35">
        <f t="shared" si="12"/>
        <v>1.2750471531214662E-2</v>
      </c>
      <c r="AP62" s="5">
        <f t="shared" si="13"/>
        <v>3937.2699972474452</v>
      </c>
      <c r="AQ62" s="35">
        <f t="shared" si="14"/>
        <v>7.7499999999999999E-2</v>
      </c>
      <c r="AR62" s="5">
        <f t="shared" si="46"/>
        <v>31005.962348919533</v>
      </c>
      <c r="AS62" s="5">
        <f t="shared" si="47"/>
        <v>230341.22483101994</v>
      </c>
      <c r="AT62" s="5">
        <f t="shared" si="15"/>
        <v>608994.03765108041</v>
      </c>
      <c r="AU62" s="5">
        <f t="shared" si="16"/>
        <v>261347.18717993947</v>
      </c>
      <c r="AV62" s="150"/>
      <c r="AW62" s="2">
        <v>57</v>
      </c>
      <c r="AX62" s="118">
        <v>46569</v>
      </c>
      <c r="AY62" s="5">
        <f t="shared" si="48"/>
        <v>608270.08653939294</v>
      </c>
      <c r="AZ62" s="5">
        <f t="shared" si="49"/>
        <v>4474.9728547377763</v>
      </c>
      <c r="BA62" s="5">
        <f t="shared" si="17"/>
        <v>673.28481386657086</v>
      </c>
      <c r="BB62" s="35">
        <f t="shared" si="18"/>
        <v>1.328261564260831E-2</v>
      </c>
      <c r="BC62" s="5">
        <f t="shared" si="19"/>
        <v>3801.6880408712054</v>
      </c>
      <c r="BD62" s="35">
        <f t="shared" si="20"/>
        <v>7.4999999999999997E-2</v>
      </c>
      <c r="BE62" s="5">
        <f t="shared" si="50"/>
        <v>32403.198274473263</v>
      </c>
      <c r="BF62" s="5">
        <f t="shared" si="51"/>
        <v>222670.25444557995</v>
      </c>
      <c r="BG62" s="5">
        <f t="shared" si="21"/>
        <v>607596.80172552634</v>
      </c>
      <c r="BH62" s="5">
        <f t="shared" si="22"/>
        <v>255073.4527200532</v>
      </c>
      <c r="BI62" s="150"/>
      <c r="BJ62" s="2">
        <v>57</v>
      </c>
      <c r="BK62" s="118">
        <v>46569</v>
      </c>
      <c r="BL62" s="5">
        <f t="shared" si="52"/>
        <v>606847.85830952309</v>
      </c>
      <c r="BM62" s="5">
        <f t="shared" si="53"/>
        <v>4365.9281923596263</v>
      </c>
      <c r="BN62" s="5">
        <f t="shared" si="23"/>
        <v>699.55571507292461</v>
      </c>
      <c r="BO62" s="35">
        <f t="shared" si="24"/>
        <v>1.383323425456235E-2</v>
      </c>
      <c r="BP62" s="5">
        <f t="shared" si="25"/>
        <v>3666.3724772867017</v>
      </c>
      <c r="BQ62" s="35">
        <f t="shared" si="26"/>
        <v>7.2499999999999995E-2</v>
      </c>
      <c r="BR62" s="5">
        <f t="shared" si="54"/>
        <v>33851.697405549632</v>
      </c>
      <c r="BS62" s="5">
        <f t="shared" si="55"/>
        <v>215006.20955894911</v>
      </c>
      <c r="BT62" s="5">
        <f t="shared" si="27"/>
        <v>606148.30259445019</v>
      </c>
      <c r="BU62" s="5">
        <f t="shared" si="28"/>
        <v>248857.90696449875</v>
      </c>
      <c r="BV62" s="150"/>
      <c r="BW62" s="2">
        <v>57</v>
      </c>
      <c r="BX62" s="118">
        <v>46569</v>
      </c>
      <c r="BY62" s="5">
        <f t="shared" si="56"/>
        <v>605374.05397086823</v>
      </c>
      <c r="BZ62" s="5">
        <f t="shared" si="57"/>
        <v>4257.9359691467689</v>
      </c>
      <c r="CA62" s="5">
        <f t="shared" si="29"/>
        <v>726.58732098337077</v>
      </c>
      <c r="CB62" s="35">
        <f t="shared" si="30"/>
        <v>1.4402744542170332E-2</v>
      </c>
      <c r="CC62" s="5">
        <f t="shared" si="31"/>
        <v>3531.3486481633981</v>
      </c>
      <c r="CD62" s="35">
        <f t="shared" si="32"/>
        <v>7.0000000000000007E-2</v>
      </c>
      <c r="CE62" s="5">
        <f t="shared" si="58"/>
        <v>35352.533350115387</v>
      </c>
      <c r="CF62" s="5">
        <f t="shared" si="59"/>
        <v>207349.81689125052</v>
      </c>
      <c r="CG62" s="5">
        <f t="shared" si="33"/>
        <v>604647.46664988482</v>
      </c>
      <c r="CH62" s="5">
        <f t="shared" si="34"/>
        <v>242702.3502413659</v>
      </c>
    </row>
    <row r="63" spans="9:86" ht="14.25" customHeight="1">
      <c r="I63" s="150"/>
      <c r="J63" s="2">
        <v>58</v>
      </c>
      <c r="K63" s="118">
        <v>46600</v>
      </c>
      <c r="L63" s="5">
        <f t="shared" si="35"/>
        <v>611639.14811340929</v>
      </c>
      <c r="M63" s="5">
        <f t="shared" si="0"/>
        <v>4808.1062659259223</v>
      </c>
      <c r="N63" s="5">
        <f t="shared" si="1"/>
        <v>603.08712264623318</v>
      </c>
      <c r="O63" s="35">
        <f t="shared" si="2"/>
        <v>1.1832214295107408E-2</v>
      </c>
      <c r="P63" s="5">
        <f t="shared" si="3"/>
        <v>4205.0191432796892</v>
      </c>
      <c r="Q63" s="35">
        <f t="shared" si="4"/>
        <v>8.2500000000000018E-2</v>
      </c>
      <c r="R63" s="5">
        <f t="shared" si="36"/>
        <v>28963.93900923714</v>
      </c>
      <c r="S63" s="5">
        <f t="shared" si="37"/>
        <v>249906.22441446636</v>
      </c>
      <c r="T63" s="5">
        <f t="shared" si="38"/>
        <v>611036.06099076301</v>
      </c>
      <c r="U63" s="5">
        <f t="shared" si="39"/>
        <v>278870.16342370352</v>
      </c>
      <c r="V63" s="150"/>
      <c r="W63" s="2">
        <v>58</v>
      </c>
      <c r="X63" s="118">
        <v>46600</v>
      </c>
      <c r="Y63" s="5">
        <f t="shared" si="40"/>
        <v>610341.11150364671</v>
      </c>
      <c r="Z63" s="5">
        <f t="shared" si="41"/>
        <v>4696.0932728280159</v>
      </c>
      <c r="AA63" s="5">
        <f t="shared" si="5"/>
        <v>627.15252947037106</v>
      </c>
      <c r="AB63" s="35">
        <f t="shared" si="6"/>
        <v>1.2330531586023576E-2</v>
      </c>
      <c r="AC63" s="5">
        <f t="shared" si="7"/>
        <v>4068.9407433576448</v>
      </c>
      <c r="AD63" s="35">
        <f t="shared" si="8"/>
        <v>0.08</v>
      </c>
      <c r="AE63" s="5">
        <f t="shared" si="42"/>
        <v>30286.041025823532</v>
      </c>
      <c r="AF63" s="5">
        <f t="shared" si="43"/>
        <v>242087.36879820138</v>
      </c>
      <c r="AG63" s="5">
        <f t="shared" si="9"/>
        <v>609713.95897417632</v>
      </c>
      <c r="AH63" s="5">
        <f t="shared" si="10"/>
        <v>272373.40982402489</v>
      </c>
      <c r="AI63" s="150"/>
      <c r="AJ63" s="2">
        <v>58</v>
      </c>
      <c r="AK63" s="118">
        <v>46600</v>
      </c>
      <c r="AL63" s="5">
        <f t="shared" si="44"/>
        <v>608994.03765108041</v>
      </c>
      <c r="AM63" s="5">
        <f t="shared" si="45"/>
        <v>4585.0383715778862</v>
      </c>
      <c r="AN63" s="5">
        <f t="shared" si="11"/>
        <v>651.95187841465849</v>
      </c>
      <c r="AO63" s="35">
        <f t="shared" si="12"/>
        <v>1.2846468203779503E-2</v>
      </c>
      <c r="AP63" s="5">
        <f t="shared" si="13"/>
        <v>3933.0864931632277</v>
      </c>
      <c r="AQ63" s="35">
        <f t="shared" si="14"/>
        <v>7.7499999999999999E-2</v>
      </c>
      <c r="AR63" s="5">
        <f t="shared" si="46"/>
        <v>31657.914227334193</v>
      </c>
      <c r="AS63" s="5">
        <f t="shared" si="47"/>
        <v>234274.31132418316</v>
      </c>
      <c r="AT63" s="5">
        <f t="shared" si="15"/>
        <v>608342.0857726658</v>
      </c>
      <c r="AU63" s="5">
        <f t="shared" si="16"/>
        <v>265932.22555151733</v>
      </c>
      <c r="AV63" s="150"/>
      <c r="AW63" s="2">
        <v>58</v>
      </c>
      <c r="AX63" s="118">
        <v>46600</v>
      </c>
      <c r="AY63" s="5">
        <f t="shared" si="48"/>
        <v>607596.80172552634</v>
      </c>
      <c r="AZ63" s="5">
        <f t="shared" si="49"/>
        <v>4474.9728547377763</v>
      </c>
      <c r="BA63" s="5">
        <f t="shared" si="17"/>
        <v>677.49284395323684</v>
      </c>
      <c r="BB63" s="35">
        <f t="shared" si="18"/>
        <v>1.3380442596719628E-2</v>
      </c>
      <c r="BC63" s="5">
        <f t="shared" si="19"/>
        <v>3797.4800107845394</v>
      </c>
      <c r="BD63" s="35">
        <f t="shared" si="20"/>
        <v>7.4999999999999997E-2</v>
      </c>
      <c r="BE63" s="5">
        <f t="shared" si="50"/>
        <v>33080.691118426497</v>
      </c>
      <c r="BF63" s="5">
        <f t="shared" si="51"/>
        <v>226467.7344563645</v>
      </c>
      <c r="BG63" s="5">
        <f t="shared" si="21"/>
        <v>606919.30888157315</v>
      </c>
      <c r="BH63" s="5">
        <f t="shared" si="22"/>
        <v>259548.42557479101</v>
      </c>
      <c r="BI63" s="150"/>
      <c r="BJ63" s="2">
        <v>58</v>
      </c>
      <c r="BK63" s="118">
        <v>46600</v>
      </c>
      <c r="BL63" s="5">
        <f t="shared" si="52"/>
        <v>606148.30259445019</v>
      </c>
      <c r="BM63" s="5">
        <f t="shared" si="53"/>
        <v>4365.9281923596263</v>
      </c>
      <c r="BN63" s="5">
        <f t="shared" si="23"/>
        <v>703.78219751815641</v>
      </c>
      <c r="BO63" s="35">
        <f t="shared" si="24"/>
        <v>1.3932871434382866E-2</v>
      </c>
      <c r="BP63" s="5">
        <f t="shared" si="25"/>
        <v>3662.1459948414699</v>
      </c>
      <c r="BQ63" s="35">
        <f t="shared" si="26"/>
        <v>7.2499999999999995E-2</v>
      </c>
      <c r="BR63" s="5">
        <f t="shared" si="54"/>
        <v>34555.47960306779</v>
      </c>
      <c r="BS63" s="5">
        <f t="shared" si="55"/>
        <v>218668.35555379058</v>
      </c>
      <c r="BT63" s="5">
        <f t="shared" si="27"/>
        <v>605444.52039693203</v>
      </c>
      <c r="BU63" s="5">
        <f t="shared" si="28"/>
        <v>253223.83515685837</v>
      </c>
      <c r="BV63" s="150"/>
      <c r="BW63" s="2">
        <v>58</v>
      </c>
      <c r="BX63" s="118">
        <v>46600</v>
      </c>
      <c r="BY63" s="5">
        <f t="shared" si="56"/>
        <v>604647.46664988482</v>
      </c>
      <c r="BZ63" s="5">
        <f t="shared" si="57"/>
        <v>4257.9359691467689</v>
      </c>
      <c r="CA63" s="5">
        <f t="shared" si="29"/>
        <v>730.82574702244074</v>
      </c>
      <c r="CB63" s="35">
        <f t="shared" si="30"/>
        <v>1.4504168871921228E-2</v>
      </c>
      <c r="CC63" s="5">
        <f t="shared" si="31"/>
        <v>3527.1102221243282</v>
      </c>
      <c r="CD63" s="35">
        <f t="shared" si="32"/>
        <v>7.0000000000000007E-2</v>
      </c>
      <c r="CE63" s="5">
        <f t="shared" si="58"/>
        <v>36083.359097137829</v>
      </c>
      <c r="CF63" s="5">
        <f t="shared" si="59"/>
        <v>210876.92711337484</v>
      </c>
      <c r="CG63" s="5">
        <f t="shared" si="33"/>
        <v>603916.64090286242</v>
      </c>
      <c r="CH63" s="5">
        <f t="shared" si="34"/>
        <v>246960.28621051268</v>
      </c>
    </row>
    <row r="64" spans="9:86" ht="14.25" customHeight="1">
      <c r="I64" s="150"/>
      <c r="J64" s="2">
        <v>59</v>
      </c>
      <c r="K64" s="118">
        <v>46631</v>
      </c>
      <c r="L64" s="5">
        <f t="shared" si="35"/>
        <v>611036.06099076301</v>
      </c>
      <c r="M64" s="5">
        <f t="shared" si="0"/>
        <v>4808.1062659259223</v>
      </c>
      <c r="N64" s="5">
        <f t="shared" si="1"/>
        <v>607.23334661442641</v>
      </c>
      <c r="O64" s="35">
        <f t="shared" si="2"/>
        <v>1.192531934622312E-2</v>
      </c>
      <c r="P64" s="5">
        <f t="shared" si="3"/>
        <v>4200.8729193114959</v>
      </c>
      <c r="Q64" s="35">
        <f t="shared" si="4"/>
        <v>8.2500000000000004E-2</v>
      </c>
      <c r="R64" s="5">
        <f t="shared" si="36"/>
        <v>29571.172355851566</v>
      </c>
      <c r="S64" s="5">
        <f t="shared" si="37"/>
        <v>254107.09733377784</v>
      </c>
      <c r="T64" s="5">
        <f t="shared" si="38"/>
        <v>610428.82764414861</v>
      </c>
      <c r="U64" s="5">
        <f t="shared" si="39"/>
        <v>283678.26968962944</v>
      </c>
      <c r="V64" s="150"/>
      <c r="W64" s="2">
        <v>59</v>
      </c>
      <c r="X64" s="118">
        <v>46631</v>
      </c>
      <c r="Y64" s="5">
        <f t="shared" si="40"/>
        <v>609713.95897417632</v>
      </c>
      <c r="Z64" s="5">
        <f t="shared" si="41"/>
        <v>4696.0932728280159</v>
      </c>
      <c r="AA64" s="5">
        <f t="shared" si="5"/>
        <v>631.333546333507</v>
      </c>
      <c r="AB64" s="35">
        <f t="shared" si="6"/>
        <v>1.2425502884579614E-2</v>
      </c>
      <c r="AC64" s="5">
        <f t="shared" si="7"/>
        <v>4064.7597264945089</v>
      </c>
      <c r="AD64" s="35">
        <f t="shared" si="8"/>
        <v>0.08</v>
      </c>
      <c r="AE64" s="5">
        <f t="shared" si="42"/>
        <v>30917.374572157038</v>
      </c>
      <c r="AF64" s="5">
        <f t="shared" si="43"/>
        <v>246152.1285246959</v>
      </c>
      <c r="AG64" s="5">
        <f t="shared" si="9"/>
        <v>609082.62542784284</v>
      </c>
      <c r="AH64" s="5">
        <f t="shared" si="10"/>
        <v>277069.50309685292</v>
      </c>
      <c r="AI64" s="150"/>
      <c r="AJ64" s="2">
        <v>59</v>
      </c>
      <c r="AK64" s="118">
        <v>46631</v>
      </c>
      <c r="AL64" s="5">
        <f t="shared" si="44"/>
        <v>608342.0857726658</v>
      </c>
      <c r="AM64" s="5">
        <f t="shared" si="45"/>
        <v>4585.0383715778862</v>
      </c>
      <c r="AN64" s="5">
        <f t="shared" si="11"/>
        <v>656.16240096275305</v>
      </c>
      <c r="AO64" s="35">
        <f t="shared" si="12"/>
        <v>1.2943291275914601E-2</v>
      </c>
      <c r="AP64" s="5">
        <f t="shared" si="13"/>
        <v>3928.8759706151332</v>
      </c>
      <c r="AQ64" s="35">
        <f t="shared" si="14"/>
        <v>7.7499999999999999E-2</v>
      </c>
      <c r="AR64" s="5">
        <f t="shared" si="46"/>
        <v>32314.076628296945</v>
      </c>
      <c r="AS64" s="5">
        <f t="shared" si="47"/>
        <v>238203.18729479829</v>
      </c>
      <c r="AT64" s="5">
        <f t="shared" si="15"/>
        <v>607685.92337170301</v>
      </c>
      <c r="AU64" s="5">
        <f t="shared" si="16"/>
        <v>270517.26392309525</v>
      </c>
      <c r="AV64" s="150"/>
      <c r="AW64" s="2">
        <v>59</v>
      </c>
      <c r="AX64" s="118">
        <v>46631</v>
      </c>
      <c r="AY64" s="5">
        <f t="shared" si="48"/>
        <v>606919.30888157315</v>
      </c>
      <c r="AZ64" s="5">
        <f t="shared" si="49"/>
        <v>4474.9728547377763</v>
      </c>
      <c r="BA64" s="5">
        <f t="shared" si="17"/>
        <v>681.72717422794449</v>
      </c>
      <c r="BB64" s="35">
        <f t="shared" si="18"/>
        <v>1.3479100056662755E-2</v>
      </c>
      <c r="BC64" s="5">
        <f t="shared" si="19"/>
        <v>3793.2456805098318</v>
      </c>
      <c r="BD64" s="35">
        <f t="shared" si="20"/>
        <v>7.4999999999999997E-2</v>
      </c>
      <c r="BE64" s="5">
        <f t="shared" si="50"/>
        <v>33762.418292654445</v>
      </c>
      <c r="BF64" s="5">
        <f t="shared" si="51"/>
        <v>230260.98013687434</v>
      </c>
      <c r="BG64" s="5">
        <f t="shared" si="21"/>
        <v>606237.58170734521</v>
      </c>
      <c r="BH64" s="5">
        <f t="shared" si="22"/>
        <v>264023.39842952881</v>
      </c>
      <c r="BI64" s="150"/>
      <c r="BJ64" s="2">
        <v>59</v>
      </c>
      <c r="BK64" s="118">
        <v>46631</v>
      </c>
      <c r="BL64" s="5">
        <f t="shared" si="52"/>
        <v>605444.52039693203</v>
      </c>
      <c r="BM64" s="5">
        <f t="shared" si="53"/>
        <v>4365.9281923596263</v>
      </c>
      <c r="BN64" s="5">
        <f t="shared" si="23"/>
        <v>708.03421496149531</v>
      </c>
      <c r="BO64" s="35">
        <f t="shared" si="24"/>
        <v>1.4033342929534915E-2</v>
      </c>
      <c r="BP64" s="5">
        <f t="shared" si="25"/>
        <v>3657.893977398131</v>
      </c>
      <c r="BQ64" s="35">
        <f t="shared" si="26"/>
        <v>7.2499999999999995E-2</v>
      </c>
      <c r="BR64" s="5">
        <f t="shared" si="54"/>
        <v>35263.513818029285</v>
      </c>
      <c r="BS64" s="5">
        <f t="shared" si="55"/>
        <v>222326.24953118872</v>
      </c>
      <c r="BT64" s="5">
        <f t="shared" si="27"/>
        <v>604736.48618197057</v>
      </c>
      <c r="BU64" s="5">
        <f t="shared" si="28"/>
        <v>257589.763349218</v>
      </c>
      <c r="BV64" s="150"/>
      <c r="BW64" s="2">
        <v>59</v>
      </c>
      <c r="BX64" s="118">
        <v>46631</v>
      </c>
      <c r="BY64" s="5">
        <f t="shared" si="56"/>
        <v>603916.64090286242</v>
      </c>
      <c r="BZ64" s="5">
        <f t="shared" si="57"/>
        <v>4257.9359691467689</v>
      </c>
      <c r="CA64" s="5">
        <f t="shared" si="29"/>
        <v>735.08889721340483</v>
      </c>
      <c r="CB64" s="35">
        <f t="shared" si="30"/>
        <v>1.4606431035537059E-2</v>
      </c>
      <c r="CC64" s="5">
        <f t="shared" si="31"/>
        <v>3522.8470719333641</v>
      </c>
      <c r="CD64" s="35">
        <f t="shared" si="32"/>
        <v>7.0000000000000007E-2</v>
      </c>
      <c r="CE64" s="5">
        <f t="shared" si="58"/>
        <v>36818.447994351234</v>
      </c>
      <c r="CF64" s="5">
        <f t="shared" si="59"/>
        <v>214399.7741853082</v>
      </c>
      <c r="CG64" s="5">
        <f t="shared" si="33"/>
        <v>603181.55200564896</v>
      </c>
      <c r="CH64" s="5">
        <f t="shared" si="34"/>
        <v>251218.22217965944</v>
      </c>
    </row>
    <row r="65" spans="9:86" ht="14.25" customHeight="1">
      <c r="I65" s="150"/>
      <c r="J65" s="2">
        <v>60</v>
      </c>
      <c r="K65" s="118">
        <v>46661</v>
      </c>
      <c r="L65" s="5">
        <f t="shared" si="35"/>
        <v>610428.82764414861</v>
      </c>
      <c r="M65" s="5">
        <f t="shared" si="0"/>
        <v>4808.1062659259223</v>
      </c>
      <c r="N65" s="5">
        <f t="shared" si="1"/>
        <v>611.40807587240033</v>
      </c>
      <c r="O65" s="35">
        <f t="shared" si="2"/>
        <v>1.2019250366638763E-2</v>
      </c>
      <c r="P65" s="5">
        <f t="shared" si="3"/>
        <v>4196.698190053522</v>
      </c>
      <c r="Q65" s="35">
        <f t="shared" si="4"/>
        <v>8.2500000000000018E-2</v>
      </c>
      <c r="R65" s="5">
        <f t="shared" si="36"/>
        <v>30182.580431723967</v>
      </c>
      <c r="S65" s="5">
        <f t="shared" si="37"/>
        <v>258303.79552383136</v>
      </c>
      <c r="T65" s="5">
        <f t="shared" si="38"/>
        <v>609817.41956827627</v>
      </c>
      <c r="U65" s="5">
        <f t="shared" si="39"/>
        <v>288486.37595555536</v>
      </c>
      <c r="V65" s="150"/>
      <c r="W65" s="2">
        <v>60</v>
      </c>
      <c r="X65" s="118">
        <v>46661</v>
      </c>
      <c r="Y65" s="5">
        <f t="shared" si="40"/>
        <v>609082.62542784284</v>
      </c>
      <c r="Z65" s="5">
        <f t="shared" si="41"/>
        <v>4696.0932728280159</v>
      </c>
      <c r="AA65" s="5">
        <f t="shared" si="5"/>
        <v>635.54243664239675</v>
      </c>
      <c r="AB65" s="35">
        <f t="shared" si="6"/>
        <v>1.2521304862951246E-2</v>
      </c>
      <c r="AC65" s="5">
        <f t="shared" si="7"/>
        <v>4060.5508361856191</v>
      </c>
      <c r="AD65" s="35">
        <f t="shared" si="8"/>
        <v>0.08</v>
      </c>
      <c r="AE65" s="5">
        <f t="shared" si="42"/>
        <v>31552.917008799435</v>
      </c>
      <c r="AF65" s="5">
        <f t="shared" si="43"/>
        <v>250212.67936088151</v>
      </c>
      <c r="AG65" s="5">
        <f t="shared" si="9"/>
        <v>608447.0829912005</v>
      </c>
      <c r="AH65" s="5">
        <f t="shared" si="10"/>
        <v>281765.59636968095</v>
      </c>
      <c r="AI65" s="150"/>
      <c r="AJ65" s="2">
        <v>60</v>
      </c>
      <c r="AK65" s="118">
        <v>46661</v>
      </c>
      <c r="AL65" s="5">
        <f t="shared" si="44"/>
        <v>607685.92337170301</v>
      </c>
      <c r="AM65" s="5">
        <f t="shared" si="45"/>
        <v>4585.0383715778862</v>
      </c>
      <c r="AN65" s="5">
        <f t="shared" si="11"/>
        <v>660.40011646897074</v>
      </c>
      <c r="AO65" s="35">
        <f t="shared" si="12"/>
        <v>1.304094943265666E-2</v>
      </c>
      <c r="AP65" s="5">
        <f t="shared" si="13"/>
        <v>3924.6382551089155</v>
      </c>
      <c r="AQ65" s="35">
        <f t="shared" si="14"/>
        <v>7.7499999999999999E-2</v>
      </c>
      <c r="AR65" s="5">
        <f t="shared" si="46"/>
        <v>32974.476744765918</v>
      </c>
      <c r="AS65" s="5">
        <f t="shared" si="47"/>
        <v>242127.8255499072</v>
      </c>
      <c r="AT65" s="5">
        <f t="shared" si="15"/>
        <v>607025.523255234</v>
      </c>
      <c r="AU65" s="5">
        <f t="shared" si="16"/>
        <v>275102.30229467311</v>
      </c>
      <c r="AV65" s="150"/>
      <c r="AW65" s="2">
        <v>60</v>
      </c>
      <c r="AX65" s="118">
        <v>46661</v>
      </c>
      <c r="AY65" s="5">
        <f t="shared" si="48"/>
        <v>606237.58170734521</v>
      </c>
      <c r="AZ65" s="5">
        <f t="shared" si="49"/>
        <v>4474.9728547377763</v>
      </c>
      <c r="BA65" s="5">
        <f t="shared" si="17"/>
        <v>685.98796906686903</v>
      </c>
      <c r="BB65" s="35">
        <f t="shared" si="18"/>
        <v>1.3578596703983736E-2</v>
      </c>
      <c r="BC65" s="5">
        <f t="shared" si="19"/>
        <v>3788.9848856709073</v>
      </c>
      <c r="BD65" s="35">
        <f t="shared" si="20"/>
        <v>7.4999999999999997E-2</v>
      </c>
      <c r="BE65" s="5">
        <f t="shared" si="50"/>
        <v>34448.406261721313</v>
      </c>
      <c r="BF65" s="5">
        <f t="shared" si="51"/>
        <v>234049.96502254525</v>
      </c>
      <c r="BG65" s="5">
        <f t="shared" si="21"/>
        <v>605551.59373827837</v>
      </c>
      <c r="BH65" s="5">
        <f t="shared" si="22"/>
        <v>268498.37128426658</v>
      </c>
      <c r="BI65" s="150"/>
      <c r="BJ65" s="2">
        <v>60</v>
      </c>
      <c r="BK65" s="118">
        <v>46661</v>
      </c>
      <c r="BL65" s="5">
        <f t="shared" si="52"/>
        <v>604736.48618197057</v>
      </c>
      <c r="BM65" s="5">
        <f t="shared" si="53"/>
        <v>4365.9281923596263</v>
      </c>
      <c r="BN65" s="5">
        <f t="shared" si="23"/>
        <v>712.31192167688778</v>
      </c>
      <c r="BO65" s="35">
        <f t="shared" si="24"/>
        <v>1.4134657417628614E-2</v>
      </c>
      <c r="BP65" s="5">
        <f t="shared" si="25"/>
        <v>3653.6162706827386</v>
      </c>
      <c r="BQ65" s="35">
        <f t="shared" si="26"/>
        <v>7.2499999999999995E-2</v>
      </c>
      <c r="BR65" s="5">
        <f t="shared" si="54"/>
        <v>35975.825739706175</v>
      </c>
      <c r="BS65" s="5">
        <f t="shared" si="55"/>
        <v>225979.86580187146</v>
      </c>
      <c r="BT65" s="5">
        <f t="shared" si="27"/>
        <v>604024.17426029372</v>
      </c>
      <c r="BU65" s="5">
        <f t="shared" si="28"/>
        <v>261955.69154157763</v>
      </c>
      <c r="BV65" s="150"/>
      <c r="BW65" s="2">
        <v>60</v>
      </c>
      <c r="BX65" s="118">
        <v>46661</v>
      </c>
      <c r="BY65" s="5">
        <f t="shared" si="56"/>
        <v>603181.55200564896</v>
      </c>
      <c r="BZ65" s="5">
        <f t="shared" si="57"/>
        <v>4257.9359691467689</v>
      </c>
      <c r="CA65" s="5">
        <f t="shared" si="29"/>
        <v>739.37691578048316</v>
      </c>
      <c r="CB65" s="35">
        <f t="shared" si="30"/>
        <v>1.4709539706351471E-2</v>
      </c>
      <c r="CC65" s="5">
        <f t="shared" si="31"/>
        <v>3518.5590533662858</v>
      </c>
      <c r="CD65" s="35">
        <f t="shared" si="32"/>
        <v>7.0000000000000007E-2</v>
      </c>
      <c r="CE65" s="5">
        <f t="shared" si="58"/>
        <v>37557.82491013172</v>
      </c>
      <c r="CF65" s="5">
        <f t="shared" si="59"/>
        <v>217918.33323867447</v>
      </c>
      <c r="CG65" s="5">
        <f t="shared" si="33"/>
        <v>602442.17508986848</v>
      </c>
      <c r="CH65" s="5">
        <f t="shared" si="34"/>
        <v>255476.15814880619</v>
      </c>
    </row>
    <row r="66" spans="9:86" ht="14.25" customHeight="1">
      <c r="I66" s="150"/>
      <c r="J66" s="2">
        <v>61</v>
      </c>
      <c r="K66" s="118">
        <v>46692</v>
      </c>
      <c r="L66" s="5">
        <f t="shared" si="35"/>
        <v>609817.41956827627</v>
      </c>
      <c r="M66" s="5">
        <f t="shared" si="0"/>
        <v>4808.1062659259223</v>
      </c>
      <c r="N66" s="5">
        <f t="shared" si="1"/>
        <v>615.61150639402331</v>
      </c>
      <c r="O66" s="35">
        <f t="shared" si="2"/>
        <v>1.2114016162342801E-2</v>
      </c>
      <c r="P66" s="5">
        <f t="shared" si="3"/>
        <v>4192.494759531899</v>
      </c>
      <c r="Q66" s="35">
        <f t="shared" si="4"/>
        <v>8.249999999999999E-2</v>
      </c>
      <c r="R66" s="5">
        <f t="shared" si="36"/>
        <v>30798.191938117991</v>
      </c>
      <c r="S66" s="5">
        <f t="shared" si="37"/>
        <v>262496.29028336325</v>
      </c>
      <c r="T66" s="5">
        <f t="shared" si="38"/>
        <v>609201.80806188227</v>
      </c>
      <c r="U66" s="5">
        <f t="shared" si="39"/>
        <v>293294.48222148127</v>
      </c>
      <c r="V66" s="150"/>
      <c r="W66" s="2">
        <v>61</v>
      </c>
      <c r="X66" s="118">
        <v>46692</v>
      </c>
      <c r="Y66" s="5">
        <f t="shared" si="40"/>
        <v>608447.0829912005</v>
      </c>
      <c r="Z66" s="5">
        <f t="shared" si="41"/>
        <v>4696.0932728280159</v>
      </c>
      <c r="AA66" s="5">
        <f t="shared" si="5"/>
        <v>639.77938622001238</v>
      </c>
      <c r="AB66" s="35">
        <f t="shared" si="6"/>
        <v>1.2617946324760636E-2</v>
      </c>
      <c r="AC66" s="5">
        <f t="shared" si="7"/>
        <v>4056.3138866080035</v>
      </c>
      <c r="AD66" s="35">
        <f t="shared" si="8"/>
        <v>0.08</v>
      </c>
      <c r="AE66" s="5">
        <f t="shared" si="42"/>
        <v>32192.696395019448</v>
      </c>
      <c r="AF66" s="5">
        <f t="shared" si="43"/>
        <v>254268.9932474895</v>
      </c>
      <c r="AG66" s="5">
        <f t="shared" si="9"/>
        <v>607807.30360498047</v>
      </c>
      <c r="AH66" s="5">
        <f t="shared" si="10"/>
        <v>286461.68964250898</v>
      </c>
      <c r="AI66" s="150"/>
      <c r="AJ66" s="2">
        <v>61</v>
      </c>
      <c r="AK66" s="118">
        <v>46692</v>
      </c>
      <c r="AL66" s="5">
        <f t="shared" si="44"/>
        <v>607025.523255234</v>
      </c>
      <c r="AM66" s="5">
        <f t="shared" si="45"/>
        <v>4585.0383715778862</v>
      </c>
      <c r="AN66" s="5">
        <f t="shared" si="11"/>
        <v>664.66520055450019</v>
      </c>
      <c r="AO66" s="35">
        <f t="shared" si="12"/>
        <v>1.3139451474597004E-2</v>
      </c>
      <c r="AP66" s="5">
        <f t="shared" si="13"/>
        <v>3920.373171023386</v>
      </c>
      <c r="AQ66" s="35">
        <f t="shared" si="14"/>
        <v>7.7499999999999999E-2</v>
      </c>
      <c r="AR66" s="5">
        <f t="shared" si="46"/>
        <v>33639.141945320414</v>
      </c>
      <c r="AS66" s="5">
        <f t="shared" si="47"/>
        <v>246048.19872093058</v>
      </c>
      <c r="AT66" s="5">
        <f t="shared" si="15"/>
        <v>606360.85805467947</v>
      </c>
      <c r="AU66" s="5">
        <f t="shared" si="16"/>
        <v>279687.34066625102</v>
      </c>
      <c r="AV66" s="150"/>
      <c r="AW66" s="2">
        <v>61</v>
      </c>
      <c r="AX66" s="118">
        <v>46692</v>
      </c>
      <c r="AY66" s="5">
        <f t="shared" si="48"/>
        <v>605551.59373827837</v>
      </c>
      <c r="AZ66" s="5">
        <f t="shared" si="49"/>
        <v>4474.9728547377763</v>
      </c>
      <c r="BA66" s="5">
        <f t="shared" si="17"/>
        <v>690.27539387353681</v>
      </c>
      <c r="BB66" s="35">
        <f t="shared" si="18"/>
        <v>1.3678941335694868E-2</v>
      </c>
      <c r="BC66" s="5">
        <f t="shared" si="19"/>
        <v>3784.6974608642395</v>
      </c>
      <c r="BD66" s="35">
        <f t="shared" si="20"/>
        <v>7.4999999999999997E-2</v>
      </c>
      <c r="BE66" s="5">
        <f t="shared" si="50"/>
        <v>35138.681655594846</v>
      </c>
      <c r="BF66" s="5">
        <f t="shared" si="51"/>
        <v>237834.66248340948</v>
      </c>
      <c r="BG66" s="5">
        <f t="shared" si="21"/>
        <v>604861.3183444048</v>
      </c>
      <c r="BH66" s="5">
        <f t="shared" si="22"/>
        <v>272973.34413900436</v>
      </c>
      <c r="BI66" s="150"/>
      <c r="BJ66" s="2">
        <v>61</v>
      </c>
      <c r="BK66" s="118">
        <v>46692</v>
      </c>
      <c r="BL66" s="5">
        <f t="shared" si="52"/>
        <v>604024.17426029372</v>
      </c>
      <c r="BM66" s="5">
        <f t="shared" si="53"/>
        <v>4365.9281923596263</v>
      </c>
      <c r="BN66" s="5">
        <f t="shared" si="23"/>
        <v>716.61547287035182</v>
      </c>
      <c r="BO66" s="35">
        <f t="shared" si="24"/>
        <v>1.4236823691659843E-2</v>
      </c>
      <c r="BP66" s="5">
        <f t="shared" si="25"/>
        <v>3649.3127194892745</v>
      </c>
      <c r="BQ66" s="35">
        <f t="shared" si="26"/>
        <v>7.2499999999999995E-2</v>
      </c>
      <c r="BR66" s="5">
        <f t="shared" si="54"/>
        <v>36692.44121257653</v>
      </c>
      <c r="BS66" s="5">
        <f t="shared" si="55"/>
        <v>229629.17852136074</v>
      </c>
      <c r="BT66" s="5">
        <f t="shared" si="27"/>
        <v>603307.55878742342</v>
      </c>
      <c r="BU66" s="5">
        <f t="shared" si="28"/>
        <v>266321.61973393726</v>
      </c>
      <c r="BV66" s="150"/>
      <c r="BW66" s="2">
        <v>61</v>
      </c>
      <c r="BX66" s="118">
        <v>46692</v>
      </c>
      <c r="BY66" s="5">
        <f t="shared" si="56"/>
        <v>602442.17508986848</v>
      </c>
      <c r="BZ66" s="5">
        <f t="shared" si="57"/>
        <v>4257.9359691467689</v>
      </c>
      <c r="CA66" s="5">
        <f t="shared" si="29"/>
        <v>743.68994778920251</v>
      </c>
      <c r="CB66" s="35">
        <f t="shared" si="30"/>
        <v>1.4813503673010878E-2</v>
      </c>
      <c r="CC66" s="5">
        <f t="shared" si="31"/>
        <v>3514.2460213575664</v>
      </c>
      <c r="CD66" s="35">
        <f t="shared" si="32"/>
        <v>7.0000000000000007E-2</v>
      </c>
      <c r="CE66" s="5">
        <f t="shared" si="58"/>
        <v>38301.51485792092</v>
      </c>
      <c r="CF66" s="5">
        <f t="shared" si="59"/>
        <v>221432.57926003204</v>
      </c>
      <c r="CG66" s="5">
        <f t="shared" si="33"/>
        <v>601698.4851420793</v>
      </c>
      <c r="CH66" s="5">
        <f t="shared" si="34"/>
        <v>259734.09411795298</v>
      </c>
    </row>
    <row r="67" spans="9:86" ht="14.25" customHeight="1">
      <c r="I67" s="150"/>
      <c r="J67" s="2">
        <v>62</v>
      </c>
      <c r="K67" s="118">
        <v>46722</v>
      </c>
      <c r="L67" s="5">
        <f t="shared" si="35"/>
        <v>609201.80806188227</v>
      </c>
      <c r="M67" s="5">
        <f t="shared" si="0"/>
        <v>4808.1062659259223</v>
      </c>
      <c r="N67" s="5">
        <f t="shared" si="1"/>
        <v>619.84383550048187</v>
      </c>
      <c r="O67" s="35">
        <f t="shared" si="2"/>
        <v>1.2209625657004324E-2</v>
      </c>
      <c r="P67" s="5">
        <f t="shared" si="3"/>
        <v>4188.2624304254405</v>
      </c>
      <c r="Q67" s="35">
        <f t="shared" si="4"/>
        <v>8.2500000000000004E-2</v>
      </c>
      <c r="R67" s="5">
        <f t="shared" si="36"/>
        <v>31418.035773618474</v>
      </c>
      <c r="S67" s="5">
        <f t="shared" si="37"/>
        <v>266684.5527137887</v>
      </c>
      <c r="T67" s="5">
        <f t="shared" si="38"/>
        <v>608581.96422638174</v>
      </c>
      <c r="U67" s="5">
        <f t="shared" si="39"/>
        <v>298102.58848740719</v>
      </c>
      <c r="V67" s="150"/>
      <c r="W67" s="2">
        <v>62</v>
      </c>
      <c r="X67" s="118">
        <v>46722</v>
      </c>
      <c r="Y67" s="5">
        <f t="shared" si="40"/>
        <v>607807.30360498047</v>
      </c>
      <c r="Z67" s="5">
        <f t="shared" si="41"/>
        <v>4696.0932728280159</v>
      </c>
      <c r="AA67" s="5">
        <f t="shared" si="5"/>
        <v>644.04458212814598</v>
      </c>
      <c r="AB67" s="35">
        <f t="shared" si="6"/>
        <v>1.2715436191205423E-2</v>
      </c>
      <c r="AC67" s="5">
        <f t="shared" si="7"/>
        <v>4052.0486906998699</v>
      </c>
      <c r="AD67" s="35">
        <f t="shared" si="8"/>
        <v>0.08</v>
      </c>
      <c r="AE67" s="5">
        <f t="shared" si="42"/>
        <v>32836.740977147594</v>
      </c>
      <c r="AF67" s="5">
        <f t="shared" si="43"/>
        <v>258321.04193818936</v>
      </c>
      <c r="AG67" s="5">
        <f t="shared" si="9"/>
        <v>607163.25902285229</v>
      </c>
      <c r="AH67" s="5">
        <f t="shared" si="10"/>
        <v>291157.78291533695</v>
      </c>
      <c r="AI67" s="150"/>
      <c r="AJ67" s="2">
        <v>62</v>
      </c>
      <c r="AK67" s="118">
        <v>46722</v>
      </c>
      <c r="AL67" s="5">
        <f t="shared" si="44"/>
        <v>606360.85805467947</v>
      </c>
      <c r="AM67" s="5">
        <f t="shared" si="45"/>
        <v>4585.0383715778862</v>
      </c>
      <c r="AN67" s="5">
        <f t="shared" si="11"/>
        <v>668.95782997474817</v>
      </c>
      <c r="AO67" s="35">
        <f t="shared" si="12"/>
        <v>1.3238806319805504E-2</v>
      </c>
      <c r="AP67" s="5">
        <f t="shared" si="13"/>
        <v>3916.080541603138</v>
      </c>
      <c r="AQ67" s="35">
        <f t="shared" si="14"/>
        <v>7.7499999999999999E-2</v>
      </c>
      <c r="AR67" s="5">
        <f t="shared" si="46"/>
        <v>34308.099775295166</v>
      </c>
      <c r="AS67" s="5">
        <f t="shared" si="47"/>
        <v>249964.27926253373</v>
      </c>
      <c r="AT67" s="5">
        <f t="shared" si="15"/>
        <v>605691.90022470476</v>
      </c>
      <c r="AU67" s="5">
        <f t="shared" si="16"/>
        <v>284272.37903782888</v>
      </c>
      <c r="AV67" s="150"/>
      <c r="AW67" s="2">
        <v>62</v>
      </c>
      <c r="AX67" s="118">
        <v>46722</v>
      </c>
      <c r="AY67" s="5">
        <f t="shared" si="48"/>
        <v>604861.3183444048</v>
      </c>
      <c r="AZ67" s="5">
        <f t="shared" si="49"/>
        <v>4474.9728547377763</v>
      </c>
      <c r="BA67" s="5">
        <f t="shared" si="17"/>
        <v>694.58961508524635</v>
      </c>
      <c r="BB67" s="35">
        <f t="shared" si="18"/>
        <v>1.3780142866198313E-2</v>
      </c>
      <c r="BC67" s="5">
        <f t="shared" si="19"/>
        <v>3780.3832396525299</v>
      </c>
      <c r="BD67" s="35">
        <f t="shared" si="20"/>
        <v>7.4999999999999997E-2</v>
      </c>
      <c r="BE67" s="5">
        <f t="shared" si="50"/>
        <v>35833.271270680096</v>
      </c>
      <c r="BF67" s="5">
        <f t="shared" si="51"/>
        <v>241615.04572306201</v>
      </c>
      <c r="BG67" s="5">
        <f t="shared" si="21"/>
        <v>604166.72872931953</v>
      </c>
      <c r="BH67" s="5">
        <f t="shared" si="22"/>
        <v>277448.31699374213</v>
      </c>
      <c r="BI67" s="150"/>
      <c r="BJ67" s="2">
        <v>62</v>
      </c>
      <c r="BK67" s="118">
        <v>46722</v>
      </c>
      <c r="BL67" s="5">
        <f t="shared" si="52"/>
        <v>603307.55878742342</v>
      </c>
      <c r="BM67" s="5">
        <f t="shared" si="53"/>
        <v>4365.9281923596263</v>
      </c>
      <c r="BN67" s="5">
        <f t="shared" si="23"/>
        <v>720.94502468560995</v>
      </c>
      <c r="BO67" s="35">
        <f t="shared" si="24"/>
        <v>1.4339850661933502E-2</v>
      </c>
      <c r="BP67" s="5">
        <f t="shared" si="25"/>
        <v>3644.9831676740164</v>
      </c>
      <c r="BQ67" s="35">
        <f t="shared" si="26"/>
        <v>7.2499999999999995E-2</v>
      </c>
      <c r="BR67" s="5">
        <f t="shared" si="54"/>
        <v>37413.386237262137</v>
      </c>
      <c r="BS67" s="5">
        <f t="shared" si="55"/>
        <v>233274.16168903475</v>
      </c>
      <c r="BT67" s="5">
        <f t="shared" si="27"/>
        <v>602586.61376273783</v>
      </c>
      <c r="BU67" s="5">
        <f t="shared" si="28"/>
        <v>270687.54792629689</v>
      </c>
      <c r="BV67" s="150"/>
      <c r="BW67" s="2">
        <v>62</v>
      </c>
      <c r="BX67" s="118">
        <v>46722</v>
      </c>
      <c r="BY67" s="5">
        <f t="shared" si="56"/>
        <v>601698.4851420793</v>
      </c>
      <c r="BZ67" s="5">
        <f t="shared" si="57"/>
        <v>4257.9359691467689</v>
      </c>
      <c r="CA67" s="5">
        <f t="shared" si="29"/>
        <v>748.02813915130628</v>
      </c>
      <c r="CB67" s="35">
        <f t="shared" si="30"/>
        <v>1.491833184139742E-2</v>
      </c>
      <c r="CC67" s="5">
        <f t="shared" si="31"/>
        <v>3509.9078299954626</v>
      </c>
      <c r="CD67" s="35">
        <f t="shared" si="32"/>
        <v>7.0000000000000007E-2</v>
      </c>
      <c r="CE67" s="5">
        <f t="shared" si="58"/>
        <v>39049.542997072225</v>
      </c>
      <c r="CF67" s="5">
        <f t="shared" si="59"/>
        <v>224942.48709002751</v>
      </c>
      <c r="CG67" s="5">
        <f t="shared" si="33"/>
        <v>600950.45700292801</v>
      </c>
      <c r="CH67" s="5">
        <f t="shared" si="34"/>
        <v>263992.03008709976</v>
      </c>
    </row>
    <row r="68" spans="9:86" ht="14.25" customHeight="1">
      <c r="I68" s="150"/>
      <c r="J68" s="2">
        <v>63</v>
      </c>
      <c r="K68" s="118">
        <v>46753</v>
      </c>
      <c r="L68" s="5">
        <f t="shared" si="35"/>
        <v>608581.96422638174</v>
      </c>
      <c r="M68" s="5">
        <f t="shared" si="0"/>
        <v>4808.1062659259223</v>
      </c>
      <c r="N68" s="5">
        <f t="shared" si="1"/>
        <v>624.10526186954758</v>
      </c>
      <c r="O68" s="35">
        <f t="shared" si="2"/>
        <v>1.2306087893936826E-2</v>
      </c>
      <c r="P68" s="5">
        <f t="shared" si="3"/>
        <v>4184.0010040563748</v>
      </c>
      <c r="Q68" s="35">
        <f t="shared" si="4"/>
        <v>8.2500000000000018E-2</v>
      </c>
      <c r="R68" s="5">
        <f t="shared" si="36"/>
        <v>32042.141035488021</v>
      </c>
      <c r="S68" s="5">
        <f t="shared" si="37"/>
        <v>270868.55371784506</v>
      </c>
      <c r="T68" s="5">
        <f t="shared" si="38"/>
        <v>607957.85896451224</v>
      </c>
      <c r="U68" s="5">
        <f t="shared" si="39"/>
        <v>302910.69475333311</v>
      </c>
      <c r="V68" s="150"/>
      <c r="W68" s="2">
        <v>63</v>
      </c>
      <c r="X68" s="118">
        <v>46753</v>
      </c>
      <c r="Y68" s="5">
        <f t="shared" si="40"/>
        <v>607163.25902285229</v>
      </c>
      <c r="Z68" s="5">
        <f t="shared" si="41"/>
        <v>4696.0932728280159</v>
      </c>
      <c r="AA68" s="5">
        <f t="shared" si="5"/>
        <v>648.33821267566691</v>
      </c>
      <c r="AB68" s="35">
        <f t="shared" si="6"/>
        <v>1.2813783503021843E-2</v>
      </c>
      <c r="AC68" s="5">
        <f t="shared" si="7"/>
        <v>4047.755060152349</v>
      </c>
      <c r="AD68" s="35">
        <f t="shared" si="8"/>
        <v>0.08</v>
      </c>
      <c r="AE68" s="5">
        <f t="shared" si="42"/>
        <v>33485.079189823264</v>
      </c>
      <c r="AF68" s="5">
        <f t="shared" si="43"/>
        <v>262368.79699834168</v>
      </c>
      <c r="AG68" s="5">
        <f t="shared" si="9"/>
        <v>606514.92081017664</v>
      </c>
      <c r="AH68" s="5">
        <f t="shared" si="10"/>
        <v>295853.87618816493</v>
      </c>
      <c r="AI68" s="150"/>
      <c r="AJ68" s="2">
        <v>63</v>
      </c>
      <c r="AK68" s="118">
        <v>46753</v>
      </c>
      <c r="AL68" s="5">
        <f t="shared" si="44"/>
        <v>605691.90022470476</v>
      </c>
      <c r="AM68" s="5">
        <f t="shared" si="45"/>
        <v>4585.0383715778862</v>
      </c>
      <c r="AN68" s="5">
        <f t="shared" si="11"/>
        <v>673.27818262666779</v>
      </c>
      <c r="AO68" s="35">
        <f t="shared" si="12"/>
        <v>1.3339023005793328E-2</v>
      </c>
      <c r="AP68" s="5">
        <f t="shared" si="13"/>
        <v>3911.7601889512184</v>
      </c>
      <c r="AQ68" s="35">
        <f t="shared" si="14"/>
        <v>7.7499999999999999E-2</v>
      </c>
      <c r="AR68" s="5">
        <f t="shared" si="46"/>
        <v>34981.377957921832</v>
      </c>
      <c r="AS68" s="5">
        <f t="shared" si="47"/>
        <v>253876.03945148495</v>
      </c>
      <c r="AT68" s="5">
        <f t="shared" si="15"/>
        <v>605018.62204207806</v>
      </c>
      <c r="AU68" s="5">
        <f t="shared" si="16"/>
        <v>288857.4174094068</v>
      </c>
      <c r="AV68" s="150"/>
      <c r="AW68" s="2">
        <v>63</v>
      </c>
      <c r="AX68" s="118">
        <v>46753</v>
      </c>
      <c r="AY68" s="5">
        <f t="shared" si="48"/>
        <v>604166.72872931953</v>
      </c>
      <c r="AZ68" s="5">
        <f t="shared" si="49"/>
        <v>4474.9728547377763</v>
      </c>
      <c r="BA68" s="5">
        <f t="shared" si="17"/>
        <v>698.93080017952934</v>
      </c>
      <c r="BB68" s="35">
        <f t="shared" si="18"/>
        <v>1.388221032924836E-2</v>
      </c>
      <c r="BC68" s="5">
        <f t="shared" si="19"/>
        <v>3776.0420545582469</v>
      </c>
      <c r="BD68" s="35">
        <f t="shared" si="20"/>
        <v>7.4999999999999997E-2</v>
      </c>
      <c r="BE68" s="5">
        <f t="shared" si="50"/>
        <v>36532.202070859625</v>
      </c>
      <c r="BF68" s="5">
        <f t="shared" si="51"/>
        <v>245391.08777762027</v>
      </c>
      <c r="BG68" s="5">
        <f t="shared" si="21"/>
        <v>603467.79792914004</v>
      </c>
      <c r="BH68" s="5">
        <f t="shared" si="22"/>
        <v>281923.28984847991</v>
      </c>
      <c r="BI68" s="150"/>
      <c r="BJ68" s="2">
        <v>63</v>
      </c>
      <c r="BK68" s="118">
        <v>46753</v>
      </c>
      <c r="BL68" s="5">
        <f t="shared" si="52"/>
        <v>602586.61376273783</v>
      </c>
      <c r="BM68" s="5">
        <f t="shared" si="53"/>
        <v>4365.9281923596263</v>
      </c>
      <c r="BN68" s="5">
        <f t="shared" si="23"/>
        <v>725.30073420975214</v>
      </c>
      <c r="BO68" s="35">
        <f t="shared" si="24"/>
        <v>1.4443747358025415E-2</v>
      </c>
      <c r="BP68" s="5">
        <f t="shared" si="25"/>
        <v>3640.6274581498742</v>
      </c>
      <c r="BQ68" s="35">
        <f t="shared" si="26"/>
        <v>7.2499999999999995E-2</v>
      </c>
      <c r="BR68" s="5">
        <f t="shared" si="54"/>
        <v>38138.686971471892</v>
      </c>
      <c r="BS68" s="5">
        <f t="shared" si="55"/>
        <v>236914.78914718464</v>
      </c>
      <c r="BT68" s="5">
        <f t="shared" si="27"/>
        <v>601861.31302852812</v>
      </c>
      <c r="BU68" s="5">
        <f t="shared" si="28"/>
        <v>275053.47611865652</v>
      </c>
      <c r="BV68" s="150"/>
      <c r="BW68" s="2">
        <v>63</v>
      </c>
      <c r="BX68" s="118">
        <v>46753</v>
      </c>
      <c r="BY68" s="5">
        <f t="shared" si="56"/>
        <v>600950.45700292801</v>
      </c>
      <c r="BZ68" s="5">
        <f t="shared" si="57"/>
        <v>4257.9359691467689</v>
      </c>
      <c r="CA68" s="5">
        <f t="shared" si="29"/>
        <v>752.39163662968849</v>
      </c>
      <c r="CB68" s="35">
        <f t="shared" si="30"/>
        <v>1.5024033236590534E-2</v>
      </c>
      <c r="CC68" s="5">
        <f t="shared" si="31"/>
        <v>3505.5443325170804</v>
      </c>
      <c r="CD68" s="35">
        <f t="shared" si="32"/>
        <v>7.0000000000000007E-2</v>
      </c>
      <c r="CE68" s="5">
        <f t="shared" si="58"/>
        <v>39801.934633701916</v>
      </c>
      <c r="CF68" s="5">
        <f t="shared" si="59"/>
        <v>228448.03142254459</v>
      </c>
      <c r="CG68" s="5">
        <f t="shared" si="33"/>
        <v>600198.06536629831</v>
      </c>
      <c r="CH68" s="5">
        <f t="shared" si="34"/>
        <v>268249.96605624649</v>
      </c>
    </row>
    <row r="69" spans="9:86" ht="14.25" customHeight="1">
      <c r="I69" s="150"/>
      <c r="J69" s="2">
        <v>64</v>
      </c>
      <c r="K69" s="118">
        <v>46784</v>
      </c>
      <c r="L69" s="5">
        <f t="shared" si="35"/>
        <v>607957.85896451224</v>
      </c>
      <c r="M69" s="5">
        <f t="shared" si="0"/>
        <v>4808.1062659259223</v>
      </c>
      <c r="N69" s="5">
        <f t="shared" si="1"/>
        <v>628.39598554490021</v>
      </c>
      <c r="O69" s="35">
        <f t="shared" si="2"/>
        <v>1.2403412038101431E-2</v>
      </c>
      <c r="P69" s="5">
        <f t="shared" si="3"/>
        <v>4179.7102803810221</v>
      </c>
      <c r="Q69" s="35">
        <f t="shared" si="4"/>
        <v>8.2500000000000018E-2</v>
      </c>
      <c r="R69" s="5">
        <f t="shared" si="36"/>
        <v>32670.53702103292</v>
      </c>
      <c r="S69" s="5">
        <f t="shared" si="37"/>
        <v>275048.26399822609</v>
      </c>
      <c r="T69" s="5">
        <f t="shared" si="38"/>
        <v>607329.46297896735</v>
      </c>
      <c r="U69" s="5">
        <f t="shared" si="39"/>
        <v>307718.80101925903</v>
      </c>
      <c r="V69" s="150"/>
      <c r="W69" s="2">
        <v>64</v>
      </c>
      <c r="X69" s="118">
        <v>46784</v>
      </c>
      <c r="Y69" s="5">
        <f t="shared" si="40"/>
        <v>606514.92081017664</v>
      </c>
      <c r="Z69" s="5">
        <f t="shared" si="41"/>
        <v>4696.0932728280159</v>
      </c>
      <c r="AA69" s="5">
        <f t="shared" si="5"/>
        <v>652.66046742683784</v>
      </c>
      <c r="AB69" s="35">
        <f t="shared" si="6"/>
        <v>1.2912997422487554E-2</v>
      </c>
      <c r="AC69" s="5">
        <f t="shared" si="7"/>
        <v>4043.432805401178</v>
      </c>
      <c r="AD69" s="35">
        <f t="shared" si="8"/>
        <v>0.08</v>
      </c>
      <c r="AE69" s="5">
        <f t="shared" si="42"/>
        <v>34137.739657250102</v>
      </c>
      <c r="AF69" s="5">
        <f t="shared" si="43"/>
        <v>266412.22980374284</v>
      </c>
      <c r="AG69" s="5">
        <f t="shared" si="9"/>
        <v>605862.26034274977</v>
      </c>
      <c r="AH69" s="5">
        <f t="shared" si="10"/>
        <v>300549.96946099296</v>
      </c>
      <c r="AI69" s="150"/>
      <c r="AJ69" s="2">
        <v>64</v>
      </c>
      <c r="AK69" s="118">
        <v>46784</v>
      </c>
      <c r="AL69" s="5">
        <f t="shared" si="44"/>
        <v>605018.62204207806</v>
      </c>
      <c r="AM69" s="5">
        <f t="shared" si="45"/>
        <v>4585.0383715778862</v>
      </c>
      <c r="AN69" s="5">
        <f t="shared" si="11"/>
        <v>677.62643755613226</v>
      </c>
      <c r="AO69" s="35">
        <f t="shared" si="12"/>
        <v>1.3440110691515298E-2</v>
      </c>
      <c r="AP69" s="5">
        <f t="shared" si="13"/>
        <v>3907.411934021754</v>
      </c>
      <c r="AQ69" s="35">
        <f t="shared" si="14"/>
        <v>7.7499999999999999E-2</v>
      </c>
      <c r="AR69" s="5">
        <f t="shared" si="46"/>
        <v>35659.004395477961</v>
      </c>
      <c r="AS69" s="5">
        <f t="shared" si="47"/>
        <v>257783.45138550669</v>
      </c>
      <c r="AT69" s="5">
        <f t="shared" si="15"/>
        <v>604340.99560452194</v>
      </c>
      <c r="AU69" s="5">
        <f t="shared" si="16"/>
        <v>293442.45578098466</v>
      </c>
      <c r="AV69" s="150"/>
      <c r="AW69" s="2">
        <v>64</v>
      </c>
      <c r="AX69" s="118">
        <v>46784</v>
      </c>
      <c r="AY69" s="5">
        <f t="shared" si="48"/>
        <v>603467.79792914004</v>
      </c>
      <c r="AZ69" s="5">
        <f t="shared" si="49"/>
        <v>4474.9728547377763</v>
      </c>
      <c r="BA69" s="5">
        <f t="shared" si="17"/>
        <v>703.29911768065131</v>
      </c>
      <c r="BB69" s="35">
        <f t="shared" si="18"/>
        <v>1.3985152879953344E-2</v>
      </c>
      <c r="BC69" s="5">
        <f t="shared" si="19"/>
        <v>3771.673737057125</v>
      </c>
      <c r="BD69" s="35">
        <f t="shared" si="20"/>
        <v>7.4999999999999997E-2</v>
      </c>
      <c r="BE69" s="5">
        <f t="shared" si="50"/>
        <v>37235.501188540278</v>
      </c>
      <c r="BF69" s="5">
        <f t="shared" si="51"/>
        <v>249162.7615146774</v>
      </c>
      <c r="BG69" s="5">
        <f t="shared" si="21"/>
        <v>602764.4988114594</v>
      </c>
      <c r="BH69" s="5">
        <f t="shared" si="22"/>
        <v>286398.26270321768</v>
      </c>
      <c r="BI69" s="150"/>
      <c r="BJ69" s="2">
        <v>64</v>
      </c>
      <c r="BK69" s="118">
        <v>46784</v>
      </c>
      <c r="BL69" s="5">
        <f t="shared" si="52"/>
        <v>601861.31302852812</v>
      </c>
      <c r="BM69" s="5">
        <f t="shared" si="53"/>
        <v>4365.9281923596263</v>
      </c>
      <c r="BN69" s="5">
        <f t="shared" si="23"/>
        <v>729.68275947893562</v>
      </c>
      <c r="BO69" s="35">
        <f t="shared" si="24"/>
        <v>1.4548522930783864E-2</v>
      </c>
      <c r="BP69" s="5">
        <f t="shared" si="25"/>
        <v>3636.2454328806907</v>
      </c>
      <c r="BQ69" s="35">
        <f t="shared" si="26"/>
        <v>7.2499999999999995E-2</v>
      </c>
      <c r="BR69" s="5">
        <f t="shared" si="54"/>
        <v>38868.369730950828</v>
      </c>
      <c r="BS69" s="5">
        <f t="shared" si="55"/>
        <v>240551.03458006532</v>
      </c>
      <c r="BT69" s="5">
        <f t="shared" si="27"/>
        <v>601131.6302690492</v>
      </c>
      <c r="BU69" s="5">
        <f t="shared" si="28"/>
        <v>279419.40431101614</v>
      </c>
      <c r="BV69" s="150"/>
      <c r="BW69" s="2">
        <v>64</v>
      </c>
      <c r="BX69" s="118">
        <v>46784</v>
      </c>
      <c r="BY69" s="5">
        <f t="shared" si="56"/>
        <v>600198.06536629831</v>
      </c>
      <c r="BZ69" s="5">
        <f t="shared" si="57"/>
        <v>4257.9359691467689</v>
      </c>
      <c r="CA69" s="5">
        <f t="shared" si="29"/>
        <v>756.7805878433619</v>
      </c>
      <c r="CB69" s="35">
        <f t="shared" si="30"/>
        <v>1.5130617004868256E-2</v>
      </c>
      <c r="CC69" s="5">
        <f t="shared" si="31"/>
        <v>3501.155381303407</v>
      </c>
      <c r="CD69" s="35">
        <f t="shared" si="32"/>
        <v>7.0000000000000007E-2</v>
      </c>
      <c r="CE69" s="5">
        <f t="shared" si="58"/>
        <v>40558.715221545281</v>
      </c>
      <c r="CF69" s="5">
        <f t="shared" si="59"/>
        <v>231949.18680384799</v>
      </c>
      <c r="CG69" s="5">
        <f t="shared" si="33"/>
        <v>599441.28477845492</v>
      </c>
      <c r="CH69" s="5">
        <f t="shared" si="34"/>
        <v>272507.90202539327</v>
      </c>
    </row>
    <row r="70" spans="9:86" ht="14.25" customHeight="1">
      <c r="I70" s="150"/>
      <c r="J70" s="2">
        <v>65</v>
      </c>
      <c r="K70" s="118">
        <v>46813</v>
      </c>
      <c r="L70" s="5">
        <f t="shared" si="35"/>
        <v>607329.46297896735</v>
      </c>
      <c r="M70" s="5">
        <f t="shared" si="0"/>
        <v>4808.1062659259223</v>
      </c>
      <c r="N70" s="5">
        <f t="shared" si="1"/>
        <v>632.716207945522</v>
      </c>
      <c r="O70" s="35">
        <f t="shared" si="2"/>
        <v>1.250160737815087E-2</v>
      </c>
      <c r="P70" s="5">
        <f t="shared" si="3"/>
        <v>4175.3900579804003</v>
      </c>
      <c r="Q70" s="35">
        <f t="shared" si="4"/>
        <v>8.2500000000000004E-2</v>
      </c>
      <c r="R70" s="5">
        <f t="shared" si="36"/>
        <v>33303.253228978443</v>
      </c>
      <c r="S70" s="5">
        <f t="shared" si="37"/>
        <v>279223.65405620646</v>
      </c>
      <c r="T70" s="5">
        <f t="shared" si="38"/>
        <v>606696.74677102186</v>
      </c>
      <c r="U70" s="5">
        <f t="shared" si="39"/>
        <v>312526.90728518489</v>
      </c>
      <c r="V70" s="150"/>
      <c r="W70" s="2">
        <v>65</v>
      </c>
      <c r="X70" s="118">
        <v>46813</v>
      </c>
      <c r="Y70" s="5">
        <f t="shared" si="40"/>
        <v>605862.26034274977</v>
      </c>
      <c r="Z70" s="5">
        <f t="shared" si="41"/>
        <v>4696.0932728280159</v>
      </c>
      <c r="AA70" s="5">
        <f t="shared" si="5"/>
        <v>657.01153720968387</v>
      </c>
      <c r="AB70" s="35">
        <f t="shared" si="6"/>
        <v>1.3013087235464994E-2</v>
      </c>
      <c r="AC70" s="5">
        <f t="shared" si="7"/>
        <v>4039.081735618332</v>
      </c>
      <c r="AD70" s="35">
        <f t="shared" si="8"/>
        <v>0.08</v>
      </c>
      <c r="AE70" s="5">
        <f t="shared" si="42"/>
        <v>34794.751194459786</v>
      </c>
      <c r="AF70" s="5">
        <f t="shared" si="43"/>
        <v>270451.3115393612</v>
      </c>
      <c r="AG70" s="5">
        <f t="shared" si="9"/>
        <v>605205.24880554003</v>
      </c>
      <c r="AH70" s="5">
        <f t="shared" si="10"/>
        <v>305246.06273382099</v>
      </c>
      <c r="AI70" s="150"/>
      <c r="AJ70" s="2">
        <v>65</v>
      </c>
      <c r="AK70" s="118">
        <v>46813</v>
      </c>
      <c r="AL70" s="5">
        <f t="shared" si="44"/>
        <v>604340.99560452194</v>
      </c>
      <c r="AM70" s="5">
        <f t="shared" si="45"/>
        <v>4585.0383715778862</v>
      </c>
      <c r="AN70" s="5">
        <f t="shared" si="11"/>
        <v>682.00277496534864</v>
      </c>
      <c r="AO70" s="35">
        <f t="shared" si="12"/>
        <v>1.3542078659412638E-2</v>
      </c>
      <c r="AP70" s="5">
        <f t="shared" si="13"/>
        <v>3903.0355966125376</v>
      </c>
      <c r="AQ70" s="35">
        <f t="shared" si="14"/>
        <v>7.7499999999999999E-2</v>
      </c>
      <c r="AR70" s="5">
        <f t="shared" si="46"/>
        <v>36341.007170443307</v>
      </c>
      <c r="AS70" s="5">
        <f t="shared" si="47"/>
        <v>261686.48698211924</v>
      </c>
      <c r="AT70" s="5">
        <f t="shared" si="15"/>
        <v>603658.99282955658</v>
      </c>
      <c r="AU70" s="5">
        <f t="shared" si="16"/>
        <v>298027.49415256258</v>
      </c>
      <c r="AV70" s="150"/>
      <c r="AW70" s="2">
        <v>65</v>
      </c>
      <c r="AX70" s="118">
        <v>46813</v>
      </c>
      <c r="AY70" s="5">
        <f t="shared" si="48"/>
        <v>602764.4988114594</v>
      </c>
      <c r="AZ70" s="5">
        <f t="shared" si="49"/>
        <v>4474.9728547377763</v>
      </c>
      <c r="BA70" s="5">
        <f t="shared" si="17"/>
        <v>707.69473716615539</v>
      </c>
      <c r="BB70" s="35">
        <f t="shared" si="18"/>
        <v>1.4088979796818141E-2</v>
      </c>
      <c r="BC70" s="5">
        <f t="shared" si="19"/>
        <v>3767.2781175716209</v>
      </c>
      <c r="BD70" s="35">
        <f t="shared" si="20"/>
        <v>7.4999999999999997E-2</v>
      </c>
      <c r="BE70" s="5">
        <f t="shared" si="50"/>
        <v>37943.19592570643</v>
      </c>
      <c r="BF70" s="5">
        <f t="shared" si="51"/>
        <v>252930.03963224901</v>
      </c>
      <c r="BG70" s="5">
        <f t="shared" si="21"/>
        <v>602056.80407429324</v>
      </c>
      <c r="BH70" s="5">
        <f t="shared" si="22"/>
        <v>290873.23555795546</v>
      </c>
      <c r="BI70" s="150"/>
      <c r="BJ70" s="2">
        <v>65</v>
      </c>
      <c r="BK70" s="118">
        <v>46813</v>
      </c>
      <c r="BL70" s="5">
        <f t="shared" si="52"/>
        <v>601131.6302690492</v>
      </c>
      <c r="BM70" s="5">
        <f t="shared" si="53"/>
        <v>4365.9281923596263</v>
      </c>
      <c r="BN70" s="5">
        <f t="shared" si="23"/>
        <v>734.09125948412066</v>
      </c>
      <c r="BO70" s="35">
        <f t="shared" si="24"/>
        <v>1.4654186654371773E-2</v>
      </c>
      <c r="BP70" s="5">
        <f t="shared" si="25"/>
        <v>3631.8369328755057</v>
      </c>
      <c r="BQ70" s="35">
        <f t="shared" si="26"/>
        <v>7.2499999999999995E-2</v>
      </c>
      <c r="BR70" s="5">
        <f t="shared" si="54"/>
        <v>39602.460990434949</v>
      </c>
      <c r="BS70" s="5">
        <f t="shared" si="55"/>
        <v>244182.87151294082</v>
      </c>
      <c r="BT70" s="5">
        <f t="shared" si="27"/>
        <v>600397.53900956514</v>
      </c>
      <c r="BU70" s="5">
        <f t="shared" si="28"/>
        <v>283785.33250337577</v>
      </c>
      <c r="BV70" s="150"/>
      <c r="BW70" s="2">
        <v>65</v>
      </c>
      <c r="BX70" s="118">
        <v>46813</v>
      </c>
      <c r="BY70" s="5">
        <f t="shared" si="56"/>
        <v>599441.28477845492</v>
      </c>
      <c r="BZ70" s="5">
        <f t="shared" si="57"/>
        <v>4257.9359691467689</v>
      </c>
      <c r="CA70" s="5">
        <f t="shared" si="29"/>
        <v>761.19514127244838</v>
      </c>
      <c r="CB70" s="35">
        <f t="shared" si="30"/>
        <v>1.5238092415748949E-2</v>
      </c>
      <c r="CC70" s="5">
        <f t="shared" si="31"/>
        <v>3496.7408278743205</v>
      </c>
      <c r="CD70" s="35">
        <f t="shared" si="32"/>
        <v>7.0000000000000007E-2</v>
      </c>
      <c r="CE70" s="5">
        <f t="shared" si="58"/>
        <v>41319.910362817725</v>
      </c>
      <c r="CF70" s="5">
        <f t="shared" si="59"/>
        <v>235445.9276317223</v>
      </c>
      <c r="CG70" s="5">
        <f t="shared" si="33"/>
        <v>598680.08963718242</v>
      </c>
      <c r="CH70" s="5">
        <f t="shared" si="34"/>
        <v>276765.83799453999</v>
      </c>
    </row>
    <row r="71" spans="9:86" ht="14.25" customHeight="1">
      <c r="I71" s="150"/>
      <c r="J71" s="2">
        <v>66</v>
      </c>
      <c r="K71" s="118">
        <v>46844</v>
      </c>
      <c r="L71" s="5">
        <f t="shared" si="35"/>
        <v>606696.74677102186</v>
      </c>
      <c r="M71" s="5">
        <f t="shared" si="0"/>
        <v>4808.1062659259223</v>
      </c>
      <c r="N71" s="5">
        <f t="shared" si="1"/>
        <v>637.06613187514722</v>
      </c>
      <c r="O71" s="35">
        <f t="shared" si="2"/>
        <v>1.2600683328514776E-2</v>
      </c>
      <c r="P71" s="5">
        <f t="shared" si="3"/>
        <v>4171.0401340507751</v>
      </c>
      <c r="Q71" s="35">
        <f t="shared" si="4"/>
        <v>8.2500000000000004E-2</v>
      </c>
      <c r="R71" s="5">
        <f t="shared" si="36"/>
        <v>33940.319360853588</v>
      </c>
      <c r="S71" s="5">
        <f t="shared" si="37"/>
        <v>283394.69419025723</v>
      </c>
      <c r="T71" s="5">
        <f t="shared" si="38"/>
        <v>606059.68063914671</v>
      </c>
      <c r="U71" s="5">
        <f t="shared" si="39"/>
        <v>317335.01355111081</v>
      </c>
      <c r="V71" s="150"/>
      <c r="W71" s="2">
        <v>66</v>
      </c>
      <c r="X71" s="118">
        <v>46844</v>
      </c>
      <c r="Y71" s="5">
        <f t="shared" si="40"/>
        <v>605205.24880554003</v>
      </c>
      <c r="Z71" s="5">
        <f t="shared" si="41"/>
        <v>4696.0932728280159</v>
      </c>
      <c r="AA71" s="5">
        <f t="shared" si="5"/>
        <v>661.39161412441536</v>
      </c>
      <c r="AB71" s="35">
        <f t="shared" si="6"/>
        <v>1.3114062353486205E-2</v>
      </c>
      <c r="AC71" s="5">
        <f t="shared" si="7"/>
        <v>4034.7016587036005</v>
      </c>
      <c r="AD71" s="35">
        <f t="shared" si="8"/>
        <v>0.08</v>
      </c>
      <c r="AE71" s="5">
        <f t="shared" si="42"/>
        <v>35456.142808584205</v>
      </c>
      <c r="AF71" s="5">
        <f t="shared" si="43"/>
        <v>274486.01319806481</v>
      </c>
      <c r="AG71" s="5">
        <f t="shared" si="9"/>
        <v>604543.85719141562</v>
      </c>
      <c r="AH71" s="5">
        <f t="shared" si="10"/>
        <v>309942.15600664902</v>
      </c>
      <c r="AI71" s="150"/>
      <c r="AJ71" s="2">
        <v>66</v>
      </c>
      <c r="AK71" s="118">
        <v>46844</v>
      </c>
      <c r="AL71" s="5">
        <f t="shared" si="44"/>
        <v>603658.99282955658</v>
      </c>
      <c r="AM71" s="5">
        <f t="shared" si="45"/>
        <v>4585.0383715778862</v>
      </c>
      <c r="AN71" s="5">
        <f t="shared" si="11"/>
        <v>686.40737622033339</v>
      </c>
      <c r="AO71" s="35">
        <f t="shared" si="12"/>
        <v>1.3644936317497535E-2</v>
      </c>
      <c r="AP71" s="5">
        <f t="shared" si="13"/>
        <v>3898.6309953575528</v>
      </c>
      <c r="AQ71" s="35">
        <f t="shared" si="14"/>
        <v>7.7499999999999999E-2</v>
      </c>
      <c r="AR71" s="5">
        <f t="shared" si="46"/>
        <v>37027.41454666364</v>
      </c>
      <c r="AS71" s="5">
        <f t="shared" si="47"/>
        <v>265585.1179774768</v>
      </c>
      <c r="AT71" s="5">
        <f t="shared" si="15"/>
        <v>602972.58545333624</v>
      </c>
      <c r="AU71" s="5">
        <f t="shared" si="16"/>
        <v>302612.53252414044</v>
      </c>
      <c r="AV71" s="150"/>
      <c r="AW71" s="2">
        <v>66</v>
      </c>
      <c r="AX71" s="118">
        <v>46844</v>
      </c>
      <c r="AY71" s="5">
        <f t="shared" si="48"/>
        <v>602056.80407429324</v>
      </c>
      <c r="AZ71" s="5">
        <f t="shared" si="49"/>
        <v>4474.9728547377763</v>
      </c>
      <c r="BA71" s="5">
        <f t="shared" si="17"/>
        <v>712.11782927344393</v>
      </c>
      <c r="BB71" s="35">
        <f t="shared" si="18"/>
        <v>1.4193700483828153E-2</v>
      </c>
      <c r="BC71" s="5">
        <f t="shared" si="19"/>
        <v>3762.8550254643324</v>
      </c>
      <c r="BD71" s="35">
        <f t="shared" si="20"/>
        <v>7.4999999999999997E-2</v>
      </c>
      <c r="BE71" s="5">
        <f t="shared" si="50"/>
        <v>38655.31375497987</v>
      </c>
      <c r="BF71" s="5">
        <f t="shared" si="51"/>
        <v>256692.89465771333</v>
      </c>
      <c r="BG71" s="5">
        <f t="shared" si="21"/>
        <v>601344.68624501978</v>
      </c>
      <c r="BH71" s="5">
        <f t="shared" si="22"/>
        <v>295348.20841269323</v>
      </c>
      <c r="BI71" s="150"/>
      <c r="BJ71" s="2">
        <v>66</v>
      </c>
      <c r="BK71" s="118">
        <v>46844</v>
      </c>
      <c r="BL71" s="5">
        <f t="shared" si="52"/>
        <v>600397.53900956514</v>
      </c>
      <c r="BM71" s="5">
        <f t="shared" si="53"/>
        <v>4365.9281923596263</v>
      </c>
      <c r="BN71" s="5">
        <f t="shared" si="23"/>
        <v>738.52639417683713</v>
      </c>
      <c r="BO71" s="35">
        <f t="shared" si="24"/>
        <v>1.4760747928350281E-2</v>
      </c>
      <c r="BP71" s="5">
        <f t="shared" si="25"/>
        <v>3627.4017981827892</v>
      </c>
      <c r="BQ71" s="35">
        <f t="shared" si="26"/>
        <v>7.2499999999999995E-2</v>
      </c>
      <c r="BR71" s="5">
        <f t="shared" si="54"/>
        <v>40340.987384611784</v>
      </c>
      <c r="BS71" s="5">
        <f t="shared" si="55"/>
        <v>247810.2733111236</v>
      </c>
      <c r="BT71" s="5">
        <f t="shared" si="27"/>
        <v>599659.01261538826</v>
      </c>
      <c r="BU71" s="5">
        <f t="shared" si="28"/>
        <v>288151.2606957354</v>
      </c>
      <c r="BV71" s="150"/>
      <c r="BW71" s="2">
        <v>66</v>
      </c>
      <c r="BX71" s="118">
        <v>46844</v>
      </c>
      <c r="BY71" s="5">
        <f t="shared" si="56"/>
        <v>598680.08963718242</v>
      </c>
      <c r="BZ71" s="5">
        <f t="shared" si="57"/>
        <v>4257.9359691467689</v>
      </c>
      <c r="CA71" s="5">
        <f t="shared" si="29"/>
        <v>765.63544626320481</v>
      </c>
      <c r="CB71" s="35">
        <f t="shared" si="30"/>
        <v>1.5346468864074678E-2</v>
      </c>
      <c r="CC71" s="5">
        <f t="shared" si="31"/>
        <v>3492.3005228835641</v>
      </c>
      <c r="CD71" s="35">
        <f t="shared" si="32"/>
        <v>7.0000000000000007E-2</v>
      </c>
      <c r="CE71" s="5">
        <f t="shared" si="58"/>
        <v>42085.545809080933</v>
      </c>
      <c r="CF71" s="5">
        <f t="shared" si="59"/>
        <v>238938.22815460587</v>
      </c>
      <c r="CG71" s="5">
        <f t="shared" si="33"/>
        <v>597914.45419091918</v>
      </c>
      <c r="CH71" s="5">
        <f t="shared" si="34"/>
        <v>281023.77396368678</v>
      </c>
    </row>
    <row r="72" spans="9:86" ht="14.25" customHeight="1">
      <c r="I72" s="150"/>
      <c r="J72" s="2">
        <v>67</v>
      </c>
      <c r="K72" s="118">
        <v>46874</v>
      </c>
      <c r="L72" s="5">
        <f t="shared" si="35"/>
        <v>606059.68063914671</v>
      </c>
      <c r="M72" s="5">
        <f t="shared" si="0"/>
        <v>4808.1062659259223</v>
      </c>
      <c r="N72" s="5">
        <f t="shared" si="1"/>
        <v>641.44596153178827</v>
      </c>
      <c r="O72" s="35">
        <f t="shared" si="2"/>
        <v>1.2700649431527735E-2</v>
      </c>
      <c r="P72" s="5">
        <f t="shared" si="3"/>
        <v>4166.6603043941341</v>
      </c>
      <c r="Q72" s="35">
        <f t="shared" si="4"/>
        <v>8.2500000000000018E-2</v>
      </c>
      <c r="R72" s="5">
        <f t="shared" si="36"/>
        <v>34581.765322385378</v>
      </c>
      <c r="S72" s="5">
        <f t="shared" si="37"/>
        <v>287561.35449465137</v>
      </c>
      <c r="T72" s="5">
        <f t="shared" si="38"/>
        <v>605418.23467761488</v>
      </c>
      <c r="U72" s="5">
        <f t="shared" si="39"/>
        <v>322143.11981703673</v>
      </c>
      <c r="V72" s="150"/>
      <c r="W72" s="2">
        <v>67</v>
      </c>
      <c r="X72" s="118">
        <v>46874</v>
      </c>
      <c r="Y72" s="5">
        <f t="shared" si="40"/>
        <v>604543.85719141562</v>
      </c>
      <c r="Z72" s="5">
        <f t="shared" si="41"/>
        <v>4696.0932728280159</v>
      </c>
      <c r="AA72" s="5">
        <f t="shared" si="5"/>
        <v>665.80089155191126</v>
      </c>
      <c r="AB72" s="35">
        <f t="shared" si="6"/>
        <v>1.321593231588027E-2</v>
      </c>
      <c r="AC72" s="5">
        <f t="shared" si="7"/>
        <v>4030.2923812761046</v>
      </c>
      <c r="AD72" s="35">
        <f t="shared" si="8"/>
        <v>0.08</v>
      </c>
      <c r="AE72" s="5">
        <f t="shared" si="42"/>
        <v>36121.943700136115</v>
      </c>
      <c r="AF72" s="5">
        <f t="shared" si="43"/>
        <v>278516.3055793409</v>
      </c>
      <c r="AG72" s="5">
        <f t="shared" si="9"/>
        <v>603878.05629986373</v>
      </c>
      <c r="AH72" s="5">
        <f t="shared" si="10"/>
        <v>314638.24927947699</v>
      </c>
      <c r="AI72" s="150"/>
      <c r="AJ72" s="2">
        <v>67</v>
      </c>
      <c r="AK72" s="118">
        <v>46874</v>
      </c>
      <c r="AL72" s="5">
        <f t="shared" si="44"/>
        <v>602972.58545333624</v>
      </c>
      <c r="AM72" s="5">
        <f t="shared" si="45"/>
        <v>4585.0383715778862</v>
      </c>
      <c r="AN72" s="5">
        <f t="shared" si="11"/>
        <v>690.84042385842304</v>
      </c>
      <c r="AO72" s="35">
        <f t="shared" si="12"/>
        <v>1.3748693201479957E-2</v>
      </c>
      <c r="AP72" s="5">
        <f t="shared" si="13"/>
        <v>3894.1979477194632</v>
      </c>
      <c r="AQ72" s="35">
        <f t="shared" si="14"/>
        <v>7.7499999999999999E-2</v>
      </c>
      <c r="AR72" s="5">
        <f t="shared" si="46"/>
        <v>37718.254970522066</v>
      </c>
      <c r="AS72" s="5">
        <f t="shared" si="47"/>
        <v>269479.31592519628</v>
      </c>
      <c r="AT72" s="5">
        <f t="shared" si="15"/>
        <v>602281.74502947787</v>
      </c>
      <c r="AU72" s="5">
        <f t="shared" si="16"/>
        <v>307197.57089571835</v>
      </c>
      <c r="AV72" s="150"/>
      <c r="AW72" s="2">
        <v>67</v>
      </c>
      <c r="AX72" s="118">
        <v>46874</v>
      </c>
      <c r="AY72" s="5">
        <f t="shared" si="48"/>
        <v>601344.68624501978</v>
      </c>
      <c r="AZ72" s="5">
        <f t="shared" si="49"/>
        <v>4474.9728547377763</v>
      </c>
      <c r="BA72" s="5">
        <f t="shared" si="17"/>
        <v>716.56856570640275</v>
      </c>
      <c r="BB72" s="35">
        <f t="shared" si="18"/>
        <v>1.429932447257581E-2</v>
      </c>
      <c r="BC72" s="5">
        <f t="shared" si="19"/>
        <v>3758.4042890313735</v>
      </c>
      <c r="BD72" s="35">
        <f t="shared" si="20"/>
        <v>7.4999999999999997E-2</v>
      </c>
      <c r="BE72" s="5">
        <f t="shared" si="50"/>
        <v>39371.882320686273</v>
      </c>
      <c r="BF72" s="5">
        <f t="shared" si="51"/>
        <v>260451.2989467447</v>
      </c>
      <c r="BG72" s="5">
        <f t="shared" si="21"/>
        <v>600628.11767931341</v>
      </c>
      <c r="BH72" s="5">
        <f t="shared" si="22"/>
        <v>299823.18126743101</v>
      </c>
      <c r="BI72" s="150"/>
      <c r="BJ72" s="2">
        <v>67</v>
      </c>
      <c r="BK72" s="118">
        <v>46874</v>
      </c>
      <c r="BL72" s="5">
        <f t="shared" si="52"/>
        <v>599659.01261538826</v>
      </c>
      <c r="BM72" s="5">
        <f t="shared" si="53"/>
        <v>4365.9281923596263</v>
      </c>
      <c r="BN72" s="5">
        <f t="shared" si="23"/>
        <v>742.98832447498899</v>
      </c>
      <c r="BO72" s="35">
        <f t="shared" si="24"/>
        <v>1.4868216279804933E-2</v>
      </c>
      <c r="BP72" s="5">
        <f t="shared" si="25"/>
        <v>3622.9398678846374</v>
      </c>
      <c r="BQ72" s="35">
        <f t="shared" si="26"/>
        <v>7.2499999999999995E-2</v>
      </c>
      <c r="BR72" s="5">
        <f t="shared" si="54"/>
        <v>41083.975709086772</v>
      </c>
      <c r="BS72" s="5">
        <f t="shared" si="55"/>
        <v>251433.21317900825</v>
      </c>
      <c r="BT72" s="5">
        <f t="shared" si="27"/>
        <v>598916.02429091325</v>
      </c>
      <c r="BU72" s="5">
        <f t="shared" si="28"/>
        <v>292517.18888809503</v>
      </c>
      <c r="BV72" s="150"/>
      <c r="BW72" s="2">
        <v>67</v>
      </c>
      <c r="BX72" s="118">
        <v>46874</v>
      </c>
      <c r="BY72" s="5">
        <f t="shared" si="56"/>
        <v>597914.45419091918</v>
      </c>
      <c r="BZ72" s="5">
        <f t="shared" si="57"/>
        <v>4257.9359691467689</v>
      </c>
      <c r="CA72" s="5">
        <f t="shared" si="29"/>
        <v>770.10165303307349</v>
      </c>
      <c r="CB72" s="35">
        <f t="shared" si="30"/>
        <v>1.5455755872136989E-2</v>
      </c>
      <c r="CC72" s="5">
        <f t="shared" si="31"/>
        <v>3487.8343161136954</v>
      </c>
      <c r="CD72" s="35">
        <f t="shared" si="32"/>
        <v>7.0000000000000007E-2</v>
      </c>
      <c r="CE72" s="5">
        <f t="shared" si="58"/>
        <v>42855.647462114008</v>
      </c>
      <c r="CF72" s="5">
        <f t="shared" si="59"/>
        <v>242426.06247071957</v>
      </c>
      <c r="CG72" s="5">
        <f t="shared" si="33"/>
        <v>597144.35253788612</v>
      </c>
      <c r="CH72" s="5">
        <f t="shared" si="34"/>
        <v>285281.70993283356</v>
      </c>
    </row>
    <row r="73" spans="9:86" ht="14.25" customHeight="1">
      <c r="I73" s="150"/>
      <c r="J73" s="2">
        <v>68</v>
      </c>
      <c r="K73" s="118">
        <v>46905</v>
      </c>
      <c r="L73" s="5">
        <f t="shared" si="35"/>
        <v>605418.23467761488</v>
      </c>
      <c r="M73" s="5">
        <f t="shared" si="0"/>
        <v>4808.1062659259223</v>
      </c>
      <c r="N73" s="5">
        <f t="shared" si="1"/>
        <v>645.85590251731992</v>
      </c>
      <c r="O73" s="35">
        <f t="shared" si="2"/>
        <v>1.2801515359600718E-2</v>
      </c>
      <c r="P73" s="5">
        <f t="shared" si="3"/>
        <v>4162.2503634086024</v>
      </c>
      <c r="Q73" s="35">
        <f t="shared" si="4"/>
        <v>8.2500000000000004E-2</v>
      </c>
      <c r="R73" s="5">
        <f t="shared" si="36"/>
        <v>35227.621224902701</v>
      </c>
      <c r="S73" s="5">
        <f t="shared" si="37"/>
        <v>291723.60485805996</v>
      </c>
      <c r="T73" s="5">
        <f t="shared" si="38"/>
        <v>604772.37877509755</v>
      </c>
      <c r="U73" s="5">
        <f t="shared" si="39"/>
        <v>326951.22608296265</v>
      </c>
      <c r="V73" s="150"/>
      <c r="W73" s="2">
        <v>68</v>
      </c>
      <c r="X73" s="118">
        <v>46905</v>
      </c>
      <c r="Y73" s="5">
        <f t="shared" si="40"/>
        <v>603878.05629986373</v>
      </c>
      <c r="Z73" s="5">
        <f t="shared" si="41"/>
        <v>4696.0932728280159</v>
      </c>
      <c r="AA73" s="5">
        <f t="shared" si="5"/>
        <v>670.23956416225747</v>
      </c>
      <c r="AB73" s="35">
        <f t="shared" si="6"/>
        <v>1.3318706791944253E-2</v>
      </c>
      <c r="AC73" s="5">
        <f t="shared" si="7"/>
        <v>4025.8537086657584</v>
      </c>
      <c r="AD73" s="35">
        <f t="shared" si="8"/>
        <v>0.08</v>
      </c>
      <c r="AE73" s="5">
        <f t="shared" si="42"/>
        <v>36792.183264298372</v>
      </c>
      <c r="AF73" s="5">
        <f t="shared" si="43"/>
        <v>282542.15928800666</v>
      </c>
      <c r="AG73" s="5">
        <f t="shared" si="9"/>
        <v>603207.81673570152</v>
      </c>
      <c r="AH73" s="5">
        <f t="shared" si="10"/>
        <v>319334.34255230502</v>
      </c>
      <c r="AI73" s="150"/>
      <c r="AJ73" s="2">
        <v>68</v>
      </c>
      <c r="AK73" s="118">
        <v>46905</v>
      </c>
      <c r="AL73" s="5">
        <f t="shared" si="44"/>
        <v>602281.74502947787</v>
      </c>
      <c r="AM73" s="5">
        <f t="shared" si="45"/>
        <v>4585.0383715778862</v>
      </c>
      <c r="AN73" s="5">
        <f t="shared" si="11"/>
        <v>695.30210159584158</v>
      </c>
      <c r="AO73" s="35">
        <f t="shared" si="12"/>
        <v>1.3853358976938162E-2</v>
      </c>
      <c r="AP73" s="5">
        <f t="shared" si="13"/>
        <v>3889.7362699820446</v>
      </c>
      <c r="AQ73" s="35">
        <f t="shared" si="14"/>
        <v>7.7499999999999999E-2</v>
      </c>
      <c r="AR73" s="5">
        <f t="shared" si="46"/>
        <v>38413.55707211791</v>
      </c>
      <c r="AS73" s="5">
        <f t="shared" si="47"/>
        <v>273369.05219517834</v>
      </c>
      <c r="AT73" s="5">
        <f t="shared" si="15"/>
        <v>601586.44292788208</v>
      </c>
      <c r="AU73" s="5">
        <f t="shared" si="16"/>
        <v>311782.60926729627</v>
      </c>
      <c r="AV73" s="150"/>
      <c r="AW73" s="2">
        <v>68</v>
      </c>
      <c r="AX73" s="118">
        <v>46905</v>
      </c>
      <c r="AY73" s="5">
        <f t="shared" si="48"/>
        <v>600628.11767931341</v>
      </c>
      <c r="AZ73" s="5">
        <f t="shared" si="49"/>
        <v>4474.9728547377763</v>
      </c>
      <c r="BA73" s="5">
        <f t="shared" si="17"/>
        <v>721.04711924206777</v>
      </c>
      <c r="BB73" s="35">
        <f t="shared" si="18"/>
        <v>1.4405861424430649E-2</v>
      </c>
      <c r="BC73" s="5">
        <f t="shared" si="19"/>
        <v>3753.9257354957085</v>
      </c>
      <c r="BD73" s="35">
        <f t="shared" si="20"/>
        <v>7.4999999999999997E-2</v>
      </c>
      <c r="BE73" s="5">
        <f t="shared" si="50"/>
        <v>40092.929439928339</v>
      </c>
      <c r="BF73" s="5">
        <f t="shared" si="51"/>
        <v>264205.2246822404</v>
      </c>
      <c r="BG73" s="5">
        <f t="shared" si="21"/>
        <v>599907.07056007138</v>
      </c>
      <c r="BH73" s="5">
        <f t="shared" si="22"/>
        <v>304298.15412216872</v>
      </c>
      <c r="BI73" s="150"/>
      <c r="BJ73" s="2">
        <v>68</v>
      </c>
      <c r="BK73" s="118">
        <v>46905</v>
      </c>
      <c r="BL73" s="5">
        <f t="shared" si="52"/>
        <v>598916.02429091325</v>
      </c>
      <c r="BM73" s="5">
        <f t="shared" si="53"/>
        <v>4365.9281923596263</v>
      </c>
      <c r="BN73" s="5">
        <f t="shared" si="23"/>
        <v>747.47721226869226</v>
      </c>
      <c r="BO73" s="35">
        <f t="shared" si="24"/>
        <v>1.4976601365515336E-2</v>
      </c>
      <c r="BP73" s="5">
        <f t="shared" si="25"/>
        <v>3618.4509800909341</v>
      </c>
      <c r="BQ73" s="35">
        <f t="shared" si="26"/>
        <v>7.2499999999999995E-2</v>
      </c>
      <c r="BR73" s="5">
        <f t="shared" si="54"/>
        <v>41831.452921355463</v>
      </c>
      <c r="BS73" s="5">
        <f t="shared" si="55"/>
        <v>255051.66415909919</v>
      </c>
      <c r="BT73" s="5">
        <f t="shared" si="27"/>
        <v>598168.54707864451</v>
      </c>
      <c r="BU73" s="5">
        <f t="shared" si="28"/>
        <v>296883.11708045466</v>
      </c>
      <c r="BV73" s="150"/>
      <c r="BW73" s="2">
        <v>68</v>
      </c>
      <c r="BX73" s="118">
        <v>46905</v>
      </c>
      <c r="BY73" s="5">
        <f t="shared" si="56"/>
        <v>597144.35253788612</v>
      </c>
      <c r="BZ73" s="5">
        <f t="shared" si="57"/>
        <v>4257.9359691467689</v>
      </c>
      <c r="CA73" s="5">
        <f t="shared" si="29"/>
        <v>774.59391267576621</v>
      </c>
      <c r="CB73" s="35">
        <f t="shared" si="30"/>
        <v>1.5565963091846307E-2</v>
      </c>
      <c r="CC73" s="5">
        <f t="shared" si="31"/>
        <v>3483.3420564710027</v>
      </c>
      <c r="CD73" s="35">
        <f t="shared" si="32"/>
        <v>7.0000000000000007E-2</v>
      </c>
      <c r="CE73" s="5">
        <f t="shared" si="58"/>
        <v>43630.241374789774</v>
      </c>
      <c r="CF73" s="5">
        <f t="shared" si="59"/>
        <v>245909.40452719058</v>
      </c>
      <c r="CG73" s="5">
        <f t="shared" si="33"/>
        <v>596369.75862521038</v>
      </c>
      <c r="CH73" s="5">
        <f t="shared" si="34"/>
        <v>289539.64590198034</v>
      </c>
    </row>
    <row r="74" spans="9:86" ht="14.25" customHeight="1">
      <c r="I74" s="150"/>
      <c r="J74" s="2">
        <v>69</v>
      </c>
      <c r="K74" s="118">
        <v>46935</v>
      </c>
      <c r="L74" s="5">
        <f t="shared" si="35"/>
        <v>604772.37877509755</v>
      </c>
      <c r="M74" s="5">
        <f t="shared" si="0"/>
        <v>4808.1062659259223</v>
      </c>
      <c r="N74" s="5">
        <f t="shared" si="1"/>
        <v>650.29616184712631</v>
      </c>
      <c r="O74" s="35">
        <f t="shared" si="2"/>
        <v>1.2903290917437049E-2</v>
      </c>
      <c r="P74" s="5">
        <f t="shared" si="3"/>
        <v>4157.810104078796</v>
      </c>
      <c r="Q74" s="35">
        <f t="shared" si="4"/>
        <v>8.2500000000000018E-2</v>
      </c>
      <c r="R74" s="5">
        <f t="shared" si="36"/>
        <v>35877.917386749825</v>
      </c>
      <c r="S74" s="5">
        <f t="shared" si="37"/>
        <v>295881.41496213875</v>
      </c>
      <c r="T74" s="5">
        <f t="shared" si="38"/>
        <v>604122.08261325047</v>
      </c>
      <c r="U74" s="5">
        <f t="shared" si="39"/>
        <v>331759.33234888857</v>
      </c>
      <c r="V74" s="150"/>
      <c r="W74" s="2">
        <v>69</v>
      </c>
      <c r="X74" s="118">
        <v>46935</v>
      </c>
      <c r="Y74" s="5">
        <f t="shared" si="40"/>
        <v>603207.81673570152</v>
      </c>
      <c r="Z74" s="5">
        <f t="shared" si="41"/>
        <v>4696.0932728280159</v>
      </c>
      <c r="AA74" s="5">
        <f t="shared" si="5"/>
        <v>674.70782792333875</v>
      </c>
      <c r="AB74" s="35">
        <f t="shared" si="6"/>
        <v>1.3422395583158671E-2</v>
      </c>
      <c r="AC74" s="5">
        <f t="shared" si="7"/>
        <v>4021.3854449046771</v>
      </c>
      <c r="AD74" s="35">
        <f t="shared" si="8"/>
        <v>0.08</v>
      </c>
      <c r="AE74" s="5">
        <f t="shared" si="42"/>
        <v>37466.891092221711</v>
      </c>
      <c r="AF74" s="5">
        <f t="shared" si="43"/>
        <v>286563.54473291134</v>
      </c>
      <c r="AG74" s="5">
        <f t="shared" si="9"/>
        <v>602533.10890777817</v>
      </c>
      <c r="AH74" s="5">
        <f t="shared" si="10"/>
        <v>324030.43582513306</v>
      </c>
      <c r="AI74" s="150"/>
      <c r="AJ74" s="2">
        <v>69</v>
      </c>
      <c r="AK74" s="118">
        <v>46935</v>
      </c>
      <c r="AL74" s="5">
        <f t="shared" si="44"/>
        <v>601586.44292788208</v>
      </c>
      <c r="AM74" s="5">
        <f t="shared" si="45"/>
        <v>4585.0383715778862</v>
      </c>
      <c r="AN74" s="5">
        <f t="shared" si="11"/>
        <v>699.79259433531433</v>
      </c>
      <c r="AO74" s="35">
        <f t="shared" si="12"/>
        <v>1.3958943441533742E-2</v>
      </c>
      <c r="AP74" s="5">
        <f t="shared" si="13"/>
        <v>3885.2457772425719</v>
      </c>
      <c r="AQ74" s="35">
        <f t="shared" si="14"/>
        <v>7.7499999999999999E-2</v>
      </c>
      <c r="AR74" s="5">
        <f t="shared" si="46"/>
        <v>39113.349666453221</v>
      </c>
      <c r="AS74" s="5">
        <f t="shared" si="47"/>
        <v>277254.29797242093</v>
      </c>
      <c r="AT74" s="5">
        <f t="shared" si="15"/>
        <v>600886.6503335468</v>
      </c>
      <c r="AU74" s="5">
        <f t="shared" si="16"/>
        <v>316367.64763887413</v>
      </c>
      <c r="AV74" s="150"/>
      <c r="AW74" s="2">
        <v>69</v>
      </c>
      <c r="AX74" s="118">
        <v>46935</v>
      </c>
      <c r="AY74" s="5">
        <f t="shared" si="48"/>
        <v>599907.07056007138</v>
      </c>
      <c r="AZ74" s="5">
        <f t="shared" si="49"/>
        <v>4474.9728547377763</v>
      </c>
      <c r="BA74" s="5">
        <f t="shared" si="17"/>
        <v>725.55366373733023</v>
      </c>
      <c r="BB74" s="35">
        <f t="shared" si="18"/>
        <v>1.451332113275389E-2</v>
      </c>
      <c r="BC74" s="5">
        <f t="shared" si="19"/>
        <v>3749.4191910004461</v>
      </c>
      <c r="BD74" s="35">
        <f t="shared" si="20"/>
        <v>7.4999999999999997E-2</v>
      </c>
      <c r="BE74" s="5">
        <f t="shared" si="50"/>
        <v>40818.483103665669</v>
      </c>
      <c r="BF74" s="5">
        <f t="shared" si="51"/>
        <v>267954.64387324086</v>
      </c>
      <c r="BG74" s="5">
        <f t="shared" si="21"/>
        <v>599181.51689633401</v>
      </c>
      <c r="BH74" s="5">
        <f t="shared" si="22"/>
        <v>308773.12697690655</v>
      </c>
      <c r="BI74" s="150"/>
      <c r="BJ74" s="2">
        <v>69</v>
      </c>
      <c r="BK74" s="118">
        <v>46935</v>
      </c>
      <c r="BL74" s="5">
        <f t="shared" si="52"/>
        <v>598168.54707864451</v>
      </c>
      <c r="BM74" s="5">
        <f t="shared" si="53"/>
        <v>4365.9281923596263</v>
      </c>
      <c r="BN74" s="5">
        <f t="shared" si="23"/>
        <v>751.99322042614904</v>
      </c>
      <c r="BO74" s="35">
        <f t="shared" si="24"/>
        <v>1.5085912974169408E-2</v>
      </c>
      <c r="BP74" s="5">
        <f t="shared" si="25"/>
        <v>3613.9349719334773</v>
      </c>
      <c r="BQ74" s="35">
        <f t="shared" si="26"/>
        <v>7.2499999999999995E-2</v>
      </c>
      <c r="BR74" s="5">
        <f t="shared" si="54"/>
        <v>42583.446141781613</v>
      </c>
      <c r="BS74" s="5">
        <f t="shared" si="55"/>
        <v>258665.59913103268</v>
      </c>
      <c r="BT74" s="5">
        <f t="shared" si="27"/>
        <v>597416.55385821837</v>
      </c>
      <c r="BU74" s="5">
        <f t="shared" si="28"/>
        <v>301249.04527281428</v>
      </c>
      <c r="BV74" s="150"/>
      <c r="BW74" s="2">
        <v>69</v>
      </c>
      <c r="BX74" s="118">
        <v>46935</v>
      </c>
      <c r="BY74" s="5">
        <f t="shared" si="56"/>
        <v>596369.75862521038</v>
      </c>
      <c r="BZ74" s="5">
        <f t="shared" si="57"/>
        <v>4257.9359691467689</v>
      </c>
      <c r="CA74" s="5">
        <f t="shared" si="29"/>
        <v>779.1123771663747</v>
      </c>
      <c r="CB74" s="35">
        <f t="shared" si="30"/>
        <v>1.5677100306945829E-2</v>
      </c>
      <c r="CC74" s="5">
        <f t="shared" si="31"/>
        <v>3478.8235919803942</v>
      </c>
      <c r="CD74" s="35">
        <f t="shared" si="32"/>
        <v>7.0000000000000007E-2</v>
      </c>
      <c r="CE74" s="5">
        <f t="shared" si="58"/>
        <v>44409.353751956151</v>
      </c>
      <c r="CF74" s="5">
        <f t="shared" si="59"/>
        <v>249388.22811917096</v>
      </c>
      <c r="CG74" s="5">
        <f t="shared" si="33"/>
        <v>595590.64624804398</v>
      </c>
      <c r="CH74" s="5">
        <f t="shared" si="34"/>
        <v>293797.58187112713</v>
      </c>
    </row>
    <row r="75" spans="9:86" ht="14.25" customHeight="1">
      <c r="I75" s="150"/>
      <c r="J75" s="2">
        <v>70</v>
      </c>
      <c r="K75" s="118">
        <v>46966</v>
      </c>
      <c r="L75" s="5">
        <f t="shared" si="35"/>
        <v>604122.08261325047</v>
      </c>
      <c r="M75" s="5">
        <f t="shared" si="0"/>
        <v>4808.1062659259223</v>
      </c>
      <c r="N75" s="5">
        <f t="shared" si="1"/>
        <v>654.7669479598253</v>
      </c>
      <c r="O75" s="35">
        <f t="shared" si="2"/>
        <v>1.3005986044294236E-2</v>
      </c>
      <c r="P75" s="5">
        <f t="shared" si="3"/>
        <v>4153.339317966097</v>
      </c>
      <c r="Q75" s="35">
        <f t="shared" si="4"/>
        <v>8.2500000000000004E-2</v>
      </c>
      <c r="R75" s="5">
        <f t="shared" si="36"/>
        <v>36532.684334709651</v>
      </c>
      <c r="S75" s="5">
        <f t="shared" si="37"/>
        <v>300034.75428010483</v>
      </c>
      <c r="T75" s="5">
        <f t="shared" si="38"/>
        <v>603467.31566529069</v>
      </c>
      <c r="U75" s="5">
        <f t="shared" si="39"/>
        <v>336567.43861481448</v>
      </c>
      <c r="V75" s="150"/>
      <c r="W75" s="2">
        <v>70</v>
      </c>
      <c r="X75" s="118">
        <v>46966</v>
      </c>
      <c r="Y75" s="5">
        <f t="shared" si="40"/>
        <v>602533.10890777817</v>
      </c>
      <c r="Z75" s="5">
        <f t="shared" si="41"/>
        <v>4696.0932728280159</v>
      </c>
      <c r="AA75" s="5">
        <f t="shared" si="5"/>
        <v>679.2058801094945</v>
      </c>
      <c r="AB75" s="35">
        <f t="shared" si="6"/>
        <v>1.3527008625448696E-2</v>
      </c>
      <c r="AC75" s="5">
        <f t="shared" si="7"/>
        <v>4016.8873927185214</v>
      </c>
      <c r="AD75" s="35">
        <f t="shared" si="8"/>
        <v>0.08</v>
      </c>
      <c r="AE75" s="5">
        <f t="shared" si="42"/>
        <v>38146.096972331208</v>
      </c>
      <c r="AF75" s="5">
        <f t="shared" si="43"/>
        <v>290580.43212562986</v>
      </c>
      <c r="AG75" s="5">
        <f t="shared" si="9"/>
        <v>601853.90302766871</v>
      </c>
      <c r="AH75" s="5">
        <f t="shared" si="10"/>
        <v>328726.52909796109</v>
      </c>
      <c r="AI75" s="150"/>
      <c r="AJ75" s="2">
        <v>70</v>
      </c>
      <c r="AK75" s="118">
        <v>46966</v>
      </c>
      <c r="AL75" s="5">
        <f t="shared" si="44"/>
        <v>600886.6503335468</v>
      </c>
      <c r="AM75" s="5">
        <f t="shared" si="45"/>
        <v>4585.0383715778862</v>
      </c>
      <c r="AN75" s="5">
        <f t="shared" si="11"/>
        <v>704.31208817372999</v>
      </c>
      <c r="AO75" s="35">
        <f t="shared" si="12"/>
        <v>1.4065456527272278E-2</v>
      </c>
      <c r="AP75" s="5">
        <f t="shared" si="13"/>
        <v>3880.7262834041562</v>
      </c>
      <c r="AQ75" s="35">
        <f t="shared" si="14"/>
        <v>7.7499999999999999E-2</v>
      </c>
      <c r="AR75" s="5">
        <f t="shared" si="46"/>
        <v>39817.661754626948</v>
      </c>
      <c r="AS75" s="5">
        <f t="shared" si="47"/>
        <v>281135.02425582509</v>
      </c>
      <c r="AT75" s="5">
        <f t="shared" si="15"/>
        <v>600182.3382453731</v>
      </c>
      <c r="AU75" s="5">
        <f t="shared" si="16"/>
        <v>320952.68601045205</v>
      </c>
      <c r="AV75" s="150"/>
      <c r="AW75" s="2">
        <v>70</v>
      </c>
      <c r="AX75" s="118">
        <v>46966</v>
      </c>
      <c r="AY75" s="5">
        <f t="shared" si="48"/>
        <v>599181.51689633401</v>
      </c>
      <c r="AZ75" s="5">
        <f t="shared" si="49"/>
        <v>4474.9728547377763</v>
      </c>
      <c r="BA75" s="5">
        <f t="shared" si="17"/>
        <v>730.08837413568881</v>
      </c>
      <c r="BB75" s="35">
        <f t="shared" si="18"/>
        <v>1.4621713525158755E-2</v>
      </c>
      <c r="BC75" s="5">
        <f t="shared" si="19"/>
        <v>3744.8844806020875</v>
      </c>
      <c r="BD75" s="35">
        <f t="shared" si="20"/>
        <v>7.4999999999999997E-2</v>
      </c>
      <c r="BE75" s="5">
        <f t="shared" si="50"/>
        <v>41548.571477801357</v>
      </c>
      <c r="BF75" s="5">
        <f t="shared" si="51"/>
        <v>271699.52835384296</v>
      </c>
      <c r="BG75" s="5">
        <f t="shared" si="21"/>
        <v>598451.42852219834</v>
      </c>
      <c r="BH75" s="5">
        <f t="shared" si="22"/>
        <v>313248.09983164433</v>
      </c>
      <c r="BI75" s="150"/>
      <c r="BJ75" s="2">
        <v>70</v>
      </c>
      <c r="BK75" s="118">
        <v>46966</v>
      </c>
      <c r="BL75" s="5">
        <f t="shared" si="52"/>
        <v>597416.55385821837</v>
      </c>
      <c r="BM75" s="5">
        <f t="shared" si="53"/>
        <v>4365.9281923596263</v>
      </c>
      <c r="BN75" s="5">
        <f t="shared" si="23"/>
        <v>756.53651279955693</v>
      </c>
      <c r="BO75" s="35">
        <f t="shared" si="24"/>
        <v>1.5196161028623287E-2</v>
      </c>
      <c r="BP75" s="5">
        <f t="shared" si="25"/>
        <v>3609.3916795600694</v>
      </c>
      <c r="BQ75" s="35">
        <f t="shared" si="26"/>
        <v>7.2499999999999995E-2</v>
      </c>
      <c r="BR75" s="5">
        <f t="shared" si="54"/>
        <v>43339.982654581167</v>
      </c>
      <c r="BS75" s="5">
        <f t="shared" si="55"/>
        <v>262274.99081059278</v>
      </c>
      <c r="BT75" s="5">
        <f t="shared" si="27"/>
        <v>596660.0173454188</v>
      </c>
      <c r="BU75" s="5">
        <f t="shared" si="28"/>
        <v>305614.97346517397</v>
      </c>
      <c r="BV75" s="150"/>
      <c r="BW75" s="2">
        <v>70</v>
      </c>
      <c r="BX75" s="118">
        <v>46966</v>
      </c>
      <c r="BY75" s="5">
        <f t="shared" si="56"/>
        <v>595590.64624804398</v>
      </c>
      <c r="BZ75" s="5">
        <f t="shared" si="57"/>
        <v>4257.9359691467689</v>
      </c>
      <c r="CA75" s="5">
        <f t="shared" si="29"/>
        <v>783.65719936651203</v>
      </c>
      <c r="CB75" s="35">
        <f t="shared" si="30"/>
        <v>1.5789177435271095E-2</v>
      </c>
      <c r="CC75" s="5">
        <f t="shared" si="31"/>
        <v>3474.2787697802569</v>
      </c>
      <c r="CD75" s="35">
        <f t="shared" si="32"/>
        <v>7.0000000000000007E-2</v>
      </c>
      <c r="CE75" s="5">
        <f t="shared" si="58"/>
        <v>45193.010951322663</v>
      </c>
      <c r="CF75" s="5">
        <f t="shared" si="59"/>
        <v>252862.50688895123</v>
      </c>
      <c r="CG75" s="5">
        <f t="shared" si="33"/>
        <v>594806.9890486775</v>
      </c>
      <c r="CH75" s="5">
        <f t="shared" si="34"/>
        <v>298055.51784027391</v>
      </c>
    </row>
    <row r="76" spans="9:86" ht="14.25" customHeight="1">
      <c r="I76" s="150"/>
      <c r="J76" s="2">
        <v>71</v>
      </c>
      <c r="K76" s="118">
        <v>46997</v>
      </c>
      <c r="L76" s="5">
        <f t="shared" si="35"/>
        <v>603467.31566529069</v>
      </c>
      <c r="M76" s="5">
        <f t="shared" si="0"/>
        <v>4808.1062659259223</v>
      </c>
      <c r="N76" s="5">
        <f t="shared" si="1"/>
        <v>659.26847072704913</v>
      </c>
      <c r="O76" s="35">
        <f t="shared" si="2"/>
        <v>1.3109610816292324E-2</v>
      </c>
      <c r="P76" s="5">
        <f t="shared" si="3"/>
        <v>4148.8377951988732</v>
      </c>
      <c r="Q76" s="35">
        <f t="shared" si="4"/>
        <v>8.249999999999999E-2</v>
      </c>
      <c r="R76" s="5">
        <f t="shared" si="36"/>
        <v>37191.952805436697</v>
      </c>
      <c r="S76" s="5">
        <f t="shared" si="37"/>
        <v>304183.59207530372</v>
      </c>
      <c r="T76" s="5">
        <f t="shared" si="38"/>
        <v>602808.04719456367</v>
      </c>
      <c r="U76" s="5">
        <f t="shared" si="39"/>
        <v>341375.5448807404</v>
      </c>
      <c r="V76" s="150"/>
      <c r="W76" s="2">
        <v>71</v>
      </c>
      <c r="X76" s="118">
        <v>46997</v>
      </c>
      <c r="Y76" s="5">
        <f t="shared" si="40"/>
        <v>601853.90302766871</v>
      </c>
      <c r="Z76" s="5">
        <f t="shared" si="41"/>
        <v>4696.0932728280159</v>
      </c>
      <c r="AA76" s="5">
        <f t="shared" si="5"/>
        <v>683.73391931022434</v>
      </c>
      <c r="AB76" s="35">
        <f t="shared" si="6"/>
        <v>1.3632555991492004E-2</v>
      </c>
      <c r="AC76" s="5">
        <f t="shared" si="7"/>
        <v>4012.3593535177915</v>
      </c>
      <c r="AD76" s="35">
        <f t="shared" si="8"/>
        <v>0.08</v>
      </c>
      <c r="AE76" s="5">
        <f t="shared" si="42"/>
        <v>38829.830891641432</v>
      </c>
      <c r="AF76" s="5">
        <f t="shared" si="43"/>
        <v>294592.79147914762</v>
      </c>
      <c r="AG76" s="5">
        <f t="shared" si="9"/>
        <v>601170.16910835844</v>
      </c>
      <c r="AH76" s="5">
        <f t="shared" si="10"/>
        <v>333422.62237078906</v>
      </c>
      <c r="AI76" s="150"/>
      <c r="AJ76" s="2">
        <v>71</v>
      </c>
      <c r="AK76" s="118">
        <v>46997</v>
      </c>
      <c r="AL76" s="5">
        <f t="shared" si="44"/>
        <v>600182.3382453731</v>
      </c>
      <c r="AM76" s="5">
        <f t="shared" si="45"/>
        <v>4585.0383715778862</v>
      </c>
      <c r="AN76" s="5">
        <f t="shared" si="11"/>
        <v>708.86077040985174</v>
      </c>
      <c r="AO76" s="35">
        <f t="shared" si="12"/>
        <v>1.4172908302810754E-2</v>
      </c>
      <c r="AP76" s="5">
        <f t="shared" si="13"/>
        <v>3876.1776011680345</v>
      </c>
      <c r="AQ76" s="35">
        <f t="shared" si="14"/>
        <v>7.7499999999999999E-2</v>
      </c>
      <c r="AR76" s="5">
        <f t="shared" si="46"/>
        <v>40526.522525036802</v>
      </c>
      <c r="AS76" s="5">
        <f t="shared" si="47"/>
        <v>285011.20185699314</v>
      </c>
      <c r="AT76" s="5">
        <f t="shared" si="15"/>
        <v>599473.47747496329</v>
      </c>
      <c r="AU76" s="5">
        <f t="shared" si="16"/>
        <v>325537.72438202996</v>
      </c>
      <c r="AV76" s="150"/>
      <c r="AW76" s="2">
        <v>71</v>
      </c>
      <c r="AX76" s="118">
        <v>46997</v>
      </c>
      <c r="AY76" s="5">
        <f t="shared" si="48"/>
        <v>598451.42852219834</v>
      </c>
      <c r="AZ76" s="5">
        <f t="shared" si="49"/>
        <v>4474.9728547377763</v>
      </c>
      <c r="BA76" s="5">
        <f t="shared" si="17"/>
        <v>734.65142647403673</v>
      </c>
      <c r="BB76" s="35">
        <f t="shared" si="18"/>
        <v>1.4731048665817389E-2</v>
      </c>
      <c r="BC76" s="5">
        <f t="shared" si="19"/>
        <v>3740.3214282637396</v>
      </c>
      <c r="BD76" s="35">
        <f t="shared" si="20"/>
        <v>7.4999999999999997E-2</v>
      </c>
      <c r="BE76" s="5">
        <f t="shared" si="50"/>
        <v>42283.222904275397</v>
      </c>
      <c r="BF76" s="5">
        <f t="shared" si="51"/>
        <v>275439.8497821067</v>
      </c>
      <c r="BG76" s="5">
        <f t="shared" si="21"/>
        <v>597716.77709572436</v>
      </c>
      <c r="BH76" s="5">
        <f t="shared" si="22"/>
        <v>317723.0726863821</v>
      </c>
      <c r="BI76" s="150"/>
      <c r="BJ76" s="2">
        <v>71</v>
      </c>
      <c r="BK76" s="118">
        <v>46997</v>
      </c>
      <c r="BL76" s="5">
        <f t="shared" si="52"/>
        <v>596660.0173454188</v>
      </c>
      <c r="BM76" s="5">
        <f t="shared" si="53"/>
        <v>4365.9281923596263</v>
      </c>
      <c r="BN76" s="5">
        <f t="shared" si="23"/>
        <v>761.10725423105441</v>
      </c>
      <c r="BO76" s="35">
        <f t="shared" si="24"/>
        <v>1.5307355588207958E-2</v>
      </c>
      <c r="BP76" s="5">
        <f t="shared" si="25"/>
        <v>3604.8209381285719</v>
      </c>
      <c r="BQ76" s="35">
        <f t="shared" si="26"/>
        <v>7.2499999999999995E-2</v>
      </c>
      <c r="BR76" s="5">
        <f t="shared" si="54"/>
        <v>44101.089908812224</v>
      </c>
      <c r="BS76" s="5">
        <f t="shared" si="55"/>
        <v>265879.81174872135</v>
      </c>
      <c r="BT76" s="5">
        <f t="shared" si="27"/>
        <v>595898.9100911878</v>
      </c>
      <c r="BU76" s="5">
        <f t="shared" si="28"/>
        <v>309980.9016575336</v>
      </c>
      <c r="BV76" s="150"/>
      <c r="BW76" s="2">
        <v>71</v>
      </c>
      <c r="BX76" s="118">
        <v>46997</v>
      </c>
      <c r="BY76" s="5">
        <f t="shared" si="56"/>
        <v>594806.9890486775</v>
      </c>
      <c r="BZ76" s="5">
        <f t="shared" si="57"/>
        <v>4257.9359691467689</v>
      </c>
      <c r="CA76" s="5">
        <f t="shared" si="29"/>
        <v>788.22853302948351</v>
      </c>
      <c r="CB76" s="35">
        <f t="shared" si="30"/>
        <v>1.5902204531056247E-2</v>
      </c>
      <c r="CC76" s="5">
        <f t="shared" si="31"/>
        <v>3469.7074361172854</v>
      </c>
      <c r="CD76" s="35">
        <f t="shared" si="32"/>
        <v>7.0000000000000007E-2</v>
      </c>
      <c r="CE76" s="5">
        <f t="shared" si="58"/>
        <v>45981.239484352147</v>
      </c>
      <c r="CF76" s="5">
        <f t="shared" si="59"/>
        <v>256332.21432506852</v>
      </c>
      <c r="CG76" s="5">
        <f t="shared" si="33"/>
        <v>594018.76051564806</v>
      </c>
      <c r="CH76" s="5">
        <f t="shared" si="34"/>
        <v>302313.45380942069</v>
      </c>
    </row>
    <row r="77" spans="9:86" ht="14.25" customHeight="1">
      <c r="I77" s="150"/>
      <c r="J77" s="2">
        <v>72</v>
      </c>
      <c r="K77" s="118">
        <v>47027</v>
      </c>
      <c r="L77" s="5">
        <f t="shared" si="35"/>
        <v>602808.04719456367</v>
      </c>
      <c r="M77" s="5">
        <f t="shared" si="0"/>
        <v>4808.1062659259223</v>
      </c>
      <c r="N77" s="5">
        <f t="shared" si="1"/>
        <v>663.80094146329702</v>
      </c>
      <c r="O77" s="35">
        <f t="shared" si="2"/>
        <v>1.321417544877029E-2</v>
      </c>
      <c r="P77" s="5">
        <f t="shared" si="3"/>
        <v>4144.3053244626253</v>
      </c>
      <c r="Q77" s="35">
        <f t="shared" si="4"/>
        <v>8.2500000000000004E-2</v>
      </c>
      <c r="R77" s="5">
        <f t="shared" si="36"/>
        <v>37855.753746899994</v>
      </c>
      <c r="S77" s="5">
        <f t="shared" si="37"/>
        <v>308327.89739976637</v>
      </c>
      <c r="T77" s="5">
        <f t="shared" si="38"/>
        <v>602144.24625310034</v>
      </c>
      <c r="U77" s="5">
        <f t="shared" si="39"/>
        <v>346183.65114666638</v>
      </c>
      <c r="V77" s="150"/>
      <c r="W77" s="2">
        <v>72</v>
      </c>
      <c r="X77" s="118">
        <v>47027</v>
      </c>
      <c r="Y77" s="5">
        <f t="shared" si="40"/>
        <v>601170.16910835844</v>
      </c>
      <c r="Z77" s="5">
        <f t="shared" si="41"/>
        <v>4696.0932728280159</v>
      </c>
      <c r="AA77" s="5">
        <f t="shared" si="5"/>
        <v>688.29214543895932</v>
      </c>
      <c r="AB77" s="35">
        <f t="shared" si="6"/>
        <v>1.3739047893074632E-2</v>
      </c>
      <c r="AC77" s="5">
        <f t="shared" si="7"/>
        <v>4007.8011273890565</v>
      </c>
      <c r="AD77" s="35">
        <f t="shared" si="8"/>
        <v>0.08</v>
      </c>
      <c r="AE77" s="5">
        <f t="shared" si="42"/>
        <v>39518.12303708039</v>
      </c>
      <c r="AF77" s="5">
        <f t="shared" si="43"/>
        <v>298600.59260653669</v>
      </c>
      <c r="AG77" s="5">
        <f t="shared" si="9"/>
        <v>600481.87696291949</v>
      </c>
      <c r="AH77" s="5">
        <f t="shared" si="10"/>
        <v>338118.71564361709</v>
      </c>
      <c r="AI77" s="150"/>
      <c r="AJ77" s="2">
        <v>72</v>
      </c>
      <c r="AK77" s="118">
        <v>47027</v>
      </c>
      <c r="AL77" s="5">
        <f t="shared" si="44"/>
        <v>599473.47747496329</v>
      </c>
      <c r="AM77" s="5">
        <f t="shared" si="45"/>
        <v>4585.0383715778862</v>
      </c>
      <c r="AN77" s="5">
        <f t="shared" si="11"/>
        <v>713.43882955208164</v>
      </c>
      <c r="AO77" s="35">
        <f t="shared" si="12"/>
        <v>1.4281308975812925E-2</v>
      </c>
      <c r="AP77" s="5">
        <f t="shared" si="13"/>
        <v>3871.5995420258046</v>
      </c>
      <c r="AQ77" s="35">
        <f t="shared" si="14"/>
        <v>7.7499999999999999E-2</v>
      </c>
      <c r="AR77" s="5">
        <f t="shared" si="46"/>
        <v>41239.961354588886</v>
      </c>
      <c r="AS77" s="5">
        <f t="shared" si="47"/>
        <v>288882.80139901896</v>
      </c>
      <c r="AT77" s="5">
        <f t="shared" si="15"/>
        <v>598760.03864541126</v>
      </c>
      <c r="AU77" s="5">
        <f t="shared" si="16"/>
        <v>330122.76275360782</v>
      </c>
      <c r="AV77" s="150"/>
      <c r="AW77" s="2">
        <v>72</v>
      </c>
      <c r="AX77" s="118">
        <v>47027</v>
      </c>
      <c r="AY77" s="5">
        <f t="shared" si="48"/>
        <v>597716.77709572436</v>
      </c>
      <c r="AZ77" s="5">
        <f t="shared" si="49"/>
        <v>4474.9728547377763</v>
      </c>
      <c r="BA77" s="5">
        <f t="shared" si="17"/>
        <v>739.24299788949929</v>
      </c>
      <c r="BB77" s="35">
        <f t="shared" si="18"/>
        <v>1.4841336757815841E-2</v>
      </c>
      <c r="BC77" s="5">
        <f t="shared" si="19"/>
        <v>3735.729856848277</v>
      </c>
      <c r="BD77" s="35">
        <f t="shared" si="20"/>
        <v>7.4999999999999997E-2</v>
      </c>
      <c r="BE77" s="5">
        <f t="shared" si="50"/>
        <v>43022.465902164899</v>
      </c>
      <c r="BF77" s="5">
        <f t="shared" si="51"/>
        <v>279175.57963895495</v>
      </c>
      <c r="BG77" s="5">
        <f t="shared" si="21"/>
        <v>596977.53409783484</v>
      </c>
      <c r="BH77" s="5">
        <f t="shared" si="22"/>
        <v>322198.04554111988</v>
      </c>
      <c r="BI77" s="150"/>
      <c r="BJ77" s="2">
        <v>72</v>
      </c>
      <c r="BK77" s="118">
        <v>47027</v>
      </c>
      <c r="BL77" s="5">
        <f t="shared" si="52"/>
        <v>595898.9100911878</v>
      </c>
      <c r="BM77" s="5">
        <f t="shared" si="53"/>
        <v>4365.9281923596263</v>
      </c>
      <c r="BN77" s="5">
        <f t="shared" si="23"/>
        <v>765.7056105587003</v>
      </c>
      <c r="BO77" s="35">
        <f t="shared" si="24"/>
        <v>1.5419506851083738E-2</v>
      </c>
      <c r="BP77" s="5">
        <f t="shared" si="25"/>
        <v>3600.222581800926</v>
      </c>
      <c r="BQ77" s="35">
        <f t="shared" si="26"/>
        <v>7.2499999999999995E-2</v>
      </c>
      <c r="BR77" s="5">
        <f t="shared" si="54"/>
        <v>44866.795519370928</v>
      </c>
      <c r="BS77" s="5">
        <f t="shared" si="55"/>
        <v>269480.03433052229</v>
      </c>
      <c r="BT77" s="5">
        <f t="shared" si="27"/>
        <v>595133.20448062907</v>
      </c>
      <c r="BU77" s="5">
        <f t="shared" si="28"/>
        <v>314346.82984989323</v>
      </c>
      <c r="BV77" s="150"/>
      <c r="BW77" s="2">
        <v>72</v>
      </c>
      <c r="BX77" s="118">
        <v>47027</v>
      </c>
      <c r="BY77" s="5">
        <f t="shared" si="56"/>
        <v>594018.76051564806</v>
      </c>
      <c r="BZ77" s="5">
        <f t="shared" si="57"/>
        <v>4257.9359691467689</v>
      </c>
      <c r="CA77" s="5">
        <f t="shared" si="29"/>
        <v>792.82653280548857</v>
      </c>
      <c r="CB77" s="35">
        <f t="shared" si="30"/>
        <v>1.6016191787288241E-2</v>
      </c>
      <c r="CC77" s="5">
        <f t="shared" si="31"/>
        <v>3465.1094363412803</v>
      </c>
      <c r="CD77" s="35">
        <f t="shared" si="32"/>
        <v>7.0000000000000007E-2</v>
      </c>
      <c r="CE77" s="5">
        <f t="shared" si="58"/>
        <v>46774.066017157638</v>
      </c>
      <c r="CF77" s="5">
        <f t="shared" si="59"/>
        <v>259797.32376140979</v>
      </c>
      <c r="CG77" s="5">
        <f t="shared" si="33"/>
        <v>593225.9339828426</v>
      </c>
      <c r="CH77" s="5">
        <f t="shared" si="34"/>
        <v>306571.38977856742</v>
      </c>
    </row>
    <row r="78" spans="9:86" ht="14.25" customHeight="1">
      <c r="I78" s="150"/>
      <c r="J78" s="2">
        <v>73</v>
      </c>
      <c r="K78" s="118">
        <v>47058</v>
      </c>
      <c r="L78" s="5">
        <f t="shared" si="35"/>
        <v>602144.24625310034</v>
      </c>
      <c r="M78" s="5">
        <f t="shared" si="0"/>
        <v>4808.1062659259223</v>
      </c>
      <c r="N78" s="5">
        <f t="shared" si="1"/>
        <v>668.36457293585772</v>
      </c>
      <c r="O78" s="35">
        <f t="shared" si="2"/>
        <v>1.3319690298691445E-2</v>
      </c>
      <c r="P78" s="5">
        <f t="shared" si="3"/>
        <v>4139.7416929900646</v>
      </c>
      <c r="Q78" s="35">
        <f t="shared" si="4"/>
        <v>8.2500000000000004E-2</v>
      </c>
      <c r="R78" s="5">
        <f t="shared" si="36"/>
        <v>38524.118319835849</v>
      </c>
      <c r="S78" s="5">
        <f t="shared" si="37"/>
        <v>312467.63909275644</v>
      </c>
      <c r="T78" s="5">
        <f t="shared" si="38"/>
        <v>601475.88168016449</v>
      </c>
      <c r="U78" s="5">
        <f t="shared" si="39"/>
        <v>350991.7574125923</v>
      </c>
      <c r="V78" s="150"/>
      <c r="W78" s="2">
        <v>73</v>
      </c>
      <c r="X78" s="118">
        <v>47058</v>
      </c>
      <c r="Y78" s="5">
        <f t="shared" si="40"/>
        <v>600481.87696291949</v>
      </c>
      <c r="Z78" s="5">
        <f t="shared" si="41"/>
        <v>4696.0932728280159</v>
      </c>
      <c r="AA78" s="5">
        <f t="shared" si="5"/>
        <v>692.88075974188587</v>
      </c>
      <c r="AB78" s="35">
        <f t="shared" si="6"/>
        <v>1.3846494683495778E-2</v>
      </c>
      <c r="AC78" s="5">
        <f t="shared" si="7"/>
        <v>4003.21251308613</v>
      </c>
      <c r="AD78" s="35">
        <f t="shared" si="8"/>
        <v>0.08</v>
      </c>
      <c r="AE78" s="5">
        <f t="shared" si="42"/>
        <v>40211.003796822275</v>
      </c>
      <c r="AF78" s="5">
        <f t="shared" si="43"/>
        <v>302603.80511962285</v>
      </c>
      <c r="AG78" s="5">
        <f t="shared" si="9"/>
        <v>599788.99620317761</v>
      </c>
      <c r="AH78" s="5">
        <f t="shared" si="10"/>
        <v>342814.80891644512</v>
      </c>
      <c r="AI78" s="150"/>
      <c r="AJ78" s="2">
        <v>73</v>
      </c>
      <c r="AK78" s="118">
        <v>47058</v>
      </c>
      <c r="AL78" s="5">
        <f t="shared" si="44"/>
        <v>598760.03864541126</v>
      </c>
      <c r="AM78" s="5">
        <f t="shared" si="45"/>
        <v>4585.0383715778862</v>
      </c>
      <c r="AN78" s="5">
        <f t="shared" si="11"/>
        <v>718.04645532627183</v>
      </c>
      <c r="AO78" s="35">
        <f t="shared" si="12"/>
        <v>1.4390668895353637E-2</v>
      </c>
      <c r="AP78" s="5">
        <f t="shared" si="13"/>
        <v>3866.9919162516144</v>
      </c>
      <c r="AQ78" s="35">
        <f t="shared" si="14"/>
        <v>7.7499999999999999E-2</v>
      </c>
      <c r="AR78" s="5">
        <f t="shared" si="46"/>
        <v>41958.007809915158</v>
      </c>
      <c r="AS78" s="5">
        <f t="shared" si="47"/>
        <v>292749.79331527057</v>
      </c>
      <c r="AT78" s="5">
        <f t="shared" si="15"/>
        <v>598041.992190085</v>
      </c>
      <c r="AU78" s="5">
        <f t="shared" si="16"/>
        <v>334707.80112518574</v>
      </c>
      <c r="AV78" s="150"/>
      <c r="AW78" s="2">
        <v>73</v>
      </c>
      <c r="AX78" s="118">
        <v>47058</v>
      </c>
      <c r="AY78" s="5">
        <f t="shared" si="48"/>
        <v>596977.53409783484</v>
      </c>
      <c r="AZ78" s="5">
        <f t="shared" si="49"/>
        <v>4474.9728547377763</v>
      </c>
      <c r="BA78" s="5">
        <f t="shared" si="17"/>
        <v>743.86326662630881</v>
      </c>
      <c r="BB78" s="35">
        <f t="shared" si="18"/>
        <v>1.4952588145557956E-2</v>
      </c>
      <c r="BC78" s="5">
        <f t="shared" si="19"/>
        <v>3731.1095881114675</v>
      </c>
      <c r="BD78" s="35">
        <f t="shared" si="20"/>
        <v>7.4999999999999997E-2</v>
      </c>
      <c r="BE78" s="5">
        <f t="shared" si="50"/>
        <v>43766.329168791206</v>
      </c>
      <c r="BF78" s="5">
        <f t="shared" si="51"/>
        <v>282906.68922706641</v>
      </c>
      <c r="BG78" s="5">
        <f t="shared" si="21"/>
        <v>596233.67083120858</v>
      </c>
      <c r="BH78" s="5">
        <f t="shared" si="22"/>
        <v>326673.01839585759</v>
      </c>
      <c r="BI78" s="150"/>
      <c r="BJ78" s="2">
        <v>73</v>
      </c>
      <c r="BK78" s="118">
        <v>47058</v>
      </c>
      <c r="BL78" s="5">
        <f t="shared" si="52"/>
        <v>595133.20448062907</v>
      </c>
      <c r="BM78" s="5">
        <f t="shared" si="53"/>
        <v>4365.9281923596263</v>
      </c>
      <c r="BN78" s="5">
        <f t="shared" si="23"/>
        <v>770.33174862249234</v>
      </c>
      <c r="BO78" s="35">
        <f t="shared" si="24"/>
        <v>1.5532625156643883E-2</v>
      </c>
      <c r="BP78" s="5">
        <f t="shared" si="25"/>
        <v>3595.596443737134</v>
      </c>
      <c r="BQ78" s="35">
        <f t="shared" si="26"/>
        <v>7.2499999999999995E-2</v>
      </c>
      <c r="BR78" s="5">
        <f t="shared" si="54"/>
        <v>45637.127267993419</v>
      </c>
      <c r="BS78" s="5">
        <f t="shared" si="55"/>
        <v>273075.63077425945</v>
      </c>
      <c r="BT78" s="5">
        <f t="shared" si="27"/>
        <v>594362.8727320066</v>
      </c>
      <c r="BU78" s="5">
        <f t="shared" si="28"/>
        <v>318712.75804225286</v>
      </c>
      <c r="BV78" s="150"/>
      <c r="BW78" s="2">
        <v>73</v>
      </c>
      <c r="BX78" s="118">
        <v>47058</v>
      </c>
      <c r="BY78" s="5">
        <f t="shared" si="56"/>
        <v>593225.9339828426</v>
      </c>
      <c r="BZ78" s="5">
        <f t="shared" si="57"/>
        <v>4257.9359691467689</v>
      </c>
      <c r="CA78" s="5">
        <f t="shared" si="29"/>
        <v>797.4513542468535</v>
      </c>
      <c r="CB78" s="35">
        <f t="shared" si="30"/>
        <v>1.6131149538110064E-2</v>
      </c>
      <c r="CC78" s="5">
        <f t="shared" si="31"/>
        <v>3460.4846148999154</v>
      </c>
      <c r="CD78" s="35">
        <f t="shared" si="32"/>
        <v>7.0000000000000007E-2</v>
      </c>
      <c r="CE78" s="5">
        <f t="shared" si="58"/>
        <v>47571.517371404494</v>
      </c>
      <c r="CF78" s="5">
        <f t="shared" si="59"/>
        <v>263257.80837630969</v>
      </c>
      <c r="CG78" s="5">
        <f t="shared" si="33"/>
        <v>592428.48262859578</v>
      </c>
      <c r="CH78" s="5">
        <f t="shared" si="34"/>
        <v>310829.3257477142</v>
      </c>
    </row>
    <row r="79" spans="9:86" ht="14.25" customHeight="1">
      <c r="I79" s="150"/>
      <c r="J79" s="2">
        <v>74</v>
      </c>
      <c r="K79" s="118">
        <v>47088</v>
      </c>
      <c r="L79" s="5">
        <f t="shared" si="35"/>
        <v>601475.88168016449</v>
      </c>
      <c r="M79" s="5">
        <f t="shared" si="0"/>
        <v>4808.1062659259223</v>
      </c>
      <c r="N79" s="5">
        <f t="shared" si="1"/>
        <v>672.95957937479125</v>
      </c>
      <c r="O79" s="35">
        <f t="shared" si="2"/>
        <v>1.342616586709899E-2</v>
      </c>
      <c r="P79" s="5">
        <f t="shared" si="3"/>
        <v>4135.1466865511311</v>
      </c>
      <c r="Q79" s="35">
        <f t="shared" si="4"/>
        <v>8.2500000000000004E-2</v>
      </c>
      <c r="R79" s="5">
        <f t="shared" si="36"/>
        <v>39197.077899210642</v>
      </c>
      <c r="S79" s="5">
        <f t="shared" si="37"/>
        <v>316602.78577930754</v>
      </c>
      <c r="T79" s="5">
        <f t="shared" si="38"/>
        <v>600802.92210078973</v>
      </c>
      <c r="U79" s="5">
        <f t="shared" si="39"/>
        <v>355799.86367851816</v>
      </c>
      <c r="V79" s="150"/>
      <c r="W79" s="2">
        <v>74</v>
      </c>
      <c r="X79" s="118">
        <v>47088</v>
      </c>
      <c r="Y79" s="5">
        <f t="shared" si="40"/>
        <v>599788.99620317761</v>
      </c>
      <c r="Z79" s="5">
        <f t="shared" si="41"/>
        <v>4696.0932728280159</v>
      </c>
      <c r="AA79" s="5">
        <f t="shared" si="5"/>
        <v>697.49996480683149</v>
      </c>
      <c r="AB79" s="35">
        <f t="shared" si="6"/>
        <v>1.395490686002291E-2</v>
      </c>
      <c r="AC79" s="5">
        <f t="shared" si="7"/>
        <v>3998.5933080211844</v>
      </c>
      <c r="AD79" s="35">
        <f t="shared" si="8"/>
        <v>0.08</v>
      </c>
      <c r="AE79" s="5">
        <f t="shared" si="42"/>
        <v>40908.503761629108</v>
      </c>
      <c r="AF79" s="5">
        <f t="shared" si="43"/>
        <v>306602.39842764405</v>
      </c>
      <c r="AG79" s="5">
        <f t="shared" si="9"/>
        <v>599091.49623837078</v>
      </c>
      <c r="AH79" s="5">
        <f t="shared" si="10"/>
        <v>347510.90218927315</v>
      </c>
      <c r="AI79" s="150"/>
      <c r="AJ79" s="2">
        <v>74</v>
      </c>
      <c r="AK79" s="118">
        <v>47088</v>
      </c>
      <c r="AL79" s="5">
        <f t="shared" si="44"/>
        <v>598041.992190085</v>
      </c>
      <c r="AM79" s="5">
        <f t="shared" si="45"/>
        <v>4585.0383715778862</v>
      </c>
      <c r="AN79" s="5">
        <f t="shared" si="11"/>
        <v>722.68383868358706</v>
      </c>
      <c r="AO79" s="35">
        <f t="shared" si="12"/>
        <v>1.4500998554373458E-2</v>
      </c>
      <c r="AP79" s="5">
        <f t="shared" si="13"/>
        <v>3862.3545328942992</v>
      </c>
      <c r="AQ79" s="35">
        <f t="shared" si="14"/>
        <v>7.7499999999999999E-2</v>
      </c>
      <c r="AR79" s="5">
        <f t="shared" si="46"/>
        <v>42680.691648598746</v>
      </c>
      <c r="AS79" s="5">
        <f t="shared" si="47"/>
        <v>296612.14784816484</v>
      </c>
      <c r="AT79" s="5">
        <f t="shared" si="15"/>
        <v>597319.30835140147</v>
      </c>
      <c r="AU79" s="5">
        <f t="shared" si="16"/>
        <v>339292.8394967636</v>
      </c>
      <c r="AV79" s="150"/>
      <c r="AW79" s="2">
        <v>74</v>
      </c>
      <c r="AX79" s="118">
        <v>47088</v>
      </c>
      <c r="AY79" s="5">
        <f t="shared" si="48"/>
        <v>596233.67083120858</v>
      </c>
      <c r="AZ79" s="5">
        <f t="shared" si="49"/>
        <v>4474.9728547377763</v>
      </c>
      <c r="BA79" s="5">
        <f t="shared" si="17"/>
        <v>748.5124120427231</v>
      </c>
      <c r="BB79" s="35">
        <f t="shared" si="18"/>
        <v>1.5064813317219532E-2</v>
      </c>
      <c r="BC79" s="5">
        <f t="shared" si="19"/>
        <v>3726.4604426950532</v>
      </c>
      <c r="BD79" s="35">
        <f t="shared" si="20"/>
        <v>7.4999999999999997E-2</v>
      </c>
      <c r="BE79" s="5">
        <f t="shared" si="50"/>
        <v>44514.841580833927</v>
      </c>
      <c r="BF79" s="5">
        <f t="shared" si="51"/>
        <v>286633.14966976148</v>
      </c>
      <c r="BG79" s="5">
        <f t="shared" si="21"/>
        <v>595485.15841916588</v>
      </c>
      <c r="BH79" s="5">
        <f t="shared" si="22"/>
        <v>331147.99125059543</v>
      </c>
      <c r="BI79" s="150"/>
      <c r="BJ79" s="2">
        <v>74</v>
      </c>
      <c r="BK79" s="118">
        <v>47088</v>
      </c>
      <c r="BL79" s="5">
        <f t="shared" si="52"/>
        <v>594362.8727320066</v>
      </c>
      <c r="BM79" s="5">
        <f t="shared" si="53"/>
        <v>4365.9281923596263</v>
      </c>
      <c r="BN79" s="5">
        <f t="shared" si="23"/>
        <v>774.9858362704199</v>
      </c>
      <c r="BO79" s="35">
        <f t="shared" si="24"/>
        <v>1.5646720987968332E-2</v>
      </c>
      <c r="BP79" s="5">
        <f t="shared" si="25"/>
        <v>3590.9423560892064</v>
      </c>
      <c r="BQ79" s="35">
        <f t="shared" si="26"/>
        <v>7.2499999999999995E-2</v>
      </c>
      <c r="BR79" s="5">
        <f t="shared" si="54"/>
        <v>46412.113104263837</v>
      </c>
      <c r="BS79" s="5">
        <f t="shared" si="55"/>
        <v>276666.57313034864</v>
      </c>
      <c r="BT79" s="5">
        <f t="shared" si="27"/>
        <v>593587.88689573621</v>
      </c>
      <c r="BU79" s="5">
        <f t="shared" si="28"/>
        <v>323078.68623461248</v>
      </c>
      <c r="BV79" s="150"/>
      <c r="BW79" s="2">
        <v>74</v>
      </c>
      <c r="BX79" s="118">
        <v>47088</v>
      </c>
      <c r="BY79" s="5">
        <f t="shared" si="56"/>
        <v>592428.48262859578</v>
      </c>
      <c r="BZ79" s="5">
        <f t="shared" si="57"/>
        <v>4257.9359691467689</v>
      </c>
      <c r="CA79" s="5">
        <f t="shared" si="29"/>
        <v>802.10315381329337</v>
      </c>
      <c r="CB79" s="35">
        <f t="shared" si="30"/>
        <v>1.6247088261274158E-2</v>
      </c>
      <c r="CC79" s="5">
        <f t="shared" si="31"/>
        <v>3455.8328153334755</v>
      </c>
      <c r="CD79" s="35">
        <f t="shared" si="32"/>
        <v>7.0000000000000007E-2</v>
      </c>
      <c r="CE79" s="5">
        <f t="shared" si="58"/>
        <v>48373.62052521779</v>
      </c>
      <c r="CF79" s="5">
        <f t="shared" si="59"/>
        <v>266713.6411916432</v>
      </c>
      <c r="CG79" s="5">
        <f t="shared" si="33"/>
        <v>591626.3794747825</v>
      </c>
      <c r="CH79" s="5">
        <f t="shared" si="34"/>
        <v>315087.26171686099</v>
      </c>
    </row>
    <row r="80" spans="9:86" ht="14.25" customHeight="1">
      <c r="I80" s="150"/>
      <c r="J80" s="2">
        <v>75</v>
      </c>
      <c r="K80" s="118">
        <v>47119</v>
      </c>
      <c r="L80" s="5">
        <f t="shared" si="35"/>
        <v>600802.92210078973</v>
      </c>
      <c r="M80" s="5">
        <f t="shared" si="0"/>
        <v>4808.1062659259223</v>
      </c>
      <c r="N80" s="5">
        <f t="shared" si="1"/>
        <v>677.58617648299332</v>
      </c>
      <c r="O80" s="35">
        <f t="shared" si="2"/>
        <v>1.3533612801623277E-2</v>
      </c>
      <c r="P80" s="5">
        <f t="shared" si="3"/>
        <v>4130.520089442929</v>
      </c>
      <c r="Q80" s="35">
        <f t="shared" si="4"/>
        <v>8.249999999999999E-2</v>
      </c>
      <c r="R80" s="5">
        <f t="shared" si="36"/>
        <v>39874.664075693639</v>
      </c>
      <c r="S80" s="5">
        <f t="shared" si="37"/>
        <v>320733.30586875044</v>
      </c>
      <c r="T80" s="5">
        <f t="shared" si="38"/>
        <v>600125.33592430677</v>
      </c>
      <c r="U80" s="5">
        <f t="shared" si="39"/>
        <v>360607.96994444408</v>
      </c>
      <c r="V80" s="150"/>
      <c r="W80" s="2">
        <v>75</v>
      </c>
      <c r="X80" s="118">
        <v>47119</v>
      </c>
      <c r="Y80" s="5">
        <f t="shared" si="40"/>
        <v>599091.49623837078</v>
      </c>
      <c r="Z80" s="5">
        <f t="shared" si="41"/>
        <v>4696.0932728280159</v>
      </c>
      <c r="AA80" s="5">
        <f t="shared" si="5"/>
        <v>702.14996457221059</v>
      </c>
      <c r="AB80" s="35">
        <f t="shared" si="6"/>
        <v>1.4064295066398355E-2</v>
      </c>
      <c r="AC80" s="5">
        <f t="shared" si="7"/>
        <v>3993.9433082558053</v>
      </c>
      <c r="AD80" s="35">
        <f t="shared" si="8"/>
        <v>0.08</v>
      </c>
      <c r="AE80" s="5">
        <f t="shared" si="42"/>
        <v>41610.653726201315</v>
      </c>
      <c r="AF80" s="5">
        <f t="shared" si="43"/>
        <v>310596.34173589986</v>
      </c>
      <c r="AG80" s="5">
        <f t="shared" si="9"/>
        <v>598389.34627379861</v>
      </c>
      <c r="AH80" s="5">
        <f t="shared" si="10"/>
        <v>352206.99546210119</v>
      </c>
      <c r="AI80" s="150"/>
      <c r="AJ80" s="2">
        <v>75</v>
      </c>
      <c r="AK80" s="118">
        <v>47119</v>
      </c>
      <c r="AL80" s="5">
        <f t="shared" si="44"/>
        <v>597319.30835140147</v>
      </c>
      <c r="AM80" s="5">
        <f t="shared" si="45"/>
        <v>4585.0383715778862</v>
      </c>
      <c r="AN80" s="5">
        <f t="shared" si="11"/>
        <v>727.35117180841826</v>
      </c>
      <c r="AO80" s="35">
        <f t="shared" si="12"/>
        <v>1.4612308592184722E-2</v>
      </c>
      <c r="AP80" s="5">
        <f t="shared" si="13"/>
        <v>3857.687199769468</v>
      </c>
      <c r="AQ80" s="35">
        <f t="shared" si="14"/>
        <v>7.7499999999999999E-2</v>
      </c>
      <c r="AR80" s="5">
        <f t="shared" si="46"/>
        <v>43408.042820407165</v>
      </c>
      <c r="AS80" s="5">
        <f t="shared" si="47"/>
        <v>300469.83504793432</v>
      </c>
      <c r="AT80" s="5">
        <f t="shared" si="15"/>
        <v>596591.95717959304</v>
      </c>
      <c r="AU80" s="5">
        <f t="shared" si="16"/>
        <v>343877.87786834151</v>
      </c>
      <c r="AV80" s="150"/>
      <c r="AW80" s="2">
        <v>75</v>
      </c>
      <c r="AX80" s="118">
        <v>47119</v>
      </c>
      <c r="AY80" s="5">
        <f t="shared" si="48"/>
        <v>595485.15841916588</v>
      </c>
      <c r="AZ80" s="5">
        <f t="shared" si="49"/>
        <v>4474.9728547377763</v>
      </c>
      <c r="BA80" s="5">
        <f t="shared" si="17"/>
        <v>753.19061461798992</v>
      </c>
      <c r="BB80" s="35">
        <f t="shared" si="18"/>
        <v>1.5178022907254004E-2</v>
      </c>
      <c r="BC80" s="5">
        <f t="shared" si="19"/>
        <v>3721.7822401197864</v>
      </c>
      <c r="BD80" s="35">
        <f t="shared" si="20"/>
        <v>7.4999999999999997E-2</v>
      </c>
      <c r="BE80" s="5">
        <f t="shared" si="50"/>
        <v>45268.032195451917</v>
      </c>
      <c r="BF80" s="5">
        <f t="shared" si="51"/>
        <v>290354.93190988124</v>
      </c>
      <c r="BG80" s="5">
        <f t="shared" si="21"/>
        <v>594731.96780454786</v>
      </c>
      <c r="BH80" s="5">
        <f t="shared" si="22"/>
        <v>335622.96410533314</v>
      </c>
      <c r="BI80" s="150"/>
      <c r="BJ80" s="2">
        <v>75</v>
      </c>
      <c r="BK80" s="118">
        <v>47119</v>
      </c>
      <c r="BL80" s="5">
        <f t="shared" si="52"/>
        <v>593587.88689573621</v>
      </c>
      <c r="BM80" s="5">
        <f t="shared" si="53"/>
        <v>4365.9281923596263</v>
      </c>
      <c r="BN80" s="5">
        <f t="shared" si="23"/>
        <v>779.66804236455346</v>
      </c>
      <c r="BO80" s="35">
        <f t="shared" si="24"/>
        <v>1.5761804974328979E-2</v>
      </c>
      <c r="BP80" s="5">
        <f t="shared" si="25"/>
        <v>3586.2601499950729</v>
      </c>
      <c r="BQ80" s="35">
        <f t="shared" si="26"/>
        <v>7.2499999999999995E-2</v>
      </c>
      <c r="BR80" s="5">
        <f t="shared" si="54"/>
        <v>47191.781146628389</v>
      </c>
      <c r="BS80" s="5">
        <f t="shared" si="55"/>
        <v>280252.83328034374</v>
      </c>
      <c r="BT80" s="5">
        <f t="shared" si="27"/>
        <v>592808.21885337168</v>
      </c>
      <c r="BU80" s="5">
        <f t="shared" si="28"/>
        <v>327444.61442697211</v>
      </c>
      <c r="BV80" s="150"/>
      <c r="BW80" s="2">
        <v>75</v>
      </c>
      <c r="BX80" s="118">
        <v>47119</v>
      </c>
      <c r="BY80" s="5">
        <f t="shared" si="56"/>
        <v>591626.3794747825</v>
      </c>
      <c r="BZ80" s="5">
        <f t="shared" si="57"/>
        <v>4257.9359691467689</v>
      </c>
      <c r="CA80" s="5">
        <f t="shared" si="29"/>
        <v>806.78208887720439</v>
      </c>
      <c r="CB80" s="35">
        <f t="shared" si="30"/>
        <v>1.6364018580647337E-2</v>
      </c>
      <c r="CC80" s="5">
        <f t="shared" si="31"/>
        <v>3451.1538802695645</v>
      </c>
      <c r="CD80" s="35">
        <f t="shared" si="32"/>
        <v>7.0000000000000007E-2</v>
      </c>
      <c r="CE80" s="5">
        <f t="shared" si="58"/>
        <v>49180.402614094994</v>
      </c>
      <c r="CF80" s="5">
        <f t="shared" si="59"/>
        <v>270164.79507191275</v>
      </c>
      <c r="CG80" s="5">
        <f t="shared" si="33"/>
        <v>590819.59738590533</v>
      </c>
      <c r="CH80" s="5">
        <f t="shared" si="34"/>
        <v>319345.19768600777</v>
      </c>
    </row>
    <row r="81" spans="9:86" ht="14.25" customHeight="1">
      <c r="I81" s="150"/>
      <c r="J81" s="2">
        <v>76</v>
      </c>
      <c r="K81" s="118">
        <v>47150</v>
      </c>
      <c r="L81" s="5">
        <f t="shared" si="35"/>
        <v>600125.33592430677</v>
      </c>
      <c r="M81" s="5">
        <f t="shared" si="0"/>
        <v>4808.1062659259223</v>
      </c>
      <c r="N81" s="5">
        <f t="shared" si="1"/>
        <v>682.24458144631353</v>
      </c>
      <c r="O81" s="35">
        <f t="shared" si="2"/>
        <v>1.3642041899041524E-2</v>
      </c>
      <c r="P81" s="5">
        <f t="shared" si="3"/>
        <v>4125.8616844796088</v>
      </c>
      <c r="Q81" s="35">
        <f t="shared" si="4"/>
        <v>8.2500000000000004E-2</v>
      </c>
      <c r="R81" s="5">
        <f t="shared" si="36"/>
        <v>40556.908657139953</v>
      </c>
      <c r="S81" s="5">
        <f t="shared" si="37"/>
        <v>324859.16755323007</v>
      </c>
      <c r="T81" s="5">
        <f t="shared" si="38"/>
        <v>599443.09134286048</v>
      </c>
      <c r="U81" s="5">
        <f t="shared" si="39"/>
        <v>365416.07621037005</v>
      </c>
      <c r="V81" s="150"/>
      <c r="W81" s="2">
        <v>76</v>
      </c>
      <c r="X81" s="118">
        <v>47150</v>
      </c>
      <c r="Y81" s="5">
        <f t="shared" si="40"/>
        <v>598389.34627379861</v>
      </c>
      <c r="Z81" s="5">
        <f t="shared" si="41"/>
        <v>4696.0932728280159</v>
      </c>
      <c r="AA81" s="5">
        <f t="shared" si="5"/>
        <v>706.83096433602486</v>
      </c>
      <c r="AB81" s="35">
        <f t="shared" si="6"/>
        <v>1.4174670095398545E-2</v>
      </c>
      <c r="AC81" s="5">
        <f t="shared" si="7"/>
        <v>3989.262308491991</v>
      </c>
      <c r="AD81" s="35">
        <f t="shared" si="8"/>
        <v>0.08</v>
      </c>
      <c r="AE81" s="5">
        <f t="shared" si="42"/>
        <v>42317.484690537342</v>
      </c>
      <c r="AF81" s="5">
        <f t="shared" si="43"/>
        <v>314585.60404439183</v>
      </c>
      <c r="AG81" s="5">
        <f t="shared" si="9"/>
        <v>597682.51530946256</v>
      </c>
      <c r="AH81" s="5">
        <f t="shared" si="10"/>
        <v>356903.08873492916</v>
      </c>
      <c r="AI81" s="150"/>
      <c r="AJ81" s="2">
        <v>76</v>
      </c>
      <c r="AK81" s="118">
        <v>47150</v>
      </c>
      <c r="AL81" s="5">
        <f t="shared" si="44"/>
        <v>596591.95717959304</v>
      </c>
      <c r="AM81" s="5">
        <f t="shared" si="45"/>
        <v>4585.0383715778862</v>
      </c>
      <c r="AN81" s="5">
        <f t="shared" si="11"/>
        <v>732.04864812634787</v>
      </c>
      <c r="AO81" s="35">
        <f t="shared" si="12"/>
        <v>1.4724609797030396E-2</v>
      </c>
      <c r="AP81" s="5">
        <f t="shared" si="13"/>
        <v>3852.9897234515383</v>
      </c>
      <c r="AQ81" s="35">
        <f t="shared" si="14"/>
        <v>7.7499999999999999E-2</v>
      </c>
      <c r="AR81" s="5">
        <f t="shared" si="46"/>
        <v>44140.091468533516</v>
      </c>
      <c r="AS81" s="5">
        <f t="shared" si="47"/>
        <v>304322.82477138587</v>
      </c>
      <c r="AT81" s="5">
        <f t="shared" si="15"/>
        <v>595859.90853146673</v>
      </c>
      <c r="AU81" s="5">
        <f t="shared" si="16"/>
        <v>348462.91623991937</v>
      </c>
      <c r="AV81" s="150"/>
      <c r="AW81" s="2">
        <v>76</v>
      </c>
      <c r="AX81" s="118">
        <v>47150</v>
      </c>
      <c r="AY81" s="5">
        <f t="shared" si="48"/>
        <v>594731.96780454786</v>
      </c>
      <c r="AZ81" s="5">
        <f t="shared" si="49"/>
        <v>4474.9728547377763</v>
      </c>
      <c r="BA81" s="5">
        <f t="shared" si="17"/>
        <v>757.8980559593524</v>
      </c>
      <c r="BB81" s="35">
        <f t="shared" si="18"/>
        <v>1.5292227698950811E-2</v>
      </c>
      <c r="BC81" s="5">
        <f t="shared" si="19"/>
        <v>3717.0747987784239</v>
      </c>
      <c r="BD81" s="35">
        <f t="shared" si="20"/>
        <v>7.4999999999999997E-2</v>
      </c>
      <c r="BE81" s="5">
        <f t="shared" si="50"/>
        <v>46025.930251411271</v>
      </c>
      <c r="BF81" s="5">
        <f t="shared" si="51"/>
        <v>294072.00670865964</v>
      </c>
      <c r="BG81" s="5">
        <f t="shared" si="21"/>
        <v>593974.06974858849</v>
      </c>
      <c r="BH81" s="5">
        <f t="shared" si="22"/>
        <v>340097.93696007092</v>
      </c>
      <c r="BI81" s="150"/>
      <c r="BJ81" s="2">
        <v>76</v>
      </c>
      <c r="BK81" s="118">
        <v>47150</v>
      </c>
      <c r="BL81" s="5">
        <f t="shared" si="52"/>
        <v>592808.21885337168</v>
      </c>
      <c r="BM81" s="5">
        <f t="shared" si="53"/>
        <v>4365.9281923596263</v>
      </c>
      <c r="BN81" s="5">
        <f t="shared" si="23"/>
        <v>784.37853678717238</v>
      </c>
      <c r="BO81" s="35">
        <f t="shared" si="24"/>
        <v>1.5877887893747666E-2</v>
      </c>
      <c r="BP81" s="5">
        <f t="shared" si="25"/>
        <v>3581.549655572454</v>
      </c>
      <c r="BQ81" s="35">
        <f t="shared" si="26"/>
        <v>7.2499999999999995E-2</v>
      </c>
      <c r="BR81" s="5">
        <f t="shared" si="54"/>
        <v>47976.159683415564</v>
      </c>
      <c r="BS81" s="5">
        <f t="shared" si="55"/>
        <v>283834.38293591619</v>
      </c>
      <c r="BT81" s="5">
        <f t="shared" si="27"/>
        <v>592023.84031658457</v>
      </c>
      <c r="BU81" s="5">
        <f t="shared" si="28"/>
        <v>331810.54261933174</v>
      </c>
      <c r="BV81" s="150"/>
      <c r="BW81" s="2">
        <v>76</v>
      </c>
      <c r="BX81" s="118">
        <v>47150</v>
      </c>
      <c r="BY81" s="5">
        <f t="shared" si="56"/>
        <v>590819.59738590533</v>
      </c>
      <c r="BZ81" s="5">
        <f t="shared" si="57"/>
        <v>4257.9359691467689</v>
      </c>
      <c r="CA81" s="5">
        <f t="shared" si="29"/>
        <v>811.48831772898757</v>
      </c>
      <c r="CB81" s="35">
        <f t="shared" si="30"/>
        <v>1.6481951268768391E-2</v>
      </c>
      <c r="CC81" s="5">
        <f t="shared" si="31"/>
        <v>3446.4476514177813</v>
      </c>
      <c r="CD81" s="35">
        <f t="shared" si="32"/>
        <v>7.0000000000000007E-2</v>
      </c>
      <c r="CE81" s="5">
        <f t="shared" si="58"/>
        <v>49991.890931823982</v>
      </c>
      <c r="CF81" s="5">
        <f t="shared" si="59"/>
        <v>273611.24272333056</v>
      </c>
      <c r="CG81" s="5">
        <f t="shared" si="33"/>
        <v>590008.10906817636</v>
      </c>
      <c r="CH81" s="5">
        <f t="shared" si="34"/>
        <v>323603.13365515455</v>
      </c>
    </row>
    <row r="82" spans="9:86" ht="14.25" customHeight="1">
      <c r="I82" s="150"/>
      <c r="J82" s="2">
        <v>77</v>
      </c>
      <c r="K82" s="118">
        <v>47178</v>
      </c>
      <c r="L82" s="5">
        <f t="shared" si="35"/>
        <v>599443.09134286048</v>
      </c>
      <c r="M82" s="5">
        <f t="shared" si="0"/>
        <v>4808.1062659259223</v>
      </c>
      <c r="N82" s="5">
        <f t="shared" si="1"/>
        <v>686.93501294375619</v>
      </c>
      <c r="O82" s="35">
        <f t="shared" si="2"/>
        <v>1.3751464107891839E-2</v>
      </c>
      <c r="P82" s="5">
        <f t="shared" si="3"/>
        <v>4121.1712529821662</v>
      </c>
      <c r="Q82" s="35">
        <f t="shared" si="4"/>
        <v>8.2500000000000018E-2</v>
      </c>
      <c r="R82" s="5">
        <f t="shared" si="36"/>
        <v>41243.843670083712</v>
      </c>
      <c r="S82" s="5">
        <f t="shared" si="37"/>
        <v>328980.33880621224</v>
      </c>
      <c r="T82" s="5">
        <f t="shared" si="38"/>
        <v>598756.15632991667</v>
      </c>
      <c r="U82" s="5">
        <f t="shared" si="39"/>
        <v>370224.18247629597</v>
      </c>
      <c r="V82" s="150"/>
      <c r="W82" s="2">
        <v>77</v>
      </c>
      <c r="X82" s="118">
        <v>47178</v>
      </c>
      <c r="Y82" s="5">
        <f t="shared" si="40"/>
        <v>597682.51530946256</v>
      </c>
      <c r="Z82" s="5">
        <f t="shared" si="41"/>
        <v>4696.0932728280159</v>
      </c>
      <c r="AA82" s="5">
        <f t="shared" si="5"/>
        <v>711.5431707649318</v>
      </c>
      <c r="AB82" s="35">
        <f t="shared" si="6"/>
        <v>1.4286042891447453E-2</v>
      </c>
      <c r="AC82" s="5">
        <f t="shared" si="7"/>
        <v>3984.5501020630841</v>
      </c>
      <c r="AD82" s="35">
        <f t="shared" si="8"/>
        <v>0.08</v>
      </c>
      <c r="AE82" s="5">
        <f t="shared" si="42"/>
        <v>43029.027861302275</v>
      </c>
      <c r="AF82" s="5">
        <f t="shared" si="43"/>
        <v>318570.15414645494</v>
      </c>
      <c r="AG82" s="5">
        <f t="shared" si="9"/>
        <v>596970.97213869763</v>
      </c>
      <c r="AH82" s="5">
        <f t="shared" si="10"/>
        <v>361599.18200775719</v>
      </c>
      <c r="AI82" s="150"/>
      <c r="AJ82" s="2">
        <v>77</v>
      </c>
      <c r="AK82" s="118">
        <v>47178</v>
      </c>
      <c r="AL82" s="5">
        <f t="shared" si="44"/>
        <v>595859.90853146673</v>
      </c>
      <c r="AM82" s="5">
        <f t="shared" si="45"/>
        <v>4585.0383715778862</v>
      </c>
      <c r="AN82" s="5">
        <f t="shared" si="11"/>
        <v>736.7764623121634</v>
      </c>
      <c r="AO82" s="35">
        <f t="shared" si="12"/>
        <v>1.4837913108696858E-2</v>
      </c>
      <c r="AP82" s="5">
        <f t="shared" si="13"/>
        <v>3848.2619092657228</v>
      </c>
      <c r="AQ82" s="35">
        <f t="shared" si="14"/>
        <v>7.7499999999999999E-2</v>
      </c>
      <c r="AR82" s="5">
        <f t="shared" si="46"/>
        <v>44876.867930845678</v>
      </c>
      <c r="AS82" s="5">
        <f t="shared" si="47"/>
        <v>308171.08668065158</v>
      </c>
      <c r="AT82" s="5">
        <f t="shared" si="15"/>
        <v>595123.13206915453</v>
      </c>
      <c r="AU82" s="5">
        <f t="shared" si="16"/>
        <v>353047.95461149723</v>
      </c>
      <c r="AV82" s="150"/>
      <c r="AW82" s="2">
        <v>77</v>
      </c>
      <c r="AX82" s="118">
        <v>47178</v>
      </c>
      <c r="AY82" s="5">
        <f t="shared" si="48"/>
        <v>593974.06974858849</v>
      </c>
      <c r="AZ82" s="5">
        <f t="shared" si="49"/>
        <v>4474.9728547377763</v>
      </c>
      <c r="BA82" s="5">
        <f t="shared" si="17"/>
        <v>762.63491880909851</v>
      </c>
      <c r="BB82" s="35">
        <f t="shared" si="18"/>
        <v>1.5407438627047793E-2</v>
      </c>
      <c r="BC82" s="5">
        <f t="shared" si="19"/>
        <v>3712.3379359286778</v>
      </c>
      <c r="BD82" s="35">
        <f t="shared" si="20"/>
        <v>7.4999999999999997E-2</v>
      </c>
      <c r="BE82" s="5">
        <f t="shared" si="50"/>
        <v>46788.565170220369</v>
      </c>
      <c r="BF82" s="5">
        <f t="shared" si="51"/>
        <v>297784.3446445883</v>
      </c>
      <c r="BG82" s="5">
        <f t="shared" si="21"/>
        <v>593211.43482977943</v>
      </c>
      <c r="BH82" s="5">
        <f t="shared" si="22"/>
        <v>344572.90981480869</v>
      </c>
      <c r="BI82" s="150"/>
      <c r="BJ82" s="2">
        <v>77</v>
      </c>
      <c r="BK82" s="118">
        <v>47178</v>
      </c>
      <c r="BL82" s="5">
        <f t="shared" si="52"/>
        <v>592023.84031658457</v>
      </c>
      <c r="BM82" s="5">
        <f t="shared" si="53"/>
        <v>4365.9281923596263</v>
      </c>
      <c r="BN82" s="5">
        <f t="shared" si="23"/>
        <v>789.11749044692806</v>
      </c>
      <c r="BO82" s="35">
        <f t="shared" si="24"/>
        <v>1.5994980675608221E-2</v>
      </c>
      <c r="BP82" s="5">
        <f t="shared" si="25"/>
        <v>3576.8107019126983</v>
      </c>
      <c r="BQ82" s="35">
        <f t="shared" si="26"/>
        <v>7.2499999999999995E-2</v>
      </c>
      <c r="BR82" s="5">
        <f t="shared" si="54"/>
        <v>48765.277173862494</v>
      </c>
      <c r="BS82" s="5">
        <f t="shared" si="55"/>
        <v>287411.19363782887</v>
      </c>
      <c r="BT82" s="5">
        <f t="shared" si="27"/>
        <v>591234.72282613767</v>
      </c>
      <c r="BU82" s="5">
        <f t="shared" si="28"/>
        <v>336176.47081169137</v>
      </c>
      <c r="BV82" s="150"/>
      <c r="BW82" s="2">
        <v>77</v>
      </c>
      <c r="BX82" s="118">
        <v>47178</v>
      </c>
      <c r="BY82" s="5">
        <f t="shared" si="56"/>
        <v>590008.10906817636</v>
      </c>
      <c r="BZ82" s="5">
        <f t="shared" si="57"/>
        <v>4257.9359691467689</v>
      </c>
      <c r="CA82" s="5">
        <f t="shared" si="29"/>
        <v>816.22199958240662</v>
      </c>
      <c r="CB82" s="35">
        <f t="shared" si="30"/>
        <v>1.6600897249459824E-2</v>
      </c>
      <c r="CC82" s="5">
        <f t="shared" si="31"/>
        <v>3441.7139695643623</v>
      </c>
      <c r="CD82" s="35">
        <f t="shared" si="32"/>
        <v>7.0000000000000007E-2</v>
      </c>
      <c r="CE82" s="5">
        <f t="shared" si="58"/>
        <v>50808.112931406387</v>
      </c>
      <c r="CF82" s="5">
        <f t="shared" si="59"/>
        <v>277052.95669289492</v>
      </c>
      <c r="CG82" s="5">
        <f t="shared" si="33"/>
        <v>589191.88706859399</v>
      </c>
      <c r="CH82" s="5">
        <f t="shared" si="34"/>
        <v>327861.06962430128</v>
      </c>
    </row>
    <row r="83" spans="9:86" ht="14.25" customHeight="1">
      <c r="I83" s="150"/>
      <c r="J83" s="2">
        <v>78</v>
      </c>
      <c r="K83" s="118">
        <v>47209</v>
      </c>
      <c r="L83" s="5">
        <f t="shared" si="35"/>
        <v>598756.15632991667</v>
      </c>
      <c r="M83" s="5">
        <f t="shared" si="0"/>
        <v>4808.1062659259223</v>
      </c>
      <c r="N83" s="5">
        <f t="shared" si="1"/>
        <v>691.65769115774492</v>
      </c>
      <c r="O83" s="35">
        <f t="shared" si="2"/>
        <v>1.3861890531142481E-2</v>
      </c>
      <c r="P83" s="5">
        <f t="shared" si="3"/>
        <v>4116.4485747681774</v>
      </c>
      <c r="Q83" s="35">
        <f t="shared" si="4"/>
        <v>8.2500000000000018E-2</v>
      </c>
      <c r="R83" s="5">
        <f t="shared" si="36"/>
        <v>41935.501361241455</v>
      </c>
      <c r="S83" s="5">
        <f t="shared" si="37"/>
        <v>333096.78738098044</v>
      </c>
      <c r="T83" s="5">
        <f t="shared" si="38"/>
        <v>598064.4986387589</v>
      </c>
      <c r="U83" s="5">
        <f t="shared" si="39"/>
        <v>375032.28874222189</v>
      </c>
      <c r="V83" s="150"/>
      <c r="W83" s="2">
        <v>78</v>
      </c>
      <c r="X83" s="118">
        <v>47209</v>
      </c>
      <c r="Y83" s="5">
        <f t="shared" si="40"/>
        <v>596970.97213869763</v>
      </c>
      <c r="Z83" s="5">
        <f t="shared" si="41"/>
        <v>4696.0932728280159</v>
      </c>
      <c r="AA83" s="5">
        <f t="shared" si="5"/>
        <v>716.2867919033647</v>
      </c>
      <c r="AB83" s="35">
        <f t="shared" si="6"/>
        <v>1.4398424553285228E-2</v>
      </c>
      <c r="AC83" s="5">
        <f t="shared" si="7"/>
        <v>3979.8064809246512</v>
      </c>
      <c r="AD83" s="35">
        <f t="shared" si="8"/>
        <v>0.08</v>
      </c>
      <c r="AE83" s="5">
        <f t="shared" si="42"/>
        <v>43745.314653205642</v>
      </c>
      <c r="AF83" s="5">
        <f t="shared" si="43"/>
        <v>322549.96062737959</v>
      </c>
      <c r="AG83" s="5">
        <f t="shared" si="9"/>
        <v>596254.68534679431</v>
      </c>
      <c r="AH83" s="5">
        <f t="shared" si="10"/>
        <v>366295.27528058522</v>
      </c>
      <c r="AI83" s="150"/>
      <c r="AJ83" s="2">
        <v>78</v>
      </c>
      <c r="AK83" s="118">
        <v>47209</v>
      </c>
      <c r="AL83" s="5">
        <f t="shared" si="44"/>
        <v>595123.13206915453</v>
      </c>
      <c r="AM83" s="5">
        <f t="shared" si="45"/>
        <v>4585.0383715778862</v>
      </c>
      <c r="AN83" s="5">
        <f t="shared" si="11"/>
        <v>741.53481029793011</v>
      </c>
      <c r="AO83" s="35">
        <f t="shared" si="12"/>
        <v>1.4952229621182237E-2</v>
      </c>
      <c r="AP83" s="5">
        <f t="shared" si="13"/>
        <v>3843.5035612799561</v>
      </c>
      <c r="AQ83" s="35">
        <f t="shared" si="14"/>
        <v>7.7499999999999999E-2</v>
      </c>
      <c r="AR83" s="5">
        <f t="shared" si="46"/>
        <v>45618.402741143611</v>
      </c>
      <c r="AS83" s="5">
        <f t="shared" si="47"/>
        <v>312014.59024193155</v>
      </c>
      <c r="AT83" s="5">
        <f t="shared" si="15"/>
        <v>594381.59725885664</v>
      </c>
      <c r="AU83" s="5">
        <f t="shared" si="16"/>
        <v>357632.99298307515</v>
      </c>
      <c r="AV83" s="150"/>
      <c r="AW83" s="2">
        <v>78</v>
      </c>
      <c r="AX83" s="118">
        <v>47209</v>
      </c>
      <c r="AY83" s="5">
        <f t="shared" si="48"/>
        <v>593211.43482977943</v>
      </c>
      <c r="AZ83" s="5">
        <f t="shared" si="49"/>
        <v>4474.9728547377763</v>
      </c>
      <c r="BA83" s="5">
        <f t="shared" si="17"/>
        <v>767.40138705165509</v>
      </c>
      <c r="BB83" s="35">
        <f t="shared" si="18"/>
        <v>1.552366678039898E-2</v>
      </c>
      <c r="BC83" s="5">
        <f t="shared" si="19"/>
        <v>3707.5714676861212</v>
      </c>
      <c r="BD83" s="35">
        <f t="shared" si="20"/>
        <v>7.4999999999999997E-2</v>
      </c>
      <c r="BE83" s="5">
        <f t="shared" si="50"/>
        <v>47555.966557272026</v>
      </c>
      <c r="BF83" s="5">
        <f t="shared" si="51"/>
        <v>301491.9161122744</v>
      </c>
      <c r="BG83" s="5">
        <f t="shared" si="21"/>
        <v>592444.03344272776</v>
      </c>
      <c r="BH83" s="5">
        <f t="shared" si="22"/>
        <v>349047.88266954641</v>
      </c>
      <c r="BI83" s="150"/>
      <c r="BJ83" s="2">
        <v>78</v>
      </c>
      <c r="BK83" s="118">
        <v>47209</v>
      </c>
      <c r="BL83" s="5">
        <f t="shared" si="52"/>
        <v>591234.72282613767</v>
      </c>
      <c r="BM83" s="5">
        <f t="shared" si="53"/>
        <v>4365.9281923596263</v>
      </c>
      <c r="BN83" s="5">
        <f t="shared" si="23"/>
        <v>793.88507528504442</v>
      </c>
      <c r="BO83" s="35">
        <f t="shared" si="24"/>
        <v>1.6113094403323792E-2</v>
      </c>
      <c r="BP83" s="5">
        <f t="shared" si="25"/>
        <v>3572.0431170745819</v>
      </c>
      <c r="BQ83" s="35">
        <f t="shared" si="26"/>
        <v>7.2499999999999995E-2</v>
      </c>
      <c r="BR83" s="5">
        <f t="shared" si="54"/>
        <v>49559.162249147535</v>
      </c>
      <c r="BS83" s="5">
        <f t="shared" si="55"/>
        <v>290983.23675490345</v>
      </c>
      <c r="BT83" s="5">
        <f t="shared" si="27"/>
        <v>590440.83775085257</v>
      </c>
      <c r="BU83" s="5">
        <f t="shared" si="28"/>
        <v>340542.399004051</v>
      </c>
      <c r="BV83" s="150"/>
      <c r="BW83" s="2">
        <v>78</v>
      </c>
      <c r="BX83" s="118">
        <v>47209</v>
      </c>
      <c r="BY83" s="5">
        <f t="shared" si="56"/>
        <v>589191.88706859399</v>
      </c>
      <c r="BZ83" s="5">
        <f t="shared" si="57"/>
        <v>4257.9359691467689</v>
      </c>
      <c r="CA83" s="5">
        <f t="shared" si="29"/>
        <v>820.98329457997033</v>
      </c>
      <c r="CB83" s="35">
        <f t="shared" si="30"/>
        <v>1.67208676004948E-2</v>
      </c>
      <c r="CC83" s="5">
        <f t="shared" si="31"/>
        <v>3436.9526745667986</v>
      </c>
      <c r="CD83" s="35">
        <f t="shared" si="32"/>
        <v>7.0000000000000007E-2</v>
      </c>
      <c r="CE83" s="5">
        <f t="shared" si="58"/>
        <v>51629.096225986359</v>
      </c>
      <c r="CF83" s="5">
        <f t="shared" si="59"/>
        <v>280489.90936746175</v>
      </c>
      <c r="CG83" s="5">
        <f t="shared" si="33"/>
        <v>588370.90377401398</v>
      </c>
      <c r="CH83" s="5">
        <f t="shared" si="34"/>
        <v>332119.00559344812</v>
      </c>
    </row>
    <row r="84" spans="9:86" ht="14.25" customHeight="1">
      <c r="I84" s="150"/>
      <c r="J84" s="2">
        <v>79</v>
      </c>
      <c r="K84" s="118">
        <v>47239</v>
      </c>
      <c r="L84" s="5">
        <f t="shared" si="35"/>
        <v>598064.4986387589</v>
      </c>
      <c r="M84" s="5">
        <f t="shared" si="0"/>
        <v>4808.1062659259223</v>
      </c>
      <c r="N84" s="5">
        <f t="shared" si="1"/>
        <v>696.4128377844545</v>
      </c>
      <c r="O84" s="35">
        <f t="shared" si="2"/>
        <v>1.397333242891783E-2</v>
      </c>
      <c r="P84" s="5">
        <f t="shared" si="3"/>
        <v>4111.6934281414678</v>
      </c>
      <c r="Q84" s="35">
        <f t="shared" si="4"/>
        <v>8.2500000000000018E-2</v>
      </c>
      <c r="R84" s="5">
        <f t="shared" si="36"/>
        <v>42631.914199025909</v>
      </c>
      <c r="S84" s="5">
        <f t="shared" si="37"/>
        <v>337208.48080912192</v>
      </c>
      <c r="T84" s="5">
        <f t="shared" si="38"/>
        <v>597368.0858009744</v>
      </c>
      <c r="U84" s="5">
        <f t="shared" si="39"/>
        <v>379840.39500814781</v>
      </c>
      <c r="V84" s="150"/>
      <c r="W84" s="2">
        <v>79</v>
      </c>
      <c r="X84" s="118">
        <v>47239</v>
      </c>
      <c r="Y84" s="5">
        <f t="shared" si="40"/>
        <v>596254.68534679431</v>
      </c>
      <c r="Z84" s="5">
        <f t="shared" si="41"/>
        <v>4696.0932728280159</v>
      </c>
      <c r="AA84" s="5">
        <f t="shared" si="5"/>
        <v>721.06203718272036</v>
      </c>
      <c r="AB84" s="35">
        <f t="shared" si="6"/>
        <v>1.4511826336693734E-2</v>
      </c>
      <c r="AC84" s="5">
        <f t="shared" si="7"/>
        <v>3975.0312356452955</v>
      </c>
      <c r="AD84" s="35">
        <f t="shared" si="8"/>
        <v>0.08</v>
      </c>
      <c r="AE84" s="5">
        <f t="shared" si="42"/>
        <v>44466.376690388359</v>
      </c>
      <c r="AF84" s="5">
        <f t="shared" si="43"/>
        <v>326524.99186302489</v>
      </c>
      <c r="AG84" s="5">
        <f t="shared" si="9"/>
        <v>595533.62330961158</v>
      </c>
      <c r="AH84" s="5">
        <f t="shared" si="10"/>
        <v>370991.36855341325</v>
      </c>
      <c r="AI84" s="150"/>
      <c r="AJ84" s="2">
        <v>79</v>
      </c>
      <c r="AK84" s="118">
        <v>47239</v>
      </c>
      <c r="AL84" s="5">
        <f t="shared" si="44"/>
        <v>594381.59725885664</v>
      </c>
      <c r="AM84" s="5">
        <f t="shared" si="45"/>
        <v>4585.0383715778862</v>
      </c>
      <c r="AN84" s="5">
        <f t="shared" si="11"/>
        <v>746.32388928110367</v>
      </c>
      <c r="AO84" s="35">
        <f t="shared" si="12"/>
        <v>1.5067570585421242E-2</v>
      </c>
      <c r="AP84" s="5">
        <f t="shared" si="13"/>
        <v>3838.7144822967825</v>
      </c>
      <c r="AQ84" s="35">
        <f t="shared" si="14"/>
        <v>7.7499999999999999E-2</v>
      </c>
      <c r="AR84" s="5">
        <f t="shared" si="46"/>
        <v>46364.726630424717</v>
      </c>
      <c r="AS84" s="5">
        <f t="shared" si="47"/>
        <v>315853.30472422834</v>
      </c>
      <c r="AT84" s="5">
        <f t="shared" si="15"/>
        <v>593635.2733695755</v>
      </c>
      <c r="AU84" s="5">
        <f t="shared" si="16"/>
        <v>362218.03135465307</v>
      </c>
      <c r="AV84" s="150"/>
      <c r="AW84" s="2">
        <v>79</v>
      </c>
      <c r="AX84" s="118">
        <v>47239</v>
      </c>
      <c r="AY84" s="5">
        <f t="shared" si="48"/>
        <v>592444.03344272776</v>
      </c>
      <c r="AZ84" s="5">
        <f t="shared" si="49"/>
        <v>4474.9728547377763</v>
      </c>
      <c r="BA84" s="5">
        <f t="shared" si="17"/>
        <v>772.19764572072791</v>
      </c>
      <c r="BB84" s="35">
        <f t="shared" si="18"/>
        <v>1.5640923404699164E-2</v>
      </c>
      <c r="BC84" s="5">
        <f t="shared" si="19"/>
        <v>3702.7752090170484</v>
      </c>
      <c r="BD84" s="35">
        <f t="shared" si="20"/>
        <v>7.4999999999999997E-2</v>
      </c>
      <c r="BE84" s="5">
        <f t="shared" si="50"/>
        <v>48328.164202992753</v>
      </c>
      <c r="BF84" s="5">
        <f t="shared" si="51"/>
        <v>305194.69132129144</v>
      </c>
      <c r="BG84" s="5">
        <f t="shared" si="21"/>
        <v>591671.83579700708</v>
      </c>
      <c r="BH84" s="5">
        <f t="shared" si="22"/>
        <v>353522.85552428418</v>
      </c>
      <c r="BI84" s="150"/>
      <c r="BJ84" s="2">
        <v>79</v>
      </c>
      <c r="BK84" s="118">
        <v>47239</v>
      </c>
      <c r="BL84" s="5">
        <f t="shared" si="52"/>
        <v>590440.83775085257</v>
      </c>
      <c r="BM84" s="5">
        <f t="shared" si="53"/>
        <v>4365.9281923596263</v>
      </c>
      <c r="BN84" s="5">
        <f t="shared" si="23"/>
        <v>798.68146428155887</v>
      </c>
      <c r="BO84" s="35">
        <f t="shared" si="24"/>
        <v>1.6232240317061077E-2</v>
      </c>
      <c r="BP84" s="5">
        <f t="shared" si="25"/>
        <v>3567.2467280780675</v>
      </c>
      <c r="BQ84" s="35">
        <f t="shared" si="26"/>
        <v>7.2499999999999995E-2</v>
      </c>
      <c r="BR84" s="5">
        <f t="shared" si="54"/>
        <v>50357.843713429094</v>
      </c>
      <c r="BS84" s="5">
        <f t="shared" si="55"/>
        <v>294550.48348298151</v>
      </c>
      <c r="BT84" s="5">
        <f t="shared" si="27"/>
        <v>589642.15628657106</v>
      </c>
      <c r="BU84" s="5">
        <f t="shared" si="28"/>
        <v>344908.32719641062</v>
      </c>
      <c r="BV84" s="150"/>
      <c r="BW84" s="2">
        <v>79</v>
      </c>
      <c r="BX84" s="118">
        <v>47239</v>
      </c>
      <c r="BY84" s="5">
        <f t="shared" si="56"/>
        <v>588370.90377401398</v>
      </c>
      <c r="BZ84" s="5">
        <f t="shared" si="57"/>
        <v>4257.9359691467689</v>
      </c>
      <c r="CA84" s="5">
        <f t="shared" si="29"/>
        <v>825.77236379835404</v>
      </c>
      <c r="CB84" s="35">
        <f t="shared" si="30"/>
        <v>1.684187355632099E-2</v>
      </c>
      <c r="CC84" s="5">
        <f t="shared" si="31"/>
        <v>3432.1636053484149</v>
      </c>
      <c r="CD84" s="35">
        <f t="shared" si="32"/>
        <v>7.0000000000000007E-2</v>
      </c>
      <c r="CE84" s="5">
        <f t="shared" si="58"/>
        <v>52454.86858978471</v>
      </c>
      <c r="CF84" s="5">
        <f t="shared" si="59"/>
        <v>283922.07297281019</v>
      </c>
      <c r="CG84" s="5">
        <f t="shared" si="33"/>
        <v>587545.13141021563</v>
      </c>
      <c r="CH84" s="5">
        <f t="shared" si="34"/>
        <v>336376.9415625949</v>
      </c>
    </row>
    <row r="85" spans="9:86" ht="14.25" customHeight="1">
      <c r="I85" s="150"/>
      <c r="J85" s="2">
        <v>80</v>
      </c>
      <c r="K85" s="118">
        <v>47270</v>
      </c>
      <c r="L85" s="5">
        <f t="shared" si="35"/>
        <v>597368.0858009744</v>
      </c>
      <c r="M85" s="5">
        <f t="shared" si="0"/>
        <v>4808.1062659259223</v>
      </c>
      <c r="N85" s="5">
        <f t="shared" si="1"/>
        <v>701.20067604422366</v>
      </c>
      <c r="O85" s="35">
        <f t="shared" si="2"/>
        <v>1.4085801221282716E-2</v>
      </c>
      <c r="P85" s="5">
        <f t="shared" si="3"/>
        <v>4106.9055898816987</v>
      </c>
      <c r="Q85" s="35">
        <f t="shared" si="4"/>
        <v>8.249999999999999E-2</v>
      </c>
      <c r="R85" s="5">
        <f t="shared" si="36"/>
        <v>43333.114875070132</v>
      </c>
      <c r="S85" s="5">
        <f t="shared" si="37"/>
        <v>341315.38639900362</v>
      </c>
      <c r="T85" s="5">
        <f t="shared" si="38"/>
        <v>596666.88512493018</v>
      </c>
      <c r="U85" s="5">
        <f t="shared" si="39"/>
        <v>384648.50127407373</v>
      </c>
      <c r="V85" s="150"/>
      <c r="W85" s="2">
        <v>80</v>
      </c>
      <c r="X85" s="118">
        <v>47270</v>
      </c>
      <c r="Y85" s="5">
        <f t="shared" si="40"/>
        <v>595533.62330961158</v>
      </c>
      <c r="Z85" s="5">
        <f t="shared" si="41"/>
        <v>4696.0932728280159</v>
      </c>
      <c r="AA85" s="5">
        <f t="shared" si="5"/>
        <v>725.869117430605</v>
      </c>
      <c r="AB85" s="35">
        <f t="shared" si="6"/>
        <v>1.4626259657280174E-2</v>
      </c>
      <c r="AC85" s="5">
        <f t="shared" si="7"/>
        <v>3970.2241553974109</v>
      </c>
      <c r="AD85" s="35">
        <f t="shared" si="8"/>
        <v>0.08</v>
      </c>
      <c r="AE85" s="5">
        <f t="shared" si="42"/>
        <v>45192.245807818967</v>
      </c>
      <c r="AF85" s="5">
        <f t="shared" si="43"/>
        <v>330495.21601842227</v>
      </c>
      <c r="AG85" s="5">
        <f t="shared" si="9"/>
        <v>594807.75419218093</v>
      </c>
      <c r="AH85" s="5">
        <f t="shared" si="10"/>
        <v>375687.46182624123</v>
      </c>
      <c r="AI85" s="150"/>
      <c r="AJ85" s="2">
        <v>80</v>
      </c>
      <c r="AK85" s="118">
        <v>47270</v>
      </c>
      <c r="AL85" s="5">
        <f t="shared" si="44"/>
        <v>593635.2733695755</v>
      </c>
      <c r="AM85" s="5">
        <f t="shared" si="45"/>
        <v>4585.0383715778862</v>
      </c>
      <c r="AN85" s="5">
        <f t="shared" si="11"/>
        <v>751.14389773271114</v>
      </c>
      <c r="AO85" s="35">
        <f t="shared" si="12"/>
        <v>1.5183947412068487E-2</v>
      </c>
      <c r="AP85" s="5">
        <f t="shared" si="13"/>
        <v>3833.8944738451751</v>
      </c>
      <c r="AQ85" s="35">
        <f t="shared" si="14"/>
        <v>7.7499999999999999E-2</v>
      </c>
      <c r="AR85" s="5">
        <f t="shared" si="46"/>
        <v>47115.870528157429</v>
      </c>
      <c r="AS85" s="5">
        <f t="shared" si="47"/>
        <v>319687.19919807353</v>
      </c>
      <c r="AT85" s="5">
        <f t="shared" si="15"/>
        <v>592884.12947184278</v>
      </c>
      <c r="AU85" s="5">
        <f t="shared" si="16"/>
        <v>366803.06972623098</v>
      </c>
      <c r="AV85" s="150"/>
      <c r="AW85" s="2">
        <v>80</v>
      </c>
      <c r="AX85" s="118">
        <v>47270</v>
      </c>
      <c r="AY85" s="5">
        <f t="shared" si="48"/>
        <v>591671.83579700708</v>
      </c>
      <c r="AZ85" s="5">
        <f t="shared" si="49"/>
        <v>4474.9728547377763</v>
      </c>
      <c r="BA85" s="5">
        <f t="shared" si="17"/>
        <v>777.0238810064825</v>
      </c>
      <c r="BB85" s="35">
        <f t="shared" si="18"/>
        <v>1.575921990526654E-2</v>
      </c>
      <c r="BC85" s="5">
        <f t="shared" si="19"/>
        <v>3697.9489737312938</v>
      </c>
      <c r="BD85" s="35">
        <f t="shared" si="20"/>
        <v>7.4999999999999997E-2</v>
      </c>
      <c r="BE85" s="5">
        <f t="shared" si="50"/>
        <v>49105.188083999237</v>
      </c>
      <c r="BF85" s="5">
        <f t="shared" si="51"/>
        <v>308892.64029502275</v>
      </c>
      <c r="BG85" s="5">
        <f t="shared" si="21"/>
        <v>590894.81191600056</v>
      </c>
      <c r="BH85" s="5">
        <f t="shared" si="22"/>
        <v>357997.82837902196</v>
      </c>
      <c r="BI85" s="150"/>
      <c r="BJ85" s="2">
        <v>80</v>
      </c>
      <c r="BK85" s="118">
        <v>47270</v>
      </c>
      <c r="BL85" s="5">
        <f t="shared" si="52"/>
        <v>589642.15628657106</v>
      </c>
      <c r="BM85" s="5">
        <f t="shared" si="53"/>
        <v>4365.9281923596263</v>
      </c>
      <c r="BN85" s="5">
        <f t="shared" si="23"/>
        <v>803.50683146159281</v>
      </c>
      <c r="BO85" s="35">
        <f t="shared" si="24"/>
        <v>1.6352429816522449E-2</v>
      </c>
      <c r="BP85" s="5">
        <f t="shared" si="25"/>
        <v>3562.4213608980335</v>
      </c>
      <c r="BQ85" s="35">
        <f t="shared" si="26"/>
        <v>7.2499999999999995E-2</v>
      </c>
      <c r="BR85" s="5">
        <f t="shared" si="54"/>
        <v>51161.350544890687</v>
      </c>
      <c r="BS85" s="5">
        <f t="shared" si="55"/>
        <v>298112.90484387951</v>
      </c>
      <c r="BT85" s="5">
        <f t="shared" si="27"/>
        <v>588838.64945510949</v>
      </c>
      <c r="BU85" s="5">
        <f t="shared" si="28"/>
        <v>349274.25538877019</v>
      </c>
      <c r="BV85" s="150"/>
      <c r="BW85" s="2">
        <v>80</v>
      </c>
      <c r="BX85" s="118">
        <v>47270</v>
      </c>
      <c r="BY85" s="5">
        <f t="shared" si="56"/>
        <v>587545.13141021563</v>
      </c>
      <c r="BZ85" s="5">
        <f t="shared" si="57"/>
        <v>4257.9359691467689</v>
      </c>
      <c r="CA85" s="5">
        <f t="shared" si="29"/>
        <v>830.58936925384432</v>
      </c>
      <c r="CB85" s="35">
        <f t="shared" si="30"/>
        <v>1.6963926510842386E-2</v>
      </c>
      <c r="CC85" s="5">
        <f t="shared" si="31"/>
        <v>3427.3465998929246</v>
      </c>
      <c r="CD85" s="35">
        <f t="shared" si="32"/>
        <v>7.0000000000000007E-2</v>
      </c>
      <c r="CE85" s="5">
        <f t="shared" si="58"/>
        <v>53285.457959038555</v>
      </c>
      <c r="CF85" s="5">
        <f t="shared" si="59"/>
        <v>287349.41957270313</v>
      </c>
      <c r="CG85" s="5">
        <f t="shared" si="33"/>
        <v>586714.54204096179</v>
      </c>
      <c r="CH85" s="5">
        <f t="shared" si="34"/>
        <v>340634.87753174169</v>
      </c>
    </row>
    <row r="86" spans="9:86" ht="14.25" customHeight="1">
      <c r="I86" s="150"/>
      <c r="J86" s="2">
        <v>81</v>
      </c>
      <c r="K86" s="118">
        <v>47300</v>
      </c>
      <c r="L86" s="5">
        <f t="shared" si="35"/>
        <v>596666.88512493018</v>
      </c>
      <c r="M86" s="5">
        <f t="shared" si="0"/>
        <v>4808.1062659259223</v>
      </c>
      <c r="N86" s="5">
        <f t="shared" si="1"/>
        <v>706.02143069202702</v>
      </c>
      <c r="O86" s="35">
        <f t="shared" si="2"/>
        <v>1.4199308491086114E-2</v>
      </c>
      <c r="P86" s="5">
        <f t="shared" si="3"/>
        <v>4102.0848352338953</v>
      </c>
      <c r="Q86" s="35">
        <f t="shared" si="4"/>
        <v>8.2500000000000018E-2</v>
      </c>
      <c r="R86" s="5">
        <f t="shared" si="36"/>
        <v>44039.136305762157</v>
      </c>
      <c r="S86" s="5">
        <f t="shared" si="37"/>
        <v>345417.47123423754</v>
      </c>
      <c r="T86" s="5">
        <f t="shared" si="38"/>
        <v>595960.86369423813</v>
      </c>
      <c r="U86" s="5">
        <f t="shared" si="39"/>
        <v>389456.60753999971</v>
      </c>
      <c r="V86" s="150"/>
      <c r="W86" s="2">
        <v>81</v>
      </c>
      <c r="X86" s="118">
        <v>47300</v>
      </c>
      <c r="Y86" s="5">
        <f t="shared" si="40"/>
        <v>594807.75419218093</v>
      </c>
      <c r="Z86" s="5">
        <f t="shared" si="41"/>
        <v>4696.0932728280159</v>
      </c>
      <c r="AA86" s="5">
        <f t="shared" si="5"/>
        <v>730.70824488014296</v>
      </c>
      <c r="AB86" s="35">
        <f t="shared" si="6"/>
        <v>1.4741736093320388E-2</v>
      </c>
      <c r="AC86" s="5">
        <f t="shared" si="7"/>
        <v>3965.3850279478729</v>
      </c>
      <c r="AD86" s="35">
        <f t="shared" si="8"/>
        <v>0.08</v>
      </c>
      <c r="AE86" s="5">
        <f t="shared" si="42"/>
        <v>45922.954052699111</v>
      </c>
      <c r="AF86" s="5">
        <f t="shared" si="43"/>
        <v>334460.60104637017</v>
      </c>
      <c r="AG86" s="5">
        <f t="shared" si="9"/>
        <v>594077.04594730074</v>
      </c>
      <c r="AH86" s="5">
        <f t="shared" si="10"/>
        <v>380383.55509906926</v>
      </c>
      <c r="AI86" s="150"/>
      <c r="AJ86" s="2">
        <v>81</v>
      </c>
      <c r="AK86" s="118">
        <v>47300</v>
      </c>
      <c r="AL86" s="5">
        <f t="shared" si="44"/>
        <v>592884.12947184278</v>
      </c>
      <c r="AM86" s="5">
        <f t="shared" si="45"/>
        <v>4585.0383715778862</v>
      </c>
      <c r="AN86" s="5">
        <f t="shared" si="11"/>
        <v>755.99503540556816</v>
      </c>
      <c r="AO86" s="35">
        <f t="shared" si="12"/>
        <v>1.5301371674341067E-2</v>
      </c>
      <c r="AP86" s="5">
        <f t="shared" si="13"/>
        <v>3829.043336172318</v>
      </c>
      <c r="AQ86" s="35">
        <f t="shared" si="14"/>
        <v>7.7499999999999999E-2</v>
      </c>
      <c r="AR86" s="5">
        <f t="shared" si="46"/>
        <v>47871.865563562998</v>
      </c>
      <c r="AS86" s="5">
        <f t="shared" si="47"/>
        <v>323516.24253424583</v>
      </c>
      <c r="AT86" s="5">
        <f t="shared" si="15"/>
        <v>592128.13443643716</v>
      </c>
      <c r="AU86" s="5">
        <f t="shared" si="16"/>
        <v>371388.10809780884</v>
      </c>
      <c r="AV86" s="150"/>
      <c r="AW86" s="2">
        <v>81</v>
      </c>
      <c r="AX86" s="118">
        <v>47300</v>
      </c>
      <c r="AY86" s="5">
        <f t="shared" si="48"/>
        <v>590894.81191600056</v>
      </c>
      <c r="AZ86" s="5">
        <f t="shared" si="49"/>
        <v>4474.9728547377763</v>
      </c>
      <c r="BA86" s="5">
        <f t="shared" si="17"/>
        <v>781.88028026277289</v>
      </c>
      <c r="BB86" s="35">
        <f t="shared" si="18"/>
        <v>1.587856784988504E-2</v>
      </c>
      <c r="BC86" s="5">
        <f t="shared" si="19"/>
        <v>3693.0925744750034</v>
      </c>
      <c r="BD86" s="35">
        <f t="shared" si="20"/>
        <v>7.4999999999999997E-2</v>
      </c>
      <c r="BE86" s="5">
        <f t="shared" si="50"/>
        <v>49887.068364262013</v>
      </c>
      <c r="BF86" s="5">
        <f t="shared" si="51"/>
        <v>312585.73286949773</v>
      </c>
      <c r="BG86" s="5">
        <f t="shared" si="21"/>
        <v>590112.93163573777</v>
      </c>
      <c r="BH86" s="5">
        <f t="shared" si="22"/>
        <v>362472.80123375973</v>
      </c>
      <c r="BI86" s="150"/>
      <c r="BJ86" s="2">
        <v>81</v>
      </c>
      <c r="BK86" s="118">
        <v>47300</v>
      </c>
      <c r="BL86" s="5">
        <f t="shared" si="52"/>
        <v>588838.64945510949</v>
      </c>
      <c r="BM86" s="5">
        <f t="shared" si="53"/>
        <v>4365.9281923596263</v>
      </c>
      <c r="BN86" s="5">
        <f t="shared" si="23"/>
        <v>808.36135190167306</v>
      </c>
      <c r="BO86" s="35">
        <f t="shared" si="24"/>
        <v>1.6473674463788043E-2</v>
      </c>
      <c r="BP86" s="5">
        <f t="shared" si="25"/>
        <v>3557.5668404579533</v>
      </c>
      <c r="BQ86" s="35">
        <f t="shared" si="26"/>
        <v>7.2499999999999995E-2</v>
      </c>
      <c r="BR86" s="5">
        <f t="shared" si="54"/>
        <v>51969.71189679236</v>
      </c>
      <c r="BS86" s="5">
        <f t="shared" si="55"/>
        <v>301670.47168433748</v>
      </c>
      <c r="BT86" s="5">
        <f t="shared" si="27"/>
        <v>588030.28810320783</v>
      </c>
      <c r="BU86" s="5">
        <f t="shared" si="28"/>
        <v>353640.18358112982</v>
      </c>
      <c r="BV86" s="150"/>
      <c r="BW86" s="2">
        <v>81</v>
      </c>
      <c r="BX86" s="118">
        <v>47300</v>
      </c>
      <c r="BY86" s="5">
        <f t="shared" si="56"/>
        <v>586714.54204096179</v>
      </c>
      <c r="BZ86" s="5">
        <f t="shared" si="57"/>
        <v>4257.9359691467689</v>
      </c>
      <c r="CA86" s="5">
        <f t="shared" si="29"/>
        <v>835.43447390782512</v>
      </c>
      <c r="CB86" s="35">
        <f t="shared" si="30"/>
        <v>1.7087038020260941E-2</v>
      </c>
      <c r="CC86" s="5">
        <f t="shared" si="31"/>
        <v>3422.5014952389438</v>
      </c>
      <c r="CD86" s="35">
        <f t="shared" si="32"/>
        <v>7.0000000000000007E-2</v>
      </c>
      <c r="CE86" s="5">
        <f t="shared" si="58"/>
        <v>54120.892432946377</v>
      </c>
      <c r="CF86" s="5">
        <f t="shared" si="59"/>
        <v>290771.92106794205</v>
      </c>
      <c r="CG86" s="5">
        <f t="shared" si="33"/>
        <v>585879.10756705399</v>
      </c>
      <c r="CH86" s="5">
        <f t="shared" si="34"/>
        <v>344892.81350088841</v>
      </c>
    </row>
    <row r="87" spans="9:86" ht="14.25" customHeight="1">
      <c r="I87" s="150"/>
      <c r="J87" s="2">
        <v>82</v>
      </c>
      <c r="K87" s="118">
        <v>47331</v>
      </c>
      <c r="L87" s="5">
        <f t="shared" si="35"/>
        <v>595960.86369423813</v>
      </c>
      <c r="M87" s="5">
        <f t="shared" si="0"/>
        <v>4808.1062659259223</v>
      </c>
      <c r="N87" s="5">
        <f t="shared" si="1"/>
        <v>710.87532802803526</v>
      </c>
      <c r="O87" s="35">
        <f t="shared" si="2"/>
        <v>1.4313865986866308E-2</v>
      </c>
      <c r="P87" s="5">
        <f t="shared" si="3"/>
        <v>4097.2309378978871</v>
      </c>
      <c r="Q87" s="35">
        <f t="shared" si="4"/>
        <v>8.2500000000000004E-2</v>
      </c>
      <c r="R87" s="5">
        <f t="shared" si="36"/>
        <v>44750.011633790193</v>
      </c>
      <c r="S87" s="5">
        <f t="shared" si="37"/>
        <v>349514.70217213541</v>
      </c>
      <c r="T87" s="5">
        <f t="shared" si="38"/>
        <v>595249.98836621013</v>
      </c>
      <c r="U87" s="5">
        <f t="shared" si="39"/>
        <v>394264.71380592562</v>
      </c>
      <c r="V87" s="150"/>
      <c r="W87" s="2">
        <v>82</v>
      </c>
      <c r="X87" s="118">
        <v>47331</v>
      </c>
      <c r="Y87" s="5">
        <f t="shared" si="40"/>
        <v>594077.04594730074</v>
      </c>
      <c r="Z87" s="5">
        <f t="shared" si="41"/>
        <v>4696.0932728280159</v>
      </c>
      <c r="AA87" s="5">
        <f t="shared" si="5"/>
        <v>735.579633179344</v>
      </c>
      <c r="AB87" s="35">
        <f t="shared" si="6"/>
        <v>1.4858267388663167E-2</v>
      </c>
      <c r="AC87" s="5">
        <f t="shared" si="7"/>
        <v>3960.5136396486719</v>
      </c>
      <c r="AD87" s="35">
        <f t="shared" si="8"/>
        <v>0.08</v>
      </c>
      <c r="AE87" s="5">
        <f t="shared" si="42"/>
        <v>46658.533685878458</v>
      </c>
      <c r="AF87" s="5">
        <f t="shared" si="43"/>
        <v>338421.11468601885</v>
      </c>
      <c r="AG87" s="5">
        <f t="shared" si="9"/>
        <v>593341.46631412138</v>
      </c>
      <c r="AH87" s="5">
        <f t="shared" si="10"/>
        <v>385079.64837189729</v>
      </c>
      <c r="AI87" s="150"/>
      <c r="AJ87" s="2">
        <v>82</v>
      </c>
      <c r="AK87" s="118">
        <v>47331</v>
      </c>
      <c r="AL87" s="5">
        <f t="shared" si="44"/>
        <v>592128.13443643716</v>
      </c>
      <c r="AM87" s="5">
        <f t="shared" si="45"/>
        <v>4585.0383715778862</v>
      </c>
      <c r="AN87" s="5">
        <f t="shared" si="11"/>
        <v>760.8775033425627</v>
      </c>
      <c r="AO87" s="35">
        <f t="shared" si="12"/>
        <v>1.5419855110922588E-2</v>
      </c>
      <c r="AP87" s="5">
        <f t="shared" si="13"/>
        <v>3824.1608682353235</v>
      </c>
      <c r="AQ87" s="35">
        <f t="shared" si="14"/>
        <v>7.7499999999999999E-2</v>
      </c>
      <c r="AR87" s="5">
        <f t="shared" si="46"/>
        <v>48632.743066905561</v>
      </c>
      <c r="AS87" s="5">
        <f t="shared" si="47"/>
        <v>327340.40340248117</v>
      </c>
      <c r="AT87" s="5">
        <f t="shared" si="15"/>
        <v>591367.25693309458</v>
      </c>
      <c r="AU87" s="5">
        <f t="shared" si="16"/>
        <v>375973.14646938676</v>
      </c>
      <c r="AV87" s="150"/>
      <c r="AW87" s="2">
        <v>82</v>
      </c>
      <c r="AX87" s="118">
        <v>47331</v>
      </c>
      <c r="AY87" s="5">
        <f t="shared" si="48"/>
        <v>590112.93163573777</v>
      </c>
      <c r="AZ87" s="5">
        <f t="shared" si="49"/>
        <v>4474.9728547377763</v>
      </c>
      <c r="BA87" s="5">
        <f t="shared" si="17"/>
        <v>786.76703201441569</v>
      </c>
      <c r="BB87" s="35">
        <f t="shared" si="18"/>
        <v>1.5998978971707763E-2</v>
      </c>
      <c r="BC87" s="5">
        <f t="shared" si="19"/>
        <v>3688.2058227233606</v>
      </c>
      <c r="BD87" s="35">
        <f t="shared" si="20"/>
        <v>7.4999999999999997E-2</v>
      </c>
      <c r="BE87" s="5">
        <f t="shared" si="50"/>
        <v>50673.83539627643</v>
      </c>
      <c r="BF87" s="5">
        <f t="shared" si="51"/>
        <v>316273.93869222107</v>
      </c>
      <c r="BG87" s="5">
        <f t="shared" si="21"/>
        <v>589326.16460372333</v>
      </c>
      <c r="BH87" s="5">
        <f t="shared" si="22"/>
        <v>366947.77408849751</v>
      </c>
      <c r="BI87" s="150"/>
      <c r="BJ87" s="2">
        <v>82</v>
      </c>
      <c r="BK87" s="118">
        <v>47331</v>
      </c>
      <c r="BL87" s="5">
        <f t="shared" si="52"/>
        <v>588030.28810320783</v>
      </c>
      <c r="BM87" s="5">
        <f t="shared" si="53"/>
        <v>4365.9281923596263</v>
      </c>
      <c r="BN87" s="5">
        <f t="shared" si="23"/>
        <v>813.24520173607925</v>
      </c>
      <c r="BO87" s="35">
        <f t="shared" si="24"/>
        <v>1.6595985986218649E-2</v>
      </c>
      <c r="BP87" s="5">
        <f t="shared" si="25"/>
        <v>3552.6829906235471</v>
      </c>
      <c r="BQ87" s="35">
        <f t="shared" si="26"/>
        <v>7.2499999999999995E-2</v>
      </c>
      <c r="BR87" s="5">
        <f t="shared" si="54"/>
        <v>52782.957098528437</v>
      </c>
      <c r="BS87" s="5">
        <f t="shared" si="55"/>
        <v>305223.154674961</v>
      </c>
      <c r="BT87" s="5">
        <f t="shared" si="27"/>
        <v>587217.04290147172</v>
      </c>
      <c r="BU87" s="5">
        <f t="shared" si="28"/>
        <v>358006.11177348945</v>
      </c>
      <c r="BV87" s="150"/>
      <c r="BW87" s="2">
        <v>82</v>
      </c>
      <c r="BX87" s="118">
        <v>47331</v>
      </c>
      <c r="BY87" s="5">
        <f t="shared" si="56"/>
        <v>585879.10756705399</v>
      </c>
      <c r="BZ87" s="5">
        <f t="shared" si="57"/>
        <v>4257.9359691467689</v>
      </c>
      <c r="CA87" s="5">
        <f t="shared" si="29"/>
        <v>840.30784167228694</v>
      </c>
      <c r="CB87" s="35">
        <f t="shared" si="30"/>
        <v>1.721121980597911E-2</v>
      </c>
      <c r="CC87" s="5">
        <f t="shared" si="31"/>
        <v>3417.628127474482</v>
      </c>
      <c r="CD87" s="35">
        <f t="shared" si="32"/>
        <v>7.0000000000000007E-2</v>
      </c>
      <c r="CE87" s="5">
        <f t="shared" si="58"/>
        <v>54961.200274618663</v>
      </c>
      <c r="CF87" s="5">
        <f t="shared" si="59"/>
        <v>294189.5491954165</v>
      </c>
      <c r="CG87" s="5">
        <f t="shared" si="33"/>
        <v>585038.79972538166</v>
      </c>
      <c r="CH87" s="5">
        <f t="shared" si="34"/>
        <v>349150.7494700352</v>
      </c>
    </row>
    <row r="88" spans="9:86" ht="14.25" customHeight="1">
      <c r="I88" s="150"/>
      <c r="J88" s="2">
        <v>83</v>
      </c>
      <c r="K88" s="118">
        <v>47362</v>
      </c>
      <c r="L88" s="5">
        <f t="shared" si="35"/>
        <v>595249.98836621013</v>
      </c>
      <c r="M88" s="5">
        <f t="shared" si="0"/>
        <v>4808.1062659259223</v>
      </c>
      <c r="N88" s="5">
        <f t="shared" si="1"/>
        <v>715.76259590822747</v>
      </c>
      <c r="O88" s="35">
        <f t="shared" si="2"/>
        <v>1.4429485625818283E-2</v>
      </c>
      <c r="P88" s="5">
        <f t="shared" si="3"/>
        <v>4092.3436700176949</v>
      </c>
      <c r="Q88" s="35">
        <f t="shared" si="4"/>
        <v>8.2500000000000004E-2</v>
      </c>
      <c r="R88" s="5">
        <f t="shared" si="36"/>
        <v>45465.774229698422</v>
      </c>
      <c r="S88" s="5">
        <f t="shared" si="37"/>
        <v>353607.04584215308</v>
      </c>
      <c r="T88" s="5">
        <f t="shared" si="38"/>
        <v>594534.22577030188</v>
      </c>
      <c r="U88" s="5">
        <f t="shared" si="39"/>
        <v>399072.82007185149</v>
      </c>
      <c r="V88" s="150"/>
      <c r="W88" s="2">
        <v>83</v>
      </c>
      <c r="X88" s="118">
        <v>47362</v>
      </c>
      <c r="Y88" s="5">
        <f t="shared" si="40"/>
        <v>593341.46631412138</v>
      </c>
      <c r="Z88" s="5">
        <f t="shared" si="41"/>
        <v>4696.0932728280159</v>
      </c>
      <c r="AA88" s="5">
        <f t="shared" si="5"/>
        <v>740.48349740053982</v>
      </c>
      <c r="AB88" s="35">
        <f t="shared" si="6"/>
        <v>1.4975865455697374E-2</v>
      </c>
      <c r="AC88" s="5">
        <f t="shared" si="7"/>
        <v>3955.6097754274761</v>
      </c>
      <c r="AD88" s="35">
        <f t="shared" si="8"/>
        <v>0.08</v>
      </c>
      <c r="AE88" s="5">
        <f t="shared" si="42"/>
        <v>47399.017183279</v>
      </c>
      <c r="AF88" s="5">
        <f t="shared" si="43"/>
        <v>342376.72446144634</v>
      </c>
      <c r="AG88" s="5">
        <f t="shared" si="9"/>
        <v>592600.98281672085</v>
      </c>
      <c r="AH88" s="5">
        <f t="shared" si="10"/>
        <v>389775.74164472532</v>
      </c>
      <c r="AI88" s="150"/>
      <c r="AJ88" s="2">
        <v>83</v>
      </c>
      <c r="AK88" s="118">
        <v>47362</v>
      </c>
      <c r="AL88" s="5">
        <f t="shared" si="44"/>
        <v>591367.25693309458</v>
      </c>
      <c r="AM88" s="5">
        <f t="shared" si="45"/>
        <v>4585.0383715778862</v>
      </c>
      <c r="AN88" s="5">
        <f t="shared" si="11"/>
        <v>765.79150388498374</v>
      </c>
      <c r="AO88" s="35">
        <f t="shared" si="12"/>
        <v>1.5539409628929583E-2</v>
      </c>
      <c r="AP88" s="5">
        <f t="shared" si="13"/>
        <v>3819.2468676929025</v>
      </c>
      <c r="AQ88" s="35">
        <f t="shared" si="14"/>
        <v>7.7499999999999999E-2</v>
      </c>
      <c r="AR88" s="5">
        <f t="shared" si="46"/>
        <v>49398.534570790544</v>
      </c>
      <c r="AS88" s="5">
        <f t="shared" si="47"/>
        <v>331159.65027017408</v>
      </c>
      <c r="AT88" s="5">
        <f t="shared" si="15"/>
        <v>590601.46542920964</v>
      </c>
      <c r="AU88" s="5">
        <f t="shared" si="16"/>
        <v>380558.18484096462</v>
      </c>
      <c r="AV88" s="150"/>
      <c r="AW88" s="2">
        <v>83</v>
      </c>
      <c r="AX88" s="118">
        <v>47362</v>
      </c>
      <c r="AY88" s="5">
        <f t="shared" si="48"/>
        <v>589326.16460372333</v>
      </c>
      <c r="AZ88" s="5">
        <f t="shared" si="49"/>
        <v>4474.9728547377763</v>
      </c>
      <c r="BA88" s="5">
        <f t="shared" si="17"/>
        <v>791.68432596450566</v>
      </c>
      <c r="BB88" s="35">
        <f t="shared" si="18"/>
        <v>1.6120465172222979E-2</v>
      </c>
      <c r="BC88" s="5">
        <f t="shared" si="19"/>
        <v>3683.2885287732706</v>
      </c>
      <c r="BD88" s="35">
        <f t="shared" si="20"/>
        <v>7.4999999999999997E-2</v>
      </c>
      <c r="BE88" s="5">
        <f t="shared" si="50"/>
        <v>51465.519722240933</v>
      </c>
      <c r="BF88" s="5">
        <f t="shared" si="51"/>
        <v>319957.22722099436</v>
      </c>
      <c r="BG88" s="5">
        <f t="shared" si="21"/>
        <v>588534.48027775879</v>
      </c>
      <c r="BH88" s="5">
        <f t="shared" si="22"/>
        <v>371422.74694323528</v>
      </c>
      <c r="BI88" s="150"/>
      <c r="BJ88" s="2">
        <v>83</v>
      </c>
      <c r="BK88" s="118">
        <v>47362</v>
      </c>
      <c r="BL88" s="5">
        <f t="shared" si="52"/>
        <v>587217.04290147172</v>
      </c>
      <c r="BM88" s="5">
        <f t="shared" si="53"/>
        <v>4365.9281923596263</v>
      </c>
      <c r="BN88" s="5">
        <f t="shared" si="23"/>
        <v>818.15855816323483</v>
      </c>
      <c r="BO88" s="35">
        <f t="shared" si="24"/>
        <v>1.6719376279421355E-2</v>
      </c>
      <c r="BP88" s="5">
        <f t="shared" si="25"/>
        <v>3547.7696341963915</v>
      </c>
      <c r="BQ88" s="35">
        <f t="shared" si="26"/>
        <v>7.2499999999999995E-2</v>
      </c>
      <c r="BR88" s="5">
        <f t="shared" si="54"/>
        <v>53601.115656691669</v>
      </c>
      <c r="BS88" s="5">
        <f t="shared" si="55"/>
        <v>308770.92430915742</v>
      </c>
      <c r="BT88" s="5">
        <f t="shared" si="27"/>
        <v>586398.88434330851</v>
      </c>
      <c r="BU88" s="5">
        <f t="shared" si="28"/>
        <v>362372.03996584908</v>
      </c>
      <c r="BV88" s="150"/>
      <c r="BW88" s="2">
        <v>83</v>
      </c>
      <c r="BX88" s="118">
        <v>47362</v>
      </c>
      <c r="BY88" s="5">
        <f t="shared" si="56"/>
        <v>585038.79972538166</v>
      </c>
      <c r="BZ88" s="5">
        <f t="shared" si="57"/>
        <v>4257.9359691467689</v>
      </c>
      <c r="CA88" s="5">
        <f t="shared" si="29"/>
        <v>845.20963741537571</v>
      </c>
      <c r="CB88" s="35">
        <f t="shared" si="30"/>
        <v>1.7336483757565184E-2</v>
      </c>
      <c r="CC88" s="5">
        <f t="shared" si="31"/>
        <v>3412.7263317313932</v>
      </c>
      <c r="CD88" s="35">
        <f t="shared" si="32"/>
        <v>7.0000000000000007E-2</v>
      </c>
      <c r="CE88" s="5">
        <f t="shared" si="58"/>
        <v>55806.40991203404</v>
      </c>
      <c r="CF88" s="5">
        <f t="shared" si="59"/>
        <v>297602.27552714793</v>
      </c>
      <c r="CG88" s="5">
        <f t="shared" si="33"/>
        <v>584193.59008796629</v>
      </c>
      <c r="CH88" s="5">
        <f t="shared" si="34"/>
        <v>353408.68543918198</v>
      </c>
    </row>
    <row r="89" spans="9:86" ht="14.25" customHeight="1">
      <c r="I89" s="150"/>
      <c r="J89" s="2">
        <v>84</v>
      </c>
      <c r="K89" s="118">
        <v>47392</v>
      </c>
      <c r="L89" s="5">
        <f t="shared" si="35"/>
        <v>594534.22577030188</v>
      </c>
      <c r="M89" s="5">
        <f t="shared" si="0"/>
        <v>4808.1062659259223</v>
      </c>
      <c r="N89" s="5">
        <f t="shared" si="1"/>
        <v>720.68346375509691</v>
      </c>
      <c r="O89" s="35">
        <f t="shared" si="2"/>
        <v>1.4546179496825795E-2</v>
      </c>
      <c r="P89" s="5">
        <f t="shared" si="3"/>
        <v>4087.4228021708254</v>
      </c>
      <c r="Q89" s="35">
        <f t="shared" si="4"/>
        <v>8.2500000000000004E-2</v>
      </c>
      <c r="R89" s="5">
        <f t="shared" si="36"/>
        <v>46186.457693453522</v>
      </c>
      <c r="S89" s="5">
        <f t="shared" si="37"/>
        <v>357694.46864432388</v>
      </c>
      <c r="T89" s="5">
        <f t="shared" si="38"/>
        <v>593813.54230654682</v>
      </c>
      <c r="U89" s="5">
        <f t="shared" si="39"/>
        <v>403880.9263377774</v>
      </c>
      <c r="V89" s="150"/>
      <c r="W89" s="2">
        <v>84</v>
      </c>
      <c r="X89" s="118">
        <v>47392</v>
      </c>
      <c r="Y89" s="5">
        <f t="shared" si="40"/>
        <v>592600.98281672085</v>
      </c>
      <c r="Z89" s="5">
        <f t="shared" si="41"/>
        <v>4696.0932728280159</v>
      </c>
      <c r="AA89" s="5">
        <f t="shared" si="5"/>
        <v>745.42005404987685</v>
      </c>
      <c r="AB89" s="35">
        <f t="shared" si="6"/>
        <v>1.5094542378383192E-2</v>
      </c>
      <c r="AC89" s="5">
        <f t="shared" si="7"/>
        <v>3950.673218778139</v>
      </c>
      <c r="AD89" s="35">
        <f t="shared" si="8"/>
        <v>0.08</v>
      </c>
      <c r="AE89" s="5">
        <f t="shared" si="42"/>
        <v>48144.437237328879</v>
      </c>
      <c r="AF89" s="5">
        <f t="shared" si="43"/>
        <v>346327.3976802245</v>
      </c>
      <c r="AG89" s="5">
        <f t="shared" si="9"/>
        <v>591855.56276267092</v>
      </c>
      <c r="AH89" s="5">
        <f t="shared" si="10"/>
        <v>394471.83491755335</v>
      </c>
      <c r="AI89" s="150"/>
      <c r="AJ89" s="2">
        <v>84</v>
      </c>
      <c r="AK89" s="118">
        <v>47392</v>
      </c>
      <c r="AL89" s="5">
        <f t="shared" si="44"/>
        <v>590601.46542920964</v>
      </c>
      <c r="AM89" s="5">
        <f t="shared" si="45"/>
        <v>4585.0383715778862</v>
      </c>
      <c r="AN89" s="5">
        <f t="shared" si="11"/>
        <v>770.73724068090723</v>
      </c>
      <c r="AO89" s="35">
        <f t="shared" si="12"/>
        <v>1.5660047306942329E-2</v>
      </c>
      <c r="AP89" s="5">
        <f t="shared" si="13"/>
        <v>3814.301130896979</v>
      </c>
      <c r="AQ89" s="35">
        <f t="shared" si="14"/>
        <v>7.7499999999999999E-2</v>
      </c>
      <c r="AR89" s="5">
        <f t="shared" si="46"/>
        <v>50169.271811471452</v>
      </c>
      <c r="AS89" s="5">
        <f t="shared" si="47"/>
        <v>334973.95140107104</v>
      </c>
      <c r="AT89" s="5">
        <f t="shared" si="15"/>
        <v>589830.72818852868</v>
      </c>
      <c r="AU89" s="5">
        <f t="shared" si="16"/>
        <v>385143.22321254248</v>
      </c>
      <c r="AV89" s="150"/>
      <c r="AW89" s="2">
        <v>84</v>
      </c>
      <c r="AX89" s="118">
        <v>47392</v>
      </c>
      <c r="AY89" s="5">
        <f t="shared" si="48"/>
        <v>588534.48027775879</v>
      </c>
      <c r="AZ89" s="5">
        <f t="shared" si="49"/>
        <v>4474.9728547377763</v>
      </c>
      <c r="BA89" s="5">
        <f t="shared" si="17"/>
        <v>796.63235300178394</v>
      </c>
      <c r="BB89" s="35">
        <f t="shared" si="18"/>
        <v>1.6243038524284527E-2</v>
      </c>
      <c r="BC89" s="5">
        <f t="shared" si="19"/>
        <v>3678.3405017359923</v>
      </c>
      <c r="BD89" s="35">
        <f t="shared" si="20"/>
        <v>7.4999999999999997E-2</v>
      </c>
      <c r="BE89" s="5">
        <f t="shared" si="50"/>
        <v>52262.152075242717</v>
      </c>
      <c r="BF89" s="5">
        <f t="shared" si="51"/>
        <v>323635.56772273034</v>
      </c>
      <c r="BG89" s="5">
        <f t="shared" si="21"/>
        <v>587737.84792475705</v>
      </c>
      <c r="BH89" s="5">
        <f t="shared" si="22"/>
        <v>375897.71979797306</v>
      </c>
      <c r="BI89" s="150"/>
      <c r="BJ89" s="2">
        <v>84</v>
      </c>
      <c r="BK89" s="118">
        <v>47392</v>
      </c>
      <c r="BL89" s="5">
        <f t="shared" si="52"/>
        <v>586398.88434330851</v>
      </c>
      <c r="BM89" s="5">
        <f t="shared" si="53"/>
        <v>4365.9281923596263</v>
      </c>
      <c r="BN89" s="5">
        <f t="shared" si="23"/>
        <v>823.10159945213763</v>
      </c>
      <c r="BO89" s="35">
        <f t="shared" si="24"/>
        <v>1.684385741027947E-2</v>
      </c>
      <c r="BP89" s="5">
        <f t="shared" si="25"/>
        <v>3542.8265929074887</v>
      </c>
      <c r="BQ89" s="35">
        <f t="shared" si="26"/>
        <v>7.2499999999999995E-2</v>
      </c>
      <c r="BR89" s="5">
        <f t="shared" si="54"/>
        <v>54424.217256143806</v>
      </c>
      <c r="BS89" s="5">
        <f t="shared" si="55"/>
        <v>312313.7509020649</v>
      </c>
      <c r="BT89" s="5">
        <f t="shared" si="27"/>
        <v>585575.78274385643</v>
      </c>
      <c r="BU89" s="5">
        <f t="shared" si="28"/>
        <v>366737.96815820871</v>
      </c>
      <c r="BV89" s="150"/>
      <c r="BW89" s="2">
        <v>84</v>
      </c>
      <c r="BX89" s="118">
        <v>47392</v>
      </c>
      <c r="BY89" s="5">
        <f t="shared" si="56"/>
        <v>584193.59008796629</v>
      </c>
      <c r="BZ89" s="5">
        <f t="shared" si="57"/>
        <v>4257.9359691467689</v>
      </c>
      <c r="CA89" s="5">
        <f t="shared" si="29"/>
        <v>850.14002696696525</v>
      </c>
      <c r="CB89" s="35">
        <f t="shared" si="30"/>
        <v>1.7462841935782694E-2</v>
      </c>
      <c r="CC89" s="5">
        <f t="shared" si="31"/>
        <v>3407.7959421798037</v>
      </c>
      <c r="CD89" s="35">
        <f t="shared" si="32"/>
        <v>7.0000000000000007E-2</v>
      </c>
      <c r="CE89" s="5">
        <f t="shared" si="58"/>
        <v>56656.549939001008</v>
      </c>
      <c r="CF89" s="5">
        <f t="shared" si="59"/>
        <v>301010.07146932773</v>
      </c>
      <c r="CG89" s="5">
        <f t="shared" si="33"/>
        <v>583343.45006099937</v>
      </c>
      <c r="CH89" s="5">
        <f t="shared" si="34"/>
        <v>357666.62140832876</v>
      </c>
    </row>
    <row r="90" spans="9:86" ht="14.25" customHeight="1">
      <c r="I90" s="150"/>
      <c r="J90" s="2">
        <v>85</v>
      </c>
      <c r="K90" s="118">
        <v>47423</v>
      </c>
      <c r="L90" s="5">
        <f t="shared" si="35"/>
        <v>593813.54230654682</v>
      </c>
      <c r="M90" s="5">
        <f t="shared" si="0"/>
        <v>4808.1062659259223</v>
      </c>
      <c r="N90" s="5">
        <f t="shared" si="1"/>
        <v>725.63816256841301</v>
      </c>
      <c r="O90" s="35">
        <f t="shared" si="2"/>
        <v>1.466395986355893E-2</v>
      </c>
      <c r="P90" s="5">
        <f t="shared" si="3"/>
        <v>4082.4681033575093</v>
      </c>
      <c r="Q90" s="35">
        <f t="shared" si="4"/>
        <v>8.2500000000000004E-2</v>
      </c>
      <c r="R90" s="5">
        <f t="shared" si="36"/>
        <v>46912.095856021937</v>
      </c>
      <c r="S90" s="5">
        <f t="shared" si="37"/>
        <v>361776.93674768141</v>
      </c>
      <c r="T90" s="5">
        <f t="shared" si="38"/>
        <v>593087.90414397838</v>
      </c>
      <c r="U90" s="5">
        <f t="shared" si="39"/>
        <v>408689.03260370332</v>
      </c>
      <c r="V90" s="150"/>
      <c r="W90" s="2">
        <v>85</v>
      </c>
      <c r="X90" s="118">
        <v>47423</v>
      </c>
      <c r="Y90" s="5">
        <f t="shared" si="40"/>
        <v>591855.56276267092</v>
      </c>
      <c r="Z90" s="5">
        <f t="shared" si="41"/>
        <v>4696.0932728280159</v>
      </c>
      <c r="AA90" s="5">
        <f t="shared" si="5"/>
        <v>750.38952107687601</v>
      </c>
      <c r="AB90" s="35">
        <f t="shared" si="6"/>
        <v>1.5214310415349278E-2</v>
      </c>
      <c r="AC90" s="5">
        <f t="shared" si="7"/>
        <v>3945.7037517511399</v>
      </c>
      <c r="AD90" s="35">
        <f t="shared" si="8"/>
        <v>0.08</v>
      </c>
      <c r="AE90" s="5">
        <f t="shared" si="42"/>
        <v>48894.826758405754</v>
      </c>
      <c r="AF90" s="5">
        <f t="shared" si="43"/>
        <v>350273.10143197567</v>
      </c>
      <c r="AG90" s="5">
        <f t="shared" si="9"/>
        <v>591105.17324159399</v>
      </c>
      <c r="AH90" s="5">
        <f t="shared" si="10"/>
        <v>399167.92819038144</v>
      </c>
      <c r="AI90" s="150"/>
      <c r="AJ90" s="2">
        <v>85</v>
      </c>
      <c r="AK90" s="118">
        <v>47423</v>
      </c>
      <c r="AL90" s="5">
        <f t="shared" si="44"/>
        <v>589830.72818852868</v>
      </c>
      <c r="AM90" s="5">
        <f t="shared" si="45"/>
        <v>4585.0383715778862</v>
      </c>
      <c r="AN90" s="5">
        <f t="shared" si="11"/>
        <v>775.71491869363854</v>
      </c>
      <c r="AO90" s="35">
        <f t="shared" si="12"/>
        <v>1.5781780398101512E-2</v>
      </c>
      <c r="AP90" s="5">
        <f t="shared" si="13"/>
        <v>3809.3234528842477</v>
      </c>
      <c r="AQ90" s="35">
        <f t="shared" si="14"/>
        <v>7.7499999999999999E-2</v>
      </c>
      <c r="AR90" s="5">
        <f t="shared" si="46"/>
        <v>50944.986730165088</v>
      </c>
      <c r="AS90" s="5">
        <f t="shared" si="47"/>
        <v>338783.27485395531</v>
      </c>
      <c r="AT90" s="5">
        <f t="shared" si="15"/>
        <v>589055.01326983504</v>
      </c>
      <c r="AU90" s="5">
        <f t="shared" si="16"/>
        <v>389728.2615841204</v>
      </c>
      <c r="AV90" s="150"/>
      <c r="AW90" s="2">
        <v>85</v>
      </c>
      <c r="AX90" s="118">
        <v>47423</v>
      </c>
      <c r="AY90" s="5">
        <f t="shared" si="48"/>
        <v>587737.84792475705</v>
      </c>
      <c r="AZ90" s="5">
        <f t="shared" si="49"/>
        <v>4474.9728547377763</v>
      </c>
      <c r="BA90" s="5">
        <f t="shared" si="17"/>
        <v>801.611305208045</v>
      </c>
      <c r="BB90" s="35">
        <f t="shared" si="18"/>
        <v>1.6366711275207887E-2</v>
      </c>
      <c r="BC90" s="5">
        <f t="shared" si="19"/>
        <v>3673.3615495297313</v>
      </c>
      <c r="BD90" s="35">
        <f t="shared" si="20"/>
        <v>7.4999999999999997E-2</v>
      </c>
      <c r="BE90" s="5">
        <f t="shared" si="50"/>
        <v>53063.763380450764</v>
      </c>
      <c r="BF90" s="5">
        <f t="shared" si="51"/>
        <v>327308.92927226005</v>
      </c>
      <c r="BG90" s="5">
        <f t="shared" si="21"/>
        <v>586936.23661954899</v>
      </c>
      <c r="BH90" s="5">
        <f t="shared" si="22"/>
        <v>380372.69265271083</v>
      </c>
      <c r="BI90" s="150"/>
      <c r="BJ90" s="2">
        <v>85</v>
      </c>
      <c r="BK90" s="118">
        <v>47423</v>
      </c>
      <c r="BL90" s="5">
        <f t="shared" si="52"/>
        <v>585575.78274385643</v>
      </c>
      <c r="BM90" s="5">
        <f t="shared" si="53"/>
        <v>4365.9281923596263</v>
      </c>
      <c r="BN90" s="5">
        <f t="shared" si="23"/>
        <v>828.07450494882733</v>
      </c>
      <c r="BO90" s="35">
        <f t="shared" si="24"/>
        <v>1.6969441620048247E-2</v>
      </c>
      <c r="BP90" s="5">
        <f t="shared" si="25"/>
        <v>3537.853687410799</v>
      </c>
      <c r="BQ90" s="35">
        <f t="shared" si="26"/>
        <v>7.2499999999999995E-2</v>
      </c>
      <c r="BR90" s="5">
        <f t="shared" si="54"/>
        <v>55252.291761092631</v>
      </c>
      <c r="BS90" s="5">
        <f t="shared" si="55"/>
        <v>315851.60458947573</v>
      </c>
      <c r="BT90" s="5">
        <f t="shared" si="27"/>
        <v>584747.70823890762</v>
      </c>
      <c r="BU90" s="5">
        <f t="shared" si="28"/>
        <v>371103.89635056834</v>
      </c>
      <c r="BV90" s="150"/>
      <c r="BW90" s="2">
        <v>85</v>
      </c>
      <c r="BX90" s="118">
        <v>47423</v>
      </c>
      <c r="BY90" s="5">
        <f t="shared" si="56"/>
        <v>583343.45006099937</v>
      </c>
      <c r="BZ90" s="5">
        <f t="shared" si="57"/>
        <v>4257.9359691467689</v>
      </c>
      <c r="CA90" s="5">
        <f t="shared" si="29"/>
        <v>855.0991771242725</v>
      </c>
      <c r="CB90" s="35">
        <f t="shared" si="30"/>
        <v>1.7590306575685853E-2</v>
      </c>
      <c r="CC90" s="5">
        <f t="shared" si="31"/>
        <v>3402.8367920224964</v>
      </c>
      <c r="CD90" s="35">
        <f t="shared" si="32"/>
        <v>7.0000000000000007E-2</v>
      </c>
      <c r="CE90" s="5">
        <f t="shared" si="58"/>
        <v>57511.649116125278</v>
      </c>
      <c r="CF90" s="5">
        <f t="shared" si="59"/>
        <v>304412.90826135024</v>
      </c>
      <c r="CG90" s="5">
        <f t="shared" si="33"/>
        <v>582488.35088387504</v>
      </c>
      <c r="CH90" s="5">
        <f t="shared" si="34"/>
        <v>361924.55737747555</v>
      </c>
    </row>
    <row r="91" spans="9:86" ht="14.25" customHeight="1">
      <c r="I91" s="150"/>
      <c r="J91" s="2">
        <v>86</v>
      </c>
      <c r="K91" s="118">
        <v>47453</v>
      </c>
      <c r="L91" s="5">
        <f t="shared" si="35"/>
        <v>593087.90414397838</v>
      </c>
      <c r="M91" s="5">
        <f t="shared" si="0"/>
        <v>4808.1062659259223</v>
      </c>
      <c r="N91" s="5">
        <f t="shared" si="1"/>
        <v>730.62692493607119</v>
      </c>
      <c r="O91" s="35">
        <f t="shared" si="2"/>
        <v>1.4782839167639551E-2</v>
      </c>
      <c r="P91" s="5">
        <f t="shared" si="3"/>
        <v>4077.4793409898512</v>
      </c>
      <c r="Q91" s="35">
        <f t="shared" si="4"/>
        <v>8.2500000000000004E-2</v>
      </c>
      <c r="R91" s="5">
        <f t="shared" si="36"/>
        <v>47642.722780958007</v>
      </c>
      <c r="S91" s="5">
        <f t="shared" si="37"/>
        <v>365854.41608867125</v>
      </c>
      <c r="T91" s="5">
        <f t="shared" si="38"/>
        <v>592357.2772190423</v>
      </c>
      <c r="U91" s="5">
        <f t="shared" si="39"/>
        <v>413497.13886962924</v>
      </c>
      <c r="V91" s="150"/>
      <c r="W91" s="2">
        <v>86</v>
      </c>
      <c r="X91" s="118">
        <v>47453</v>
      </c>
      <c r="Y91" s="5">
        <f t="shared" si="40"/>
        <v>591105.17324159399</v>
      </c>
      <c r="Z91" s="5">
        <f t="shared" si="41"/>
        <v>4696.0932728280159</v>
      </c>
      <c r="AA91" s="5">
        <f t="shared" si="5"/>
        <v>755.39211788405555</v>
      </c>
      <c r="AB91" s="35">
        <f t="shared" si="6"/>
        <v>1.5335182003057481E-2</v>
      </c>
      <c r="AC91" s="5">
        <f t="shared" si="7"/>
        <v>3940.7011549439603</v>
      </c>
      <c r="AD91" s="35">
        <f t="shared" si="8"/>
        <v>0.08</v>
      </c>
      <c r="AE91" s="5">
        <f t="shared" si="42"/>
        <v>49650.218876289808</v>
      </c>
      <c r="AF91" s="5">
        <f t="shared" si="43"/>
        <v>354213.80258691963</v>
      </c>
      <c r="AG91" s="5">
        <f t="shared" si="9"/>
        <v>590349.78112370998</v>
      </c>
      <c r="AH91" s="5">
        <f t="shared" si="10"/>
        <v>403864.02146320941</v>
      </c>
      <c r="AI91" s="150"/>
      <c r="AJ91" s="2">
        <v>86</v>
      </c>
      <c r="AK91" s="118">
        <v>47453</v>
      </c>
      <c r="AL91" s="5">
        <f t="shared" si="44"/>
        <v>589055.01326983504</v>
      </c>
      <c r="AM91" s="5">
        <f t="shared" si="45"/>
        <v>4585.0383715778862</v>
      </c>
      <c r="AN91" s="5">
        <f t="shared" si="11"/>
        <v>780.72474421020161</v>
      </c>
      <c r="AO91" s="35">
        <f t="shared" si="12"/>
        <v>1.5904621333272306E-2</v>
      </c>
      <c r="AP91" s="5">
        <f t="shared" si="13"/>
        <v>3804.3136273676846</v>
      </c>
      <c r="AQ91" s="35">
        <f t="shared" si="14"/>
        <v>7.7499999999999999E-2</v>
      </c>
      <c r="AR91" s="5">
        <f t="shared" si="46"/>
        <v>51725.71147437529</v>
      </c>
      <c r="AS91" s="5">
        <f t="shared" si="47"/>
        <v>342587.58848132298</v>
      </c>
      <c r="AT91" s="5">
        <f t="shared" si="15"/>
        <v>588274.28852562478</v>
      </c>
      <c r="AU91" s="5">
        <f t="shared" si="16"/>
        <v>394313.29995569825</v>
      </c>
      <c r="AV91" s="150"/>
      <c r="AW91" s="2">
        <v>86</v>
      </c>
      <c r="AX91" s="118">
        <v>47453</v>
      </c>
      <c r="AY91" s="5">
        <f t="shared" si="48"/>
        <v>586936.23661954899</v>
      </c>
      <c r="AZ91" s="5">
        <f t="shared" si="49"/>
        <v>4474.9728547377763</v>
      </c>
      <c r="BA91" s="5">
        <f t="shared" si="17"/>
        <v>806.62137586559538</v>
      </c>
      <c r="BB91" s="35">
        <f t="shared" si="18"/>
        <v>1.6491495849933951E-2</v>
      </c>
      <c r="BC91" s="5">
        <f t="shared" si="19"/>
        <v>3668.3514788721809</v>
      </c>
      <c r="BD91" s="35">
        <f t="shared" si="20"/>
        <v>7.4999999999999997E-2</v>
      </c>
      <c r="BE91" s="5">
        <f t="shared" si="50"/>
        <v>53870.384756316358</v>
      </c>
      <c r="BF91" s="5">
        <f t="shared" si="51"/>
        <v>330977.28075113223</v>
      </c>
      <c r="BG91" s="5">
        <f t="shared" si="21"/>
        <v>586129.61524368334</v>
      </c>
      <c r="BH91" s="5">
        <f t="shared" si="22"/>
        <v>384847.6655074486</v>
      </c>
      <c r="BI91" s="150"/>
      <c r="BJ91" s="2">
        <v>86</v>
      </c>
      <c r="BK91" s="118">
        <v>47453</v>
      </c>
      <c r="BL91" s="5">
        <f t="shared" si="52"/>
        <v>584747.70823890762</v>
      </c>
      <c r="BM91" s="5">
        <f t="shared" si="53"/>
        <v>4365.9281923596263</v>
      </c>
      <c r="BN91" s="5">
        <f t="shared" si="23"/>
        <v>833.07745508289281</v>
      </c>
      <c r="BO91" s="35">
        <f t="shared" si="24"/>
        <v>1.709614132751815E-2</v>
      </c>
      <c r="BP91" s="5">
        <f t="shared" si="25"/>
        <v>3532.8507372767335</v>
      </c>
      <c r="BQ91" s="35">
        <f t="shared" si="26"/>
        <v>7.2499999999999995E-2</v>
      </c>
      <c r="BR91" s="5">
        <f t="shared" si="54"/>
        <v>56085.369216175524</v>
      </c>
      <c r="BS91" s="5">
        <f t="shared" si="55"/>
        <v>319384.45532675245</v>
      </c>
      <c r="BT91" s="5">
        <f t="shared" si="27"/>
        <v>583914.63078382472</v>
      </c>
      <c r="BU91" s="5">
        <f t="shared" si="28"/>
        <v>375469.82454292796</v>
      </c>
      <c r="BV91" s="150"/>
      <c r="BW91" s="2">
        <v>86</v>
      </c>
      <c r="BX91" s="118">
        <v>47453</v>
      </c>
      <c r="BY91" s="5">
        <f t="shared" si="56"/>
        <v>582488.35088387504</v>
      </c>
      <c r="BZ91" s="5">
        <f t="shared" si="57"/>
        <v>4257.9359691467689</v>
      </c>
      <c r="CA91" s="5">
        <f t="shared" si="29"/>
        <v>860.08725565749774</v>
      </c>
      <c r="CB91" s="35">
        <f t="shared" si="30"/>
        <v>1.7718890089782377E-2</v>
      </c>
      <c r="CC91" s="5">
        <f t="shared" si="31"/>
        <v>3397.8487134892712</v>
      </c>
      <c r="CD91" s="35">
        <f t="shared" si="32"/>
        <v>7.0000000000000007E-2</v>
      </c>
      <c r="CE91" s="5">
        <f t="shared" si="58"/>
        <v>58371.736371782776</v>
      </c>
      <c r="CF91" s="5">
        <f t="shared" si="59"/>
        <v>307810.75697483949</v>
      </c>
      <c r="CG91" s="5">
        <f t="shared" si="33"/>
        <v>581628.26362821751</v>
      </c>
      <c r="CH91" s="5">
        <f t="shared" si="34"/>
        <v>366182.49334662227</v>
      </c>
    </row>
    <row r="92" spans="9:86" ht="14.25" customHeight="1">
      <c r="I92" s="150"/>
      <c r="J92" s="2">
        <v>87</v>
      </c>
      <c r="K92" s="118">
        <v>47484</v>
      </c>
      <c r="L92" s="5">
        <f t="shared" si="35"/>
        <v>592357.2772190423</v>
      </c>
      <c r="M92" s="5">
        <f t="shared" si="0"/>
        <v>4808.1062659259223</v>
      </c>
      <c r="N92" s="5">
        <f t="shared" si="1"/>
        <v>735.64998504500636</v>
      </c>
      <c r="O92" s="35">
        <f t="shared" si="2"/>
        <v>1.4902830031875723E-2</v>
      </c>
      <c r="P92" s="5">
        <f t="shared" si="3"/>
        <v>4072.456280880916</v>
      </c>
      <c r="Q92" s="35">
        <f t="shared" si="4"/>
        <v>8.2500000000000004E-2</v>
      </c>
      <c r="R92" s="5">
        <f t="shared" si="36"/>
        <v>48378.372766003013</v>
      </c>
      <c r="S92" s="5">
        <f t="shared" si="37"/>
        <v>369926.87236955215</v>
      </c>
      <c r="T92" s="5">
        <f t="shared" si="38"/>
        <v>591621.62723399734</v>
      </c>
      <c r="U92" s="5">
        <f t="shared" si="39"/>
        <v>418305.24513555516</v>
      </c>
      <c r="V92" s="150"/>
      <c r="W92" s="2">
        <v>87</v>
      </c>
      <c r="X92" s="118">
        <v>47484</v>
      </c>
      <c r="Y92" s="5">
        <f t="shared" si="40"/>
        <v>590349.78112370998</v>
      </c>
      <c r="Z92" s="5">
        <f t="shared" si="41"/>
        <v>4696.0932728280159</v>
      </c>
      <c r="AA92" s="5">
        <f t="shared" si="5"/>
        <v>760.42806533661587</v>
      </c>
      <c r="AB92" s="35">
        <f t="shared" si="6"/>
        <v>1.5457169759036778E-2</v>
      </c>
      <c r="AC92" s="5">
        <f t="shared" si="7"/>
        <v>3935.6652074914</v>
      </c>
      <c r="AD92" s="35">
        <f t="shared" si="8"/>
        <v>0.08</v>
      </c>
      <c r="AE92" s="5">
        <f t="shared" si="42"/>
        <v>50410.646941626423</v>
      </c>
      <c r="AF92" s="5">
        <f t="shared" si="43"/>
        <v>358149.467794411</v>
      </c>
      <c r="AG92" s="5">
        <f t="shared" si="9"/>
        <v>589589.35305837332</v>
      </c>
      <c r="AH92" s="5">
        <f t="shared" si="10"/>
        <v>408560.11473603745</v>
      </c>
      <c r="AI92" s="150"/>
      <c r="AJ92" s="2">
        <v>87</v>
      </c>
      <c r="AK92" s="118">
        <v>47484</v>
      </c>
      <c r="AL92" s="5">
        <f t="shared" si="44"/>
        <v>588274.28852562478</v>
      </c>
      <c r="AM92" s="5">
        <f t="shared" si="45"/>
        <v>4585.0383715778862</v>
      </c>
      <c r="AN92" s="5">
        <f t="shared" si="11"/>
        <v>785.7669248498928</v>
      </c>
      <c r="AO92" s="35">
        <f t="shared" si="12"/>
        <v>1.6028582724277918E-2</v>
      </c>
      <c r="AP92" s="5">
        <f t="shared" si="13"/>
        <v>3799.2714467279934</v>
      </c>
      <c r="AQ92" s="35">
        <f t="shared" si="14"/>
        <v>7.7499999999999999E-2</v>
      </c>
      <c r="AR92" s="5">
        <f t="shared" si="46"/>
        <v>52511.478399225183</v>
      </c>
      <c r="AS92" s="5">
        <f t="shared" si="47"/>
        <v>346386.85992805095</v>
      </c>
      <c r="AT92" s="5">
        <f t="shared" si="15"/>
        <v>587488.52160077484</v>
      </c>
      <c r="AU92" s="5">
        <f t="shared" si="16"/>
        <v>398898.33832727611</v>
      </c>
      <c r="AV92" s="150"/>
      <c r="AW92" s="2">
        <v>87</v>
      </c>
      <c r="AX92" s="118">
        <v>47484</v>
      </c>
      <c r="AY92" s="5">
        <f t="shared" si="48"/>
        <v>586129.61524368334</v>
      </c>
      <c r="AZ92" s="5">
        <f t="shared" si="49"/>
        <v>4474.9728547377763</v>
      </c>
      <c r="BA92" s="5">
        <f t="shared" si="17"/>
        <v>811.66275946475571</v>
      </c>
      <c r="BB92" s="35">
        <f t="shared" si="18"/>
        <v>1.6617404854261941E-2</v>
      </c>
      <c r="BC92" s="5">
        <f t="shared" si="19"/>
        <v>3663.3100952730206</v>
      </c>
      <c r="BD92" s="35">
        <f t="shared" si="20"/>
        <v>7.4999999999999997E-2</v>
      </c>
      <c r="BE92" s="5">
        <f t="shared" si="50"/>
        <v>54682.047515781116</v>
      </c>
      <c r="BF92" s="5">
        <f t="shared" si="51"/>
        <v>334640.59084640525</v>
      </c>
      <c r="BG92" s="5">
        <f t="shared" si="21"/>
        <v>585317.95248421864</v>
      </c>
      <c r="BH92" s="5">
        <f t="shared" si="22"/>
        <v>389322.63836218638</v>
      </c>
      <c r="BI92" s="150"/>
      <c r="BJ92" s="2">
        <v>87</v>
      </c>
      <c r="BK92" s="118">
        <v>47484</v>
      </c>
      <c r="BL92" s="5">
        <f t="shared" si="52"/>
        <v>583914.63078382472</v>
      </c>
      <c r="BM92" s="5">
        <f t="shared" si="53"/>
        <v>4365.9281923596263</v>
      </c>
      <c r="BN92" s="5">
        <f t="shared" si="23"/>
        <v>838.11063137401879</v>
      </c>
      <c r="BO92" s="35">
        <f t="shared" si="24"/>
        <v>1.7223969132247385E-2</v>
      </c>
      <c r="BP92" s="5">
        <f t="shared" si="25"/>
        <v>3527.8175609856075</v>
      </c>
      <c r="BQ92" s="35">
        <f t="shared" si="26"/>
        <v>7.2499999999999995E-2</v>
      </c>
      <c r="BR92" s="5">
        <f t="shared" si="54"/>
        <v>56923.479847549541</v>
      </c>
      <c r="BS92" s="5">
        <f t="shared" si="55"/>
        <v>322912.27288773807</v>
      </c>
      <c r="BT92" s="5">
        <f t="shared" si="27"/>
        <v>583076.52015245066</v>
      </c>
      <c r="BU92" s="5">
        <f t="shared" si="28"/>
        <v>379835.75273528759</v>
      </c>
      <c r="BV92" s="150"/>
      <c r="BW92" s="2">
        <v>87</v>
      </c>
      <c r="BX92" s="118">
        <v>47484</v>
      </c>
      <c r="BY92" s="5">
        <f t="shared" si="56"/>
        <v>581628.26362821751</v>
      </c>
      <c r="BZ92" s="5">
        <f t="shared" si="57"/>
        <v>4257.9359691467689</v>
      </c>
      <c r="CA92" s="5">
        <f t="shared" si="29"/>
        <v>865.10443131549982</v>
      </c>
      <c r="CB92" s="35">
        <f t="shared" si="30"/>
        <v>1.784860507126558E-2</v>
      </c>
      <c r="CC92" s="5">
        <f t="shared" si="31"/>
        <v>3392.8315378312691</v>
      </c>
      <c r="CD92" s="35">
        <f t="shared" si="32"/>
        <v>7.0000000000000007E-2</v>
      </c>
      <c r="CE92" s="5">
        <f t="shared" si="58"/>
        <v>59236.840803098276</v>
      </c>
      <c r="CF92" s="5">
        <f t="shared" si="59"/>
        <v>311203.58851267077</v>
      </c>
      <c r="CG92" s="5">
        <f t="shared" si="33"/>
        <v>580763.15919690207</v>
      </c>
      <c r="CH92" s="5">
        <f t="shared" si="34"/>
        <v>370440.42931576906</v>
      </c>
    </row>
    <row r="93" spans="9:86" ht="14.25" customHeight="1">
      <c r="I93" s="150"/>
      <c r="J93" s="2">
        <v>88</v>
      </c>
      <c r="K93" s="118">
        <v>47515</v>
      </c>
      <c r="L93" s="5">
        <f t="shared" si="35"/>
        <v>591621.62723399734</v>
      </c>
      <c r="M93" s="5">
        <f t="shared" si="0"/>
        <v>4808.1062659259223</v>
      </c>
      <c r="N93" s="5">
        <f t="shared" si="1"/>
        <v>740.70757869219051</v>
      </c>
      <c r="O93" s="35">
        <f t="shared" si="2"/>
        <v>1.5023945263567458E-2</v>
      </c>
      <c r="P93" s="5">
        <f t="shared" si="3"/>
        <v>4067.3986872337318</v>
      </c>
      <c r="Q93" s="35">
        <f t="shared" si="4"/>
        <v>8.2500000000000004E-2</v>
      </c>
      <c r="R93" s="5">
        <f t="shared" si="36"/>
        <v>49119.080344695205</v>
      </c>
      <c r="S93" s="5">
        <f t="shared" si="37"/>
        <v>373994.27105678589</v>
      </c>
      <c r="T93" s="5">
        <f t="shared" si="38"/>
        <v>590880.9196553051</v>
      </c>
      <c r="U93" s="5">
        <f t="shared" si="39"/>
        <v>423113.35140148108</v>
      </c>
      <c r="V93" s="150"/>
      <c r="W93" s="2">
        <v>88</v>
      </c>
      <c r="X93" s="118">
        <v>47515</v>
      </c>
      <c r="Y93" s="5">
        <f t="shared" si="40"/>
        <v>589589.35305837332</v>
      </c>
      <c r="Z93" s="5">
        <f t="shared" si="41"/>
        <v>4696.0932728280159</v>
      </c>
      <c r="AA93" s="5">
        <f t="shared" si="5"/>
        <v>765.49758577219336</v>
      </c>
      <c r="AB93" s="35">
        <f t="shared" si="6"/>
        <v>1.5580286485188357E-2</v>
      </c>
      <c r="AC93" s="5">
        <f t="shared" si="7"/>
        <v>3930.5956870558225</v>
      </c>
      <c r="AD93" s="35">
        <f t="shared" si="8"/>
        <v>0.08</v>
      </c>
      <c r="AE93" s="5">
        <f t="shared" si="42"/>
        <v>51176.144527398617</v>
      </c>
      <c r="AF93" s="5">
        <f t="shared" si="43"/>
        <v>362080.06348146684</v>
      </c>
      <c r="AG93" s="5">
        <f t="shared" si="9"/>
        <v>588823.85547260114</v>
      </c>
      <c r="AH93" s="5">
        <f t="shared" si="10"/>
        <v>413256.20800886548</v>
      </c>
      <c r="AI93" s="150"/>
      <c r="AJ93" s="2">
        <v>88</v>
      </c>
      <c r="AK93" s="118">
        <v>47515</v>
      </c>
      <c r="AL93" s="5">
        <f t="shared" si="44"/>
        <v>587488.52160077484</v>
      </c>
      <c r="AM93" s="5">
        <f t="shared" si="45"/>
        <v>4585.0383715778862</v>
      </c>
      <c r="AN93" s="5">
        <f t="shared" si="11"/>
        <v>790.84166957288198</v>
      </c>
      <c r="AO93" s="35">
        <f t="shared" si="12"/>
        <v>1.6153677367204015E-2</v>
      </c>
      <c r="AP93" s="5">
        <f t="shared" si="13"/>
        <v>3794.1967020050042</v>
      </c>
      <c r="AQ93" s="35">
        <f t="shared" si="14"/>
        <v>7.7499999999999999E-2</v>
      </c>
      <c r="AR93" s="5">
        <f t="shared" si="46"/>
        <v>53302.320068798064</v>
      </c>
      <c r="AS93" s="5">
        <f t="shared" si="47"/>
        <v>350181.05663005594</v>
      </c>
      <c r="AT93" s="5">
        <f t="shared" si="15"/>
        <v>586697.67993120197</v>
      </c>
      <c r="AU93" s="5">
        <f t="shared" si="16"/>
        <v>403483.37669885403</v>
      </c>
      <c r="AV93" s="150"/>
      <c r="AW93" s="2">
        <v>88</v>
      </c>
      <c r="AX93" s="118">
        <v>47515</v>
      </c>
      <c r="AY93" s="5">
        <f t="shared" si="48"/>
        <v>585317.95248421864</v>
      </c>
      <c r="AZ93" s="5">
        <f t="shared" si="49"/>
        <v>4474.9728547377763</v>
      </c>
      <c r="BA93" s="5">
        <f t="shared" si="17"/>
        <v>816.7356517114099</v>
      </c>
      <c r="BB93" s="35">
        <f t="shared" si="18"/>
        <v>1.6744451078153408E-2</v>
      </c>
      <c r="BC93" s="5">
        <f t="shared" si="19"/>
        <v>3658.2372030263664</v>
      </c>
      <c r="BD93" s="35">
        <f t="shared" si="20"/>
        <v>7.4999999999999997E-2</v>
      </c>
      <c r="BE93" s="5">
        <f t="shared" si="50"/>
        <v>55498.783167492526</v>
      </c>
      <c r="BF93" s="5">
        <f t="shared" si="51"/>
        <v>338298.82804943161</v>
      </c>
      <c r="BG93" s="5">
        <f t="shared" si="21"/>
        <v>584501.21683250717</v>
      </c>
      <c r="BH93" s="5">
        <f t="shared" si="22"/>
        <v>393797.61121692415</v>
      </c>
      <c r="BI93" s="150"/>
      <c r="BJ93" s="2">
        <v>88</v>
      </c>
      <c r="BK93" s="118">
        <v>47515</v>
      </c>
      <c r="BL93" s="5">
        <f t="shared" si="52"/>
        <v>583076.52015245066</v>
      </c>
      <c r="BM93" s="5">
        <f t="shared" si="53"/>
        <v>4365.9281923596263</v>
      </c>
      <c r="BN93" s="5">
        <f t="shared" si="23"/>
        <v>843.17421643857051</v>
      </c>
      <c r="BO93" s="35">
        <f t="shared" si="24"/>
        <v>1.7352937817865448E-2</v>
      </c>
      <c r="BP93" s="5">
        <f t="shared" si="25"/>
        <v>3522.7539759210558</v>
      </c>
      <c r="BQ93" s="35">
        <f t="shared" si="26"/>
        <v>7.2499999999999995E-2</v>
      </c>
      <c r="BR93" s="5">
        <f t="shared" si="54"/>
        <v>57766.654063988113</v>
      </c>
      <c r="BS93" s="5">
        <f t="shared" si="55"/>
        <v>326435.02686365915</v>
      </c>
      <c r="BT93" s="5">
        <f t="shared" si="27"/>
        <v>582233.34593601211</v>
      </c>
      <c r="BU93" s="5">
        <f t="shared" si="28"/>
        <v>384201.68092764728</v>
      </c>
      <c r="BV93" s="150"/>
      <c r="BW93" s="2">
        <v>88</v>
      </c>
      <c r="BX93" s="118">
        <v>47515</v>
      </c>
      <c r="BY93" s="5">
        <f t="shared" si="56"/>
        <v>580763.15919690207</v>
      </c>
      <c r="BZ93" s="5">
        <f t="shared" si="57"/>
        <v>4257.9359691467689</v>
      </c>
      <c r="CA93" s="5">
        <f t="shared" si="29"/>
        <v>870.15087383150649</v>
      </c>
      <c r="CB93" s="35">
        <f t="shared" si="30"/>
        <v>1.7979464297317598E-2</v>
      </c>
      <c r="CC93" s="5">
        <f t="shared" si="31"/>
        <v>3387.7850953152624</v>
      </c>
      <c r="CD93" s="35">
        <f t="shared" si="32"/>
        <v>7.0000000000000007E-2</v>
      </c>
      <c r="CE93" s="5">
        <f t="shared" si="58"/>
        <v>60106.991676929785</v>
      </c>
      <c r="CF93" s="5">
        <f t="shared" si="59"/>
        <v>314591.37360798602</v>
      </c>
      <c r="CG93" s="5">
        <f t="shared" si="33"/>
        <v>579893.00832307059</v>
      </c>
      <c r="CH93" s="5">
        <f t="shared" si="34"/>
        <v>374698.36528491578</v>
      </c>
    </row>
    <row r="94" spans="9:86" ht="14.25" customHeight="1">
      <c r="I94" s="150"/>
      <c r="J94" s="2">
        <v>89</v>
      </c>
      <c r="K94" s="118">
        <v>47543</v>
      </c>
      <c r="L94" s="5">
        <f t="shared" si="35"/>
        <v>590880.9196553051</v>
      </c>
      <c r="M94" s="5">
        <f t="shared" si="0"/>
        <v>4808.1062659259223</v>
      </c>
      <c r="N94" s="5">
        <f t="shared" si="1"/>
        <v>745.7999432956999</v>
      </c>
      <c r="O94" s="35">
        <f t="shared" si="2"/>
        <v>1.5146197857885166E-2</v>
      </c>
      <c r="P94" s="5">
        <f t="shared" si="3"/>
        <v>4062.3063226302224</v>
      </c>
      <c r="Q94" s="35">
        <f t="shared" si="4"/>
        <v>8.2500000000000004E-2</v>
      </c>
      <c r="R94" s="5">
        <f t="shared" si="36"/>
        <v>49864.880287990905</v>
      </c>
      <c r="S94" s="5">
        <f t="shared" si="37"/>
        <v>378056.57737941609</v>
      </c>
      <c r="T94" s="5">
        <f t="shared" si="38"/>
        <v>590135.11971200944</v>
      </c>
      <c r="U94" s="5">
        <f t="shared" si="39"/>
        <v>427921.457667407</v>
      </c>
      <c r="V94" s="150"/>
      <c r="W94" s="2">
        <v>89</v>
      </c>
      <c r="X94" s="118">
        <v>47543</v>
      </c>
      <c r="Y94" s="5">
        <f t="shared" si="40"/>
        <v>588823.85547260114</v>
      </c>
      <c r="Z94" s="5">
        <f t="shared" si="41"/>
        <v>4696.0932728280159</v>
      </c>
      <c r="AA94" s="5">
        <f t="shared" si="5"/>
        <v>770.60090301067476</v>
      </c>
      <c r="AB94" s="35">
        <f t="shared" si="6"/>
        <v>1.5704545171163473E-2</v>
      </c>
      <c r="AC94" s="5">
        <f t="shared" si="7"/>
        <v>3925.4923698173411</v>
      </c>
      <c r="AD94" s="35">
        <f t="shared" si="8"/>
        <v>0.08</v>
      </c>
      <c r="AE94" s="5">
        <f t="shared" si="42"/>
        <v>51946.74543040929</v>
      </c>
      <c r="AF94" s="5">
        <f t="shared" si="43"/>
        <v>366005.55585128418</v>
      </c>
      <c r="AG94" s="5">
        <f t="shared" si="9"/>
        <v>588053.25456959044</v>
      </c>
      <c r="AH94" s="5">
        <f t="shared" si="10"/>
        <v>417952.30128169345</v>
      </c>
      <c r="AI94" s="150"/>
      <c r="AJ94" s="2">
        <v>89</v>
      </c>
      <c r="AK94" s="118">
        <v>47543</v>
      </c>
      <c r="AL94" s="5">
        <f t="shared" si="44"/>
        <v>586697.67993120197</v>
      </c>
      <c r="AM94" s="5">
        <f t="shared" si="45"/>
        <v>4585.0383715778862</v>
      </c>
      <c r="AN94" s="5">
        <f t="shared" si="11"/>
        <v>795.94918868887362</v>
      </c>
      <c r="AO94" s="35">
        <f t="shared" si="12"/>
        <v>1.6279918245776105E-2</v>
      </c>
      <c r="AP94" s="5">
        <f t="shared" si="13"/>
        <v>3789.0891828890126</v>
      </c>
      <c r="AQ94" s="35">
        <f t="shared" si="14"/>
        <v>7.7499999999999999E-2</v>
      </c>
      <c r="AR94" s="5">
        <f t="shared" si="46"/>
        <v>54098.269257486936</v>
      </c>
      <c r="AS94" s="5">
        <f t="shared" si="47"/>
        <v>353970.14581294497</v>
      </c>
      <c r="AT94" s="5">
        <f t="shared" si="15"/>
        <v>585901.73074251309</v>
      </c>
      <c r="AU94" s="5">
        <f t="shared" si="16"/>
        <v>408068.41507043189</v>
      </c>
      <c r="AV94" s="150"/>
      <c r="AW94" s="2">
        <v>89</v>
      </c>
      <c r="AX94" s="118">
        <v>47543</v>
      </c>
      <c r="AY94" s="5">
        <f t="shared" si="48"/>
        <v>584501.21683250717</v>
      </c>
      <c r="AZ94" s="5">
        <f t="shared" si="49"/>
        <v>4474.9728547377763</v>
      </c>
      <c r="BA94" s="5">
        <f t="shared" si="17"/>
        <v>821.84024953460676</v>
      </c>
      <c r="BB94" s="35">
        <f t="shared" si="18"/>
        <v>1.6872647499109189E-2</v>
      </c>
      <c r="BC94" s="5">
        <f t="shared" si="19"/>
        <v>3653.1326052031695</v>
      </c>
      <c r="BD94" s="35">
        <f t="shared" si="20"/>
        <v>7.4999999999999997E-2</v>
      </c>
      <c r="BE94" s="5">
        <f t="shared" si="50"/>
        <v>56320.623417027135</v>
      </c>
      <c r="BF94" s="5">
        <f t="shared" si="51"/>
        <v>341951.96065463481</v>
      </c>
      <c r="BG94" s="5">
        <f t="shared" si="21"/>
        <v>583679.37658297259</v>
      </c>
      <c r="BH94" s="5">
        <f t="shared" si="22"/>
        <v>398272.58407166193</v>
      </c>
      <c r="BI94" s="150"/>
      <c r="BJ94" s="2">
        <v>89</v>
      </c>
      <c r="BK94" s="118">
        <v>47543</v>
      </c>
      <c r="BL94" s="5">
        <f t="shared" si="52"/>
        <v>582233.34593601211</v>
      </c>
      <c r="BM94" s="5">
        <f t="shared" si="53"/>
        <v>4365.9281923596263</v>
      </c>
      <c r="BN94" s="5">
        <f t="shared" si="23"/>
        <v>848.26839399621986</v>
      </c>
      <c r="BO94" s="35">
        <f t="shared" si="24"/>
        <v>1.7483060355449553E-2</v>
      </c>
      <c r="BP94" s="5">
        <f t="shared" si="25"/>
        <v>3517.6597983634065</v>
      </c>
      <c r="BQ94" s="35">
        <f t="shared" si="26"/>
        <v>7.2499999999999995E-2</v>
      </c>
      <c r="BR94" s="5">
        <f t="shared" si="54"/>
        <v>58614.922457984336</v>
      </c>
      <c r="BS94" s="5">
        <f t="shared" si="55"/>
        <v>329952.68666202255</v>
      </c>
      <c r="BT94" s="5">
        <f t="shared" si="27"/>
        <v>581385.07754201593</v>
      </c>
      <c r="BU94" s="5">
        <f t="shared" si="28"/>
        <v>388567.60912000691</v>
      </c>
      <c r="BV94" s="150"/>
      <c r="BW94" s="2">
        <v>89</v>
      </c>
      <c r="BX94" s="118">
        <v>47543</v>
      </c>
      <c r="BY94" s="5">
        <f t="shared" si="56"/>
        <v>579893.00832307059</v>
      </c>
      <c r="BZ94" s="5">
        <f t="shared" si="57"/>
        <v>4257.9359691467689</v>
      </c>
      <c r="CA94" s="5">
        <f t="shared" si="29"/>
        <v>875.22675392885685</v>
      </c>
      <c r="CB94" s="35">
        <f t="shared" si="30"/>
        <v>1.8111480732485391E-2</v>
      </c>
      <c r="CC94" s="5">
        <f t="shared" si="31"/>
        <v>3382.7092152179121</v>
      </c>
      <c r="CD94" s="35">
        <f t="shared" si="32"/>
        <v>7.0000000000000007E-2</v>
      </c>
      <c r="CE94" s="5">
        <f t="shared" si="58"/>
        <v>60982.218430858644</v>
      </c>
      <c r="CF94" s="5">
        <f t="shared" si="59"/>
        <v>317974.08282320393</v>
      </c>
      <c r="CG94" s="5">
        <f t="shared" si="33"/>
        <v>579017.78156914178</v>
      </c>
      <c r="CH94" s="5">
        <f t="shared" si="34"/>
        <v>378956.30125406256</v>
      </c>
    </row>
    <row r="95" spans="9:86" ht="14.25" customHeight="1">
      <c r="I95" s="150"/>
      <c r="J95" s="2">
        <v>90</v>
      </c>
      <c r="K95" s="118">
        <v>47574</v>
      </c>
      <c r="L95" s="5">
        <f t="shared" si="35"/>
        <v>590135.11971200944</v>
      </c>
      <c r="M95" s="5">
        <f t="shared" si="0"/>
        <v>4808.1062659259223</v>
      </c>
      <c r="N95" s="5">
        <f t="shared" si="1"/>
        <v>750.92731790585731</v>
      </c>
      <c r="O95" s="35">
        <f t="shared" si="2"/>
        <v>1.5269601001322866E-2</v>
      </c>
      <c r="P95" s="5">
        <f t="shared" si="3"/>
        <v>4057.178948020065</v>
      </c>
      <c r="Q95" s="35">
        <f t="shared" si="4"/>
        <v>8.2500000000000004E-2</v>
      </c>
      <c r="R95" s="5">
        <f t="shared" si="36"/>
        <v>50615.807605896764</v>
      </c>
      <c r="S95" s="5">
        <f t="shared" si="37"/>
        <v>382113.75632743613</v>
      </c>
      <c r="T95" s="5">
        <f t="shared" si="38"/>
        <v>589384.19239410362</v>
      </c>
      <c r="U95" s="5">
        <f t="shared" si="39"/>
        <v>432729.56393333292</v>
      </c>
      <c r="V95" s="150"/>
      <c r="W95" s="2">
        <v>90</v>
      </c>
      <c r="X95" s="118">
        <v>47574</v>
      </c>
      <c r="Y95" s="5">
        <f t="shared" si="40"/>
        <v>588053.25456959044</v>
      </c>
      <c r="Z95" s="5">
        <f t="shared" si="41"/>
        <v>4696.0932728280159</v>
      </c>
      <c r="AA95" s="5">
        <f t="shared" si="5"/>
        <v>775.73824236407927</v>
      </c>
      <c r="AB95" s="35">
        <f t="shared" si="6"/>
        <v>1.5829958997816133E-2</v>
      </c>
      <c r="AC95" s="5">
        <f t="shared" si="7"/>
        <v>3920.3550304639366</v>
      </c>
      <c r="AD95" s="35">
        <f t="shared" si="8"/>
        <v>0.08</v>
      </c>
      <c r="AE95" s="5">
        <f t="shared" si="42"/>
        <v>52722.483672773371</v>
      </c>
      <c r="AF95" s="5">
        <f t="shared" si="43"/>
        <v>369925.91088174813</v>
      </c>
      <c r="AG95" s="5">
        <f t="shared" si="9"/>
        <v>587277.51632722642</v>
      </c>
      <c r="AH95" s="5">
        <f t="shared" si="10"/>
        <v>422648.39455452148</v>
      </c>
      <c r="AI95" s="150"/>
      <c r="AJ95" s="2">
        <v>90</v>
      </c>
      <c r="AK95" s="118">
        <v>47574</v>
      </c>
      <c r="AL95" s="5">
        <f t="shared" si="44"/>
        <v>585901.73074251309</v>
      </c>
      <c r="AM95" s="5">
        <f t="shared" si="45"/>
        <v>4585.0383715778862</v>
      </c>
      <c r="AN95" s="5">
        <f t="shared" si="11"/>
        <v>801.08969386582248</v>
      </c>
      <c r="AO95" s="35">
        <f t="shared" si="12"/>
        <v>1.6407318534811668E-2</v>
      </c>
      <c r="AP95" s="5">
        <f t="shared" si="13"/>
        <v>3783.9486777120637</v>
      </c>
      <c r="AQ95" s="35">
        <f t="shared" si="14"/>
        <v>7.7499999999999999E-2</v>
      </c>
      <c r="AR95" s="5">
        <f t="shared" si="46"/>
        <v>54899.358951352755</v>
      </c>
      <c r="AS95" s="5">
        <f t="shared" si="47"/>
        <v>357754.09449065704</v>
      </c>
      <c r="AT95" s="5">
        <f t="shared" si="15"/>
        <v>585100.64104864723</v>
      </c>
      <c r="AU95" s="5">
        <f t="shared" si="16"/>
        <v>412653.45344200981</v>
      </c>
      <c r="AV95" s="150"/>
      <c r="AW95" s="2">
        <v>90</v>
      </c>
      <c r="AX95" s="118">
        <v>47574</v>
      </c>
      <c r="AY95" s="5">
        <f t="shared" si="48"/>
        <v>583679.37658297259</v>
      </c>
      <c r="AZ95" s="5">
        <f t="shared" si="49"/>
        <v>4474.9728547377763</v>
      </c>
      <c r="BA95" s="5">
        <f t="shared" si="17"/>
        <v>826.97675109419788</v>
      </c>
      <c r="BB95" s="35">
        <f t="shared" si="18"/>
        <v>1.7002007285620915E-2</v>
      </c>
      <c r="BC95" s="5">
        <f t="shared" si="19"/>
        <v>3647.9961036435784</v>
      </c>
      <c r="BD95" s="35">
        <f t="shared" si="20"/>
        <v>7.4999999999999997E-2</v>
      </c>
      <c r="BE95" s="5">
        <f t="shared" si="50"/>
        <v>57147.600168121331</v>
      </c>
      <c r="BF95" s="5">
        <f t="shared" si="51"/>
        <v>345599.95675827836</v>
      </c>
      <c r="BG95" s="5">
        <f t="shared" si="21"/>
        <v>582852.39983187837</v>
      </c>
      <c r="BH95" s="5">
        <f t="shared" si="22"/>
        <v>402747.5569263997</v>
      </c>
      <c r="BI95" s="150"/>
      <c r="BJ95" s="2">
        <v>90</v>
      </c>
      <c r="BK95" s="118">
        <v>47574</v>
      </c>
      <c r="BL95" s="5">
        <f t="shared" si="52"/>
        <v>581385.07754201593</v>
      </c>
      <c r="BM95" s="5">
        <f t="shared" si="53"/>
        <v>4365.9281923596263</v>
      </c>
      <c r="BN95" s="5">
        <f t="shared" si="23"/>
        <v>853.39334887661335</v>
      </c>
      <c r="BO95" s="35">
        <f t="shared" si="24"/>
        <v>1.7614349906975857E-2</v>
      </c>
      <c r="BP95" s="5">
        <f t="shared" si="25"/>
        <v>3512.534843483013</v>
      </c>
      <c r="BQ95" s="35">
        <f t="shared" si="26"/>
        <v>7.2499999999999995E-2</v>
      </c>
      <c r="BR95" s="5">
        <f t="shared" si="54"/>
        <v>59468.315806860948</v>
      </c>
      <c r="BS95" s="5">
        <f t="shared" si="55"/>
        <v>333465.22150550556</v>
      </c>
      <c r="BT95" s="5">
        <f t="shared" si="27"/>
        <v>580531.68419313931</v>
      </c>
      <c r="BU95" s="5">
        <f t="shared" si="28"/>
        <v>392933.53731236653</v>
      </c>
      <c r="BV95" s="150"/>
      <c r="BW95" s="2">
        <v>90</v>
      </c>
      <c r="BX95" s="118">
        <v>47574</v>
      </c>
      <c r="BY95" s="5">
        <f t="shared" si="56"/>
        <v>579017.78156914178</v>
      </c>
      <c r="BZ95" s="5">
        <f t="shared" si="57"/>
        <v>4257.9359691467689</v>
      </c>
      <c r="CA95" s="5">
        <f t="shared" si="29"/>
        <v>880.33224332677491</v>
      </c>
      <c r="CB95" s="35">
        <f t="shared" si="30"/>
        <v>1.8244667532131446E-2</v>
      </c>
      <c r="CC95" s="5">
        <f t="shared" si="31"/>
        <v>3377.603725819994</v>
      </c>
      <c r="CD95" s="35">
        <f t="shared" si="32"/>
        <v>7.0000000000000007E-2</v>
      </c>
      <c r="CE95" s="5">
        <f t="shared" si="58"/>
        <v>61862.550674185419</v>
      </c>
      <c r="CF95" s="5">
        <f t="shared" si="59"/>
        <v>321351.68654902396</v>
      </c>
      <c r="CG95" s="5">
        <f t="shared" si="33"/>
        <v>578137.44932581496</v>
      </c>
      <c r="CH95" s="5">
        <f t="shared" si="34"/>
        <v>383214.23722320935</v>
      </c>
    </row>
    <row r="96" spans="9:86" ht="14.25" customHeight="1">
      <c r="I96" s="150"/>
      <c r="J96" s="2">
        <v>91</v>
      </c>
      <c r="K96" s="118">
        <v>47604</v>
      </c>
      <c r="L96" s="5">
        <f t="shared" si="35"/>
        <v>589384.19239410362</v>
      </c>
      <c r="M96" s="5">
        <f t="shared" si="0"/>
        <v>4808.1062659259223</v>
      </c>
      <c r="N96" s="5">
        <f t="shared" si="1"/>
        <v>756.08994321646014</v>
      </c>
      <c r="O96" s="35">
        <f t="shared" si="2"/>
        <v>1.5394168075228296E-2</v>
      </c>
      <c r="P96" s="5">
        <f t="shared" si="3"/>
        <v>4052.0163227094622</v>
      </c>
      <c r="Q96" s="35">
        <f t="shared" si="4"/>
        <v>8.2500000000000004E-2</v>
      </c>
      <c r="R96" s="5">
        <f t="shared" si="36"/>
        <v>51371.897549113222</v>
      </c>
      <c r="S96" s="5">
        <f t="shared" si="37"/>
        <v>386165.77265014558</v>
      </c>
      <c r="T96" s="5">
        <f t="shared" si="38"/>
        <v>588628.10245088721</v>
      </c>
      <c r="U96" s="5">
        <f t="shared" si="39"/>
        <v>437537.67019925878</v>
      </c>
      <c r="V96" s="150"/>
      <c r="W96" s="2">
        <v>91</v>
      </c>
      <c r="X96" s="118">
        <v>47604</v>
      </c>
      <c r="Y96" s="5">
        <f t="shared" si="40"/>
        <v>587277.51632722642</v>
      </c>
      <c r="Z96" s="5">
        <f t="shared" si="41"/>
        <v>4696.0932728280159</v>
      </c>
      <c r="AA96" s="5">
        <f t="shared" si="5"/>
        <v>780.90983064650618</v>
      </c>
      <c r="AB96" s="35">
        <f t="shared" si="6"/>
        <v>1.5956541340732464E-2</v>
      </c>
      <c r="AC96" s="5">
        <f t="shared" si="7"/>
        <v>3915.1834421815097</v>
      </c>
      <c r="AD96" s="35">
        <f t="shared" si="8"/>
        <v>0.08</v>
      </c>
      <c r="AE96" s="5">
        <f t="shared" si="42"/>
        <v>53503.39350341988</v>
      </c>
      <c r="AF96" s="5">
        <f t="shared" si="43"/>
        <v>373841.09432392963</v>
      </c>
      <c r="AG96" s="5">
        <f t="shared" si="9"/>
        <v>586496.60649657995</v>
      </c>
      <c r="AH96" s="5">
        <f t="shared" si="10"/>
        <v>427344.48782734951</v>
      </c>
      <c r="AI96" s="150"/>
      <c r="AJ96" s="2">
        <v>91</v>
      </c>
      <c r="AK96" s="118">
        <v>47604</v>
      </c>
      <c r="AL96" s="5">
        <f t="shared" si="44"/>
        <v>585100.64104864723</v>
      </c>
      <c r="AM96" s="5">
        <f t="shared" si="45"/>
        <v>4585.0383715778862</v>
      </c>
      <c r="AN96" s="5">
        <f t="shared" si="11"/>
        <v>806.26339813870618</v>
      </c>
      <c r="AO96" s="35">
        <f t="shared" si="12"/>
        <v>1.6535891603748985E-2</v>
      </c>
      <c r="AP96" s="5">
        <f t="shared" si="13"/>
        <v>3778.77497343918</v>
      </c>
      <c r="AQ96" s="35">
        <f t="shared" si="14"/>
        <v>7.7499999999999999E-2</v>
      </c>
      <c r="AR96" s="5">
        <f t="shared" si="46"/>
        <v>55705.622349491459</v>
      </c>
      <c r="AS96" s="5">
        <f t="shared" si="47"/>
        <v>361532.86946409621</v>
      </c>
      <c r="AT96" s="5">
        <f t="shared" si="15"/>
        <v>584294.37765050854</v>
      </c>
      <c r="AU96" s="5">
        <f t="shared" si="16"/>
        <v>417238.49181358767</v>
      </c>
      <c r="AV96" s="150"/>
      <c r="AW96" s="2">
        <v>91</v>
      </c>
      <c r="AX96" s="118">
        <v>47604</v>
      </c>
      <c r="AY96" s="5">
        <f t="shared" si="48"/>
        <v>582852.39983187837</v>
      </c>
      <c r="AZ96" s="5">
        <f t="shared" si="49"/>
        <v>4474.9728547377763</v>
      </c>
      <c r="BA96" s="5">
        <f t="shared" si="17"/>
        <v>832.14535578853656</v>
      </c>
      <c r="BB96" s="35">
        <f t="shared" si="18"/>
        <v>1.7132543800699441E-2</v>
      </c>
      <c r="BC96" s="5">
        <f t="shared" si="19"/>
        <v>3642.8274989492397</v>
      </c>
      <c r="BD96" s="35">
        <f t="shared" si="20"/>
        <v>7.4999999999999997E-2</v>
      </c>
      <c r="BE96" s="5">
        <f t="shared" si="50"/>
        <v>57979.745523909871</v>
      </c>
      <c r="BF96" s="5">
        <f t="shared" si="51"/>
        <v>349242.78425722761</v>
      </c>
      <c r="BG96" s="5">
        <f t="shared" si="21"/>
        <v>582020.25447608985</v>
      </c>
      <c r="BH96" s="5">
        <f t="shared" si="22"/>
        <v>407222.52978113748</v>
      </c>
      <c r="BI96" s="150"/>
      <c r="BJ96" s="2">
        <v>91</v>
      </c>
      <c r="BK96" s="118">
        <v>47604</v>
      </c>
      <c r="BL96" s="5">
        <f t="shared" si="52"/>
        <v>580531.68419313931</v>
      </c>
      <c r="BM96" s="5">
        <f t="shared" si="53"/>
        <v>4365.9281923596263</v>
      </c>
      <c r="BN96" s="5">
        <f t="shared" si="23"/>
        <v>858.54926702607645</v>
      </c>
      <c r="BO96" s="35">
        <f t="shared" si="24"/>
        <v>1.774681982884729E-2</v>
      </c>
      <c r="BP96" s="5">
        <f t="shared" si="25"/>
        <v>3507.3789253335499</v>
      </c>
      <c r="BQ96" s="35">
        <f t="shared" si="26"/>
        <v>7.2499999999999995E-2</v>
      </c>
      <c r="BR96" s="5">
        <f t="shared" si="54"/>
        <v>60326.865073887027</v>
      </c>
      <c r="BS96" s="5">
        <f t="shared" si="55"/>
        <v>336972.60043083911</v>
      </c>
      <c r="BT96" s="5">
        <f t="shared" si="27"/>
        <v>579673.13492611318</v>
      </c>
      <c r="BU96" s="5">
        <f t="shared" si="28"/>
        <v>397299.46550472616</v>
      </c>
      <c r="BV96" s="150"/>
      <c r="BW96" s="2">
        <v>91</v>
      </c>
      <c r="BX96" s="118">
        <v>47604</v>
      </c>
      <c r="BY96" s="5">
        <f t="shared" si="56"/>
        <v>578137.44932581496</v>
      </c>
      <c r="BZ96" s="5">
        <f t="shared" si="57"/>
        <v>4257.9359691467689</v>
      </c>
      <c r="CA96" s="5">
        <f t="shared" si="29"/>
        <v>885.46751474618168</v>
      </c>
      <c r="CB96" s="35">
        <f t="shared" si="30"/>
        <v>1.8379038045961305E-2</v>
      </c>
      <c r="CC96" s="5">
        <f t="shared" si="31"/>
        <v>3372.4684544005872</v>
      </c>
      <c r="CD96" s="35">
        <f t="shared" si="32"/>
        <v>7.0000000000000007E-2</v>
      </c>
      <c r="CE96" s="5">
        <f t="shared" si="58"/>
        <v>62748.018188931601</v>
      </c>
      <c r="CF96" s="5">
        <f t="shared" si="59"/>
        <v>324724.15500342456</v>
      </c>
      <c r="CG96" s="5">
        <f t="shared" si="33"/>
        <v>577251.98181106884</v>
      </c>
      <c r="CH96" s="5">
        <f t="shared" si="34"/>
        <v>387472.17319235613</v>
      </c>
    </row>
    <row r="97" spans="9:86" ht="14.25" customHeight="1">
      <c r="I97" s="150"/>
      <c r="J97" s="2">
        <v>92</v>
      </c>
      <c r="K97" s="118">
        <v>47635</v>
      </c>
      <c r="L97" s="5">
        <f t="shared" si="35"/>
        <v>588628.10245088721</v>
      </c>
      <c r="M97" s="5">
        <f t="shared" si="0"/>
        <v>4808.1062659259223</v>
      </c>
      <c r="N97" s="5">
        <f t="shared" si="1"/>
        <v>761.28806157607278</v>
      </c>
      <c r="O97" s="35">
        <f t="shared" si="2"/>
        <v>1.5519912659411467E-2</v>
      </c>
      <c r="P97" s="5">
        <f t="shared" si="3"/>
        <v>4046.8182043498496</v>
      </c>
      <c r="Q97" s="35">
        <f t="shared" si="4"/>
        <v>8.2500000000000004E-2</v>
      </c>
      <c r="R97" s="5">
        <f t="shared" si="36"/>
        <v>52133.185610689296</v>
      </c>
      <c r="S97" s="5">
        <f t="shared" si="37"/>
        <v>390212.59085449541</v>
      </c>
      <c r="T97" s="5">
        <f t="shared" si="38"/>
        <v>587866.81438931113</v>
      </c>
      <c r="U97" s="5">
        <f t="shared" si="39"/>
        <v>442345.7764651847</v>
      </c>
      <c r="V97" s="150"/>
      <c r="W97" s="2">
        <v>92</v>
      </c>
      <c r="X97" s="118">
        <v>47635</v>
      </c>
      <c r="Y97" s="5">
        <f t="shared" si="40"/>
        <v>586496.60649657995</v>
      </c>
      <c r="Z97" s="5">
        <f t="shared" si="41"/>
        <v>4696.0932728280159</v>
      </c>
      <c r="AA97" s="5">
        <f t="shared" si="5"/>
        <v>786.11589618414928</v>
      </c>
      <c r="AB97" s="35">
        <f t="shared" si="6"/>
        <v>1.6084305773838781E-2</v>
      </c>
      <c r="AC97" s="5">
        <f t="shared" si="7"/>
        <v>3909.9773766438666</v>
      </c>
      <c r="AD97" s="35">
        <f t="shared" si="8"/>
        <v>0.08</v>
      </c>
      <c r="AE97" s="5">
        <f t="shared" si="42"/>
        <v>54289.50939960403</v>
      </c>
      <c r="AF97" s="5">
        <f t="shared" si="43"/>
        <v>377751.07170057349</v>
      </c>
      <c r="AG97" s="5">
        <f t="shared" si="9"/>
        <v>585710.49060039583</v>
      </c>
      <c r="AH97" s="5">
        <f t="shared" si="10"/>
        <v>432040.58110017754</v>
      </c>
      <c r="AI97" s="150"/>
      <c r="AJ97" s="2">
        <v>92</v>
      </c>
      <c r="AK97" s="118">
        <v>47635</v>
      </c>
      <c r="AL97" s="5">
        <f t="shared" si="44"/>
        <v>584294.37765050854</v>
      </c>
      <c r="AM97" s="5">
        <f t="shared" si="45"/>
        <v>4585.0383715778862</v>
      </c>
      <c r="AN97" s="5">
        <f t="shared" si="11"/>
        <v>811.47051591835179</v>
      </c>
      <c r="AO97" s="35">
        <f t="shared" si="12"/>
        <v>1.6665651020254597E-2</v>
      </c>
      <c r="AP97" s="5">
        <f t="shared" si="13"/>
        <v>3773.5678556595344</v>
      </c>
      <c r="AQ97" s="35">
        <f t="shared" si="14"/>
        <v>7.7499999999999999E-2</v>
      </c>
      <c r="AR97" s="5">
        <f t="shared" si="46"/>
        <v>56517.09286540981</v>
      </c>
      <c r="AS97" s="5">
        <f t="shared" si="47"/>
        <v>365306.43731975573</v>
      </c>
      <c r="AT97" s="5">
        <f t="shared" si="15"/>
        <v>583482.9071345902</v>
      </c>
      <c r="AU97" s="5">
        <f t="shared" si="16"/>
        <v>421823.53018516552</v>
      </c>
      <c r="AV97" s="150"/>
      <c r="AW97" s="2">
        <v>92</v>
      </c>
      <c r="AX97" s="118">
        <v>47635</v>
      </c>
      <c r="AY97" s="5">
        <f t="shared" si="48"/>
        <v>582020.25447608985</v>
      </c>
      <c r="AZ97" s="5">
        <f t="shared" si="49"/>
        <v>4474.9728547377763</v>
      </c>
      <c r="BA97" s="5">
        <f t="shared" si="17"/>
        <v>837.34626426221485</v>
      </c>
      <c r="BB97" s="35">
        <f t="shared" si="18"/>
        <v>1.7264270605481774E-2</v>
      </c>
      <c r="BC97" s="5">
        <f t="shared" si="19"/>
        <v>3637.6265904755614</v>
      </c>
      <c r="BD97" s="35">
        <f t="shared" si="20"/>
        <v>7.4999999999999997E-2</v>
      </c>
      <c r="BE97" s="5">
        <f t="shared" si="50"/>
        <v>58817.091788172089</v>
      </c>
      <c r="BF97" s="5">
        <f t="shared" si="51"/>
        <v>352880.41084770317</v>
      </c>
      <c r="BG97" s="5">
        <f t="shared" si="21"/>
        <v>581182.90821182763</v>
      </c>
      <c r="BH97" s="5">
        <f t="shared" si="22"/>
        <v>411697.50263587525</v>
      </c>
      <c r="BI97" s="150"/>
      <c r="BJ97" s="2">
        <v>92</v>
      </c>
      <c r="BK97" s="118">
        <v>47635</v>
      </c>
      <c r="BL97" s="5">
        <f t="shared" si="52"/>
        <v>579673.13492611318</v>
      </c>
      <c r="BM97" s="5">
        <f t="shared" si="53"/>
        <v>4365.9281923596263</v>
      </c>
      <c r="BN97" s="5">
        <f t="shared" si="23"/>
        <v>863.73633551435933</v>
      </c>
      <c r="BO97" s="35">
        <f t="shared" si="24"/>
        <v>1.7880483675500061E-2</v>
      </c>
      <c r="BP97" s="5">
        <f t="shared" si="25"/>
        <v>3502.191856845267</v>
      </c>
      <c r="BQ97" s="35">
        <f t="shared" si="26"/>
        <v>7.2499999999999995E-2</v>
      </c>
      <c r="BR97" s="5">
        <f t="shared" si="54"/>
        <v>61190.601409401388</v>
      </c>
      <c r="BS97" s="5">
        <f t="shared" si="55"/>
        <v>340474.79228768439</v>
      </c>
      <c r="BT97" s="5">
        <f t="shared" si="27"/>
        <v>578809.39859059884</v>
      </c>
      <c r="BU97" s="5">
        <f t="shared" si="28"/>
        <v>401665.39369708579</v>
      </c>
      <c r="BV97" s="150"/>
      <c r="BW97" s="2">
        <v>92</v>
      </c>
      <c r="BX97" s="118">
        <v>47635</v>
      </c>
      <c r="BY97" s="5">
        <f t="shared" si="56"/>
        <v>577251.98181106884</v>
      </c>
      <c r="BZ97" s="5">
        <f t="shared" si="57"/>
        <v>4257.9359691467689</v>
      </c>
      <c r="CA97" s="5">
        <f t="shared" si="29"/>
        <v>890.6327419155341</v>
      </c>
      <c r="CB97" s="35">
        <f t="shared" si="30"/>
        <v>1.8514605821629546E-2</v>
      </c>
      <c r="CC97" s="5">
        <f t="shared" si="31"/>
        <v>3367.3032272312348</v>
      </c>
      <c r="CD97" s="35">
        <f t="shared" si="32"/>
        <v>7.0000000000000007E-2</v>
      </c>
      <c r="CE97" s="5">
        <f t="shared" si="58"/>
        <v>63638.650930847136</v>
      </c>
      <c r="CF97" s="5">
        <f t="shared" si="59"/>
        <v>328091.45823065581</v>
      </c>
      <c r="CG97" s="5">
        <f t="shared" si="33"/>
        <v>576361.34906915331</v>
      </c>
      <c r="CH97" s="5">
        <f t="shared" si="34"/>
        <v>391730.10916150297</v>
      </c>
    </row>
    <row r="98" spans="9:86" ht="14.25" customHeight="1">
      <c r="I98" s="150"/>
      <c r="J98" s="2">
        <v>93</v>
      </c>
      <c r="K98" s="118">
        <v>47665</v>
      </c>
      <c r="L98" s="5">
        <f t="shared" si="35"/>
        <v>587866.81438931113</v>
      </c>
      <c r="M98" s="5">
        <f t="shared" si="0"/>
        <v>4808.1062659259223</v>
      </c>
      <c r="N98" s="5">
        <f t="shared" si="1"/>
        <v>766.5219169994084</v>
      </c>
      <c r="O98" s="35">
        <f t="shared" si="2"/>
        <v>1.5646848535834187E-2</v>
      </c>
      <c r="P98" s="5">
        <f t="shared" si="3"/>
        <v>4041.5843489265139</v>
      </c>
      <c r="Q98" s="35">
        <f t="shared" si="4"/>
        <v>8.2500000000000004E-2</v>
      </c>
      <c r="R98" s="5">
        <f t="shared" si="36"/>
        <v>52899.707527688704</v>
      </c>
      <c r="S98" s="5">
        <f t="shared" si="37"/>
        <v>394254.17520342191</v>
      </c>
      <c r="T98" s="5">
        <f t="shared" si="38"/>
        <v>587100.29247231176</v>
      </c>
      <c r="U98" s="5">
        <f t="shared" si="39"/>
        <v>447153.88273111061</v>
      </c>
      <c r="V98" s="150"/>
      <c r="W98" s="2">
        <v>93</v>
      </c>
      <c r="X98" s="118">
        <v>47665</v>
      </c>
      <c r="Y98" s="5">
        <f t="shared" si="40"/>
        <v>585710.49060039583</v>
      </c>
      <c r="Z98" s="5">
        <f t="shared" si="41"/>
        <v>4696.0932728280159</v>
      </c>
      <c r="AA98" s="5">
        <f t="shared" si="5"/>
        <v>791.3566688253768</v>
      </c>
      <c r="AB98" s="35">
        <f t="shared" si="6"/>
        <v>1.6213266073090381E-2</v>
      </c>
      <c r="AC98" s="5">
        <f t="shared" si="7"/>
        <v>3904.7366040026391</v>
      </c>
      <c r="AD98" s="35">
        <f t="shared" si="8"/>
        <v>0.08</v>
      </c>
      <c r="AE98" s="5">
        <f t="shared" si="42"/>
        <v>55080.866068429408</v>
      </c>
      <c r="AF98" s="5">
        <f t="shared" si="43"/>
        <v>381655.80830457615</v>
      </c>
      <c r="AG98" s="5">
        <f t="shared" si="9"/>
        <v>584919.13393157045</v>
      </c>
      <c r="AH98" s="5">
        <f t="shared" si="10"/>
        <v>436736.67437300558</v>
      </c>
      <c r="AI98" s="150"/>
      <c r="AJ98" s="2">
        <v>93</v>
      </c>
      <c r="AK98" s="118">
        <v>47665</v>
      </c>
      <c r="AL98" s="5">
        <f t="shared" si="44"/>
        <v>583482.9071345902</v>
      </c>
      <c r="AM98" s="5">
        <f t="shared" si="45"/>
        <v>4585.0383715778862</v>
      </c>
      <c r="AN98" s="5">
        <f t="shared" si="11"/>
        <v>816.71126300032438</v>
      </c>
      <c r="AO98" s="35">
        <f t="shared" si="12"/>
        <v>1.6796610553911621E-2</v>
      </c>
      <c r="AP98" s="5">
        <f t="shared" si="13"/>
        <v>3768.3271085775618</v>
      </c>
      <c r="AQ98" s="35">
        <f t="shared" si="14"/>
        <v>7.7499999999999999E-2</v>
      </c>
      <c r="AR98" s="5">
        <f t="shared" si="46"/>
        <v>57333.804128410135</v>
      </c>
      <c r="AS98" s="5">
        <f t="shared" si="47"/>
        <v>369074.76442833326</v>
      </c>
      <c r="AT98" s="5">
        <f t="shared" si="15"/>
        <v>582666.19587158994</v>
      </c>
      <c r="AU98" s="5">
        <f t="shared" si="16"/>
        <v>426408.56855674338</v>
      </c>
      <c r="AV98" s="150"/>
      <c r="AW98" s="2">
        <v>93</v>
      </c>
      <c r="AX98" s="118">
        <v>47665</v>
      </c>
      <c r="AY98" s="5">
        <f t="shared" si="48"/>
        <v>581182.90821182763</v>
      </c>
      <c r="AZ98" s="5">
        <f t="shared" si="49"/>
        <v>4474.9728547377763</v>
      </c>
      <c r="BA98" s="5">
        <f t="shared" si="17"/>
        <v>842.5796784138538</v>
      </c>
      <c r="BB98" s="35">
        <f t="shared" si="18"/>
        <v>1.7397201462918861E-2</v>
      </c>
      <c r="BC98" s="5">
        <f t="shared" si="19"/>
        <v>3632.3931763239225</v>
      </c>
      <c r="BD98" s="35">
        <f t="shared" si="20"/>
        <v>7.4999999999999997E-2</v>
      </c>
      <c r="BE98" s="5">
        <f t="shared" si="50"/>
        <v>59659.67146658594</v>
      </c>
      <c r="BF98" s="5">
        <f t="shared" si="51"/>
        <v>356512.80402402708</v>
      </c>
      <c r="BG98" s="5">
        <f t="shared" si="21"/>
        <v>580340.32853341382</v>
      </c>
      <c r="BH98" s="5">
        <f t="shared" si="22"/>
        <v>416172.47549061303</v>
      </c>
      <c r="BI98" s="150"/>
      <c r="BJ98" s="2">
        <v>93</v>
      </c>
      <c r="BK98" s="118">
        <v>47665</v>
      </c>
      <c r="BL98" s="5">
        <f t="shared" si="52"/>
        <v>578809.39859059884</v>
      </c>
      <c r="BM98" s="5">
        <f t="shared" si="53"/>
        <v>4365.9281923596263</v>
      </c>
      <c r="BN98" s="5">
        <f t="shared" si="23"/>
        <v>868.95474254142528</v>
      </c>
      <c r="BO98" s="35">
        <f t="shared" si="24"/>
        <v>1.8015355203090978E-2</v>
      </c>
      <c r="BP98" s="5">
        <f t="shared" si="25"/>
        <v>3496.9734498182011</v>
      </c>
      <c r="BQ98" s="35">
        <f t="shared" si="26"/>
        <v>7.2499999999999995E-2</v>
      </c>
      <c r="BR98" s="5">
        <f t="shared" si="54"/>
        <v>62059.556151942816</v>
      </c>
      <c r="BS98" s="5">
        <f t="shared" si="55"/>
        <v>343971.7657375026</v>
      </c>
      <c r="BT98" s="5">
        <f t="shared" si="27"/>
        <v>577940.44384805742</v>
      </c>
      <c r="BU98" s="5">
        <f t="shared" si="28"/>
        <v>406031.32188944542</v>
      </c>
      <c r="BV98" s="150"/>
      <c r="BW98" s="2">
        <v>93</v>
      </c>
      <c r="BX98" s="118">
        <v>47665</v>
      </c>
      <c r="BY98" s="5">
        <f t="shared" si="56"/>
        <v>576361.34906915331</v>
      </c>
      <c r="BZ98" s="5">
        <f t="shared" si="57"/>
        <v>4257.9359691467689</v>
      </c>
      <c r="CA98" s="5">
        <f t="shared" si="29"/>
        <v>895.8280995767077</v>
      </c>
      <c r="CB98" s="35">
        <f t="shared" si="30"/>
        <v>1.8651384608426767E-2</v>
      </c>
      <c r="CC98" s="5">
        <f t="shared" si="31"/>
        <v>3362.1078695700612</v>
      </c>
      <c r="CD98" s="35">
        <f t="shared" si="32"/>
        <v>7.0000000000000007E-2</v>
      </c>
      <c r="CE98" s="5">
        <f t="shared" si="58"/>
        <v>64534.479030423841</v>
      </c>
      <c r="CF98" s="5">
        <f t="shared" si="59"/>
        <v>331453.5661002259</v>
      </c>
      <c r="CG98" s="5">
        <f t="shared" si="33"/>
        <v>575465.52096957655</v>
      </c>
      <c r="CH98" s="5">
        <f t="shared" si="34"/>
        <v>395988.04513064976</v>
      </c>
    </row>
    <row r="99" spans="9:86" ht="14.25" customHeight="1">
      <c r="I99" s="150"/>
      <c r="J99" s="2">
        <v>94</v>
      </c>
      <c r="K99" s="118">
        <v>47696</v>
      </c>
      <c r="L99" s="5">
        <f t="shared" si="35"/>
        <v>587100.29247231176</v>
      </c>
      <c r="M99" s="5">
        <f t="shared" si="0"/>
        <v>4808.1062659259223</v>
      </c>
      <c r="N99" s="5">
        <f t="shared" si="1"/>
        <v>771.79175517877911</v>
      </c>
      <c r="O99" s="35">
        <f t="shared" si="2"/>
        <v>1.5774989692382297E-2</v>
      </c>
      <c r="P99" s="5">
        <f t="shared" si="3"/>
        <v>4036.3145107471432</v>
      </c>
      <c r="Q99" s="35">
        <f t="shared" si="4"/>
        <v>8.2500000000000004E-2</v>
      </c>
      <c r="R99" s="5">
        <f t="shared" si="36"/>
        <v>53671.49928286748</v>
      </c>
      <c r="S99" s="5">
        <f t="shared" si="37"/>
        <v>398290.48971416906</v>
      </c>
      <c r="T99" s="5">
        <f t="shared" si="38"/>
        <v>586328.50071713293</v>
      </c>
      <c r="U99" s="5">
        <f t="shared" si="39"/>
        <v>451961.98899703653</v>
      </c>
      <c r="V99" s="150"/>
      <c r="W99" s="2">
        <v>94</v>
      </c>
      <c r="X99" s="118">
        <v>47696</v>
      </c>
      <c r="Y99" s="5">
        <f t="shared" si="40"/>
        <v>584919.13393157045</v>
      </c>
      <c r="Z99" s="5">
        <f t="shared" si="41"/>
        <v>4696.0932728280159</v>
      </c>
      <c r="AA99" s="5">
        <f t="shared" si="5"/>
        <v>796.63237995087911</v>
      </c>
      <c r="AB99" s="35">
        <f t="shared" si="6"/>
        <v>1.6343436220243264E-2</v>
      </c>
      <c r="AC99" s="5">
        <f t="shared" si="7"/>
        <v>3899.4608928771368</v>
      </c>
      <c r="AD99" s="35">
        <f t="shared" si="8"/>
        <v>0.08</v>
      </c>
      <c r="AE99" s="5">
        <f t="shared" si="42"/>
        <v>55877.498448380284</v>
      </c>
      <c r="AF99" s="5">
        <f t="shared" si="43"/>
        <v>385555.26919745328</v>
      </c>
      <c r="AG99" s="5">
        <f t="shared" si="9"/>
        <v>584122.50155161961</v>
      </c>
      <c r="AH99" s="5">
        <f t="shared" si="10"/>
        <v>441432.76764583355</v>
      </c>
      <c r="AI99" s="150"/>
      <c r="AJ99" s="2">
        <v>94</v>
      </c>
      <c r="AK99" s="118">
        <v>47696</v>
      </c>
      <c r="AL99" s="5">
        <f t="shared" si="44"/>
        <v>582666.19587158994</v>
      </c>
      <c r="AM99" s="5">
        <f t="shared" si="45"/>
        <v>4585.0383715778862</v>
      </c>
      <c r="AN99" s="5">
        <f t="shared" si="11"/>
        <v>821.98585657386775</v>
      </c>
      <c r="AO99" s="35">
        <f t="shared" si="12"/>
        <v>1.6928784179990837E-2</v>
      </c>
      <c r="AP99" s="5">
        <f t="shared" si="13"/>
        <v>3763.0525150040185</v>
      </c>
      <c r="AQ99" s="35">
        <f t="shared" si="14"/>
        <v>7.7499999999999999E-2</v>
      </c>
      <c r="AR99" s="5">
        <f t="shared" si="46"/>
        <v>58155.789984984003</v>
      </c>
      <c r="AS99" s="5">
        <f t="shared" si="47"/>
        <v>372837.81694333727</v>
      </c>
      <c r="AT99" s="5">
        <f t="shared" si="15"/>
        <v>581844.21001501603</v>
      </c>
      <c r="AU99" s="5">
        <f t="shared" si="16"/>
        <v>430993.6069283213</v>
      </c>
      <c r="AV99" s="150"/>
      <c r="AW99" s="2">
        <v>94</v>
      </c>
      <c r="AX99" s="118">
        <v>47696</v>
      </c>
      <c r="AY99" s="5">
        <f t="shared" si="48"/>
        <v>580340.32853341382</v>
      </c>
      <c r="AZ99" s="5">
        <f t="shared" si="49"/>
        <v>4474.9728547377763</v>
      </c>
      <c r="BA99" s="5">
        <f t="shared" si="17"/>
        <v>847.84580140394019</v>
      </c>
      <c r="BB99" s="35">
        <f t="shared" si="18"/>
        <v>1.7531350341546174E-2</v>
      </c>
      <c r="BC99" s="5">
        <f t="shared" si="19"/>
        <v>3627.1270533338361</v>
      </c>
      <c r="BD99" s="35">
        <f t="shared" si="20"/>
        <v>7.4999999999999997E-2</v>
      </c>
      <c r="BE99" s="5">
        <f t="shared" si="50"/>
        <v>60507.517267989882</v>
      </c>
      <c r="BF99" s="5">
        <f t="shared" si="51"/>
        <v>360139.93107736093</v>
      </c>
      <c r="BG99" s="5">
        <f t="shared" si="21"/>
        <v>579492.48273200984</v>
      </c>
      <c r="BH99" s="5">
        <f t="shared" si="22"/>
        <v>420647.4483453508</v>
      </c>
      <c r="BI99" s="150"/>
      <c r="BJ99" s="2">
        <v>94</v>
      </c>
      <c r="BK99" s="118">
        <v>47696</v>
      </c>
      <c r="BL99" s="5">
        <f t="shared" si="52"/>
        <v>577940.44384805742</v>
      </c>
      <c r="BM99" s="5">
        <f t="shared" si="53"/>
        <v>4365.9281923596263</v>
      </c>
      <c r="BN99" s="5">
        <f t="shared" si="23"/>
        <v>874.2046774442797</v>
      </c>
      <c r="BO99" s="35">
        <f t="shared" si="24"/>
        <v>1.8151448373267563E-2</v>
      </c>
      <c r="BP99" s="5">
        <f t="shared" si="25"/>
        <v>3491.7235149153466</v>
      </c>
      <c r="BQ99" s="35">
        <f t="shared" si="26"/>
        <v>7.2499999999999995E-2</v>
      </c>
      <c r="BR99" s="5">
        <f t="shared" si="54"/>
        <v>62933.760829387094</v>
      </c>
      <c r="BS99" s="5">
        <f t="shared" si="55"/>
        <v>347463.48925241793</v>
      </c>
      <c r="BT99" s="5">
        <f t="shared" si="27"/>
        <v>577066.23917061312</v>
      </c>
      <c r="BU99" s="5">
        <f t="shared" si="28"/>
        <v>410397.25008180505</v>
      </c>
      <c r="BV99" s="150"/>
      <c r="BW99" s="2">
        <v>94</v>
      </c>
      <c r="BX99" s="118">
        <v>47696</v>
      </c>
      <c r="BY99" s="5">
        <f t="shared" si="56"/>
        <v>575465.52096957655</v>
      </c>
      <c r="BZ99" s="5">
        <f t="shared" si="57"/>
        <v>4257.9359691467689</v>
      </c>
      <c r="CA99" s="5">
        <f t="shared" si="29"/>
        <v>901.05376349090557</v>
      </c>
      <c r="CB99" s="35">
        <f t="shared" si="30"/>
        <v>1.8789388361049184E-2</v>
      </c>
      <c r="CC99" s="5">
        <f t="shared" si="31"/>
        <v>3356.8822056558633</v>
      </c>
      <c r="CD99" s="35">
        <f t="shared" si="32"/>
        <v>7.0000000000000007E-2</v>
      </c>
      <c r="CE99" s="5">
        <f t="shared" si="58"/>
        <v>65435.532793914746</v>
      </c>
      <c r="CF99" s="5">
        <f t="shared" si="59"/>
        <v>334810.44830588176</v>
      </c>
      <c r="CG99" s="5">
        <f t="shared" si="33"/>
        <v>574564.46720608568</v>
      </c>
      <c r="CH99" s="5">
        <f t="shared" si="34"/>
        <v>400245.98109979648</v>
      </c>
    </row>
    <row r="100" spans="9:86" ht="14.25" customHeight="1">
      <c r="I100" s="150"/>
      <c r="J100" s="2">
        <v>95</v>
      </c>
      <c r="K100" s="118">
        <v>47727</v>
      </c>
      <c r="L100" s="5">
        <f t="shared" si="35"/>
        <v>586328.50071713293</v>
      </c>
      <c r="M100" s="5">
        <f t="shared" si="0"/>
        <v>4808.1062659259223</v>
      </c>
      <c r="N100" s="5">
        <f t="shared" si="1"/>
        <v>777.09782349563329</v>
      </c>
      <c r="O100" s="35">
        <f t="shared" si="2"/>
        <v>1.5904350326723101E-2</v>
      </c>
      <c r="P100" s="5">
        <f t="shared" si="3"/>
        <v>4031.0084424302891</v>
      </c>
      <c r="Q100" s="35">
        <f t="shared" si="4"/>
        <v>8.2500000000000004E-2</v>
      </c>
      <c r="R100" s="5">
        <f t="shared" si="36"/>
        <v>54448.597106363115</v>
      </c>
      <c r="S100" s="5">
        <f t="shared" si="37"/>
        <v>402321.49815659935</v>
      </c>
      <c r="T100" s="5">
        <f t="shared" si="38"/>
        <v>585551.40289363731</v>
      </c>
      <c r="U100" s="5">
        <f t="shared" si="39"/>
        <v>456770.09526296245</v>
      </c>
      <c r="V100" s="150"/>
      <c r="W100" s="2">
        <v>95</v>
      </c>
      <c r="X100" s="118">
        <v>47727</v>
      </c>
      <c r="Y100" s="5">
        <f t="shared" si="40"/>
        <v>584122.50155161961</v>
      </c>
      <c r="Z100" s="5">
        <f t="shared" si="41"/>
        <v>4696.0932728280159</v>
      </c>
      <c r="AA100" s="5">
        <f t="shared" si="5"/>
        <v>801.94326248388506</v>
      </c>
      <c r="AB100" s="35">
        <f t="shared" si="6"/>
        <v>1.6474830406710838E-2</v>
      </c>
      <c r="AC100" s="5">
        <f t="shared" si="7"/>
        <v>3894.1500103441308</v>
      </c>
      <c r="AD100" s="35">
        <f t="shared" si="8"/>
        <v>0.08</v>
      </c>
      <c r="AE100" s="5">
        <f t="shared" si="42"/>
        <v>56679.441710864172</v>
      </c>
      <c r="AF100" s="5">
        <f t="shared" si="43"/>
        <v>389449.41920779739</v>
      </c>
      <c r="AG100" s="5">
        <f t="shared" si="9"/>
        <v>583320.55828913569</v>
      </c>
      <c r="AH100" s="5">
        <f t="shared" si="10"/>
        <v>446128.86091866158</v>
      </c>
      <c r="AI100" s="150"/>
      <c r="AJ100" s="2">
        <v>95</v>
      </c>
      <c r="AK100" s="118">
        <v>47727</v>
      </c>
      <c r="AL100" s="5">
        <f t="shared" si="44"/>
        <v>581844.21001501603</v>
      </c>
      <c r="AM100" s="5">
        <f t="shared" si="45"/>
        <v>4585.0383715778862</v>
      </c>
      <c r="AN100" s="5">
        <f t="shared" si="11"/>
        <v>827.29451523090756</v>
      </c>
      <c r="AO100" s="35">
        <f t="shared" si="12"/>
        <v>1.7062186083306879E-2</v>
      </c>
      <c r="AP100" s="5">
        <f t="shared" si="13"/>
        <v>3757.7438563469786</v>
      </c>
      <c r="AQ100" s="35">
        <f t="shared" si="14"/>
        <v>7.7499999999999999E-2</v>
      </c>
      <c r="AR100" s="5">
        <f t="shared" si="46"/>
        <v>58983.084500214914</v>
      </c>
      <c r="AS100" s="5">
        <f t="shared" si="47"/>
        <v>376595.56079968426</v>
      </c>
      <c r="AT100" s="5">
        <f t="shared" si="15"/>
        <v>581016.9154997851</v>
      </c>
      <c r="AU100" s="5">
        <f t="shared" si="16"/>
        <v>435578.64529989916</v>
      </c>
      <c r="AV100" s="150"/>
      <c r="AW100" s="2">
        <v>95</v>
      </c>
      <c r="AX100" s="118">
        <v>47727</v>
      </c>
      <c r="AY100" s="5">
        <f t="shared" si="48"/>
        <v>579492.48273200984</v>
      </c>
      <c r="AZ100" s="5">
        <f t="shared" si="49"/>
        <v>4474.9728547377763</v>
      </c>
      <c r="BA100" s="5">
        <f t="shared" si="17"/>
        <v>853.14483766271496</v>
      </c>
      <c r="BB100" s="35">
        <f t="shared" si="18"/>
        <v>1.7666731419339377E-2</v>
      </c>
      <c r="BC100" s="5">
        <f t="shared" si="19"/>
        <v>3621.8280170750613</v>
      </c>
      <c r="BD100" s="35">
        <f t="shared" si="20"/>
        <v>7.4999999999999997E-2</v>
      </c>
      <c r="BE100" s="5">
        <f t="shared" si="50"/>
        <v>61360.662105652598</v>
      </c>
      <c r="BF100" s="5">
        <f t="shared" si="51"/>
        <v>363761.75909443601</v>
      </c>
      <c r="BG100" s="5">
        <f t="shared" si="21"/>
        <v>578639.33789434715</v>
      </c>
      <c r="BH100" s="5">
        <f t="shared" si="22"/>
        <v>425122.42120008863</v>
      </c>
      <c r="BI100" s="150"/>
      <c r="BJ100" s="2">
        <v>95</v>
      </c>
      <c r="BK100" s="118">
        <v>47727</v>
      </c>
      <c r="BL100" s="5">
        <f t="shared" si="52"/>
        <v>577066.23917061312</v>
      </c>
      <c r="BM100" s="5">
        <f t="shared" si="53"/>
        <v>4365.9281923596263</v>
      </c>
      <c r="BN100" s="5">
        <f t="shared" si="23"/>
        <v>879.48633070383903</v>
      </c>
      <c r="BO100" s="35">
        <f t="shared" si="24"/>
        <v>1.8288777357023243E-2</v>
      </c>
      <c r="BP100" s="5">
        <f t="shared" si="25"/>
        <v>3486.4418616557873</v>
      </c>
      <c r="BQ100" s="35">
        <f t="shared" si="26"/>
        <v>7.2499999999999995E-2</v>
      </c>
      <c r="BR100" s="5">
        <f t="shared" si="54"/>
        <v>63813.247160090934</v>
      </c>
      <c r="BS100" s="5">
        <f t="shared" si="55"/>
        <v>350949.93111407373</v>
      </c>
      <c r="BT100" s="5">
        <f t="shared" si="27"/>
        <v>576186.75283990928</v>
      </c>
      <c r="BU100" s="5">
        <f t="shared" si="28"/>
        <v>414763.17827416467</v>
      </c>
      <c r="BV100" s="150"/>
      <c r="BW100" s="2">
        <v>95</v>
      </c>
      <c r="BX100" s="118">
        <v>47727</v>
      </c>
      <c r="BY100" s="5">
        <f t="shared" si="56"/>
        <v>574564.46720608568</v>
      </c>
      <c r="BZ100" s="5">
        <f t="shared" si="57"/>
        <v>4257.9359691467689</v>
      </c>
      <c r="CA100" s="5">
        <f t="shared" si="29"/>
        <v>906.30991044460234</v>
      </c>
      <c r="CB100" s="35">
        <f t="shared" si="30"/>
        <v>1.8928631243453328E-2</v>
      </c>
      <c r="CC100" s="5">
        <f t="shared" si="31"/>
        <v>3351.6260587021666</v>
      </c>
      <c r="CD100" s="35">
        <f t="shared" si="32"/>
        <v>7.0000000000000007E-2</v>
      </c>
      <c r="CE100" s="5">
        <f t="shared" si="58"/>
        <v>66341.842704359355</v>
      </c>
      <c r="CF100" s="5">
        <f t="shared" si="59"/>
        <v>338162.07436458394</v>
      </c>
      <c r="CG100" s="5">
        <f t="shared" si="33"/>
        <v>573658.15729564102</v>
      </c>
      <c r="CH100" s="5">
        <f t="shared" si="34"/>
        <v>404503.91706894326</v>
      </c>
    </row>
    <row r="101" spans="9:86" ht="14.25" customHeight="1">
      <c r="I101" s="150"/>
      <c r="J101" s="2">
        <v>96</v>
      </c>
      <c r="K101" s="118">
        <v>47757</v>
      </c>
      <c r="L101" s="5">
        <f t="shared" si="35"/>
        <v>585551.40289363731</v>
      </c>
      <c r="M101" s="5">
        <f t="shared" si="0"/>
        <v>4808.1062659259223</v>
      </c>
      <c r="N101" s="5">
        <f t="shared" si="1"/>
        <v>782.44037103216579</v>
      </c>
      <c r="O101" s="35">
        <f t="shared" si="2"/>
        <v>1.6034944850249998E-2</v>
      </c>
      <c r="P101" s="5">
        <f t="shared" si="3"/>
        <v>4025.6658948937566</v>
      </c>
      <c r="Q101" s="35">
        <f t="shared" si="4"/>
        <v>8.2500000000000004E-2</v>
      </c>
      <c r="R101" s="5">
        <f t="shared" si="36"/>
        <v>55231.037477395279</v>
      </c>
      <c r="S101" s="5">
        <f t="shared" si="37"/>
        <v>406347.16405149311</v>
      </c>
      <c r="T101" s="5">
        <f t="shared" si="38"/>
        <v>584768.96252260508</v>
      </c>
      <c r="U101" s="5">
        <f t="shared" si="39"/>
        <v>461578.20152888837</v>
      </c>
      <c r="V101" s="150"/>
      <c r="W101" s="2">
        <v>96</v>
      </c>
      <c r="X101" s="118">
        <v>47757</v>
      </c>
      <c r="Y101" s="5">
        <f t="shared" si="40"/>
        <v>583320.55828913569</v>
      </c>
      <c r="Z101" s="5">
        <f t="shared" si="41"/>
        <v>4696.0932728280159</v>
      </c>
      <c r="AA101" s="5">
        <f t="shared" si="5"/>
        <v>807.28955090044428</v>
      </c>
      <c r="AB101" s="35">
        <f t="shared" si="6"/>
        <v>1.6607463037507965E-2</v>
      </c>
      <c r="AC101" s="5">
        <f t="shared" si="7"/>
        <v>3888.8037219275716</v>
      </c>
      <c r="AD101" s="35">
        <f t="shared" si="8"/>
        <v>0.08</v>
      </c>
      <c r="AE101" s="5">
        <f t="shared" si="42"/>
        <v>57486.731261764617</v>
      </c>
      <c r="AF101" s="5">
        <f t="shared" si="43"/>
        <v>393338.22292972496</v>
      </c>
      <c r="AG101" s="5">
        <f t="shared" si="9"/>
        <v>582513.26873823523</v>
      </c>
      <c r="AH101" s="5">
        <f t="shared" si="10"/>
        <v>450824.95419148955</v>
      </c>
      <c r="AI101" s="150"/>
      <c r="AJ101" s="2">
        <v>96</v>
      </c>
      <c r="AK101" s="118">
        <v>47757</v>
      </c>
      <c r="AL101" s="5">
        <f t="shared" si="44"/>
        <v>581016.9154997851</v>
      </c>
      <c r="AM101" s="5">
        <f t="shared" si="45"/>
        <v>4585.0383715778862</v>
      </c>
      <c r="AN101" s="5">
        <f t="shared" si="11"/>
        <v>832.63745897510762</v>
      </c>
      <c r="AO101" s="35">
        <f t="shared" si="12"/>
        <v>1.7196830662161655E-2</v>
      </c>
      <c r="AP101" s="5">
        <f t="shared" si="13"/>
        <v>3752.4009126027786</v>
      </c>
      <c r="AQ101" s="35">
        <f t="shared" si="14"/>
        <v>7.7499999999999999E-2</v>
      </c>
      <c r="AR101" s="5">
        <f t="shared" si="46"/>
        <v>59815.721959190021</v>
      </c>
      <c r="AS101" s="5">
        <f t="shared" si="47"/>
        <v>380347.96171228704</v>
      </c>
      <c r="AT101" s="5">
        <f t="shared" si="15"/>
        <v>580184.27804081002</v>
      </c>
      <c r="AU101" s="5">
        <f t="shared" si="16"/>
        <v>440163.68367147708</v>
      </c>
      <c r="AV101" s="150"/>
      <c r="AW101" s="2">
        <v>96</v>
      </c>
      <c r="AX101" s="118">
        <v>47757</v>
      </c>
      <c r="AY101" s="5">
        <f t="shared" si="48"/>
        <v>578639.33789434715</v>
      </c>
      <c r="AZ101" s="5">
        <f t="shared" si="49"/>
        <v>4474.9728547377763</v>
      </c>
      <c r="BA101" s="5">
        <f t="shared" si="17"/>
        <v>858.4769928981068</v>
      </c>
      <c r="BB101" s="35">
        <f t="shared" si="18"/>
        <v>1.780335908765722E-2</v>
      </c>
      <c r="BC101" s="5">
        <f t="shared" si="19"/>
        <v>3616.4958618396695</v>
      </c>
      <c r="BD101" s="35">
        <f t="shared" si="20"/>
        <v>7.4999999999999997E-2</v>
      </c>
      <c r="BE101" s="5">
        <f t="shared" si="50"/>
        <v>62219.139098550702</v>
      </c>
      <c r="BF101" s="5">
        <f t="shared" si="51"/>
        <v>367378.25495627569</v>
      </c>
      <c r="BG101" s="5">
        <f t="shared" si="21"/>
        <v>577780.86090144899</v>
      </c>
      <c r="BH101" s="5">
        <f t="shared" si="22"/>
        <v>429597.39405482641</v>
      </c>
      <c r="BI101" s="150"/>
      <c r="BJ101" s="2">
        <v>96</v>
      </c>
      <c r="BK101" s="118">
        <v>47757</v>
      </c>
      <c r="BL101" s="5">
        <f t="shared" si="52"/>
        <v>576186.75283990928</v>
      </c>
      <c r="BM101" s="5">
        <f t="shared" si="53"/>
        <v>4365.9281923596263</v>
      </c>
      <c r="BN101" s="5">
        <f t="shared" si="23"/>
        <v>884.79989395184111</v>
      </c>
      <c r="BO101" s="35">
        <f t="shared" si="24"/>
        <v>1.8427356538639725E-2</v>
      </c>
      <c r="BP101" s="5">
        <f t="shared" si="25"/>
        <v>3481.1282984077852</v>
      </c>
      <c r="BQ101" s="35">
        <f t="shared" si="26"/>
        <v>7.2499999999999995E-2</v>
      </c>
      <c r="BR101" s="5">
        <f t="shared" si="54"/>
        <v>64698.047054042778</v>
      </c>
      <c r="BS101" s="5">
        <f t="shared" si="55"/>
        <v>354431.0594124815</v>
      </c>
      <c r="BT101" s="5">
        <f t="shared" si="27"/>
        <v>575301.95294595743</v>
      </c>
      <c r="BU101" s="5">
        <f t="shared" si="28"/>
        <v>419129.1064665243</v>
      </c>
      <c r="BV101" s="150"/>
      <c r="BW101" s="2">
        <v>96</v>
      </c>
      <c r="BX101" s="118">
        <v>47757</v>
      </c>
      <c r="BY101" s="5">
        <f t="shared" si="56"/>
        <v>573658.15729564102</v>
      </c>
      <c r="BZ101" s="5">
        <f t="shared" si="57"/>
        <v>4257.9359691467689</v>
      </c>
      <c r="CA101" s="5">
        <f t="shared" si="29"/>
        <v>911.59671825552959</v>
      </c>
      <c r="CB101" s="35">
        <f t="shared" si="30"/>
        <v>1.9069127632798114E-2</v>
      </c>
      <c r="CC101" s="5">
        <f t="shared" si="31"/>
        <v>3346.3392508912393</v>
      </c>
      <c r="CD101" s="35">
        <f t="shared" si="32"/>
        <v>7.0000000000000007E-2</v>
      </c>
      <c r="CE101" s="5">
        <f t="shared" si="58"/>
        <v>67253.439422614887</v>
      </c>
      <c r="CF101" s="5">
        <f t="shared" si="59"/>
        <v>341508.41361547518</v>
      </c>
      <c r="CG101" s="5">
        <f t="shared" si="33"/>
        <v>572746.56057738548</v>
      </c>
      <c r="CH101" s="5">
        <f t="shared" si="34"/>
        <v>408761.85303809005</v>
      </c>
    </row>
    <row r="102" spans="9:86" ht="14.25" customHeight="1">
      <c r="I102" s="150"/>
      <c r="J102" s="2">
        <v>97</v>
      </c>
      <c r="K102" s="118">
        <v>47788</v>
      </c>
      <c r="L102" s="5">
        <f t="shared" si="35"/>
        <v>584768.96252260508</v>
      </c>
      <c r="M102" s="5">
        <f t="shared" si="0"/>
        <v>4808.1062659259223</v>
      </c>
      <c r="N102" s="5">
        <f t="shared" si="1"/>
        <v>787.81964858301217</v>
      </c>
      <c r="O102" s="35">
        <f t="shared" si="2"/>
        <v>1.6166787892116785E-2</v>
      </c>
      <c r="P102" s="5">
        <f t="shared" si="3"/>
        <v>4020.2866173429102</v>
      </c>
      <c r="Q102" s="35">
        <f t="shared" si="4"/>
        <v>8.2500000000000004E-2</v>
      </c>
      <c r="R102" s="5">
        <f t="shared" si="36"/>
        <v>56018.857125978291</v>
      </c>
      <c r="S102" s="5">
        <f t="shared" si="37"/>
        <v>410367.45066883601</v>
      </c>
      <c r="T102" s="5">
        <f t="shared" si="38"/>
        <v>583981.14287402201</v>
      </c>
      <c r="U102" s="5">
        <f t="shared" si="39"/>
        <v>466386.30779481429</v>
      </c>
      <c r="V102" s="150"/>
      <c r="W102" s="2">
        <v>97</v>
      </c>
      <c r="X102" s="118">
        <v>47788</v>
      </c>
      <c r="Y102" s="5">
        <f t="shared" si="40"/>
        <v>582513.26873823523</v>
      </c>
      <c r="Z102" s="5">
        <f t="shared" si="41"/>
        <v>4696.0932728280159</v>
      </c>
      <c r="AA102" s="5">
        <f t="shared" si="5"/>
        <v>812.67148123978086</v>
      </c>
      <c r="AB102" s="35">
        <f t="shared" si="6"/>
        <v>1.6741348735284631E-2</v>
      </c>
      <c r="AC102" s="5">
        <f t="shared" si="7"/>
        <v>3883.421791588235</v>
      </c>
      <c r="AD102" s="35">
        <f t="shared" si="8"/>
        <v>0.08</v>
      </c>
      <c r="AE102" s="5">
        <f t="shared" si="42"/>
        <v>58299.402743004401</v>
      </c>
      <c r="AF102" s="5">
        <f t="shared" si="43"/>
        <v>397221.64472131321</v>
      </c>
      <c r="AG102" s="5">
        <f t="shared" si="9"/>
        <v>581700.5972569955</v>
      </c>
      <c r="AH102" s="5">
        <f t="shared" si="10"/>
        <v>455521.04746431758</v>
      </c>
      <c r="AI102" s="150"/>
      <c r="AJ102" s="2">
        <v>97</v>
      </c>
      <c r="AK102" s="118">
        <v>47788</v>
      </c>
      <c r="AL102" s="5">
        <f t="shared" si="44"/>
        <v>580184.27804081002</v>
      </c>
      <c r="AM102" s="5">
        <f t="shared" si="45"/>
        <v>4585.0383715778862</v>
      </c>
      <c r="AN102" s="5">
        <f t="shared" si="11"/>
        <v>838.014909230988</v>
      </c>
      <c r="AO102" s="35">
        <f t="shared" si="12"/>
        <v>1.7332732532377423E-2</v>
      </c>
      <c r="AP102" s="5">
        <f t="shared" si="13"/>
        <v>3747.0234623468982</v>
      </c>
      <c r="AQ102" s="35">
        <f t="shared" si="14"/>
        <v>7.7499999999999999E-2</v>
      </c>
      <c r="AR102" s="5">
        <f t="shared" si="46"/>
        <v>60653.736868421009</v>
      </c>
      <c r="AS102" s="5">
        <f t="shared" si="47"/>
        <v>384094.98517463391</v>
      </c>
      <c r="AT102" s="5">
        <f t="shared" si="15"/>
        <v>579346.26313157903</v>
      </c>
      <c r="AU102" s="5">
        <f t="shared" si="16"/>
        <v>444748.72204305494</v>
      </c>
      <c r="AV102" s="150"/>
      <c r="AW102" s="2">
        <v>97</v>
      </c>
      <c r="AX102" s="118">
        <v>47788</v>
      </c>
      <c r="AY102" s="5">
        <f t="shared" si="48"/>
        <v>577780.86090144899</v>
      </c>
      <c r="AZ102" s="5">
        <f t="shared" si="49"/>
        <v>4474.9728547377763</v>
      </c>
      <c r="BA102" s="5">
        <f t="shared" si="17"/>
        <v>863.84247410372018</v>
      </c>
      <c r="BB102" s="35">
        <f t="shared" si="18"/>
        <v>1.7941247955274121E-2</v>
      </c>
      <c r="BC102" s="5">
        <f t="shared" si="19"/>
        <v>3611.1303806340561</v>
      </c>
      <c r="BD102" s="35">
        <f t="shared" si="20"/>
        <v>7.4999999999999997E-2</v>
      </c>
      <c r="BE102" s="5">
        <f t="shared" si="50"/>
        <v>63082.981572654426</v>
      </c>
      <c r="BF102" s="5">
        <f t="shared" si="51"/>
        <v>370989.38533690973</v>
      </c>
      <c r="BG102" s="5">
        <f t="shared" si="21"/>
        <v>576917.01842734532</v>
      </c>
      <c r="BH102" s="5">
        <f t="shared" si="22"/>
        <v>434072.36690956418</v>
      </c>
      <c r="BI102" s="150"/>
      <c r="BJ102" s="2">
        <v>97</v>
      </c>
      <c r="BK102" s="118">
        <v>47788</v>
      </c>
      <c r="BL102" s="5">
        <f t="shared" si="52"/>
        <v>575301.95294595743</v>
      </c>
      <c r="BM102" s="5">
        <f t="shared" si="53"/>
        <v>4365.9281923596263</v>
      </c>
      <c r="BN102" s="5">
        <f t="shared" si="23"/>
        <v>890.14555997780008</v>
      </c>
      <c r="BO102" s="35">
        <f t="shared" si="24"/>
        <v>1.8567200519719114E-2</v>
      </c>
      <c r="BP102" s="5">
        <f t="shared" si="25"/>
        <v>3475.7826323818263</v>
      </c>
      <c r="BQ102" s="35">
        <f t="shared" si="26"/>
        <v>7.2499999999999995E-2</v>
      </c>
      <c r="BR102" s="5">
        <f t="shared" si="54"/>
        <v>65588.192614020576</v>
      </c>
      <c r="BS102" s="5">
        <f t="shared" si="55"/>
        <v>357906.84204486333</v>
      </c>
      <c r="BT102" s="5">
        <f t="shared" si="27"/>
        <v>574411.80738597957</v>
      </c>
      <c r="BU102" s="5">
        <f t="shared" si="28"/>
        <v>423495.03465888393</v>
      </c>
      <c r="BV102" s="150"/>
      <c r="BW102" s="2">
        <v>97</v>
      </c>
      <c r="BX102" s="118">
        <v>47788</v>
      </c>
      <c r="BY102" s="5">
        <f t="shared" si="56"/>
        <v>572746.56057738548</v>
      </c>
      <c r="BZ102" s="5">
        <f t="shared" si="57"/>
        <v>4257.9359691467689</v>
      </c>
      <c r="CA102" s="5">
        <f t="shared" si="29"/>
        <v>916.91436577868672</v>
      </c>
      <c r="CB102" s="35">
        <f t="shared" si="30"/>
        <v>1.9210892123476306E-2</v>
      </c>
      <c r="CC102" s="5">
        <f t="shared" si="31"/>
        <v>3341.0216033680822</v>
      </c>
      <c r="CD102" s="35">
        <f t="shared" si="32"/>
        <v>7.0000000000000007E-2</v>
      </c>
      <c r="CE102" s="5">
        <f t="shared" si="58"/>
        <v>68170.353788393579</v>
      </c>
      <c r="CF102" s="5">
        <f t="shared" si="59"/>
        <v>344849.43521884328</v>
      </c>
      <c r="CG102" s="5">
        <f t="shared" si="33"/>
        <v>571829.6462116068</v>
      </c>
      <c r="CH102" s="5">
        <f t="shared" si="34"/>
        <v>413019.78900723683</v>
      </c>
    </row>
    <row r="103" spans="9:86" ht="14.25" customHeight="1">
      <c r="I103" s="150"/>
      <c r="J103" s="2">
        <v>98</v>
      </c>
      <c r="K103" s="118">
        <v>47818</v>
      </c>
      <c r="L103" s="5">
        <f t="shared" si="35"/>
        <v>583981.14287402201</v>
      </c>
      <c r="M103" s="5">
        <f t="shared" si="0"/>
        <v>4808.1062659259223</v>
      </c>
      <c r="N103" s="5">
        <f t="shared" si="1"/>
        <v>793.23590866702079</v>
      </c>
      <c r="O103" s="35">
        <f t="shared" si="2"/>
        <v>1.6299894303363965E-2</v>
      </c>
      <c r="P103" s="5">
        <f t="shared" si="3"/>
        <v>4014.8703572589015</v>
      </c>
      <c r="Q103" s="35">
        <f t="shared" si="4"/>
        <v>8.2500000000000004E-2</v>
      </c>
      <c r="R103" s="5">
        <f t="shared" si="36"/>
        <v>56812.09303464531</v>
      </c>
      <c r="S103" s="5">
        <f t="shared" si="37"/>
        <v>414382.3210260949</v>
      </c>
      <c r="T103" s="5">
        <f t="shared" si="38"/>
        <v>583187.90696535504</v>
      </c>
      <c r="U103" s="5">
        <f t="shared" si="39"/>
        <v>471194.41406074021</v>
      </c>
      <c r="V103" s="150"/>
      <c r="W103" s="2">
        <v>98</v>
      </c>
      <c r="X103" s="118">
        <v>47818</v>
      </c>
      <c r="Y103" s="5">
        <f t="shared" si="40"/>
        <v>581700.5972569955</v>
      </c>
      <c r="Z103" s="5">
        <f t="shared" si="41"/>
        <v>4696.0932728280159</v>
      </c>
      <c r="AA103" s="5">
        <f t="shared" si="5"/>
        <v>818.08929111471207</v>
      </c>
      <c r="AB103" s="35">
        <f t="shared" si="6"/>
        <v>1.6876502344451538E-2</v>
      </c>
      <c r="AC103" s="5">
        <f t="shared" si="7"/>
        <v>3878.0039817133038</v>
      </c>
      <c r="AD103" s="35">
        <f t="shared" si="8"/>
        <v>0.08</v>
      </c>
      <c r="AE103" s="5">
        <f t="shared" si="42"/>
        <v>59117.49203411911</v>
      </c>
      <c r="AF103" s="5">
        <f t="shared" si="43"/>
        <v>401099.64870302653</v>
      </c>
      <c r="AG103" s="5">
        <f t="shared" si="9"/>
        <v>580882.5079658808</v>
      </c>
      <c r="AH103" s="5">
        <f t="shared" si="10"/>
        <v>460217.14073714562</v>
      </c>
      <c r="AI103" s="150"/>
      <c r="AJ103" s="2">
        <v>98</v>
      </c>
      <c r="AK103" s="118">
        <v>47818</v>
      </c>
      <c r="AL103" s="5">
        <f t="shared" si="44"/>
        <v>579346.26313157903</v>
      </c>
      <c r="AM103" s="5">
        <f t="shared" si="45"/>
        <v>4585.0383715778862</v>
      </c>
      <c r="AN103" s="5">
        <f t="shared" si="11"/>
        <v>843.42708885310503</v>
      </c>
      <c r="AO103" s="35">
        <f t="shared" si="12"/>
        <v>1.7469906531421928E-2</v>
      </c>
      <c r="AP103" s="5">
        <f t="shared" si="13"/>
        <v>3741.6112827247812</v>
      </c>
      <c r="AQ103" s="35">
        <f t="shared" si="14"/>
        <v>7.7499999999999999E-2</v>
      </c>
      <c r="AR103" s="5">
        <f t="shared" si="46"/>
        <v>61497.163957274111</v>
      </c>
      <c r="AS103" s="5">
        <f t="shared" si="47"/>
        <v>387836.59645735868</v>
      </c>
      <c r="AT103" s="5">
        <f t="shared" si="15"/>
        <v>578502.83604272595</v>
      </c>
      <c r="AU103" s="5">
        <f t="shared" si="16"/>
        <v>449333.76041463279</v>
      </c>
      <c r="AV103" s="150"/>
      <c r="AW103" s="2">
        <v>98</v>
      </c>
      <c r="AX103" s="118">
        <v>47818</v>
      </c>
      <c r="AY103" s="5">
        <f t="shared" si="48"/>
        <v>576917.01842734532</v>
      </c>
      <c r="AZ103" s="5">
        <f t="shared" si="49"/>
        <v>4474.9728547377763</v>
      </c>
      <c r="BA103" s="5">
        <f t="shared" si="17"/>
        <v>869.24148956686849</v>
      </c>
      <c r="BB103" s="35">
        <f t="shared" si="18"/>
        <v>1.8080412852504626E-2</v>
      </c>
      <c r="BC103" s="5">
        <f t="shared" si="19"/>
        <v>3605.7313651709078</v>
      </c>
      <c r="BD103" s="35">
        <f t="shared" si="20"/>
        <v>7.4999999999999997E-2</v>
      </c>
      <c r="BE103" s="5">
        <f t="shared" si="50"/>
        <v>63952.223062221296</v>
      </c>
      <c r="BF103" s="5">
        <f t="shared" si="51"/>
        <v>374595.11670208065</v>
      </c>
      <c r="BG103" s="5">
        <f t="shared" si="21"/>
        <v>576047.77693777846</v>
      </c>
      <c r="BH103" s="5">
        <f t="shared" si="22"/>
        <v>438547.33976430196</v>
      </c>
      <c r="BI103" s="150"/>
      <c r="BJ103" s="2">
        <v>98</v>
      </c>
      <c r="BK103" s="118">
        <v>47818</v>
      </c>
      <c r="BL103" s="5">
        <f t="shared" si="52"/>
        <v>574411.80738597957</v>
      </c>
      <c r="BM103" s="5">
        <f t="shared" si="53"/>
        <v>4365.9281923596263</v>
      </c>
      <c r="BN103" s="5">
        <f t="shared" si="23"/>
        <v>895.5235227359999</v>
      </c>
      <c r="BO103" s="35">
        <f t="shared" si="24"/>
        <v>1.8708324123307876E-2</v>
      </c>
      <c r="BP103" s="5">
        <f t="shared" si="25"/>
        <v>3470.4046696236264</v>
      </c>
      <c r="BQ103" s="35">
        <f t="shared" si="26"/>
        <v>7.2499999999999995E-2</v>
      </c>
      <c r="BR103" s="5">
        <f t="shared" si="54"/>
        <v>66483.716136756571</v>
      </c>
      <c r="BS103" s="5">
        <f t="shared" si="55"/>
        <v>361377.24671448697</v>
      </c>
      <c r="BT103" s="5">
        <f t="shared" si="27"/>
        <v>573516.28386324353</v>
      </c>
      <c r="BU103" s="5">
        <f t="shared" si="28"/>
        <v>427860.96285124356</v>
      </c>
      <c r="BV103" s="150"/>
      <c r="BW103" s="2">
        <v>98</v>
      </c>
      <c r="BX103" s="118">
        <v>47818</v>
      </c>
      <c r="BY103" s="5">
        <f t="shared" si="56"/>
        <v>571829.6462116068</v>
      </c>
      <c r="BZ103" s="5">
        <f t="shared" si="57"/>
        <v>4257.9359691467689</v>
      </c>
      <c r="CA103" s="5">
        <f t="shared" si="29"/>
        <v>922.26303291239583</v>
      </c>
      <c r="CB103" s="35">
        <f t="shared" si="30"/>
        <v>1.9353939531238165E-2</v>
      </c>
      <c r="CC103" s="5">
        <f t="shared" si="31"/>
        <v>3335.6729362343731</v>
      </c>
      <c r="CD103" s="35">
        <f t="shared" si="32"/>
        <v>7.0000000000000007E-2</v>
      </c>
      <c r="CE103" s="5">
        <f t="shared" si="58"/>
        <v>69092.616821305972</v>
      </c>
      <c r="CF103" s="5">
        <f t="shared" si="59"/>
        <v>348185.10815507767</v>
      </c>
      <c r="CG103" s="5">
        <f t="shared" si="33"/>
        <v>570907.38317869441</v>
      </c>
      <c r="CH103" s="5">
        <f t="shared" si="34"/>
        <v>417277.72497638362</v>
      </c>
    </row>
    <row r="104" spans="9:86" ht="14.25" customHeight="1">
      <c r="I104" s="150"/>
      <c r="J104" s="2">
        <v>99</v>
      </c>
      <c r="K104" s="118">
        <v>47849</v>
      </c>
      <c r="L104" s="5">
        <f t="shared" si="35"/>
        <v>583187.90696535504</v>
      </c>
      <c r="M104" s="5">
        <f t="shared" si="0"/>
        <v>4808.1062659259223</v>
      </c>
      <c r="N104" s="5">
        <f t="shared" si="1"/>
        <v>798.68940553910625</v>
      </c>
      <c r="O104" s="35">
        <f t="shared" si="2"/>
        <v>1.6434279161139462E-2</v>
      </c>
      <c r="P104" s="5">
        <f t="shared" si="3"/>
        <v>4009.4168603868161</v>
      </c>
      <c r="Q104" s="35">
        <f t="shared" si="4"/>
        <v>8.2500000000000004E-2</v>
      </c>
      <c r="R104" s="5">
        <f t="shared" si="36"/>
        <v>57610.782440184419</v>
      </c>
      <c r="S104" s="5">
        <f t="shared" si="37"/>
        <v>418391.73788648169</v>
      </c>
      <c r="T104" s="5">
        <f t="shared" si="38"/>
        <v>582389.21755981597</v>
      </c>
      <c r="U104" s="5">
        <f t="shared" si="39"/>
        <v>476002.52032666613</v>
      </c>
      <c r="V104" s="150"/>
      <c r="W104" s="2">
        <v>99</v>
      </c>
      <c r="X104" s="118">
        <v>47849</v>
      </c>
      <c r="Y104" s="5">
        <f t="shared" si="40"/>
        <v>580882.5079658808</v>
      </c>
      <c r="Z104" s="5">
        <f t="shared" si="41"/>
        <v>4696.0932728280159</v>
      </c>
      <c r="AA104" s="5">
        <f t="shared" si="5"/>
        <v>823.54321972214348</v>
      </c>
      <c r="AB104" s="35">
        <f t="shared" si="6"/>
        <v>1.7012938935400325E-2</v>
      </c>
      <c r="AC104" s="5">
        <f t="shared" si="7"/>
        <v>3872.5500531058724</v>
      </c>
      <c r="AD104" s="35">
        <f t="shared" si="8"/>
        <v>0.08</v>
      </c>
      <c r="AE104" s="5">
        <f t="shared" si="42"/>
        <v>59941.035253841255</v>
      </c>
      <c r="AF104" s="5">
        <f t="shared" si="43"/>
        <v>404972.19875613239</v>
      </c>
      <c r="AG104" s="5">
        <f t="shared" si="9"/>
        <v>580058.96474615869</v>
      </c>
      <c r="AH104" s="5">
        <f t="shared" si="10"/>
        <v>464913.23400997365</v>
      </c>
      <c r="AI104" s="150"/>
      <c r="AJ104" s="2">
        <v>99</v>
      </c>
      <c r="AK104" s="118">
        <v>47849</v>
      </c>
      <c r="AL104" s="5">
        <f t="shared" si="44"/>
        <v>578502.83604272595</v>
      </c>
      <c r="AM104" s="5">
        <f t="shared" si="45"/>
        <v>4585.0383715778862</v>
      </c>
      <c r="AN104" s="5">
        <f t="shared" si="11"/>
        <v>848.87422213528134</v>
      </c>
      <c r="AO104" s="35">
        <f t="shared" si="12"/>
        <v>1.7608367722627798E-2</v>
      </c>
      <c r="AP104" s="5">
        <f t="shared" si="13"/>
        <v>3736.1641494426049</v>
      </c>
      <c r="AQ104" s="35">
        <f t="shared" si="14"/>
        <v>7.7499999999999999E-2</v>
      </c>
      <c r="AR104" s="5">
        <f t="shared" si="46"/>
        <v>62346.038179409392</v>
      </c>
      <c r="AS104" s="5">
        <f t="shared" si="47"/>
        <v>391572.76060680131</v>
      </c>
      <c r="AT104" s="5">
        <f t="shared" si="15"/>
        <v>577653.96182059066</v>
      </c>
      <c r="AU104" s="5">
        <f t="shared" si="16"/>
        <v>453918.79878621071</v>
      </c>
      <c r="AV104" s="150"/>
      <c r="AW104" s="2">
        <v>99</v>
      </c>
      <c r="AX104" s="118">
        <v>47849</v>
      </c>
      <c r="AY104" s="5">
        <f t="shared" si="48"/>
        <v>576047.77693777846</v>
      </c>
      <c r="AZ104" s="5">
        <f t="shared" si="49"/>
        <v>4474.9728547377763</v>
      </c>
      <c r="BA104" s="5">
        <f t="shared" si="17"/>
        <v>874.6742488766613</v>
      </c>
      <c r="BB104" s="35">
        <f t="shared" si="18"/>
        <v>1.8220868835422427E-2</v>
      </c>
      <c r="BC104" s="5">
        <f t="shared" si="19"/>
        <v>3600.298605861115</v>
      </c>
      <c r="BD104" s="35">
        <f t="shared" si="20"/>
        <v>7.4999999999999997E-2</v>
      </c>
      <c r="BE104" s="5">
        <f t="shared" si="50"/>
        <v>64826.897311097957</v>
      </c>
      <c r="BF104" s="5">
        <f t="shared" si="51"/>
        <v>378195.41530794179</v>
      </c>
      <c r="BG104" s="5">
        <f t="shared" si="21"/>
        <v>575173.10268890182</v>
      </c>
      <c r="BH104" s="5">
        <f t="shared" si="22"/>
        <v>443022.31261903973</v>
      </c>
      <c r="BI104" s="150"/>
      <c r="BJ104" s="2">
        <v>99</v>
      </c>
      <c r="BK104" s="118">
        <v>47849</v>
      </c>
      <c r="BL104" s="5">
        <f t="shared" si="52"/>
        <v>573516.28386324353</v>
      </c>
      <c r="BM104" s="5">
        <f t="shared" si="53"/>
        <v>4365.9281923596263</v>
      </c>
      <c r="BN104" s="5">
        <f t="shared" si="23"/>
        <v>900.93397735253029</v>
      </c>
      <c r="BO104" s="35">
        <f t="shared" si="24"/>
        <v>1.8850742398115281E-2</v>
      </c>
      <c r="BP104" s="5">
        <f t="shared" si="25"/>
        <v>3464.994215007096</v>
      </c>
      <c r="BQ104" s="35">
        <f t="shared" si="26"/>
        <v>7.2499999999999995E-2</v>
      </c>
      <c r="BR104" s="5">
        <f t="shared" si="54"/>
        <v>67384.650114109099</v>
      </c>
      <c r="BS104" s="5">
        <f t="shared" si="55"/>
        <v>364842.24092949409</v>
      </c>
      <c r="BT104" s="5">
        <f t="shared" si="27"/>
        <v>572615.34988589096</v>
      </c>
      <c r="BU104" s="5">
        <f t="shared" si="28"/>
        <v>432226.89104360319</v>
      </c>
      <c r="BV104" s="150"/>
      <c r="BW104" s="2">
        <v>99</v>
      </c>
      <c r="BX104" s="118">
        <v>47849</v>
      </c>
      <c r="BY104" s="5">
        <f t="shared" si="56"/>
        <v>570907.38317869441</v>
      </c>
      <c r="BZ104" s="5">
        <f t="shared" si="57"/>
        <v>4257.9359691467689</v>
      </c>
      <c r="CA104" s="5">
        <f t="shared" si="29"/>
        <v>927.64290060438452</v>
      </c>
      <c r="CB104" s="35">
        <f t="shared" si="30"/>
        <v>1.9498284897409325E-2</v>
      </c>
      <c r="CC104" s="5">
        <f t="shared" si="31"/>
        <v>3330.2930685423844</v>
      </c>
      <c r="CD104" s="35">
        <f t="shared" si="32"/>
        <v>7.0000000000000007E-2</v>
      </c>
      <c r="CE104" s="5">
        <f t="shared" si="58"/>
        <v>70020.259721910363</v>
      </c>
      <c r="CF104" s="5">
        <f t="shared" si="59"/>
        <v>351515.40122362005</v>
      </c>
      <c r="CG104" s="5">
        <f t="shared" si="33"/>
        <v>569979.74027809</v>
      </c>
      <c r="CH104" s="5">
        <f t="shared" si="34"/>
        <v>421535.6609455304</v>
      </c>
    </row>
    <row r="105" spans="9:86" ht="14.25" customHeight="1">
      <c r="I105" s="150"/>
      <c r="J105" s="2">
        <v>100</v>
      </c>
      <c r="K105" s="118">
        <v>47880</v>
      </c>
      <c r="L105" s="5">
        <f t="shared" si="35"/>
        <v>582389.21755981597</v>
      </c>
      <c r="M105" s="5">
        <f t="shared" si="0"/>
        <v>4808.1062659259223</v>
      </c>
      <c r="N105" s="5">
        <f t="shared" si="1"/>
        <v>804.18039520218736</v>
      </c>
      <c r="O105" s="35">
        <f t="shared" si="2"/>
        <v>1.6569957773016463E-2</v>
      </c>
      <c r="P105" s="5">
        <f t="shared" si="3"/>
        <v>4003.925870723735</v>
      </c>
      <c r="Q105" s="35">
        <f t="shared" si="4"/>
        <v>8.2500000000000004E-2</v>
      </c>
      <c r="R105" s="5">
        <f t="shared" si="36"/>
        <v>58414.962835386606</v>
      </c>
      <c r="S105" s="5">
        <f t="shared" si="37"/>
        <v>422395.66375720542</v>
      </c>
      <c r="T105" s="5">
        <f t="shared" si="38"/>
        <v>581585.03716461384</v>
      </c>
      <c r="U105" s="5">
        <f t="shared" si="39"/>
        <v>480810.62659259205</v>
      </c>
      <c r="V105" s="150"/>
      <c r="W105" s="2">
        <v>100</v>
      </c>
      <c r="X105" s="118">
        <v>47880</v>
      </c>
      <c r="Y105" s="5">
        <f t="shared" si="40"/>
        <v>580058.96474615869</v>
      </c>
      <c r="Z105" s="5">
        <f t="shared" si="41"/>
        <v>4696.0932728280159</v>
      </c>
      <c r="AA105" s="5">
        <f t="shared" si="5"/>
        <v>829.03350785362454</v>
      </c>
      <c r="AB105" s="35">
        <f t="shared" si="6"/>
        <v>1.715067380882053E-2</v>
      </c>
      <c r="AC105" s="5">
        <f t="shared" si="7"/>
        <v>3867.0597649743913</v>
      </c>
      <c r="AD105" s="35">
        <f t="shared" si="8"/>
        <v>0.08</v>
      </c>
      <c r="AE105" s="5">
        <f t="shared" si="42"/>
        <v>60770.068761694878</v>
      </c>
      <c r="AF105" s="5">
        <f t="shared" si="43"/>
        <v>408839.25852110679</v>
      </c>
      <c r="AG105" s="5">
        <f t="shared" si="9"/>
        <v>579229.93123830506</v>
      </c>
      <c r="AH105" s="5">
        <f t="shared" si="10"/>
        <v>469609.32728280168</v>
      </c>
      <c r="AI105" s="150"/>
      <c r="AJ105" s="2">
        <v>100</v>
      </c>
      <c r="AK105" s="118">
        <v>47880</v>
      </c>
      <c r="AL105" s="5">
        <f t="shared" si="44"/>
        <v>577653.96182059066</v>
      </c>
      <c r="AM105" s="5">
        <f t="shared" si="45"/>
        <v>4585.0383715778862</v>
      </c>
      <c r="AN105" s="5">
        <f t="shared" si="11"/>
        <v>854.35653481990494</v>
      </c>
      <c r="AO105" s="35">
        <f t="shared" si="12"/>
        <v>1.7748131399509107E-2</v>
      </c>
      <c r="AP105" s="5">
        <f t="shared" si="13"/>
        <v>3730.6818367579813</v>
      </c>
      <c r="AQ105" s="35">
        <f t="shared" si="14"/>
        <v>7.7499999999999999E-2</v>
      </c>
      <c r="AR105" s="5">
        <f t="shared" si="46"/>
        <v>63200.394714229296</v>
      </c>
      <c r="AS105" s="5">
        <f t="shared" si="47"/>
        <v>395303.4424435593</v>
      </c>
      <c r="AT105" s="5">
        <f t="shared" si="15"/>
        <v>576799.60528577073</v>
      </c>
      <c r="AU105" s="5">
        <f t="shared" si="16"/>
        <v>458503.83715778857</v>
      </c>
      <c r="AV105" s="150"/>
      <c r="AW105" s="2">
        <v>100</v>
      </c>
      <c r="AX105" s="118">
        <v>47880</v>
      </c>
      <c r="AY105" s="5">
        <f t="shared" si="48"/>
        <v>575173.10268890182</v>
      </c>
      <c r="AZ105" s="5">
        <f t="shared" si="49"/>
        <v>4474.9728547377763</v>
      </c>
      <c r="BA105" s="5">
        <f t="shared" si="17"/>
        <v>880.14096293214016</v>
      </c>
      <c r="BB105" s="35">
        <f t="shared" si="18"/>
        <v>1.8362631190176261E-2</v>
      </c>
      <c r="BC105" s="5">
        <f t="shared" si="19"/>
        <v>3594.8318918056361</v>
      </c>
      <c r="BD105" s="35">
        <f t="shared" si="20"/>
        <v>7.4999999999999997E-2</v>
      </c>
      <c r="BE105" s="5">
        <f t="shared" si="50"/>
        <v>65707.038274030099</v>
      </c>
      <c r="BF105" s="5">
        <f t="shared" si="51"/>
        <v>381790.24719974742</v>
      </c>
      <c r="BG105" s="5">
        <f t="shared" si="21"/>
        <v>574292.96172596968</v>
      </c>
      <c r="BH105" s="5">
        <f t="shared" si="22"/>
        <v>447497.28547377751</v>
      </c>
      <c r="BI105" s="150"/>
      <c r="BJ105" s="2">
        <v>100</v>
      </c>
      <c r="BK105" s="118">
        <v>47880</v>
      </c>
      <c r="BL105" s="5">
        <f t="shared" si="52"/>
        <v>572615.34988589096</v>
      </c>
      <c r="BM105" s="5">
        <f t="shared" si="53"/>
        <v>4365.9281923596263</v>
      </c>
      <c r="BN105" s="5">
        <f t="shared" si="23"/>
        <v>906.37712013236842</v>
      </c>
      <c r="BO105" s="35">
        <f t="shared" si="24"/>
        <v>1.899447062282885E-2</v>
      </c>
      <c r="BP105" s="5">
        <f t="shared" si="25"/>
        <v>3459.5510722272579</v>
      </c>
      <c r="BQ105" s="35">
        <f t="shared" si="26"/>
        <v>7.2499999999999995E-2</v>
      </c>
      <c r="BR105" s="5">
        <f t="shared" si="54"/>
        <v>68291.027234241468</v>
      </c>
      <c r="BS105" s="5">
        <f t="shared" si="55"/>
        <v>368301.79200172133</v>
      </c>
      <c r="BT105" s="5">
        <f t="shared" si="27"/>
        <v>571708.97276575863</v>
      </c>
      <c r="BU105" s="5">
        <f t="shared" si="28"/>
        <v>436592.81923596282</v>
      </c>
      <c r="BV105" s="150"/>
      <c r="BW105" s="2">
        <v>100</v>
      </c>
      <c r="BX105" s="118">
        <v>47880</v>
      </c>
      <c r="BY105" s="5">
        <f t="shared" si="56"/>
        <v>569979.74027809</v>
      </c>
      <c r="BZ105" s="5">
        <f t="shared" si="57"/>
        <v>4257.9359691467689</v>
      </c>
      <c r="CA105" s="5">
        <f t="shared" si="29"/>
        <v>933.05415085791037</v>
      </c>
      <c r="CB105" s="35">
        <f t="shared" si="30"/>
        <v>1.964394349320581E-2</v>
      </c>
      <c r="CC105" s="5">
        <f t="shared" si="31"/>
        <v>3324.8818182888585</v>
      </c>
      <c r="CD105" s="35">
        <f t="shared" si="32"/>
        <v>7.0000000000000007E-2</v>
      </c>
      <c r="CE105" s="5">
        <f t="shared" si="58"/>
        <v>70953.313872768267</v>
      </c>
      <c r="CF105" s="5">
        <f t="shared" si="59"/>
        <v>354840.28304190893</v>
      </c>
      <c r="CG105" s="5">
        <f t="shared" si="33"/>
        <v>569046.68612723204</v>
      </c>
      <c r="CH105" s="5">
        <f t="shared" si="34"/>
        <v>425793.59691467718</v>
      </c>
    </row>
    <row r="106" spans="9:86" ht="14.25" customHeight="1">
      <c r="I106" s="150"/>
      <c r="J106" s="2">
        <v>101</v>
      </c>
      <c r="K106" s="118">
        <v>47908</v>
      </c>
      <c r="L106" s="5">
        <f t="shared" si="35"/>
        <v>581585.03716461384</v>
      </c>
      <c r="M106" s="5">
        <f t="shared" si="0"/>
        <v>4808.1062659259223</v>
      </c>
      <c r="N106" s="5">
        <f t="shared" si="1"/>
        <v>809.70913541920208</v>
      </c>
      <c r="O106" s="35">
        <f t="shared" si="2"/>
        <v>1.6706945681410696E-2</v>
      </c>
      <c r="P106" s="5">
        <f t="shared" si="3"/>
        <v>3998.3971305067203</v>
      </c>
      <c r="Q106" s="35">
        <f t="shared" si="4"/>
        <v>8.2500000000000004E-2</v>
      </c>
      <c r="R106" s="5">
        <f t="shared" si="36"/>
        <v>59224.671970805808</v>
      </c>
      <c r="S106" s="5">
        <f t="shared" si="37"/>
        <v>426394.06088771211</v>
      </c>
      <c r="T106" s="5">
        <f t="shared" si="38"/>
        <v>580775.32802919461</v>
      </c>
      <c r="U106" s="5">
        <f t="shared" si="39"/>
        <v>485618.73285851791</v>
      </c>
      <c r="V106" s="150"/>
      <c r="W106" s="2">
        <v>101</v>
      </c>
      <c r="X106" s="118">
        <v>47908</v>
      </c>
      <c r="Y106" s="5">
        <f t="shared" si="40"/>
        <v>579229.93123830506</v>
      </c>
      <c r="Z106" s="5">
        <f t="shared" si="41"/>
        <v>4696.0932728280159</v>
      </c>
      <c r="AA106" s="5">
        <f t="shared" si="5"/>
        <v>834.56039790598197</v>
      </c>
      <c r="AB106" s="35">
        <f t="shared" si="6"/>
        <v>1.7289722500116376E-2</v>
      </c>
      <c r="AC106" s="5">
        <f t="shared" si="7"/>
        <v>3861.5328749220339</v>
      </c>
      <c r="AD106" s="35">
        <f t="shared" si="8"/>
        <v>0.08</v>
      </c>
      <c r="AE106" s="5">
        <f t="shared" si="42"/>
        <v>61604.62915960086</v>
      </c>
      <c r="AF106" s="5">
        <f t="shared" si="43"/>
        <v>412700.79139602883</v>
      </c>
      <c r="AG106" s="5">
        <f t="shared" si="9"/>
        <v>578395.37084039906</v>
      </c>
      <c r="AH106" s="5">
        <f t="shared" si="10"/>
        <v>474305.42055562971</v>
      </c>
      <c r="AI106" s="150"/>
      <c r="AJ106" s="2">
        <v>101</v>
      </c>
      <c r="AK106" s="118">
        <v>47908</v>
      </c>
      <c r="AL106" s="5">
        <f t="shared" si="44"/>
        <v>576799.60528577073</v>
      </c>
      <c r="AM106" s="5">
        <f t="shared" si="45"/>
        <v>4585.0383715778862</v>
      </c>
      <c r="AN106" s="5">
        <f t="shared" si="11"/>
        <v>859.87425410728383</v>
      </c>
      <c r="AO106" s="35">
        <f t="shared" si="12"/>
        <v>1.7889213090177467E-2</v>
      </c>
      <c r="AP106" s="5">
        <f t="shared" si="13"/>
        <v>3725.1641174706024</v>
      </c>
      <c r="AQ106" s="35">
        <f t="shared" si="14"/>
        <v>7.7499999999999999E-2</v>
      </c>
      <c r="AR106" s="5">
        <f t="shared" si="46"/>
        <v>64060.268968336582</v>
      </c>
      <c r="AS106" s="5">
        <f t="shared" si="47"/>
        <v>399028.60656102991</v>
      </c>
      <c r="AT106" s="5">
        <f t="shared" si="15"/>
        <v>575939.73103166348</v>
      </c>
      <c r="AU106" s="5">
        <f t="shared" si="16"/>
        <v>463088.87552936649</v>
      </c>
      <c r="AV106" s="150"/>
      <c r="AW106" s="2">
        <v>101</v>
      </c>
      <c r="AX106" s="118">
        <v>47908</v>
      </c>
      <c r="AY106" s="5">
        <f t="shared" si="48"/>
        <v>574292.96172596968</v>
      </c>
      <c r="AZ106" s="5">
        <f t="shared" si="49"/>
        <v>4474.9728547377763</v>
      </c>
      <c r="BA106" s="5">
        <f t="shared" si="17"/>
        <v>885.64184395046595</v>
      </c>
      <c r="BB106" s="35">
        <f t="shared" si="18"/>
        <v>1.8505715437405479E-2</v>
      </c>
      <c r="BC106" s="5">
        <f t="shared" si="19"/>
        <v>3589.3310107873103</v>
      </c>
      <c r="BD106" s="35">
        <f t="shared" si="20"/>
        <v>7.4999999999999997E-2</v>
      </c>
      <c r="BE106" s="5">
        <f t="shared" si="50"/>
        <v>66592.680117980562</v>
      </c>
      <c r="BF106" s="5">
        <f t="shared" si="51"/>
        <v>385379.5782105347</v>
      </c>
      <c r="BG106" s="5">
        <f t="shared" si="21"/>
        <v>573407.31988201919</v>
      </c>
      <c r="BH106" s="5">
        <f t="shared" si="22"/>
        <v>451972.25832851528</v>
      </c>
      <c r="BI106" s="150"/>
      <c r="BJ106" s="2">
        <v>101</v>
      </c>
      <c r="BK106" s="118">
        <v>47908</v>
      </c>
      <c r="BL106" s="5">
        <f t="shared" si="52"/>
        <v>571708.97276575863</v>
      </c>
      <c r="BM106" s="5">
        <f t="shared" si="53"/>
        <v>4365.9281923596263</v>
      </c>
      <c r="BN106" s="5">
        <f t="shared" si="23"/>
        <v>911.8531485665012</v>
      </c>
      <c r="BO106" s="35">
        <f t="shared" si="24"/>
        <v>1.9139524310529378E-2</v>
      </c>
      <c r="BP106" s="5">
        <f t="shared" si="25"/>
        <v>3454.0750437931251</v>
      </c>
      <c r="BQ106" s="35">
        <f t="shared" si="26"/>
        <v>7.2499999999999995E-2</v>
      </c>
      <c r="BR106" s="5">
        <f t="shared" si="54"/>
        <v>69202.880382807969</v>
      </c>
      <c r="BS106" s="5">
        <f t="shared" si="55"/>
        <v>371755.86704551446</v>
      </c>
      <c r="BT106" s="5">
        <f t="shared" si="27"/>
        <v>570797.11961719207</v>
      </c>
      <c r="BU106" s="5">
        <f t="shared" si="28"/>
        <v>440958.74742832244</v>
      </c>
      <c r="BV106" s="150"/>
      <c r="BW106" s="2">
        <v>101</v>
      </c>
      <c r="BX106" s="118">
        <v>47908</v>
      </c>
      <c r="BY106" s="5">
        <f t="shared" si="56"/>
        <v>569046.68612723204</v>
      </c>
      <c r="BZ106" s="5">
        <f t="shared" si="57"/>
        <v>4257.9359691467689</v>
      </c>
      <c r="CA106" s="5">
        <f t="shared" si="29"/>
        <v>938.49696673791505</v>
      </c>
      <c r="CB106" s="35">
        <f t="shared" si="30"/>
        <v>1.9790930824148477E-2</v>
      </c>
      <c r="CC106" s="5">
        <f t="shared" si="31"/>
        <v>3319.4390024088539</v>
      </c>
      <c r="CD106" s="35">
        <f t="shared" si="32"/>
        <v>7.0000000000000007E-2</v>
      </c>
      <c r="CE106" s="5">
        <f t="shared" si="58"/>
        <v>71891.810839506186</v>
      </c>
      <c r="CF106" s="5">
        <f t="shared" si="59"/>
        <v>358159.72204431781</v>
      </c>
      <c r="CG106" s="5">
        <f t="shared" si="33"/>
        <v>568108.18916049413</v>
      </c>
      <c r="CH106" s="5">
        <f t="shared" si="34"/>
        <v>430051.53288382397</v>
      </c>
    </row>
    <row r="107" spans="9:86" ht="14.25" customHeight="1">
      <c r="I107" s="150"/>
      <c r="J107" s="2">
        <v>102</v>
      </c>
      <c r="K107" s="118">
        <v>47939</v>
      </c>
      <c r="L107" s="5">
        <f t="shared" si="35"/>
        <v>580775.32802919461</v>
      </c>
      <c r="M107" s="5">
        <f t="shared" si="0"/>
        <v>4808.1062659259223</v>
      </c>
      <c r="N107" s="5">
        <f t="shared" si="1"/>
        <v>815.27588572520926</v>
      </c>
      <c r="O107" s="35">
        <f t="shared" si="2"/>
        <v>1.6845258668100171E-2</v>
      </c>
      <c r="P107" s="5">
        <f t="shared" si="3"/>
        <v>3992.8303802007131</v>
      </c>
      <c r="Q107" s="35">
        <f t="shared" si="4"/>
        <v>8.2500000000000004E-2</v>
      </c>
      <c r="R107" s="5">
        <f t="shared" si="36"/>
        <v>60039.94785653102</v>
      </c>
      <c r="S107" s="5">
        <f t="shared" si="37"/>
        <v>430386.89126791281</v>
      </c>
      <c r="T107" s="5">
        <f t="shared" si="38"/>
        <v>579960.05214346945</v>
      </c>
      <c r="U107" s="5">
        <f t="shared" si="39"/>
        <v>490426.83912444382</v>
      </c>
      <c r="V107" s="150"/>
      <c r="W107" s="2">
        <v>102</v>
      </c>
      <c r="X107" s="118">
        <v>47939</v>
      </c>
      <c r="Y107" s="5">
        <f t="shared" si="40"/>
        <v>578395.37084039906</v>
      </c>
      <c r="Z107" s="5">
        <f t="shared" si="41"/>
        <v>4696.0932728280159</v>
      </c>
      <c r="AA107" s="5">
        <f t="shared" si="5"/>
        <v>840.12413389202175</v>
      </c>
      <c r="AB107" s="35">
        <f t="shared" si="6"/>
        <v>1.7430100783925744E-2</v>
      </c>
      <c r="AC107" s="5">
        <f t="shared" si="7"/>
        <v>3855.9691389359941</v>
      </c>
      <c r="AD107" s="35">
        <f t="shared" si="8"/>
        <v>0.08</v>
      </c>
      <c r="AE107" s="5">
        <f t="shared" si="42"/>
        <v>62444.753293492882</v>
      </c>
      <c r="AF107" s="5">
        <f t="shared" si="43"/>
        <v>416556.76053496485</v>
      </c>
      <c r="AG107" s="5">
        <f t="shared" si="9"/>
        <v>577555.24670650705</v>
      </c>
      <c r="AH107" s="5">
        <f t="shared" si="10"/>
        <v>479001.51382845774</v>
      </c>
      <c r="AI107" s="150"/>
      <c r="AJ107" s="2">
        <v>102</v>
      </c>
      <c r="AK107" s="118">
        <v>47939</v>
      </c>
      <c r="AL107" s="5">
        <f t="shared" si="44"/>
        <v>575939.73103166348</v>
      </c>
      <c r="AM107" s="5">
        <f t="shared" si="45"/>
        <v>4585.0383715778862</v>
      </c>
      <c r="AN107" s="5">
        <f t="shared" si="11"/>
        <v>865.42760866505978</v>
      </c>
      <c r="AO107" s="35">
        <f t="shared" si="12"/>
        <v>1.8031628561860361E-2</v>
      </c>
      <c r="AP107" s="5">
        <f t="shared" si="13"/>
        <v>3719.6107629128264</v>
      </c>
      <c r="AQ107" s="35">
        <f t="shared" si="14"/>
        <v>7.7499999999999999E-2</v>
      </c>
      <c r="AR107" s="5">
        <f t="shared" si="46"/>
        <v>64925.69657700164</v>
      </c>
      <c r="AS107" s="5">
        <f t="shared" si="47"/>
        <v>402748.21732394275</v>
      </c>
      <c r="AT107" s="5">
        <f t="shared" si="15"/>
        <v>575074.3034229984</v>
      </c>
      <c r="AU107" s="5">
        <f t="shared" si="16"/>
        <v>467673.9139009444</v>
      </c>
      <c r="AV107" s="150"/>
      <c r="AW107" s="2">
        <v>102</v>
      </c>
      <c r="AX107" s="118">
        <v>47939</v>
      </c>
      <c r="AY107" s="5">
        <f t="shared" si="48"/>
        <v>573407.31988201919</v>
      </c>
      <c r="AZ107" s="5">
        <f t="shared" si="49"/>
        <v>4474.9728547377763</v>
      </c>
      <c r="BA107" s="5">
        <f t="shared" si="17"/>
        <v>891.17710547515662</v>
      </c>
      <c r="BB107" s="35">
        <f t="shared" si="18"/>
        <v>1.8650137336757817E-2</v>
      </c>
      <c r="BC107" s="5">
        <f t="shared" si="19"/>
        <v>3583.7957492626197</v>
      </c>
      <c r="BD107" s="35">
        <f t="shared" si="20"/>
        <v>7.4999999999999997E-2</v>
      </c>
      <c r="BE107" s="5">
        <f t="shared" si="50"/>
        <v>67483.857223455721</v>
      </c>
      <c r="BF107" s="5">
        <f t="shared" si="51"/>
        <v>388963.37395979732</v>
      </c>
      <c r="BG107" s="5">
        <f t="shared" si="21"/>
        <v>572516.14277654409</v>
      </c>
      <c r="BH107" s="5">
        <f t="shared" si="22"/>
        <v>456447.23118325305</v>
      </c>
      <c r="BI107" s="150"/>
      <c r="BJ107" s="2">
        <v>102</v>
      </c>
      <c r="BK107" s="118">
        <v>47939</v>
      </c>
      <c r="BL107" s="5">
        <f t="shared" si="52"/>
        <v>570797.11961719207</v>
      </c>
      <c r="BM107" s="5">
        <f t="shared" si="53"/>
        <v>4365.9281923596263</v>
      </c>
      <c r="BN107" s="5">
        <f t="shared" si="23"/>
        <v>917.36226133909076</v>
      </c>
      <c r="BO107" s="35">
        <f t="shared" si="24"/>
        <v>1.9285919213208172E-2</v>
      </c>
      <c r="BP107" s="5">
        <f t="shared" si="25"/>
        <v>3448.5659310205356</v>
      </c>
      <c r="BQ107" s="35">
        <f t="shared" si="26"/>
        <v>7.2499999999999995E-2</v>
      </c>
      <c r="BR107" s="5">
        <f t="shared" si="54"/>
        <v>70120.24264414706</v>
      </c>
      <c r="BS107" s="5">
        <f t="shared" si="55"/>
        <v>375204.432976535</v>
      </c>
      <c r="BT107" s="5">
        <f t="shared" si="27"/>
        <v>569879.75735585298</v>
      </c>
      <c r="BU107" s="5">
        <f t="shared" si="28"/>
        <v>445324.67562068207</v>
      </c>
      <c r="BV107" s="150"/>
      <c r="BW107" s="2">
        <v>102</v>
      </c>
      <c r="BX107" s="118">
        <v>47939</v>
      </c>
      <c r="BY107" s="5">
        <f t="shared" si="56"/>
        <v>568108.18916049413</v>
      </c>
      <c r="BZ107" s="5">
        <f t="shared" si="57"/>
        <v>4257.9359691467689</v>
      </c>
      <c r="CA107" s="5">
        <f t="shared" si="29"/>
        <v>943.97153237721977</v>
      </c>
      <c r="CB107" s="35">
        <f t="shared" si="30"/>
        <v>1.9939262634579808E-2</v>
      </c>
      <c r="CC107" s="5">
        <f t="shared" si="31"/>
        <v>3313.9644367695491</v>
      </c>
      <c r="CD107" s="35">
        <f t="shared" si="32"/>
        <v>7.0000000000000007E-2</v>
      </c>
      <c r="CE107" s="5">
        <f t="shared" si="58"/>
        <v>72835.782371883412</v>
      </c>
      <c r="CF107" s="5">
        <f t="shared" si="59"/>
        <v>361473.68648108735</v>
      </c>
      <c r="CG107" s="5">
        <f t="shared" si="33"/>
        <v>567164.21762811695</v>
      </c>
      <c r="CH107" s="5">
        <f t="shared" si="34"/>
        <v>434309.46885297075</v>
      </c>
    </row>
    <row r="108" spans="9:86" ht="14.25" customHeight="1">
      <c r="I108" s="150"/>
      <c r="J108" s="2">
        <v>103</v>
      </c>
      <c r="K108" s="118">
        <v>47969</v>
      </c>
      <c r="L108" s="5">
        <f t="shared" si="35"/>
        <v>579960.05214346945</v>
      </c>
      <c r="M108" s="5">
        <f t="shared" si="0"/>
        <v>4808.1062659259223</v>
      </c>
      <c r="N108" s="5">
        <f t="shared" si="1"/>
        <v>820.88090743956991</v>
      </c>
      <c r="O108" s="35">
        <f t="shared" si="2"/>
        <v>1.6984912758849852E-2</v>
      </c>
      <c r="P108" s="5">
        <f t="shared" si="3"/>
        <v>3987.2253584863524</v>
      </c>
      <c r="Q108" s="35">
        <f t="shared" si="4"/>
        <v>8.2500000000000004E-2</v>
      </c>
      <c r="R108" s="5">
        <f t="shared" si="36"/>
        <v>60860.828763970589</v>
      </c>
      <c r="S108" s="5">
        <f t="shared" si="37"/>
        <v>434374.11662639916</v>
      </c>
      <c r="T108" s="5">
        <f t="shared" si="38"/>
        <v>579139.17123602983</v>
      </c>
      <c r="U108" s="5">
        <f t="shared" si="39"/>
        <v>495234.94539036974</v>
      </c>
      <c r="V108" s="150"/>
      <c r="W108" s="2">
        <v>103</v>
      </c>
      <c r="X108" s="118">
        <v>47969</v>
      </c>
      <c r="Y108" s="5">
        <f t="shared" si="40"/>
        <v>577555.24670650705</v>
      </c>
      <c r="Z108" s="5">
        <f t="shared" si="41"/>
        <v>4696.0932728280159</v>
      </c>
      <c r="AA108" s="5">
        <f t="shared" si="5"/>
        <v>845.72496145130208</v>
      </c>
      <c r="AB108" s="35">
        <f t="shared" si="6"/>
        <v>1.7571824678744248E-2</v>
      </c>
      <c r="AC108" s="5">
        <f t="shared" si="7"/>
        <v>3850.3683113767138</v>
      </c>
      <c r="AD108" s="35">
        <f t="shared" si="8"/>
        <v>0.08</v>
      </c>
      <c r="AE108" s="5">
        <f t="shared" si="42"/>
        <v>63290.478254944188</v>
      </c>
      <c r="AF108" s="5">
        <f t="shared" si="43"/>
        <v>420407.12884634157</v>
      </c>
      <c r="AG108" s="5">
        <f t="shared" si="9"/>
        <v>576709.5217450558</v>
      </c>
      <c r="AH108" s="5">
        <f t="shared" si="10"/>
        <v>483697.60710128577</v>
      </c>
      <c r="AI108" s="150"/>
      <c r="AJ108" s="2">
        <v>103</v>
      </c>
      <c r="AK108" s="118">
        <v>47969</v>
      </c>
      <c r="AL108" s="5">
        <f t="shared" si="44"/>
        <v>575074.3034229984</v>
      </c>
      <c r="AM108" s="5">
        <f t="shared" si="45"/>
        <v>4585.0383715778862</v>
      </c>
      <c r="AN108" s="5">
        <f t="shared" si="11"/>
        <v>871.01682863768838</v>
      </c>
      <c r="AO108" s="35">
        <f t="shared" si="12"/>
        <v>1.8175393825524661E-2</v>
      </c>
      <c r="AP108" s="5">
        <f t="shared" si="13"/>
        <v>3714.0215429401978</v>
      </c>
      <c r="AQ108" s="35">
        <f t="shared" si="14"/>
        <v>7.7499999999999999E-2</v>
      </c>
      <c r="AR108" s="5">
        <f t="shared" si="46"/>
        <v>65796.713405639326</v>
      </c>
      <c r="AS108" s="5">
        <f t="shared" si="47"/>
        <v>406462.23886688292</v>
      </c>
      <c r="AT108" s="5">
        <f t="shared" si="15"/>
        <v>574203.28659436072</v>
      </c>
      <c r="AU108" s="5">
        <f t="shared" si="16"/>
        <v>472258.95227252226</v>
      </c>
      <c r="AV108" s="150"/>
      <c r="AW108" s="2">
        <v>103</v>
      </c>
      <c r="AX108" s="118">
        <v>47969</v>
      </c>
      <c r="AY108" s="5">
        <f t="shared" si="48"/>
        <v>572516.14277654409</v>
      </c>
      <c r="AZ108" s="5">
        <f t="shared" si="49"/>
        <v>4474.9728547377763</v>
      </c>
      <c r="BA108" s="5">
        <f t="shared" si="17"/>
        <v>896.74696238437582</v>
      </c>
      <c r="BB108" s="35">
        <f t="shared" si="18"/>
        <v>1.8795912891512244E-2</v>
      </c>
      <c r="BC108" s="5">
        <f t="shared" si="19"/>
        <v>3578.2258923534005</v>
      </c>
      <c r="BD108" s="35">
        <f t="shared" si="20"/>
        <v>7.4999999999999997E-2</v>
      </c>
      <c r="BE108" s="5">
        <f t="shared" si="50"/>
        <v>68380.6041858401</v>
      </c>
      <c r="BF108" s="5">
        <f t="shared" si="51"/>
        <v>392541.59985215071</v>
      </c>
      <c r="BG108" s="5">
        <f t="shared" si="21"/>
        <v>571619.39581415977</v>
      </c>
      <c r="BH108" s="5">
        <f t="shared" si="22"/>
        <v>460922.20403799083</v>
      </c>
      <c r="BI108" s="150"/>
      <c r="BJ108" s="2">
        <v>103</v>
      </c>
      <c r="BK108" s="118">
        <v>47969</v>
      </c>
      <c r="BL108" s="5">
        <f t="shared" si="52"/>
        <v>569879.75735585298</v>
      </c>
      <c r="BM108" s="5">
        <f t="shared" si="53"/>
        <v>4365.9281923596263</v>
      </c>
      <c r="BN108" s="5">
        <f t="shared" si="23"/>
        <v>922.90465833468124</v>
      </c>
      <c r="BO108" s="35">
        <f t="shared" si="24"/>
        <v>1.9433671326389377E-2</v>
      </c>
      <c r="BP108" s="5">
        <f t="shared" si="25"/>
        <v>3443.0235340249451</v>
      </c>
      <c r="BQ108" s="35">
        <f t="shared" si="26"/>
        <v>7.2499999999999995E-2</v>
      </c>
      <c r="BR108" s="5">
        <f t="shared" si="54"/>
        <v>71043.147302481739</v>
      </c>
      <c r="BS108" s="5">
        <f t="shared" si="55"/>
        <v>378647.45651055995</v>
      </c>
      <c r="BT108" s="5">
        <f t="shared" si="27"/>
        <v>568956.8526975183</v>
      </c>
      <c r="BU108" s="5">
        <f t="shared" si="28"/>
        <v>449690.6038130417</v>
      </c>
      <c r="BV108" s="150"/>
      <c r="BW108" s="2">
        <v>103</v>
      </c>
      <c r="BX108" s="118">
        <v>47969</v>
      </c>
      <c r="BY108" s="5">
        <f t="shared" si="56"/>
        <v>567164.21762811695</v>
      </c>
      <c r="BZ108" s="5">
        <f t="shared" si="57"/>
        <v>4257.9359691467689</v>
      </c>
      <c r="CA108" s="5">
        <f t="shared" si="29"/>
        <v>949.47803298275312</v>
      </c>
      <c r="CB108" s="35">
        <f t="shared" si="30"/>
        <v>2.0088954912285701E-2</v>
      </c>
      <c r="CC108" s="5">
        <f t="shared" si="31"/>
        <v>3308.4579361640158</v>
      </c>
      <c r="CD108" s="35">
        <f t="shared" si="32"/>
        <v>7.0000000000000007E-2</v>
      </c>
      <c r="CE108" s="5">
        <f t="shared" si="58"/>
        <v>73785.26040486616</v>
      </c>
      <c r="CF108" s="5">
        <f t="shared" si="59"/>
        <v>364782.14441725134</v>
      </c>
      <c r="CG108" s="5">
        <f t="shared" si="33"/>
        <v>566214.73959513416</v>
      </c>
      <c r="CH108" s="5">
        <f t="shared" si="34"/>
        <v>438567.40482211753</v>
      </c>
    </row>
    <row r="109" spans="9:86" ht="14.25" customHeight="1">
      <c r="I109" s="150"/>
      <c r="J109" s="2">
        <v>104</v>
      </c>
      <c r="K109" s="118">
        <v>48000</v>
      </c>
      <c r="L109" s="5">
        <f t="shared" si="35"/>
        <v>579139.17123602983</v>
      </c>
      <c r="M109" s="5">
        <f t="shared" si="0"/>
        <v>4808.1062659259223</v>
      </c>
      <c r="N109" s="5">
        <f t="shared" si="1"/>
        <v>826.52446367821722</v>
      </c>
      <c r="O109" s="35">
        <f t="shared" si="2"/>
        <v>1.7125924228144428E-2</v>
      </c>
      <c r="P109" s="5">
        <f t="shared" si="3"/>
        <v>3981.5818022477051</v>
      </c>
      <c r="Q109" s="35">
        <f t="shared" si="4"/>
        <v>8.2500000000000004E-2</v>
      </c>
      <c r="R109" s="5">
        <f t="shared" si="36"/>
        <v>61687.353227648804</v>
      </c>
      <c r="S109" s="5">
        <f t="shared" si="37"/>
        <v>438355.69842864689</v>
      </c>
      <c r="T109" s="5">
        <f t="shared" si="38"/>
        <v>578312.64677235158</v>
      </c>
      <c r="U109" s="5">
        <f t="shared" si="39"/>
        <v>500043.05165629572</v>
      </c>
      <c r="V109" s="150"/>
      <c r="W109" s="2">
        <v>104</v>
      </c>
      <c r="X109" s="118">
        <v>48000</v>
      </c>
      <c r="Y109" s="5">
        <f t="shared" si="40"/>
        <v>576709.5217450558</v>
      </c>
      <c r="Z109" s="5">
        <f t="shared" si="41"/>
        <v>4696.0932728280159</v>
      </c>
      <c r="AA109" s="5">
        <f t="shared" si="5"/>
        <v>851.36312786097687</v>
      </c>
      <c r="AB109" s="35">
        <f t="shared" si="6"/>
        <v>1.7714910451657212E-2</v>
      </c>
      <c r="AC109" s="5">
        <f t="shared" si="7"/>
        <v>3844.730144967039</v>
      </c>
      <c r="AD109" s="35">
        <f t="shared" si="8"/>
        <v>0.08</v>
      </c>
      <c r="AE109" s="5">
        <f t="shared" si="42"/>
        <v>64141.841382805163</v>
      </c>
      <c r="AF109" s="5">
        <f t="shared" si="43"/>
        <v>424251.8589913086</v>
      </c>
      <c r="AG109" s="5">
        <f t="shared" si="9"/>
        <v>575858.15861719486</v>
      </c>
      <c r="AH109" s="5">
        <f t="shared" si="10"/>
        <v>488393.70037411375</v>
      </c>
      <c r="AI109" s="150"/>
      <c r="AJ109" s="2">
        <v>104</v>
      </c>
      <c r="AK109" s="118">
        <v>48000</v>
      </c>
      <c r="AL109" s="5">
        <f t="shared" si="44"/>
        <v>574203.28659436072</v>
      </c>
      <c r="AM109" s="5">
        <f t="shared" si="45"/>
        <v>4585.0383715778862</v>
      </c>
      <c r="AN109" s="5">
        <f t="shared" si="11"/>
        <v>876.64214565597331</v>
      </c>
      <c r="AO109" s="35">
        <f t="shared" si="12"/>
        <v>1.8320525140607918E-2</v>
      </c>
      <c r="AP109" s="5">
        <f t="shared" si="13"/>
        <v>3708.3962259219129</v>
      </c>
      <c r="AQ109" s="35">
        <f t="shared" si="14"/>
        <v>7.7499999999999999E-2</v>
      </c>
      <c r="AR109" s="5">
        <f t="shared" si="46"/>
        <v>66673.355551295303</v>
      </c>
      <c r="AS109" s="5">
        <f t="shared" si="47"/>
        <v>410170.63509280485</v>
      </c>
      <c r="AT109" s="5">
        <f t="shared" si="15"/>
        <v>573326.64444870478</v>
      </c>
      <c r="AU109" s="5">
        <f t="shared" si="16"/>
        <v>476843.99064410012</v>
      </c>
      <c r="AV109" s="150"/>
      <c r="AW109" s="2">
        <v>104</v>
      </c>
      <c r="AX109" s="118">
        <v>48000</v>
      </c>
      <c r="AY109" s="5">
        <f t="shared" si="48"/>
        <v>571619.39581415977</v>
      </c>
      <c r="AZ109" s="5">
        <f t="shared" si="49"/>
        <v>4474.9728547377763</v>
      </c>
      <c r="BA109" s="5">
        <f t="shared" si="17"/>
        <v>902.35163089927801</v>
      </c>
      <c r="BB109" s="35">
        <f t="shared" si="18"/>
        <v>1.8943058353309828E-2</v>
      </c>
      <c r="BC109" s="5">
        <f t="shared" si="19"/>
        <v>3572.6212238384983</v>
      </c>
      <c r="BD109" s="35">
        <f t="shared" si="20"/>
        <v>7.4999999999999997E-2</v>
      </c>
      <c r="BE109" s="5">
        <f t="shared" si="50"/>
        <v>69282.955816739384</v>
      </c>
      <c r="BF109" s="5">
        <f t="shared" si="51"/>
        <v>396114.22107598919</v>
      </c>
      <c r="BG109" s="5">
        <f t="shared" si="21"/>
        <v>570717.04418326053</v>
      </c>
      <c r="BH109" s="5">
        <f t="shared" si="22"/>
        <v>465397.17689272854</v>
      </c>
      <c r="BI109" s="150"/>
      <c r="BJ109" s="2">
        <v>104</v>
      </c>
      <c r="BK109" s="118">
        <v>48000</v>
      </c>
      <c r="BL109" s="5">
        <f t="shared" si="52"/>
        <v>568956.8526975183</v>
      </c>
      <c r="BM109" s="5">
        <f t="shared" si="53"/>
        <v>4365.9281923596263</v>
      </c>
      <c r="BN109" s="5">
        <f t="shared" si="23"/>
        <v>928.4805406454534</v>
      </c>
      <c r="BO109" s="35">
        <f t="shared" si="24"/>
        <v>1.9582796893860208E-2</v>
      </c>
      <c r="BP109" s="5">
        <f t="shared" si="25"/>
        <v>3437.4476517141729</v>
      </c>
      <c r="BQ109" s="35">
        <f t="shared" si="26"/>
        <v>7.2499999999999995E-2</v>
      </c>
      <c r="BR109" s="5">
        <f t="shared" si="54"/>
        <v>71971.627843127193</v>
      </c>
      <c r="BS109" s="5">
        <f t="shared" si="55"/>
        <v>382084.90416227409</v>
      </c>
      <c r="BT109" s="5">
        <f t="shared" si="27"/>
        <v>568028.37215687288</v>
      </c>
      <c r="BU109" s="5">
        <f t="shared" si="28"/>
        <v>454056.53200540127</v>
      </c>
      <c r="BV109" s="150"/>
      <c r="BW109" s="2">
        <v>104</v>
      </c>
      <c r="BX109" s="118">
        <v>48000</v>
      </c>
      <c r="BY109" s="5">
        <f t="shared" si="56"/>
        <v>566214.73959513416</v>
      </c>
      <c r="BZ109" s="5">
        <f t="shared" si="57"/>
        <v>4257.9359691467689</v>
      </c>
      <c r="CA109" s="5">
        <f t="shared" si="29"/>
        <v>955.01665484181967</v>
      </c>
      <c r="CB109" s="35">
        <f t="shared" si="30"/>
        <v>2.0240023893225264E-2</v>
      </c>
      <c r="CC109" s="5">
        <f t="shared" si="31"/>
        <v>3302.9193143049492</v>
      </c>
      <c r="CD109" s="35">
        <f t="shared" si="32"/>
        <v>7.0000000000000007E-2</v>
      </c>
      <c r="CE109" s="5">
        <f t="shared" si="58"/>
        <v>74740.27705970798</v>
      </c>
      <c r="CF109" s="5">
        <f t="shared" si="59"/>
        <v>368085.06373155629</v>
      </c>
      <c r="CG109" s="5">
        <f t="shared" si="33"/>
        <v>565259.72294029233</v>
      </c>
      <c r="CH109" s="5">
        <f t="shared" si="34"/>
        <v>442825.34079126426</v>
      </c>
    </row>
    <row r="110" spans="9:86" ht="14.25" customHeight="1">
      <c r="I110" s="150"/>
      <c r="J110" s="2">
        <v>105</v>
      </c>
      <c r="K110" s="118">
        <v>48030</v>
      </c>
      <c r="L110" s="5">
        <f t="shared" si="35"/>
        <v>578312.64677235158</v>
      </c>
      <c r="M110" s="5">
        <f t="shared" si="0"/>
        <v>4808.1062659259223</v>
      </c>
      <c r="N110" s="5">
        <f t="shared" si="1"/>
        <v>832.20681936600522</v>
      </c>
      <c r="O110" s="35">
        <f t="shared" si="2"/>
        <v>1.7268309604031824E-2</v>
      </c>
      <c r="P110" s="5">
        <f t="shared" si="3"/>
        <v>3975.8994465599171</v>
      </c>
      <c r="Q110" s="35">
        <f t="shared" si="4"/>
        <v>8.2500000000000004E-2</v>
      </c>
      <c r="R110" s="5">
        <f t="shared" si="36"/>
        <v>62519.560047014806</v>
      </c>
      <c r="S110" s="5">
        <f t="shared" si="37"/>
        <v>442331.59787520679</v>
      </c>
      <c r="T110" s="5">
        <f t="shared" si="38"/>
        <v>577480.43995298562</v>
      </c>
      <c r="U110" s="5">
        <f t="shared" si="39"/>
        <v>504851.15792222158</v>
      </c>
      <c r="V110" s="150"/>
      <c r="W110" s="2">
        <v>105</v>
      </c>
      <c r="X110" s="118">
        <v>48030</v>
      </c>
      <c r="Y110" s="5">
        <f t="shared" si="40"/>
        <v>575858.15861719486</v>
      </c>
      <c r="Z110" s="5">
        <f t="shared" si="41"/>
        <v>4696.0932728280159</v>
      </c>
      <c r="AA110" s="5">
        <f t="shared" si="5"/>
        <v>857.03888204671648</v>
      </c>
      <c r="AB110" s="35">
        <f t="shared" si="6"/>
        <v>1.7859374623182614E-2</v>
      </c>
      <c r="AC110" s="5">
        <f t="shared" si="7"/>
        <v>3839.0543907812994</v>
      </c>
      <c r="AD110" s="35">
        <f t="shared" si="8"/>
        <v>0.08</v>
      </c>
      <c r="AE110" s="5">
        <f t="shared" si="42"/>
        <v>64998.880264851883</v>
      </c>
      <c r="AF110" s="5">
        <f t="shared" si="43"/>
        <v>428090.91338208993</v>
      </c>
      <c r="AG110" s="5">
        <f t="shared" si="9"/>
        <v>575001.11973514815</v>
      </c>
      <c r="AH110" s="5">
        <f t="shared" si="10"/>
        <v>493089.79364694183</v>
      </c>
      <c r="AI110" s="150"/>
      <c r="AJ110" s="2">
        <v>105</v>
      </c>
      <c r="AK110" s="118">
        <v>48030</v>
      </c>
      <c r="AL110" s="5">
        <f t="shared" si="44"/>
        <v>573326.64444870478</v>
      </c>
      <c r="AM110" s="5">
        <f t="shared" si="45"/>
        <v>4585.0383715778862</v>
      </c>
      <c r="AN110" s="5">
        <f t="shared" si="11"/>
        <v>882.30379284666787</v>
      </c>
      <c r="AO110" s="35">
        <f t="shared" si="12"/>
        <v>1.8467039019860666E-2</v>
      </c>
      <c r="AP110" s="5">
        <f t="shared" si="13"/>
        <v>3702.7345787312183</v>
      </c>
      <c r="AQ110" s="35">
        <f t="shared" si="14"/>
        <v>7.7499999999999999E-2</v>
      </c>
      <c r="AR110" s="5">
        <f t="shared" si="46"/>
        <v>67555.659344141968</v>
      </c>
      <c r="AS110" s="5">
        <f t="shared" si="47"/>
        <v>413873.36967153609</v>
      </c>
      <c r="AT110" s="5">
        <f t="shared" si="15"/>
        <v>572444.34065585816</v>
      </c>
      <c r="AU110" s="5">
        <f t="shared" si="16"/>
        <v>481429.02901567804</v>
      </c>
      <c r="AV110" s="150"/>
      <c r="AW110" s="2">
        <v>105</v>
      </c>
      <c r="AX110" s="118">
        <v>48030</v>
      </c>
      <c r="AY110" s="5">
        <f t="shared" si="48"/>
        <v>570717.04418326053</v>
      </c>
      <c r="AZ110" s="5">
        <f t="shared" si="49"/>
        <v>4474.9728547377763</v>
      </c>
      <c r="BA110" s="5">
        <f t="shared" si="17"/>
        <v>907.99132859239808</v>
      </c>
      <c r="BB110" s="35">
        <f t="shared" si="18"/>
        <v>1.9091590226995293E-2</v>
      </c>
      <c r="BC110" s="5">
        <f t="shared" si="19"/>
        <v>3566.9815261453782</v>
      </c>
      <c r="BD110" s="35">
        <f t="shared" si="20"/>
        <v>7.4999999999999997E-2</v>
      </c>
      <c r="BE110" s="5">
        <f t="shared" si="50"/>
        <v>70190.947145331782</v>
      </c>
      <c r="BF110" s="5">
        <f t="shared" si="51"/>
        <v>399681.20260213455</v>
      </c>
      <c r="BG110" s="5">
        <f t="shared" si="21"/>
        <v>569809.05285466812</v>
      </c>
      <c r="BH110" s="5">
        <f t="shared" si="22"/>
        <v>469872.14974746632</v>
      </c>
      <c r="BI110" s="150"/>
      <c r="BJ110" s="2">
        <v>105</v>
      </c>
      <c r="BK110" s="118">
        <v>48030</v>
      </c>
      <c r="BL110" s="5">
        <f t="shared" si="52"/>
        <v>568028.37215687288</v>
      </c>
      <c r="BM110" s="5">
        <f t="shared" si="53"/>
        <v>4365.9281923596263</v>
      </c>
      <c r="BN110" s="5">
        <f t="shared" si="23"/>
        <v>934.09011057851922</v>
      </c>
      <c r="BO110" s="35">
        <f t="shared" si="24"/>
        <v>1.9733312412512045E-2</v>
      </c>
      <c r="BP110" s="5">
        <f t="shared" si="25"/>
        <v>3431.8380817811071</v>
      </c>
      <c r="BQ110" s="35">
        <f t="shared" si="26"/>
        <v>7.2499999999999995E-2</v>
      </c>
      <c r="BR110" s="5">
        <f t="shared" si="54"/>
        <v>72905.717953705709</v>
      </c>
      <c r="BS110" s="5">
        <f t="shared" si="55"/>
        <v>385516.7422440552</v>
      </c>
      <c r="BT110" s="5">
        <f t="shared" si="27"/>
        <v>567094.28204629431</v>
      </c>
      <c r="BU110" s="5">
        <f t="shared" si="28"/>
        <v>458422.4601977609</v>
      </c>
      <c r="BV110" s="150"/>
      <c r="BW110" s="2">
        <v>105</v>
      </c>
      <c r="BX110" s="118">
        <v>48030</v>
      </c>
      <c r="BY110" s="5">
        <f t="shared" si="56"/>
        <v>565259.72294029233</v>
      </c>
      <c r="BZ110" s="5">
        <f t="shared" si="57"/>
        <v>4257.9359691467689</v>
      </c>
      <c r="CA110" s="5">
        <f t="shared" si="29"/>
        <v>960.58758532839693</v>
      </c>
      <c r="CB110" s="35">
        <f t="shared" si="30"/>
        <v>2.0392486066371212E-2</v>
      </c>
      <c r="CC110" s="5">
        <f t="shared" si="31"/>
        <v>3297.348383818372</v>
      </c>
      <c r="CD110" s="35">
        <f t="shared" si="32"/>
        <v>7.0000000000000007E-2</v>
      </c>
      <c r="CE110" s="5">
        <f t="shared" si="58"/>
        <v>75700.864645036374</v>
      </c>
      <c r="CF110" s="5">
        <f t="shared" si="59"/>
        <v>371382.41211537464</v>
      </c>
      <c r="CG110" s="5">
        <f t="shared" si="33"/>
        <v>564299.13535496395</v>
      </c>
      <c r="CH110" s="5">
        <f t="shared" si="34"/>
        <v>447083.27676041098</v>
      </c>
    </row>
    <row r="111" spans="9:86" ht="14.25" customHeight="1">
      <c r="I111" s="150"/>
      <c r="J111" s="2">
        <v>106</v>
      </c>
      <c r="K111" s="118">
        <v>48061</v>
      </c>
      <c r="L111" s="5">
        <f t="shared" si="35"/>
        <v>577480.43995298562</v>
      </c>
      <c r="M111" s="5">
        <f t="shared" si="0"/>
        <v>4808.1062659259223</v>
      </c>
      <c r="N111" s="5">
        <f t="shared" si="1"/>
        <v>837.92824124914614</v>
      </c>
      <c r="O111" s="35">
        <f t="shared" si="2"/>
        <v>1.7412085673080759E-2</v>
      </c>
      <c r="P111" s="5">
        <f t="shared" si="3"/>
        <v>3970.1780246767762</v>
      </c>
      <c r="Q111" s="35">
        <f t="shared" si="4"/>
        <v>8.2500000000000004E-2</v>
      </c>
      <c r="R111" s="5">
        <f t="shared" si="36"/>
        <v>63357.48828826395</v>
      </c>
      <c r="S111" s="5">
        <f t="shared" si="37"/>
        <v>446301.77589988359</v>
      </c>
      <c r="T111" s="5">
        <f t="shared" si="38"/>
        <v>576642.51171173644</v>
      </c>
      <c r="U111" s="5">
        <f t="shared" si="39"/>
        <v>509659.26418814756</v>
      </c>
      <c r="V111" s="150"/>
      <c r="W111" s="2">
        <v>106</v>
      </c>
      <c r="X111" s="118">
        <v>48061</v>
      </c>
      <c r="Y111" s="5">
        <f t="shared" si="40"/>
        <v>575001.11973514815</v>
      </c>
      <c r="Z111" s="5">
        <f t="shared" si="41"/>
        <v>4696.0932728280159</v>
      </c>
      <c r="AA111" s="5">
        <f t="shared" si="5"/>
        <v>862.75247459369439</v>
      </c>
      <c r="AB111" s="35">
        <f t="shared" si="6"/>
        <v>1.8005233972227832E-2</v>
      </c>
      <c r="AC111" s="5">
        <f t="shared" si="7"/>
        <v>3833.3407982343215</v>
      </c>
      <c r="AD111" s="35">
        <f t="shared" si="8"/>
        <v>0.08</v>
      </c>
      <c r="AE111" s="5">
        <f t="shared" si="42"/>
        <v>65861.632739445573</v>
      </c>
      <c r="AF111" s="5">
        <f t="shared" si="43"/>
        <v>431924.25418032426</v>
      </c>
      <c r="AG111" s="5">
        <f t="shared" si="9"/>
        <v>574138.36726055446</v>
      </c>
      <c r="AH111" s="5">
        <f t="shared" si="10"/>
        <v>497785.88691976981</v>
      </c>
      <c r="AI111" s="150"/>
      <c r="AJ111" s="2">
        <v>106</v>
      </c>
      <c r="AK111" s="118">
        <v>48061</v>
      </c>
      <c r="AL111" s="5">
        <f t="shared" si="44"/>
        <v>572444.34065585816</v>
      </c>
      <c r="AM111" s="5">
        <f t="shared" si="45"/>
        <v>4585.0383715778862</v>
      </c>
      <c r="AN111" s="5">
        <f t="shared" si="11"/>
        <v>888.00200484213565</v>
      </c>
      <c r="AO111" s="35">
        <f t="shared" si="12"/>
        <v>1.8614952234302571E-2</v>
      </c>
      <c r="AP111" s="5">
        <f t="shared" si="13"/>
        <v>3697.0363667357506</v>
      </c>
      <c r="AQ111" s="35">
        <f t="shared" si="14"/>
        <v>7.7499999999999999E-2</v>
      </c>
      <c r="AR111" s="5">
        <f t="shared" si="46"/>
        <v>68443.661348984111</v>
      </c>
      <c r="AS111" s="5">
        <f t="shared" si="47"/>
        <v>417570.40603827185</v>
      </c>
      <c r="AT111" s="5">
        <f t="shared" si="15"/>
        <v>571556.33865101601</v>
      </c>
      <c r="AU111" s="5">
        <f t="shared" si="16"/>
        <v>486014.06738725596</v>
      </c>
      <c r="AV111" s="150"/>
      <c r="AW111" s="2">
        <v>106</v>
      </c>
      <c r="AX111" s="118">
        <v>48061</v>
      </c>
      <c r="AY111" s="5">
        <f t="shared" si="48"/>
        <v>569809.05285466812</v>
      </c>
      <c r="AZ111" s="5">
        <f t="shared" si="49"/>
        <v>4474.9728547377763</v>
      </c>
      <c r="BA111" s="5">
        <f t="shared" si="17"/>
        <v>913.66627439610102</v>
      </c>
      <c r="BB111" s="35">
        <f t="shared" si="18"/>
        <v>1.9241525275572657E-2</v>
      </c>
      <c r="BC111" s="5">
        <f t="shared" si="19"/>
        <v>3561.3065803416753</v>
      </c>
      <c r="BD111" s="35">
        <f t="shared" si="20"/>
        <v>7.4999999999999997E-2</v>
      </c>
      <c r="BE111" s="5">
        <f t="shared" si="50"/>
        <v>71104.613419727888</v>
      </c>
      <c r="BF111" s="5">
        <f t="shared" si="51"/>
        <v>403242.50918247621</v>
      </c>
      <c r="BG111" s="5">
        <f t="shared" si="21"/>
        <v>568895.386580272</v>
      </c>
      <c r="BH111" s="5">
        <f t="shared" si="22"/>
        <v>474347.12260220409</v>
      </c>
      <c r="BI111" s="150"/>
      <c r="BJ111" s="2">
        <v>106</v>
      </c>
      <c r="BK111" s="118">
        <v>48061</v>
      </c>
      <c r="BL111" s="5">
        <f t="shared" si="52"/>
        <v>567094.28204629431</v>
      </c>
      <c r="BM111" s="5">
        <f t="shared" si="53"/>
        <v>4365.9281923596263</v>
      </c>
      <c r="BN111" s="5">
        <f t="shared" si="23"/>
        <v>939.73357166326514</v>
      </c>
      <c r="BO111" s="35">
        <f t="shared" si="24"/>
        <v>1.9885234637295475E-2</v>
      </c>
      <c r="BP111" s="5">
        <f t="shared" si="25"/>
        <v>3426.1946206963612</v>
      </c>
      <c r="BQ111" s="35">
        <f t="shared" si="26"/>
        <v>7.2499999999999995E-2</v>
      </c>
      <c r="BR111" s="5">
        <f t="shared" si="54"/>
        <v>73845.451525368975</v>
      </c>
      <c r="BS111" s="5">
        <f t="shared" si="55"/>
        <v>388942.93686475157</v>
      </c>
      <c r="BT111" s="5">
        <f t="shared" si="27"/>
        <v>566154.54847463104</v>
      </c>
      <c r="BU111" s="5">
        <f t="shared" si="28"/>
        <v>462788.38839012053</v>
      </c>
      <c r="BV111" s="150"/>
      <c r="BW111" s="2">
        <v>106</v>
      </c>
      <c r="BX111" s="118">
        <v>48061</v>
      </c>
      <c r="BY111" s="5">
        <f t="shared" si="56"/>
        <v>564299.13535496395</v>
      </c>
      <c r="BZ111" s="5">
        <f t="shared" si="57"/>
        <v>4257.9359691467689</v>
      </c>
      <c r="CA111" s="5">
        <f t="shared" si="29"/>
        <v>966.19101290947901</v>
      </c>
      <c r="CB111" s="35">
        <f t="shared" si="30"/>
        <v>2.0546358178664462E-2</v>
      </c>
      <c r="CC111" s="5">
        <f t="shared" si="31"/>
        <v>3291.7449562372899</v>
      </c>
      <c r="CD111" s="35">
        <f t="shared" si="32"/>
        <v>7.0000000000000007E-2</v>
      </c>
      <c r="CE111" s="5">
        <f t="shared" si="58"/>
        <v>76667.05565794585</v>
      </c>
      <c r="CF111" s="5">
        <f t="shared" si="59"/>
        <v>374674.1570716119</v>
      </c>
      <c r="CG111" s="5">
        <f t="shared" si="33"/>
        <v>563332.94434205443</v>
      </c>
      <c r="CH111" s="5">
        <f t="shared" si="34"/>
        <v>451341.21272955777</v>
      </c>
    </row>
    <row r="112" spans="9:86" ht="14.25" customHeight="1">
      <c r="I112" s="150"/>
      <c r="J112" s="2">
        <v>107</v>
      </c>
      <c r="K112" s="118">
        <v>48092</v>
      </c>
      <c r="L112" s="5">
        <f t="shared" si="35"/>
        <v>576642.51171173644</v>
      </c>
      <c r="M112" s="5">
        <f t="shared" si="0"/>
        <v>4808.1062659259223</v>
      </c>
      <c r="N112" s="5">
        <f t="shared" si="1"/>
        <v>843.68899790773412</v>
      </c>
      <c r="O112" s="35">
        <f t="shared" si="2"/>
        <v>1.7557269485455367E-2</v>
      </c>
      <c r="P112" s="5">
        <f t="shared" si="3"/>
        <v>3964.4172680181882</v>
      </c>
      <c r="Q112" s="35">
        <f t="shared" si="4"/>
        <v>8.2500000000000004E-2</v>
      </c>
      <c r="R112" s="5">
        <f t="shared" si="36"/>
        <v>64201.177286171682</v>
      </c>
      <c r="S112" s="5">
        <f t="shared" si="37"/>
        <v>450266.19316790177</v>
      </c>
      <c r="T112" s="5">
        <f t="shared" si="38"/>
        <v>575798.82271382876</v>
      </c>
      <c r="U112" s="5">
        <f t="shared" si="39"/>
        <v>514467.37045407348</v>
      </c>
      <c r="V112" s="150"/>
      <c r="W112" s="2">
        <v>107</v>
      </c>
      <c r="X112" s="118">
        <v>48092</v>
      </c>
      <c r="Y112" s="5">
        <f t="shared" si="40"/>
        <v>574138.36726055446</v>
      </c>
      <c r="Z112" s="5">
        <f t="shared" si="41"/>
        <v>4696.0932728280159</v>
      </c>
      <c r="AA112" s="5">
        <f t="shared" si="5"/>
        <v>868.50415775765259</v>
      </c>
      <c r="AB112" s="35">
        <f t="shared" si="6"/>
        <v>1.8152505541163592E-2</v>
      </c>
      <c r="AC112" s="5">
        <f t="shared" si="7"/>
        <v>3827.5891150703633</v>
      </c>
      <c r="AD112" s="35">
        <f t="shared" si="8"/>
        <v>0.08</v>
      </c>
      <c r="AE112" s="5">
        <f t="shared" si="42"/>
        <v>66730.136897203221</v>
      </c>
      <c r="AF112" s="5">
        <f t="shared" si="43"/>
        <v>435751.84329539462</v>
      </c>
      <c r="AG112" s="5">
        <f t="shared" si="9"/>
        <v>573269.86310279684</v>
      </c>
      <c r="AH112" s="5">
        <f t="shared" si="10"/>
        <v>502481.98019259784</v>
      </c>
      <c r="AI112" s="150"/>
      <c r="AJ112" s="2">
        <v>107</v>
      </c>
      <c r="AK112" s="118">
        <v>48092</v>
      </c>
      <c r="AL112" s="5">
        <f t="shared" si="44"/>
        <v>571556.33865101601</v>
      </c>
      <c r="AM112" s="5">
        <f t="shared" si="45"/>
        <v>4585.0383715778862</v>
      </c>
      <c r="AN112" s="5">
        <f t="shared" si="11"/>
        <v>893.73701779007433</v>
      </c>
      <c r="AO112" s="35">
        <f t="shared" si="12"/>
        <v>1.8764281818295651E-2</v>
      </c>
      <c r="AP112" s="5">
        <f t="shared" si="13"/>
        <v>3691.3013537878119</v>
      </c>
      <c r="AQ112" s="35">
        <f t="shared" si="14"/>
        <v>7.7499999999999999E-2</v>
      </c>
      <c r="AR112" s="5">
        <f t="shared" si="46"/>
        <v>69337.398366774185</v>
      </c>
      <c r="AS112" s="5">
        <f t="shared" si="47"/>
        <v>421261.70739205967</v>
      </c>
      <c r="AT112" s="5">
        <f t="shared" si="15"/>
        <v>570662.60163322592</v>
      </c>
      <c r="AU112" s="5">
        <f t="shared" si="16"/>
        <v>490599.10575883387</v>
      </c>
      <c r="AV112" s="150"/>
      <c r="AW112" s="2">
        <v>107</v>
      </c>
      <c r="AX112" s="118">
        <v>48092</v>
      </c>
      <c r="AY112" s="5">
        <f t="shared" si="48"/>
        <v>568895.386580272</v>
      </c>
      <c r="AZ112" s="5">
        <f t="shared" si="49"/>
        <v>4474.9728547377763</v>
      </c>
      <c r="BA112" s="5">
        <f t="shared" si="17"/>
        <v>919.37668861107659</v>
      </c>
      <c r="BB112" s="35">
        <f t="shared" si="18"/>
        <v>1.939288052527776E-2</v>
      </c>
      <c r="BC112" s="5">
        <f t="shared" si="19"/>
        <v>3555.5961661266997</v>
      </c>
      <c r="BD112" s="35">
        <f t="shared" si="20"/>
        <v>7.4999999999999997E-2</v>
      </c>
      <c r="BE112" s="5">
        <f t="shared" si="50"/>
        <v>72023.99010833897</v>
      </c>
      <c r="BF112" s="5">
        <f t="shared" si="51"/>
        <v>406798.10534860293</v>
      </c>
      <c r="BG112" s="5">
        <f t="shared" si="21"/>
        <v>567976.00989166088</v>
      </c>
      <c r="BH112" s="5">
        <f t="shared" si="22"/>
        <v>478822.09545694187</v>
      </c>
      <c r="BI112" s="150"/>
      <c r="BJ112" s="2">
        <v>107</v>
      </c>
      <c r="BK112" s="118">
        <v>48092</v>
      </c>
      <c r="BL112" s="5">
        <f t="shared" si="52"/>
        <v>566154.54847463104</v>
      </c>
      <c r="BM112" s="5">
        <f t="shared" si="53"/>
        <v>4365.9281923596263</v>
      </c>
      <c r="BN112" s="5">
        <f t="shared" si="23"/>
        <v>945.41112865873038</v>
      </c>
      <c r="BO112" s="35">
        <f t="shared" si="24"/>
        <v>2.0038580586292192E-2</v>
      </c>
      <c r="BP112" s="5">
        <f t="shared" si="25"/>
        <v>3420.517063700896</v>
      </c>
      <c r="BQ112" s="35">
        <f t="shared" si="26"/>
        <v>7.2499999999999995E-2</v>
      </c>
      <c r="BR112" s="5">
        <f t="shared" si="54"/>
        <v>74790.862654027704</v>
      </c>
      <c r="BS112" s="5">
        <f t="shared" si="55"/>
        <v>392363.45392845245</v>
      </c>
      <c r="BT112" s="5">
        <f t="shared" si="27"/>
        <v>565209.13734597235</v>
      </c>
      <c r="BU112" s="5">
        <f t="shared" si="28"/>
        <v>467154.31658248015</v>
      </c>
      <c r="BV112" s="150"/>
      <c r="BW112" s="2">
        <v>107</v>
      </c>
      <c r="BX112" s="118">
        <v>48092</v>
      </c>
      <c r="BY112" s="5">
        <f t="shared" si="56"/>
        <v>563332.94434205443</v>
      </c>
      <c r="BZ112" s="5">
        <f t="shared" si="57"/>
        <v>4257.9359691467689</v>
      </c>
      <c r="CA112" s="5">
        <f t="shared" si="29"/>
        <v>971.82712715145135</v>
      </c>
      <c r="CB112" s="35">
        <f t="shared" si="30"/>
        <v>2.0701657240085575E-2</v>
      </c>
      <c r="CC112" s="5">
        <f t="shared" si="31"/>
        <v>3286.1088419953176</v>
      </c>
      <c r="CD112" s="35">
        <f t="shared" si="32"/>
        <v>7.0000000000000007E-2</v>
      </c>
      <c r="CE112" s="5">
        <f t="shared" si="58"/>
        <v>77638.882785097303</v>
      </c>
      <c r="CF112" s="5">
        <f t="shared" si="59"/>
        <v>377960.2659136072</v>
      </c>
      <c r="CG112" s="5">
        <f t="shared" si="33"/>
        <v>562361.117214903</v>
      </c>
      <c r="CH112" s="5">
        <f t="shared" si="34"/>
        <v>455599.14869870449</v>
      </c>
    </row>
    <row r="113" spans="9:86" ht="14.25" customHeight="1">
      <c r="I113" s="150"/>
      <c r="J113" s="2">
        <v>108</v>
      </c>
      <c r="K113" s="118">
        <v>48122</v>
      </c>
      <c r="L113" s="5">
        <f t="shared" si="35"/>
        <v>575798.82271382876</v>
      </c>
      <c r="M113" s="5">
        <f t="shared" si="0"/>
        <v>4808.1062659259223</v>
      </c>
      <c r="N113" s="5">
        <f t="shared" si="1"/>
        <v>849.48935976834946</v>
      </c>
      <c r="O113" s="35">
        <f t="shared" si="2"/>
        <v>1.7703878360110045E-2</v>
      </c>
      <c r="P113" s="5">
        <f t="shared" si="3"/>
        <v>3958.6169061575729</v>
      </c>
      <c r="Q113" s="35">
        <f t="shared" si="4"/>
        <v>8.2500000000000004E-2</v>
      </c>
      <c r="R113" s="5">
        <f t="shared" si="36"/>
        <v>65050.666645940029</v>
      </c>
      <c r="S113" s="5">
        <f t="shared" si="37"/>
        <v>454224.81007405935</v>
      </c>
      <c r="T113" s="5">
        <f t="shared" si="38"/>
        <v>574949.33335406042</v>
      </c>
      <c r="U113" s="5">
        <f t="shared" si="39"/>
        <v>519275.47671999939</v>
      </c>
      <c r="V113" s="150"/>
      <c r="W113" s="2">
        <v>108</v>
      </c>
      <c r="X113" s="118">
        <v>48122</v>
      </c>
      <c r="Y113" s="5">
        <f t="shared" si="40"/>
        <v>573269.86310279684</v>
      </c>
      <c r="Z113" s="5">
        <f t="shared" si="41"/>
        <v>4696.0932728280159</v>
      </c>
      <c r="AA113" s="5">
        <f t="shared" si="5"/>
        <v>874.29418547603655</v>
      </c>
      <c r="AB113" s="35">
        <f t="shared" si="6"/>
        <v>1.8301206641018093E-2</v>
      </c>
      <c r="AC113" s="5">
        <f t="shared" si="7"/>
        <v>3821.7990873519793</v>
      </c>
      <c r="AD113" s="35">
        <f t="shared" si="8"/>
        <v>0.08</v>
      </c>
      <c r="AE113" s="5">
        <f t="shared" si="42"/>
        <v>67604.431082679264</v>
      </c>
      <c r="AF113" s="5">
        <f t="shared" si="43"/>
        <v>439573.64238274662</v>
      </c>
      <c r="AG113" s="5">
        <f t="shared" si="9"/>
        <v>572395.56891732081</v>
      </c>
      <c r="AH113" s="5">
        <f t="shared" si="10"/>
        <v>507178.07346542587</v>
      </c>
      <c r="AI113" s="150"/>
      <c r="AJ113" s="2">
        <v>108</v>
      </c>
      <c r="AK113" s="118">
        <v>48122</v>
      </c>
      <c r="AL113" s="5">
        <f t="shared" si="44"/>
        <v>570662.60163322592</v>
      </c>
      <c r="AM113" s="5">
        <f t="shared" si="45"/>
        <v>4585.0383715778862</v>
      </c>
      <c r="AN113" s="5">
        <f t="shared" si="11"/>
        <v>899.50906936330239</v>
      </c>
      <c r="AO113" s="35">
        <f t="shared" si="12"/>
        <v>1.8915045074737836E-2</v>
      </c>
      <c r="AP113" s="5">
        <f t="shared" si="13"/>
        <v>3685.5293022145838</v>
      </c>
      <c r="AQ113" s="35">
        <f t="shared" si="14"/>
        <v>7.7499999999999999E-2</v>
      </c>
      <c r="AR113" s="5">
        <f t="shared" si="46"/>
        <v>70236.907436137481</v>
      </c>
      <c r="AS113" s="5">
        <f t="shared" si="47"/>
        <v>424947.23669427424</v>
      </c>
      <c r="AT113" s="5">
        <f t="shared" si="15"/>
        <v>569763.09256386256</v>
      </c>
      <c r="AU113" s="5">
        <f t="shared" si="16"/>
        <v>495184.14413041173</v>
      </c>
      <c r="AV113" s="150"/>
      <c r="AW113" s="2">
        <v>108</v>
      </c>
      <c r="AX113" s="118">
        <v>48122</v>
      </c>
      <c r="AY113" s="5">
        <f t="shared" si="48"/>
        <v>567976.00989166088</v>
      </c>
      <c r="AZ113" s="5">
        <f t="shared" si="49"/>
        <v>4474.9728547377763</v>
      </c>
      <c r="BA113" s="5">
        <f t="shared" si="17"/>
        <v>925.12279291489585</v>
      </c>
      <c r="BB113" s="35">
        <f t="shared" si="18"/>
        <v>1.9545673270771263E-2</v>
      </c>
      <c r="BC113" s="5">
        <f t="shared" si="19"/>
        <v>3549.8500618228804</v>
      </c>
      <c r="BD113" s="35">
        <f t="shared" si="20"/>
        <v>7.4999999999999997E-2</v>
      </c>
      <c r="BE113" s="5">
        <f t="shared" si="50"/>
        <v>72949.112901253873</v>
      </c>
      <c r="BF113" s="5">
        <f t="shared" si="51"/>
        <v>410347.95541042578</v>
      </c>
      <c r="BG113" s="5">
        <f t="shared" si="21"/>
        <v>567050.88709874603</v>
      </c>
      <c r="BH113" s="5">
        <f t="shared" si="22"/>
        <v>483297.06831167964</v>
      </c>
      <c r="BI113" s="150"/>
      <c r="BJ113" s="2">
        <v>108</v>
      </c>
      <c r="BK113" s="118">
        <v>48122</v>
      </c>
      <c r="BL113" s="5">
        <f t="shared" si="52"/>
        <v>565209.13734597235</v>
      </c>
      <c r="BM113" s="5">
        <f t="shared" si="53"/>
        <v>4365.9281923596263</v>
      </c>
      <c r="BN113" s="5">
        <f t="shared" si="23"/>
        <v>951.12298756104337</v>
      </c>
      <c r="BO113" s="35">
        <f t="shared" si="24"/>
        <v>2.0193367545907476E-2</v>
      </c>
      <c r="BP113" s="5">
        <f t="shared" si="25"/>
        <v>3414.805204798583</v>
      </c>
      <c r="BQ113" s="35">
        <f t="shared" si="26"/>
        <v>7.2499999999999995E-2</v>
      </c>
      <c r="BR113" s="5">
        <f t="shared" si="54"/>
        <v>75741.985641588748</v>
      </c>
      <c r="BS113" s="5">
        <f t="shared" si="55"/>
        <v>395778.25913325103</v>
      </c>
      <c r="BT113" s="5">
        <f t="shared" si="27"/>
        <v>564258.01435841131</v>
      </c>
      <c r="BU113" s="5">
        <f t="shared" si="28"/>
        <v>471520.24477483978</v>
      </c>
      <c r="BV113" s="150"/>
      <c r="BW113" s="2">
        <v>108</v>
      </c>
      <c r="BX113" s="118">
        <v>48122</v>
      </c>
      <c r="BY113" s="5">
        <f t="shared" si="56"/>
        <v>562361.117214903</v>
      </c>
      <c r="BZ113" s="5">
        <f t="shared" si="57"/>
        <v>4257.9359691467689</v>
      </c>
      <c r="CA113" s="5">
        <f t="shared" si="29"/>
        <v>977.49611872650121</v>
      </c>
      <c r="CB113" s="35">
        <f t="shared" si="30"/>
        <v>2.0858400528846452E-2</v>
      </c>
      <c r="CC113" s="5">
        <f t="shared" si="31"/>
        <v>3280.4398504202677</v>
      </c>
      <c r="CD113" s="35">
        <f t="shared" si="32"/>
        <v>7.0000000000000007E-2</v>
      </c>
      <c r="CE113" s="5">
        <f t="shared" si="58"/>
        <v>78616.378903823803</v>
      </c>
      <c r="CF113" s="5">
        <f t="shared" si="59"/>
        <v>381240.70576402749</v>
      </c>
      <c r="CG113" s="5">
        <f t="shared" si="33"/>
        <v>561383.62109617644</v>
      </c>
      <c r="CH113" s="5">
        <f t="shared" si="34"/>
        <v>459857.08466785128</v>
      </c>
    </row>
    <row r="114" spans="9:86" ht="14.25" customHeight="1">
      <c r="I114" s="150"/>
      <c r="J114" s="2">
        <v>109</v>
      </c>
      <c r="K114" s="118">
        <v>48153</v>
      </c>
      <c r="L114" s="5">
        <f t="shared" si="35"/>
        <v>574949.33335406042</v>
      </c>
      <c r="M114" s="5">
        <f t="shared" si="0"/>
        <v>4808.1062659259223</v>
      </c>
      <c r="N114" s="5">
        <f t="shared" si="1"/>
        <v>855.32959911675698</v>
      </c>
      <c r="O114" s="35">
        <f t="shared" si="2"/>
        <v>1.7851929890108111E-2</v>
      </c>
      <c r="P114" s="5">
        <f t="shared" si="3"/>
        <v>3952.7766668091654</v>
      </c>
      <c r="Q114" s="35">
        <f t="shared" si="4"/>
        <v>8.2500000000000004E-2</v>
      </c>
      <c r="R114" s="5">
        <f t="shared" si="36"/>
        <v>65905.996245056784</v>
      </c>
      <c r="S114" s="5">
        <f t="shared" si="37"/>
        <v>458177.58674086852</v>
      </c>
      <c r="T114" s="5">
        <f t="shared" si="38"/>
        <v>574094.00375494361</v>
      </c>
      <c r="U114" s="5">
        <f t="shared" si="39"/>
        <v>524083.58298592531</v>
      </c>
      <c r="V114" s="150"/>
      <c r="W114" s="2">
        <v>109</v>
      </c>
      <c r="X114" s="118">
        <v>48153</v>
      </c>
      <c r="Y114" s="5">
        <f t="shared" si="40"/>
        <v>572395.56891732081</v>
      </c>
      <c r="Z114" s="5">
        <f t="shared" si="41"/>
        <v>4696.0932728280159</v>
      </c>
      <c r="AA114" s="5">
        <f t="shared" si="5"/>
        <v>880.12281337921013</v>
      </c>
      <c r="AB114" s="35">
        <f t="shared" si="6"/>
        <v>1.8451354856794961E-2</v>
      </c>
      <c r="AC114" s="5">
        <f t="shared" si="7"/>
        <v>3815.9704594488057</v>
      </c>
      <c r="AD114" s="35">
        <f t="shared" si="8"/>
        <v>0.08</v>
      </c>
      <c r="AE114" s="5">
        <f t="shared" si="42"/>
        <v>68484.553896058467</v>
      </c>
      <c r="AF114" s="5">
        <f t="shared" si="43"/>
        <v>443389.61284219543</v>
      </c>
      <c r="AG114" s="5">
        <f t="shared" si="9"/>
        <v>571515.44610394165</v>
      </c>
      <c r="AH114" s="5">
        <f t="shared" si="10"/>
        <v>511874.1667382539</v>
      </c>
      <c r="AI114" s="150"/>
      <c r="AJ114" s="2">
        <v>109</v>
      </c>
      <c r="AK114" s="118">
        <v>48153</v>
      </c>
      <c r="AL114" s="5">
        <f t="shared" si="44"/>
        <v>569763.09256386256</v>
      </c>
      <c r="AM114" s="5">
        <f t="shared" si="45"/>
        <v>4585.0383715778862</v>
      </c>
      <c r="AN114" s="5">
        <f t="shared" si="11"/>
        <v>905.31839876960703</v>
      </c>
      <c r="AO114" s="35">
        <f t="shared" si="12"/>
        <v>1.9067259580380067E-2</v>
      </c>
      <c r="AP114" s="5">
        <f t="shared" si="13"/>
        <v>3679.7199728082792</v>
      </c>
      <c r="AQ114" s="35">
        <f t="shared" si="14"/>
        <v>7.7499999999999999E-2</v>
      </c>
      <c r="AR114" s="5">
        <f t="shared" si="46"/>
        <v>71142.225834907091</v>
      </c>
      <c r="AS114" s="5">
        <f t="shared" si="47"/>
        <v>428626.9566670825</v>
      </c>
      <c r="AT114" s="5">
        <f t="shared" si="15"/>
        <v>568857.77416509297</v>
      </c>
      <c r="AU114" s="5">
        <f t="shared" si="16"/>
        <v>499769.18250198959</v>
      </c>
      <c r="AV114" s="150"/>
      <c r="AW114" s="2">
        <v>109</v>
      </c>
      <c r="AX114" s="118">
        <v>48153</v>
      </c>
      <c r="AY114" s="5">
        <f t="shared" si="48"/>
        <v>567050.88709874603</v>
      </c>
      <c r="AZ114" s="5">
        <f t="shared" si="49"/>
        <v>4474.9728547377763</v>
      </c>
      <c r="BA114" s="5">
        <f t="shared" si="17"/>
        <v>930.90481037061409</v>
      </c>
      <c r="BB114" s="35">
        <f t="shared" si="18"/>
        <v>1.9699921080455131E-2</v>
      </c>
      <c r="BC114" s="5">
        <f t="shared" si="19"/>
        <v>3544.0680443671622</v>
      </c>
      <c r="BD114" s="35">
        <f t="shared" si="20"/>
        <v>7.4999999999999997E-2</v>
      </c>
      <c r="BE114" s="5">
        <f t="shared" si="50"/>
        <v>73880.017711624489</v>
      </c>
      <c r="BF114" s="5">
        <f t="shared" si="51"/>
        <v>413892.02345479297</v>
      </c>
      <c r="BG114" s="5">
        <f t="shared" si="21"/>
        <v>566119.98228837538</v>
      </c>
      <c r="BH114" s="5">
        <f t="shared" si="22"/>
        <v>487772.04116641748</v>
      </c>
      <c r="BI114" s="150"/>
      <c r="BJ114" s="2">
        <v>109</v>
      </c>
      <c r="BK114" s="118">
        <v>48153</v>
      </c>
      <c r="BL114" s="5">
        <f t="shared" si="52"/>
        <v>564258.01435841131</v>
      </c>
      <c r="BM114" s="5">
        <f t="shared" si="53"/>
        <v>4365.9281923596263</v>
      </c>
      <c r="BN114" s="5">
        <f t="shared" si="23"/>
        <v>956.86935561089149</v>
      </c>
      <c r="BO114" s="35">
        <f t="shared" si="24"/>
        <v>2.0349613076186043E-2</v>
      </c>
      <c r="BP114" s="5">
        <f t="shared" si="25"/>
        <v>3409.0588367487348</v>
      </c>
      <c r="BQ114" s="35">
        <f t="shared" si="26"/>
        <v>7.2499999999999995E-2</v>
      </c>
      <c r="BR114" s="5">
        <f t="shared" si="54"/>
        <v>76698.85499719964</v>
      </c>
      <c r="BS114" s="5">
        <f t="shared" si="55"/>
        <v>399187.31796999974</v>
      </c>
      <c r="BT114" s="5">
        <f t="shared" si="27"/>
        <v>563301.14500280039</v>
      </c>
      <c r="BU114" s="5">
        <f t="shared" si="28"/>
        <v>475886.17296719935</v>
      </c>
      <c r="BV114" s="150"/>
      <c r="BW114" s="2">
        <v>109</v>
      </c>
      <c r="BX114" s="118">
        <v>48153</v>
      </c>
      <c r="BY114" s="5">
        <f t="shared" si="56"/>
        <v>561383.62109617644</v>
      </c>
      <c r="BZ114" s="5">
        <f t="shared" si="57"/>
        <v>4257.9359691467689</v>
      </c>
      <c r="CA114" s="5">
        <f t="shared" si="29"/>
        <v>983.19817941907286</v>
      </c>
      <c r="CB114" s="35">
        <f t="shared" si="30"/>
        <v>2.1016605596705807E-2</v>
      </c>
      <c r="CC114" s="5">
        <f t="shared" si="31"/>
        <v>3274.7377897276961</v>
      </c>
      <c r="CD114" s="35">
        <f t="shared" si="32"/>
        <v>7.0000000000000007E-2</v>
      </c>
      <c r="CE114" s="5">
        <f t="shared" si="58"/>
        <v>79599.577083242883</v>
      </c>
      <c r="CF114" s="5">
        <f t="shared" si="59"/>
        <v>384515.44355375518</v>
      </c>
      <c r="CG114" s="5">
        <f t="shared" si="33"/>
        <v>560400.42291675741</v>
      </c>
      <c r="CH114" s="5">
        <f t="shared" si="34"/>
        <v>464115.02063699806</v>
      </c>
    </row>
    <row r="115" spans="9:86" ht="14.25" customHeight="1">
      <c r="I115" s="150"/>
      <c r="J115" s="2">
        <v>110</v>
      </c>
      <c r="K115" s="118">
        <v>48183</v>
      </c>
      <c r="L115" s="5">
        <f t="shared" si="35"/>
        <v>574094.00375494361</v>
      </c>
      <c r="M115" s="5">
        <f t="shared" si="0"/>
        <v>4808.1062659259223</v>
      </c>
      <c r="N115" s="5">
        <f t="shared" si="1"/>
        <v>861.20999011068488</v>
      </c>
      <c r="O115" s="35">
        <f t="shared" si="2"/>
        <v>1.8001441948067423E-2</v>
      </c>
      <c r="P115" s="5">
        <f t="shared" si="3"/>
        <v>3946.8962758152375</v>
      </c>
      <c r="Q115" s="35">
        <f t="shared" si="4"/>
        <v>8.2500000000000004E-2</v>
      </c>
      <c r="R115" s="5">
        <f t="shared" si="36"/>
        <v>66767.206235167469</v>
      </c>
      <c r="S115" s="5">
        <f t="shared" si="37"/>
        <v>462124.48301668378</v>
      </c>
      <c r="T115" s="5">
        <f t="shared" si="38"/>
        <v>573232.7937648329</v>
      </c>
      <c r="U115" s="5">
        <f t="shared" si="39"/>
        <v>528891.68925185129</v>
      </c>
      <c r="V115" s="150"/>
      <c r="W115" s="2">
        <v>110</v>
      </c>
      <c r="X115" s="118">
        <v>48183</v>
      </c>
      <c r="Y115" s="5">
        <f t="shared" si="40"/>
        <v>571515.44610394165</v>
      </c>
      <c r="Z115" s="5">
        <f t="shared" si="41"/>
        <v>4696.0932728280159</v>
      </c>
      <c r="AA115" s="5">
        <f t="shared" si="5"/>
        <v>885.99029880173794</v>
      </c>
      <c r="AB115" s="35">
        <f t="shared" si="6"/>
        <v>1.8602968052918088E-2</v>
      </c>
      <c r="AC115" s="5">
        <f t="shared" si="7"/>
        <v>3810.1029740262779</v>
      </c>
      <c r="AD115" s="35">
        <f t="shared" si="8"/>
        <v>0.08</v>
      </c>
      <c r="AE115" s="5">
        <f t="shared" si="42"/>
        <v>69370.544194860209</v>
      </c>
      <c r="AF115" s="5">
        <f t="shared" si="43"/>
        <v>447199.71581622172</v>
      </c>
      <c r="AG115" s="5">
        <f t="shared" si="9"/>
        <v>570629.45580513997</v>
      </c>
      <c r="AH115" s="5">
        <f t="shared" si="10"/>
        <v>516570.26001108193</v>
      </c>
      <c r="AI115" s="150"/>
      <c r="AJ115" s="2">
        <v>110</v>
      </c>
      <c r="AK115" s="118">
        <v>48183</v>
      </c>
      <c r="AL115" s="5">
        <f t="shared" si="44"/>
        <v>568857.77416509297</v>
      </c>
      <c r="AM115" s="5">
        <f t="shared" si="45"/>
        <v>4585.0383715778862</v>
      </c>
      <c r="AN115" s="5">
        <f t="shared" si="11"/>
        <v>911.16524676166091</v>
      </c>
      <c r="AO115" s="35">
        <f t="shared" si="12"/>
        <v>1.922094319127067E-2</v>
      </c>
      <c r="AP115" s="5">
        <f t="shared" si="13"/>
        <v>3673.8731248162253</v>
      </c>
      <c r="AQ115" s="35">
        <f t="shared" si="14"/>
        <v>7.7499999999999999E-2</v>
      </c>
      <c r="AR115" s="5">
        <f t="shared" si="46"/>
        <v>72053.391081668757</v>
      </c>
      <c r="AS115" s="5">
        <f t="shared" si="47"/>
        <v>432300.82979189872</v>
      </c>
      <c r="AT115" s="5">
        <f t="shared" si="15"/>
        <v>567946.60891833133</v>
      </c>
      <c r="AU115" s="5">
        <f t="shared" si="16"/>
        <v>504354.22087356751</v>
      </c>
      <c r="AV115" s="150"/>
      <c r="AW115" s="2">
        <v>110</v>
      </c>
      <c r="AX115" s="118">
        <v>48183</v>
      </c>
      <c r="AY115" s="5">
        <f t="shared" si="48"/>
        <v>566119.98228837538</v>
      </c>
      <c r="AZ115" s="5">
        <f t="shared" si="49"/>
        <v>4474.9728547377763</v>
      </c>
      <c r="BA115" s="5">
        <f t="shared" si="17"/>
        <v>936.72296543543052</v>
      </c>
      <c r="BB115" s="35">
        <f t="shared" si="18"/>
        <v>1.9855641801916273E-2</v>
      </c>
      <c r="BC115" s="5">
        <f t="shared" si="19"/>
        <v>3538.2498893023458</v>
      </c>
      <c r="BD115" s="35">
        <f t="shared" si="20"/>
        <v>7.4999999999999997E-2</v>
      </c>
      <c r="BE115" s="5">
        <f t="shared" si="50"/>
        <v>74816.740677059919</v>
      </c>
      <c r="BF115" s="5">
        <f t="shared" si="51"/>
        <v>417430.27334409533</v>
      </c>
      <c r="BG115" s="5">
        <f t="shared" si="21"/>
        <v>565183.25932293991</v>
      </c>
      <c r="BH115" s="5">
        <f t="shared" si="22"/>
        <v>492247.01402115525</v>
      </c>
      <c r="BI115" s="150"/>
      <c r="BJ115" s="2">
        <v>110</v>
      </c>
      <c r="BK115" s="118">
        <v>48183</v>
      </c>
      <c r="BL115" s="5">
        <f t="shared" si="52"/>
        <v>563301.14500280039</v>
      </c>
      <c r="BM115" s="5">
        <f t="shared" si="53"/>
        <v>4365.9281923596263</v>
      </c>
      <c r="BN115" s="5">
        <f t="shared" si="23"/>
        <v>962.6504413010407</v>
      </c>
      <c r="BO115" s="35">
        <f t="shared" si="24"/>
        <v>2.0507335016255044E-2</v>
      </c>
      <c r="BP115" s="5">
        <f t="shared" si="25"/>
        <v>3403.2777510585856</v>
      </c>
      <c r="BQ115" s="35">
        <f t="shared" si="26"/>
        <v>7.2499999999999995E-2</v>
      </c>
      <c r="BR115" s="5">
        <f t="shared" si="54"/>
        <v>77661.505438500681</v>
      </c>
      <c r="BS115" s="5">
        <f t="shared" si="55"/>
        <v>402590.59572105831</v>
      </c>
      <c r="BT115" s="5">
        <f t="shared" si="27"/>
        <v>562338.49456149933</v>
      </c>
      <c r="BU115" s="5">
        <f t="shared" si="28"/>
        <v>480252.10115955898</v>
      </c>
      <c r="BV115" s="150"/>
      <c r="BW115" s="2">
        <v>110</v>
      </c>
      <c r="BX115" s="118">
        <v>48183</v>
      </c>
      <c r="BY115" s="5">
        <f t="shared" si="56"/>
        <v>560400.42291675741</v>
      </c>
      <c r="BZ115" s="5">
        <f t="shared" si="57"/>
        <v>4257.9359691467689</v>
      </c>
      <c r="CA115" s="5">
        <f t="shared" si="29"/>
        <v>988.93350213235044</v>
      </c>
      <c r="CB115" s="35">
        <f t="shared" si="30"/>
        <v>2.1176290274411473E-2</v>
      </c>
      <c r="CC115" s="5">
        <f t="shared" si="31"/>
        <v>3269.0024670144185</v>
      </c>
      <c r="CD115" s="35">
        <f t="shared" si="32"/>
        <v>7.0000000000000007E-2</v>
      </c>
      <c r="CE115" s="5">
        <f t="shared" si="58"/>
        <v>80588.510585375232</v>
      </c>
      <c r="CF115" s="5">
        <f t="shared" si="59"/>
        <v>387784.4460207696</v>
      </c>
      <c r="CG115" s="5">
        <f t="shared" si="33"/>
        <v>559411.4894146251</v>
      </c>
      <c r="CH115" s="5">
        <f t="shared" si="34"/>
        <v>468372.95660614484</v>
      </c>
    </row>
    <row r="116" spans="9:86" ht="14.25" customHeight="1">
      <c r="I116" s="150"/>
      <c r="J116" s="2">
        <v>111</v>
      </c>
      <c r="K116" s="118">
        <v>48214</v>
      </c>
      <c r="L116" s="5">
        <f t="shared" si="35"/>
        <v>573232.7937648329</v>
      </c>
      <c r="M116" s="5">
        <f t="shared" si="0"/>
        <v>4808.1062659259223</v>
      </c>
      <c r="N116" s="5">
        <f t="shared" si="1"/>
        <v>867.13080879269637</v>
      </c>
      <c r="O116" s="35">
        <f t="shared" si="2"/>
        <v>1.8152432691736775E-2</v>
      </c>
      <c r="P116" s="5">
        <f t="shared" si="3"/>
        <v>3940.975457133226</v>
      </c>
      <c r="Q116" s="35">
        <f t="shared" si="4"/>
        <v>8.2500000000000004E-2</v>
      </c>
      <c r="R116" s="5">
        <f t="shared" si="36"/>
        <v>67634.337043960171</v>
      </c>
      <c r="S116" s="5">
        <f t="shared" si="37"/>
        <v>466065.45847381698</v>
      </c>
      <c r="T116" s="5">
        <f t="shared" si="38"/>
        <v>572365.66295604024</v>
      </c>
      <c r="U116" s="5">
        <f t="shared" si="39"/>
        <v>533699.79551777709</v>
      </c>
      <c r="V116" s="150"/>
      <c r="W116" s="2">
        <v>111</v>
      </c>
      <c r="X116" s="118">
        <v>48214</v>
      </c>
      <c r="Y116" s="5">
        <f t="shared" si="40"/>
        <v>570629.45580513997</v>
      </c>
      <c r="Z116" s="5">
        <f t="shared" si="41"/>
        <v>4696.0932728280159</v>
      </c>
      <c r="AA116" s="5">
        <f t="shared" si="5"/>
        <v>891.89690079374941</v>
      </c>
      <c r="AB116" s="35">
        <f t="shared" si="6"/>
        <v>1.8756064378807322E-2</v>
      </c>
      <c r="AC116" s="5">
        <f t="shared" si="7"/>
        <v>3804.1963720342665</v>
      </c>
      <c r="AD116" s="35">
        <f t="shared" si="8"/>
        <v>0.08</v>
      </c>
      <c r="AE116" s="5">
        <f t="shared" si="42"/>
        <v>70262.441095653965</v>
      </c>
      <c r="AF116" s="5">
        <f t="shared" si="43"/>
        <v>451003.91218825598</v>
      </c>
      <c r="AG116" s="5">
        <f t="shared" si="9"/>
        <v>569737.5589043462</v>
      </c>
      <c r="AH116" s="5">
        <f t="shared" si="10"/>
        <v>521266.35328390996</v>
      </c>
      <c r="AI116" s="150"/>
      <c r="AJ116" s="2">
        <v>111</v>
      </c>
      <c r="AK116" s="118">
        <v>48214</v>
      </c>
      <c r="AL116" s="5">
        <f t="shared" si="44"/>
        <v>567946.60891833133</v>
      </c>
      <c r="AM116" s="5">
        <f t="shared" si="45"/>
        <v>4585.0383715778862</v>
      </c>
      <c r="AN116" s="5">
        <f t="shared" si="11"/>
        <v>917.04985564699655</v>
      </c>
      <c r="AO116" s="35">
        <f t="shared" si="12"/>
        <v>1.9376114048330166E-2</v>
      </c>
      <c r="AP116" s="5">
        <f t="shared" si="13"/>
        <v>3667.9885159308897</v>
      </c>
      <c r="AQ116" s="35">
        <f t="shared" si="14"/>
        <v>7.7499999999999999E-2</v>
      </c>
      <c r="AR116" s="5">
        <f t="shared" si="46"/>
        <v>72970.440937315754</v>
      </c>
      <c r="AS116" s="5">
        <f t="shared" si="47"/>
        <v>435968.81830782961</v>
      </c>
      <c r="AT116" s="5">
        <f t="shared" si="15"/>
        <v>567029.5590626843</v>
      </c>
      <c r="AU116" s="5">
        <f t="shared" si="16"/>
        <v>508939.25924514537</v>
      </c>
      <c r="AV116" s="150"/>
      <c r="AW116" s="2">
        <v>111</v>
      </c>
      <c r="AX116" s="118">
        <v>48214</v>
      </c>
      <c r="AY116" s="5">
        <f t="shared" si="48"/>
        <v>565183.25932293991</v>
      </c>
      <c r="AZ116" s="5">
        <f t="shared" si="49"/>
        <v>4474.9728547377763</v>
      </c>
      <c r="BA116" s="5">
        <f t="shared" si="17"/>
        <v>942.57748396940224</v>
      </c>
      <c r="BB116" s="35">
        <f t="shared" si="18"/>
        <v>2.0012853567500797E-2</v>
      </c>
      <c r="BC116" s="5">
        <f t="shared" si="19"/>
        <v>3532.3953707683741</v>
      </c>
      <c r="BD116" s="35">
        <f t="shared" si="20"/>
        <v>7.4999999999999997E-2</v>
      </c>
      <c r="BE116" s="5">
        <f t="shared" si="50"/>
        <v>75759.318161029325</v>
      </c>
      <c r="BF116" s="5">
        <f t="shared" si="51"/>
        <v>420962.66871486371</v>
      </c>
      <c r="BG116" s="5">
        <f t="shared" si="21"/>
        <v>564240.68183897051</v>
      </c>
      <c r="BH116" s="5">
        <f t="shared" si="22"/>
        <v>496721.98687589302</v>
      </c>
      <c r="BI116" s="150"/>
      <c r="BJ116" s="2">
        <v>111</v>
      </c>
      <c r="BK116" s="118">
        <v>48214</v>
      </c>
      <c r="BL116" s="5">
        <f t="shared" si="52"/>
        <v>562338.49456149933</v>
      </c>
      <c r="BM116" s="5">
        <f t="shared" si="53"/>
        <v>4365.9281923596263</v>
      </c>
      <c r="BN116" s="5">
        <f t="shared" si="23"/>
        <v>968.46645438390124</v>
      </c>
      <c r="BO116" s="35">
        <f t="shared" si="24"/>
        <v>2.0666551489897756E-2</v>
      </c>
      <c r="BP116" s="5">
        <f t="shared" si="25"/>
        <v>3397.4617379757251</v>
      </c>
      <c r="BQ116" s="35">
        <f t="shared" si="26"/>
        <v>7.2499999999999995E-2</v>
      </c>
      <c r="BR116" s="5">
        <f t="shared" si="54"/>
        <v>78629.971892884583</v>
      </c>
      <c r="BS116" s="5">
        <f t="shared" si="55"/>
        <v>405988.05745903403</v>
      </c>
      <c r="BT116" s="5">
        <f t="shared" si="27"/>
        <v>561370.02810711542</v>
      </c>
      <c r="BU116" s="5">
        <f t="shared" si="28"/>
        <v>484618.02935191861</v>
      </c>
      <c r="BV116" s="150"/>
      <c r="BW116" s="2">
        <v>111</v>
      </c>
      <c r="BX116" s="118">
        <v>48214</v>
      </c>
      <c r="BY116" s="5">
        <f t="shared" si="56"/>
        <v>559411.4894146251</v>
      </c>
      <c r="BZ116" s="5">
        <f t="shared" si="57"/>
        <v>4257.9359691467689</v>
      </c>
      <c r="CA116" s="5">
        <f t="shared" si="29"/>
        <v>994.70228089478906</v>
      </c>
      <c r="CB116" s="35">
        <f t="shared" si="30"/>
        <v>2.1337472677273556E-2</v>
      </c>
      <c r="CC116" s="5">
        <f t="shared" si="31"/>
        <v>3263.2336882519799</v>
      </c>
      <c r="CD116" s="35">
        <f t="shared" si="32"/>
        <v>7.0000000000000007E-2</v>
      </c>
      <c r="CE116" s="5">
        <f t="shared" si="58"/>
        <v>81583.212866270027</v>
      </c>
      <c r="CF116" s="5">
        <f t="shared" si="59"/>
        <v>391047.67970902158</v>
      </c>
      <c r="CG116" s="5">
        <f t="shared" si="33"/>
        <v>558416.78713373037</v>
      </c>
      <c r="CH116" s="5">
        <f t="shared" si="34"/>
        <v>472630.89257529163</v>
      </c>
    </row>
    <row r="117" spans="9:86" ht="14.25" customHeight="1">
      <c r="I117" s="150"/>
      <c r="J117" s="2">
        <v>112</v>
      </c>
      <c r="K117" s="118">
        <v>48245</v>
      </c>
      <c r="L117" s="5">
        <f t="shared" si="35"/>
        <v>572365.66295604024</v>
      </c>
      <c r="M117" s="5">
        <f t="shared" si="0"/>
        <v>4808.1062659259223</v>
      </c>
      <c r="N117" s="5">
        <f t="shared" si="1"/>
        <v>873.09233310314585</v>
      </c>
      <c r="O117" s="35">
        <f t="shared" si="2"/>
        <v>1.8304920569706555E-2</v>
      </c>
      <c r="P117" s="5">
        <f t="shared" si="3"/>
        <v>3935.0139328227765</v>
      </c>
      <c r="Q117" s="35">
        <f t="shared" si="4"/>
        <v>8.2500000000000004E-2</v>
      </c>
      <c r="R117" s="5">
        <f t="shared" si="36"/>
        <v>68507.429377063323</v>
      </c>
      <c r="S117" s="5">
        <f t="shared" si="37"/>
        <v>470000.47240663978</v>
      </c>
      <c r="T117" s="5">
        <f t="shared" si="38"/>
        <v>571492.57062293706</v>
      </c>
      <c r="U117" s="5">
        <f t="shared" si="39"/>
        <v>538507.90178370313</v>
      </c>
      <c r="V117" s="150"/>
      <c r="W117" s="2">
        <v>112</v>
      </c>
      <c r="X117" s="118">
        <v>48245</v>
      </c>
      <c r="Y117" s="5">
        <f t="shared" si="40"/>
        <v>569737.5589043462</v>
      </c>
      <c r="Z117" s="5">
        <f t="shared" si="41"/>
        <v>4696.0932728280159</v>
      </c>
      <c r="AA117" s="5">
        <f t="shared" si="5"/>
        <v>897.84288013237438</v>
      </c>
      <c r="AB117" s="35">
        <f t="shared" si="6"/>
        <v>1.8910662274588375E-2</v>
      </c>
      <c r="AC117" s="5">
        <f t="shared" si="7"/>
        <v>3798.2503926956415</v>
      </c>
      <c r="AD117" s="35">
        <f t="shared" si="8"/>
        <v>0.08</v>
      </c>
      <c r="AE117" s="5">
        <f t="shared" si="42"/>
        <v>71160.28397578634</v>
      </c>
      <c r="AF117" s="5">
        <f t="shared" si="43"/>
        <v>454802.16258095164</v>
      </c>
      <c r="AG117" s="5">
        <f t="shared" si="9"/>
        <v>568839.71602421382</v>
      </c>
      <c r="AH117" s="5">
        <f t="shared" si="10"/>
        <v>525962.446556738</v>
      </c>
      <c r="AI117" s="150"/>
      <c r="AJ117" s="2">
        <v>112</v>
      </c>
      <c r="AK117" s="118">
        <v>48245</v>
      </c>
      <c r="AL117" s="5">
        <f t="shared" si="44"/>
        <v>567029.5590626843</v>
      </c>
      <c r="AM117" s="5">
        <f t="shared" si="45"/>
        <v>4585.0383715778862</v>
      </c>
      <c r="AN117" s="5">
        <f t="shared" si="11"/>
        <v>922.97246929805033</v>
      </c>
      <c r="AO117" s="35">
        <f t="shared" si="12"/>
        <v>1.9532790583060601E-2</v>
      </c>
      <c r="AP117" s="5">
        <f t="shared" si="13"/>
        <v>3662.0659022798359</v>
      </c>
      <c r="AQ117" s="35">
        <f t="shared" si="14"/>
        <v>7.7499999999999999E-2</v>
      </c>
      <c r="AR117" s="5">
        <f t="shared" si="46"/>
        <v>73893.413406613807</v>
      </c>
      <c r="AS117" s="5">
        <f t="shared" si="47"/>
        <v>439630.88421010948</v>
      </c>
      <c r="AT117" s="5">
        <f t="shared" si="15"/>
        <v>566106.58659338625</v>
      </c>
      <c r="AU117" s="5">
        <f t="shared" si="16"/>
        <v>513524.29761672328</v>
      </c>
      <c r="AV117" s="150"/>
      <c r="AW117" s="2">
        <v>112</v>
      </c>
      <c r="AX117" s="118">
        <v>48245</v>
      </c>
      <c r="AY117" s="5">
        <f t="shared" si="48"/>
        <v>564240.68183897051</v>
      </c>
      <c r="AZ117" s="5">
        <f t="shared" si="49"/>
        <v>4474.9728547377763</v>
      </c>
      <c r="BA117" s="5">
        <f t="shared" si="17"/>
        <v>948.46859324421075</v>
      </c>
      <c r="BB117" s="35">
        <f t="shared" si="18"/>
        <v>2.0171574800022567E-2</v>
      </c>
      <c r="BC117" s="5">
        <f t="shared" si="19"/>
        <v>3526.5042614935655</v>
      </c>
      <c r="BD117" s="35">
        <f t="shared" si="20"/>
        <v>7.4999999999999997E-2</v>
      </c>
      <c r="BE117" s="5">
        <f t="shared" si="50"/>
        <v>76707.786754273533</v>
      </c>
      <c r="BF117" s="5">
        <f t="shared" si="51"/>
        <v>424489.17297635728</v>
      </c>
      <c r="BG117" s="5">
        <f t="shared" si="21"/>
        <v>563292.21324572631</v>
      </c>
      <c r="BH117" s="5">
        <f t="shared" si="22"/>
        <v>501196.9597306308</v>
      </c>
      <c r="BI117" s="150"/>
      <c r="BJ117" s="2">
        <v>112</v>
      </c>
      <c r="BK117" s="118">
        <v>48245</v>
      </c>
      <c r="BL117" s="5">
        <f t="shared" si="52"/>
        <v>561370.02810711542</v>
      </c>
      <c r="BM117" s="5">
        <f t="shared" si="53"/>
        <v>4365.9281923596263</v>
      </c>
      <c r="BN117" s="5">
        <f t="shared" si="23"/>
        <v>974.31760587913732</v>
      </c>
      <c r="BO117" s="35">
        <f t="shared" si="24"/>
        <v>2.0827280911261483E-2</v>
      </c>
      <c r="BP117" s="5">
        <f t="shared" si="25"/>
        <v>3391.610586480489</v>
      </c>
      <c r="BQ117" s="35">
        <f t="shared" si="26"/>
        <v>7.2499999999999995E-2</v>
      </c>
      <c r="BR117" s="5">
        <f t="shared" si="54"/>
        <v>79604.289498763726</v>
      </c>
      <c r="BS117" s="5">
        <f t="shared" si="55"/>
        <v>409379.6680455145</v>
      </c>
      <c r="BT117" s="5">
        <f t="shared" si="27"/>
        <v>560395.71050123626</v>
      </c>
      <c r="BU117" s="5">
        <f t="shared" si="28"/>
        <v>488983.95754427824</v>
      </c>
      <c r="BV117" s="150"/>
      <c r="BW117" s="2">
        <v>112</v>
      </c>
      <c r="BX117" s="118">
        <v>48245</v>
      </c>
      <c r="BY117" s="5">
        <f t="shared" si="56"/>
        <v>558416.78713373037</v>
      </c>
      <c r="BZ117" s="5">
        <f t="shared" si="57"/>
        <v>4257.9359691467689</v>
      </c>
      <c r="CA117" s="5">
        <f t="shared" si="29"/>
        <v>1000.5047108666749</v>
      </c>
      <c r="CB117" s="35">
        <f t="shared" si="30"/>
        <v>2.1500171210871701E-2</v>
      </c>
      <c r="CC117" s="5">
        <f t="shared" si="31"/>
        <v>3257.431258280094</v>
      </c>
      <c r="CD117" s="35">
        <f t="shared" si="32"/>
        <v>7.0000000000000007E-2</v>
      </c>
      <c r="CE117" s="5">
        <f t="shared" si="58"/>
        <v>82583.717577136704</v>
      </c>
      <c r="CF117" s="5">
        <f t="shared" si="59"/>
        <v>394305.11096730171</v>
      </c>
      <c r="CG117" s="5">
        <f t="shared" si="33"/>
        <v>557416.28242286365</v>
      </c>
      <c r="CH117" s="5">
        <f t="shared" si="34"/>
        <v>476888.82854443841</v>
      </c>
    </row>
    <row r="118" spans="9:86" ht="14.25" customHeight="1">
      <c r="I118" s="150"/>
      <c r="J118" s="2">
        <v>113</v>
      </c>
      <c r="K118" s="118">
        <v>48274</v>
      </c>
      <c r="L118" s="5">
        <f t="shared" si="35"/>
        <v>571492.57062293706</v>
      </c>
      <c r="M118" s="5">
        <f t="shared" si="0"/>
        <v>4808.1062659259223</v>
      </c>
      <c r="N118" s="5">
        <f t="shared" si="1"/>
        <v>879.09484289323018</v>
      </c>
      <c r="O118" s="35">
        <f t="shared" si="2"/>
        <v>1.8458924327257681E-2</v>
      </c>
      <c r="P118" s="5">
        <f t="shared" si="3"/>
        <v>3929.0114230326922</v>
      </c>
      <c r="Q118" s="35">
        <f t="shared" si="4"/>
        <v>8.2500000000000004E-2</v>
      </c>
      <c r="R118" s="5">
        <f t="shared" si="36"/>
        <v>69386.524219956555</v>
      </c>
      <c r="S118" s="5">
        <f t="shared" si="37"/>
        <v>473929.48382967245</v>
      </c>
      <c r="T118" s="5">
        <f t="shared" si="38"/>
        <v>570613.47578004387</v>
      </c>
      <c r="U118" s="5">
        <f t="shared" si="39"/>
        <v>543316.00804962905</v>
      </c>
      <c r="V118" s="150"/>
      <c r="W118" s="2">
        <v>113</v>
      </c>
      <c r="X118" s="118">
        <v>48274</v>
      </c>
      <c r="Y118" s="5">
        <f t="shared" si="40"/>
        <v>568839.71602421382</v>
      </c>
      <c r="Z118" s="5">
        <f t="shared" si="41"/>
        <v>4696.0932728280159</v>
      </c>
      <c r="AA118" s="5">
        <f t="shared" si="5"/>
        <v>903.82849933325679</v>
      </c>
      <c r="AB118" s="35">
        <f t="shared" si="6"/>
        <v>1.9066780476940891E-2</v>
      </c>
      <c r="AC118" s="5">
        <f t="shared" si="7"/>
        <v>3792.2647734947591</v>
      </c>
      <c r="AD118" s="35">
        <f t="shared" si="8"/>
        <v>0.08</v>
      </c>
      <c r="AE118" s="5">
        <f t="shared" si="42"/>
        <v>72064.112475119604</v>
      </c>
      <c r="AF118" s="5">
        <f t="shared" si="43"/>
        <v>458594.42735444638</v>
      </c>
      <c r="AG118" s="5">
        <f t="shared" si="9"/>
        <v>567935.88752488059</v>
      </c>
      <c r="AH118" s="5">
        <f t="shared" si="10"/>
        <v>530658.53982956603</v>
      </c>
      <c r="AI118" s="150"/>
      <c r="AJ118" s="2">
        <v>113</v>
      </c>
      <c r="AK118" s="118">
        <v>48274</v>
      </c>
      <c r="AL118" s="5">
        <f t="shared" si="44"/>
        <v>566106.58659338625</v>
      </c>
      <c r="AM118" s="5">
        <f t="shared" si="45"/>
        <v>4585.0383715778862</v>
      </c>
      <c r="AN118" s="5">
        <f t="shared" si="11"/>
        <v>928.93333316226654</v>
      </c>
      <c r="AO118" s="35">
        <f t="shared" si="12"/>
        <v>1.9690991523392796E-2</v>
      </c>
      <c r="AP118" s="5">
        <f t="shared" si="13"/>
        <v>3656.1050384156197</v>
      </c>
      <c r="AQ118" s="35">
        <f t="shared" si="14"/>
        <v>7.7499999999999999E-2</v>
      </c>
      <c r="AR118" s="5">
        <f t="shared" si="46"/>
        <v>74822.346739776069</v>
      </c>
      <c r="AS118" s="5">
        <f t="shared" si="47"/>
        <v>443286.98924852512</v>
      </c>
      <c r="AT118" s="5">
        <f t="shared" si="15"/>
        <v>565177.65326022403</v>
      </c>
      <c r="AU118" s="5">
        <f t="shared" si="16"/>
        <v>518109.3359883012</v>
      </c>
      <c r="AV118" s="150"/>
      <c r="AW118" s="2">
        <v>113</v>
      </c>
      <c r="AX118" s="118">
        <v>48274</v>
      </c>
      <c r="AY118" s="5">
        <f t="shared" si="48"/>
        <v>563292.21324572631</v>
      </c>
      <c r="AZ118" s="5">
        <f t="shared" si="49"/>
        <v>4474.9728547377763</v>
      </c>
      <c r="BA118" s="5">
        <f t="shared" si="17"/>
        <v>954.39652195198732</v>
      </c>
      <c r="BB118" s="35">
        <f t="shared" si="18"/>
        <v>2.0331824218609931E-2</v>
      </c>
      <c r="BC118" s="5">
        <f t="shared" si="19"/>
        <v>3520.576332785789</v>
      </c>
      <c r="BD118" s="35">
        <f t="shared" si="20"/>
        <v>7.4999999999999997E-2</v>
      </c>
      <c r="BE118" s="5">
        <f t="shared" si="50"/>
        <v>77662.183276225522</v>
      </c>
      <c r="BF118" s="5">
        <f t="shared" si="51"/>
        <v>428009.74930914305</v>
      </c>
      <c r="BG118" s="5">
        <f t="shared" si="21"/>
        <v>562337.8167237743</v>
      </c>
      <c r="BH118" s="5">
        <f t="shared" si="22"/>
        <v>505671.93258536857</v>
      </c>
      <c r="BI118" s="150"/>
      <c r="BJ118" s="2">
        <v>113</v>
      </c>
      <c r="BK118" s="118">
        <v>48274</v>
      </c>
      <c r="BL118" s="5">
        <f t="shared" si="52"/>
        <v>560395.71050123626</v>
      </c>
      <c r="BM118" s="5">
        <f t="shared" si="53"/>
        <v>4365.9281923596263</v>
      </c>
      <c r="BN118" s="5">
        <f t="shared" si="23"/>
        <v>980.20410808132419</v>
      </c>
      <c r="BO118" s="35">
        <f t="shared" si="24"/>
        <v>2.0989541990703624E-2</v>
      </c>
      <c r="BP118" s="5">
        <f t="shared" si="25"/>
        <v>3385.7240842783021</v>
      </c>
      <c r="BQ118" s="35">
        <f t="shared" si="26"/>
        <v>7.2499999999999995E-2</v>
      </c>
      <c r="BR118" s="5">
        <f t="shared" si="54"/>
        <v>80584.493606845048</v>
      </c>
      <c r="BS118" s="5">
        <f t="shared" si="55"/>
        <v>412765.39212979277</v>
      </c>
      <c r="BT118" s="5">
        <f t="shared" si="27"/>
        <v>559415.50639315497</v>
      </c>
      <c r="BU118" s="5">
        <f t="shared" si="28"/>
        <v>493349.88573663781</v>
      </c>
      <c r="BV118" s="150"/>
      <c r="BW118" s="2">
        <v>113</v>
      </c>
      <c r="BX118" s="118">
        <v>48274</v>
      </c>
      <c r="BY118" s="5">
        <f t="shared" si="56"/>
        <v>557416.28242286365</v>
      </c>
      <c r="BZ118" s="5">
        <f t="shared" si="57"/>
        <v>4257.9359691467689</v>
      </c>
      <c r="CA118" s="5">
        <f t="shared" si="29"/>
        <v>1006.3409883467307</v>
      </c>
      <c r="CB118" s="35">
        <f t="shared" si="30"/>
        <v>2.1664404576900536E-2</v>
      </c>
      <c r="CC118" s="5">
        <f t="shared" si="31"/>
        <v>3251.5949808000382</v>
      </c>
      <c r="CD118" s="35">
        <f t="shared" si="32"/>
        <v>7.0000000000000007E-2</v>
      </c>
      <c r="CE118" s="5">
        <f t="shared" si="58"/>
        <v>83590.058565483429</v>
      </c>
      <c r="CF118" s="5">
        <f t="shared" si="59"/>
        <v>397556.70594810176</v>
      </c>
      <c r="CG118" s="5">
        <f t="shared" si="33"/>
        <v>556409.94143451692</v>
      </c>
      <c r="CH118" s="5">
        <f t="shared" si="34"/>
        <v>481146.76451358519</v>
      </c>
    </row>
    <row r="119" spans="9:86" ht="14.25" customHeight="1">
      <c r="I119" s="150"/>
      <c r="J119" s="2">
        <v>114</v>
      </c>
      <c r="K119" s="118">
        <v>48305</v>
      </c>
      <c r="L119" s="5">
        <f t="shared" si="35"/>
        <v>570613.47578004387</v>
      </c>
      <c r="M119" s="5">
        <f t="shared" si="0"/>
        <v>4808.1062659259223</v>
      </c>
      <c r="N119" s="5">
        <f t="shared" si="1"/>
        <v>885.13861993812088</v>
      </c>
      <c r="O119" s="35">
        <f t="shared" si="2"/>
        <v>1.861446301235237E-2</v>
      </c>
      <c r="P119" s="5">
        <f t="shared" si="3"/>
        <v>3922.9676459878015</v>
      </c>
      <c r="Q119" s="35">
        <f t="shared" si="4"/>
        <v>8.2500000000000004E-2</v>
      </c>
      <c r="R119" s="5">
        <f t="shared" si="36"/>
        <v>70271.662839894678</v>
      </c>
      <c r="S119" s="5">
        <f t="shared" si="37"/>
        <v>477852.45147566026</v>
      </c>
      <c r="T119" s="5">
        <f t="shared" si="38"/>
        <v>569728.3371601057</v>
      </c>
      <c r="U119" s="5">
        <f t="shared" si="39"/>
        <v>548124.11431555497</v>
      </c>
      <c r="V119" s="150"/>
      <c r="W119" s="2">
        <v>114</v>
      </c>
      <c r="X119" s="118">
        <v>48305</v>
      </c>
      <c r="Y119" s="5">
        <f t="shared" si="40"/>
        <v>567935.88752488059</v>
      </c>
      <c r="Z119" s="5">
        <f t="shared" si="41"/>
        <v>4696.0932728280159</v>
      </c>
      <c r="AA119" s="5">
        <f t="shared" si="5"/>
        <v>909.85402266214487</v>
      </c>
      <c r="AB119" s="35">
        <f t="shared" si="6"/>
        <v>1.922443802508857E-2</v>
      </c>
      <c r="AC119" s="5">
        <f t="shared" si="7"/>
        <v>3786.239250165871</v>
      </c>
      <c r="AD119" s="35">
        <f t="shared" si="8"/>
        <v>0.08</v>
      </c>
      <c r="AE119" s="5">
        <f t="shared" si="42"/>
        <v>72973.966497781745</v>
      </c>
      <c r="AF119" s="5">
        <f t="shared" si="43"/>
        <v>462380.66660461226</v>
      </c>
      <c r="AG119" s="5">
        <f t="shared" si="9"/>
        <v>567026.03350221843</v>
      </c>
      <c r="AH119" s="5">
        <f t="shared" si="10"/>
        <v>535354.63310239394</v>
      </c>
      <c r="AI119" s="150"/>
      <c r="AJ119" s="2">
        <v>114</v>
      </c>
      <c r="AK119" s="118">
        <v>48305</v>
      </c>
      <c r="AL119" s="5">
        <f t="shared" si="44"/>
        <v>565177.65326022403</v>
      </c>
      <c r="AM119" s="5">
        <f t="shared" si="45"/>
        <v>4585.0383715778862</v>
      </c>
      <c r="AN119" s="5">
        <f t="shared" si="11"/>
        <v>934.93269427227278</v>
      </c>
      <c r="AO119" s="35">
        <f t="shared" si="12"/>
        <v>1.9850735899675839E-2</v>
      </c>
      <c r="AP119" s="5">
        <f t="shared" si="13"/>
        <v>3650.1056773056134</v>
      </c>
      <c r="AQ119" s="35">
        <f t="shared" si="14"/>
        <v>7.7499999999999999E-2</v>
      </c>
      <c r="AR119" s="5">
        <f t="shared" si="46"/>
        <v>75757.279434048338</v>
      </c>
      <c r="AS119" s="5">
        <f t="shared" si="47"/>
        <v>446937.09492583072</v>
      </c>
      <c r="AT119" s="5">
        <f t="shared" si="15"/>
        <v>564242.72056595178</v>
      </c>
      <c r="AU119" s="5">
        <f t="shared" si="16"/>
        <v>522694.37435987906</v>
      </c>
      <c r="AV119" s="150"/>
      <c r="AW119" s="2">
        <v>114</v>
      </c>
      <c r="AX119" s="118">
        <v>48305</v>
      </c>
      <c r="AY119" s="5">
        <f t="shared" si="48"/>
        <v>562337.8167237743</v>
      </c>
      <c r="AZ119" s="5">
        <f t="shared" si="49"/>
        <v>4474.9728547377763</v>
      </c>
      <c r="BA119" s="5">
        <f t="shared" si="17"/>
        <v>960.36150021418734</v>
      </c>
      <c r="BB119" s="35">
        <f t="shared" si="18"/>
        <v>2.0493620844694343E-2</v>
      </c>
      <c r="BC119" s="5">
        <f t="shared" si="19"/>
        <v>3514.6113545235889</v>
      </c>
      <c r="BD119" s="35">
        <f t="shared" si="20"/>
        <v>7.4999999999999997E-2</v>
      </c>
      <c r="BE119" s="5">
        <f t="shared" si="50"/>
        <v>78622.54477643971</v>
      </c>
      <c r="BF119" s="5">
        <f t="shared" si="51"/>
        <v>431524.36066366662</v>
      </c>
      <c r="BG119" s="5">
        <f t="shared" si="21"/>
        <v>561377.4552235601</v>
      </c>
      <c r="BH119" s="5">
        <f t="shared" si="22"/>
        <v>510146.90544010635</v>
      </c>
      <c r="BI119" s="150"/>
      <c r="BJ119" s="2">
        <v>114</v>
      </c>
      <c r="BK119" s="118">
        <v>48305</v>
      </c>
      <c r="BL119" s="5">
        <f t="shared" si="52"/>
        <v>559415.50639315497</v>
      </c>
      <c r="BM119" s="5">
        <f t="shared" si="53"/>
        <v>4365.9281923596263</v>
      </c>
      <c r="BN119" s="5">
        <f t="shared" si="23"/>
        <v>986.12617456764838</v>
      </c>
      <c r="BO119" s="35">
        <f t="shared" si="24"/>
        <v>2.1153353740779639E-2</v>
      </c>
      <c r="BP119" s="5">
        <f t="shared" si="25"/>
        <v>3379.802017791978</v>
      </c>
      <c r="BQ119" s="35">
        <f t="shared" si="26"/>
        <v>7.2499999999999995E-2</v>
      </c>
      <c r="BR119" s="5">
        <f t="shared" si="54"/>
        <v>81570.619781412694</v>
      </c>
      <c r="BS119" s="5">
        <f t="shared" si="55"/>
        <v>416145.19414758473</v>
      </c>
      <c r="BT119" s="5">
        <f t="shared" si="27"/>
        <v>558429.38021858735</v>
      </c>
      <c r="BU119" s="5">
        <f t="shared" si="28"/>
        <v>497715.81392899744</v>
      </c>
      <c r="BV119" s="150"/>
      <c r="BW119" s="2">
        <v>114</v>
      </c>
      <c r="BX119" s="118">
        <v>48305</v>
      </c>
      <c r="BY119" s="5">
        <f t="shared" si="56"/>
        <v>556409.94143451692</v>
      </c>
      <c r="BZ119" s="5">
        <f t="shared" si="57"/>
        <v>4257.9359691467689</v>
      </c>
      <c r="CA119" s="5">
        <f t="shared" si="29"/>
        <v>1012.2113107787536</v>
      </c>
      <c r="CB119" s="35">
        <f t="shared" si="30"/>
        <v>2.1830191779157043E-2</v>
      </c>
      <c r="CC119" s="5">
        <f t="shared" si="31"/>
        <v>3245.7246583680153</v>
      </c>
      <c r="CD119" s="35">
        <f t="shared" si="32"/>
        <v>7.0000000000000007E-2</v>
      </c>
      <c r="CE119" s="5">
        <f t="shared" si="58"/>
        <v>84602.269876262188</v>
      </c>
      <c r="CF119" s="5">
        <f t="shared" si="59"/>
        <v>400802.4306064698</v>
      </c>
      <c r="CG119" s="5">
        <f t="shared" si="33"/>
        <v>555397.73012373818</v>
      </c>
      <c r="CH119" s="5">
        <f t="shared" si="34"/>
        <v>485404.70048273198</v>
      </c>
    </row>
    <row r="120" spans="9:86" ht="14.25" customHeight="1">
      <c r="I120" s="150"/>
      <c r="J120" s="2">
        <v>115</v>
      </c>
      <c r="K120" s="118">
        <v>48335</v>
      </c>
      <c r="L120" s="5">
        <f t="shared" si="35"/>
        <v>569728.3371601057</v>
      </c>
      <c r="M120" s="5">
        <f t="shared" si="0"/>
        <v>4808.1062659259223</v>
      </c>
      <c r="N120" s="5">
        <f t="shared" si="1"/>
        <v>891.22394795019545</v>
      </c>
      <c r="O120" s="35">
        <f t="shared" si="2"/>
        <v>1.8771555981771208E-2</v>
      </c>
      <c r="P120" s="5">
        <f t="shared" si="3"/>
        <v>3916.8823179757269</v>
      </c>
      <c r="Q120" s="35">
        <f t="shared" si="4"/>
        <v>8.2500000000000004E-2</v>
      </c>
      <c r="R120" s="5">
        <f t="shared" si="36"/>
        <v>71162.88678784488</v>
      </c>
      <c r="S120" s="5">
        <f t="shared" si="37"/>
        <v>481769.333793636</v>
      </c>
      <c r="T120" s="5">
        <f t="shared" si="38"/>
        <v>568837.11321215553</v>
      </c>
      <c r="U120" s="5">
        <f t="shared" si="39"/>
        <v>552932.22058148088</v>
      </c>
      <c r="V120" s="150"/>
      <c r="W120" s="2">
        <v>115</v>
      </c>
      <c r="X120" s="118">
        <v>48335</v>
      </c>
      <c r="Y120" s="5">
        <f t="shared" si="40"/>
        <v>567026.03350221843</v>
      </c>
      <c r="Z120" s="5">
        <f t="shared" si="41"/>
        <v>4696.0932728280159</v>
      </c>
      <c r="AA120" s="5">
        <f t="shared" si="5"/>
        <v>915.91971614655949</v>
      </c>
      <c r="AB120" s="35">
        <f t="shared" si="6"/>
        <v>1.938365426693537E-2</v>
      </c>
      <c r="AC120" s="5">
        <f t="shared" si="7"/>
        <v>3780.1735566814564</v>
      </c>
      <c r="AD120" s="35">
        <f t="shared" si="8"/>
        <v>0.08</v>
      </c>
      <c r="AE120" s="5">
        <f t="shared" si="42"/>
        <v>73889.886213928301</v>
      </c>
      <c r="AF120" s="5">
        <f t="shared" si="43"/>
        <v>466160.84016129369</v>
      </c>
      <c r="AG120" s="5">
        <f t="shared" si="9"/>
        <v>566110.11378607189</v>
      </c>
      <c r="AH120" s="5">
        <f t="shared" si="10"/>
        <v>540050.72637522197</v>
      </c>
      <c r="AI120" s="150"/>
      <c r="AJ120" s="2">
        <v>115</v>
      </c>
      <c r="AK120" s="118">
        <v>48335</v>
      </c>
      <c r="AL120" s="5">
        <f t="shared" si="44"/>
        <v>564242.72056595178</v>
      </c>
      <c r="AM120" s="5">
        <f t="shared" si="45"/>
        <v>4585.0383715778862</v>
      </c>
      <c r="AN120" s="5">
        <f t="shared" si="11"/>
        <v>940.97080125611456</v>
      </c>
      <c r="AO120" s="35">
        <f t="shared" si="12"/>
        <v>2.0012043050812466E-2</v>
      </c>
      <c r="AP120" s="5">
        <f t="shared" si="13"/>
        <v>3644.0675703217717</v>
      </c>
      <c r="AQ120" s="35">
        <f t="shared" si="14"/>
        <v>7.7499999999999999E-2</v>
      </c>
      <c r="AR120" s="5">
        <f t="shared" si="46"/>
        <v>76698.250235304455</v>
      </c>
      <c r="AS120" s="5">
        <f t="shared" si="47"/>
        <v>450581.16249615251</v>
      </c>
      <c r="AT120" s="5">
        <f t="shared" si="15"/>
        <v>563301.74976469565</v>
      </c>
      <c r="AU120" s="5">
        <f t="shared" si="16"/>
        <v>527279.41273145692</v>
      </c>
      <c r="AV120" s="150"/>
      <c r="AW120" s="2">
        <v>115</v>
      </c>
      <c r="AX120" s="118">
        <v>48335</v>
      </c>
      <c r="AY120" s="5">
        <f t="shared" si="48"/>
        <v>561377.4552235601</v>
      </c>
      <c r="AZ120" s="5">
        <f t="shared" si="49"/>
        <v>4474.9728547377763</v>
      </c>
      <c r="BA120" s="5">
        <f t="shared" si="17"/>
        <v>966.36375959052612</v>
      </c>
      <c r="BB120" s="35">
        <f t="shared" si="18"/>
        <v>2.0656984008145172E-2</v>
      </c>
      <c r="BC120" s="5">
        <f t="shared" si="19"/>
        <v>3508.6090951472502</v>
      </c>
      <c r="BD120" s="35">
        <f t="shared" si="20"/>
        <v>7.4999999999999997E-2</v>
      </c>
      <c r="BE120" s="5">
        <f t="shared" si="50"/>
        <v>79588.908536030242</v>
      </c>
      <c r="BF120" s="5">
        <f t="shared" si="51"/>
        <v>435032.96975881385</v>
      </c>
      <c r="BG120" s="5">
        <f t="shared" si="21"/>
        <v>560411.09146396955</v>
      </c>
      <c r="BH120" s="5">
        <f t="shared" si="22"/>
        <v>514621.87829484406</v>
      </c>
      <c r="BI120" s="150"/>
      <c r="BJ120" s="2">
        <v>115</v>
      </c>
      <c r="BK120" s="118">
        <v>48335</v>
      </c>
      <c r="BL120" s="5">
        <f t="shared" si="52"/>
        <v>558429.38021858735</v>
      </c>
      <c r="BM120" s="5">
        <f t="shared" si="53"/>
        <v>4365.9281923596263</v>
      </c>
      <c r="BN120" s="5">
        <f t="shared" si="23"/>
        <v>992.08402020566109</v>
      </c>
      <c r="BO120" s="35">
        <f t="shared" si="24"/>
        <v>2.1318735482377248E-2</v>
      </c>
      <c r="BP120" s="5">
        <f t="shared" si="25"/>
        <v>3373.8441721539652</v>
      </c>
      <c r="BQ120" s="35">
        <f t="shared" si="26"/>
        <v>7.2499999999999995E-2</v>
      </c>
      <c r="BR120" s="5">
        <f t="shared" si="54"/>
        <v>82562.703801618351</v>
      </c>
      <c r="BS120" s="5">
        <f t="shared" si="55"/>
        <v>419519.0383197387</v>
      </c>
      <c r="BT120" s="5">
        <f t="shared" si="27"/>
        <v>557437.29619838169</v>
      </c>
      <c r="BU120" s="5">
        <f t="shared" si="28"/>
        <v>502081.74212135706</v>
      </c>
      <c r="BV120" s="150"/>
      <c r="BW120" s="2">
        <v>115</v>
      </c>
      <c r="BX120" s="118">
        <v>48335</v>
      </c>
      <c r="BY120" s="5">
        <f t="shared" si="56"/>
        <v>555397.73012373818</v>
      </c>
      <c r="BZ120" s="5">
        <f t="shared" si="57"/>
        <v>4257.9359691467689</v>
      </c>
      <c r="CA120" s="5">
        <f t="shared" si="29"/>
        <v>1018.1158767582961</v>
      </c>
      <c r="CB120" s="35">
        <f t="shared" si="30"/>
        <v>2.1997552129674018E-2</v>
      </c>
      <c r="CC120" s="5">
        <f t="shared" si="31"/>
        <v>3239.8200923884729</v>
      </c>
      <c r="CD120" s="35">
        <f t="shared" si="32"/>
        <v>7.0000000000000007E-2</v>
      </c>
      <c r="CE120" s="5">
        <f t="shared" si="58"/>
        <v>85620.385753020484</v>
      </c>
      <c r="CF120" s="5">
        <f t="shared" si="59"/>
        <v>404042.25069885829</v>
      </c>
      <c r="CG120" s="5">
        <f t="shared" si="33"/>
        <v>554379.61424697994</v>
      </c>
      <c r="CH120" s="5">
        <f t="shared" si="34"/>
        <v>489662.63645187876</v>
      </c>
    </row>
    <row r="121" spans="9:86" ht="14.25" customHeight="1">
      <c r="I121" s="150"/>
      <c r="J121" s="2">
        <v>116</v>
      </c>
      <c r="K121" s="118">
        <v>48366</v>
      </c>
      <c r="L121" s="5">
        <f t="shared" si="35"/>
        <v>568837.11321215553</v>
      </c>
      <c r="M121" s="5">
        <f t="shared" si="0"/>
        <v>4808.1062659259223</v>
      </c>
      <c r="N121" s="5">
        <f t="shared" si="1"/>
        <v>897.35111259235327</v>
      </c>
      <c r="O121" s="35">
        <f t="shared" si="2"/>
        <v>1.8930222907400363E-2</v>
      </c>
      <c r="P121" s="5">
        <f t="shared" si="3"/>
        <v>3910.7551533335691</v>
      </c>
      <c r="Q121" s="35">
        <f t="shared" si="4"/>
        <v>8.2500000000000004E-2</v>
      </c>
      <c r="R121" s="5">
        <f t="shared" si="36"/>
        <v>72060.237900437234</v>
      </c>
      <c r="S121" s="5">
        <f t="shared" si="37"/>
        <v>485680.0889469696</v>
      </c>
      <c r="T121" s="5">
        <f t="shared" si="38"/>
        <v>567939.76209956314</v>
      </c>
      <c r="U121" s="5">
        <f t="shared" si="39"/>
        <v>557740.3268474068</v>
      </c>
      <c r="V121" s="150"/>
      <c r="W121" s="2">
        <v>116</v>
      </c>
      <c r="X121" s="118">
        <v>48366</v>
      </c>
      <c r="Y121" s="5">
        <f t="shared" si="40"/>
        <v>566110.11378607189</v>
      </c>
      <c r="Z121" s="5">
        <f t="shared" si="41"/>
        <v>4696.0932728280159</v>
      </c>
      <c r="AA121" s="5">
        <f t="shared" si="5"/>
        <v>922.02584758753619</v>
      </c>
      <c r="AB121" s="35">
        <f t="shared" si="6"/>
        <v>1.9544448865351911E-2</v>
      </c>
      <c r="AC121" s="5">
        <f t="shared" si="7"/>
        <v>3774.0674252404797</v>
      </c>
      <c r="AD121" s="35">
        <f t="shared" si="8"/>
        <v>0.08</v>
      </c>
      <c r="AE121" s="5">
        <f t="shared" si="42"/>
        <v>74811.912061515832</v>
      </c>
      <c r="AF121" s="5">
        <f t="shared" si="43"/>
        <v>469934.90758653416</v>
      </c>
      <c r="AG121" s="5">
        <f t="shared" si="9"/>
        <v>565188.08793848439</v>
      </c>
      <c r="AH121" s="5">
        <f t="shared" si="10"/>
        <v>544746.81964805</v>
      </c>
      <c r="AI121" s="150"/>
      <c r="AJ121" s="2">
        <v>116</v>
      </c>
      <c r="AK121" s="118">
        <v>48366</v>
      </c>
      <c r="AL121" s="5">
        <f t="shared" si="44"/>
        <v>563301.74976469565</v>
      </c>
      <c r="AM121" s="5">
        <f t="shared" si="45"/>
        <v>4585.0383715778862</v>
      </c>
      <c r="AN121" s="5">
        <f t="shared" si="11"/>
        <v>947.04790434756023</v>
      </c>
      <c r="AO121" s="35">
        <f t="shared" si="12"/>
        <v>2.0174932630544769E-2</v>
      </c>
      <c r="AP121" s="5">
        <f t="shared" si="13"/>
        <v>3637.990467230326</v>
      </c>
      <c r="AQ121" s="35">
        <f t="shared" si="14"/>
        <v>7.7499999999999999E-2</v>
      </c>
      <c r="AR121" s="5">
        <f t="shared" si="46"/>
        <v>77645.298139652019</v>
      </c>
      <c r="AS121" s="5">
        <f t="shared" si="47"/>
        <v>454219.15296338283</v>
      </c>
      <c r="AT121" s="5">
        <f t="shared" si="15"/>
        <v>562354.70186034811</v>
      </c>
      <c r="AU121" s="5">
        <f t="shared" si="16"/>
        <v>531864.45110303489</v>
      </c>
      <c r="AV121" s="150"/>
      <c r="AW121" s="2">
        <v>116</v>
      </c>
      <c r="AX121" s="118">
        <v>48366</v>
      </c>
      <c r="AY121" s="5">
        <f t="shared" si="48"/>
        <v>560411.09146396955</v>
      </c>
      <c r="AZ121" s="5">
        <f t="shared" si="49"/>
        <v>4474.9728547377763</v>
      </c>
      <c r="BA121" s="5">
        <f t="shared" si="17"/>
        <v>972.40353308796693</v>
      </c>
      <c r="BB121" s="35">
        <f t="shared" si="18"/>
        <v>2.0821933353554666E-2</v>
      </c>
      <c r="BC121" s="5">
        <f t="shared" si="19"/>
        <v>3502.5693216498094</v>
      </c>
      <c r="BD121" s="35">
        <f t="shared" si="20"/>
        <v>7.4999999999999997E-2</v>
      </c>
      <c r="BE121" s="5">
        <f t="shared" si="50"/>
        <v>80561.312069118212</v>
      </c>
      <c r="BF121" s="5">
        <f t="shared" si="51"/>
        <v>438535.53908046364</v>
      </c>
      <c r="BG121" s="5">
        <f t="shared" si="21"/>
        <v>559438.68793088163</v>
      </c>
      <c r="BH121" s="5">
        <f t="shared" si="22"/>
        <v>519096.85114958184</v>
      </c>
      <c r="BI121" s="150"/>
      <c r="BJ121" s="2">
        <v>116</v>
      </c>
      <c r="BK121" s="118">
        <v>48366</v>
      </c>
      <c r="BL121" s="5">
        <f t="shared" si="52"/>
        <v>557437.29619838169</v>
      </c>
      <c r="BM121" s="5">
        <f t="shared" si="53"/>
        <v>4365.9281923596263</v>
      </c>
      <c r="BN121" s="5">
        <f t="shared" si="23"/>
        <v>998.07786116107036</v>
      </c>
      <c r="BO121" s="35">
        <f t="shared" si="24"/>
        <v>2.1485706851000645E-2</v>
      </c>
      <c r="BP121" s="5">
        <f t="shared" si="25"/>
        <v>3367.850331198556</v>
      </c>
      <c r="BQ121" s="35">
        <f t="shared" si="26"/>
        <v>7.2499999999999995E-2</v>
      </c>
      <c r="BR121" s="5">
        <f t="shared" si="54"/>
        <v>83560.781662779424</v>
      </c>
      <c r="BS121" s="5">
        <f t="shared" si="55"/>
        <v>422886.88865093724</v>
      </c>
      <c r="BT121" s="5">
        <f t="shared" si="27"/>
        <v>556439.21833722061</v>
      </c>
      <c r="BU121" s="5">
        <f t="shared" si="28"/>
        <v>506447.67031371663</v>
      </c>
      <c r="BV121" s="150"/>
      <c r="BW121" s="2">
        <v>116</v>
      </c>
      <c r="BX121" s="118">
        <v>48366</v>
      </c>
      <c r="BY121" s="5">
        <f t="shared" si="56"/>
        <v>554379.61424697994</v>
      </c>
      <c r="BZ121" s="5">
        <f t="shared" si="57"/>
        <v>4257.9359691467689</v>
      </c>
      <c r="CA121" s="5">
        <f t="shared" si="29"/>
        <v>1024.054886039386</v>
      </c>
      <c r="CB121" s="35">
        <f t="shared" si="30"/>
        <v>2.216650525500375E-2</v>
      </c>
      <c r="CC121" s="5">
        <f t="shared" si="31"/>
        <v>3233.8810831073829</v>
      </c>
      <c r="CD121" s="35">
        <f t="shared" si="32"/>
        <v>7.0000000000000007E-2</v>
      </c>
      <c r="CE121" s="5">
        <f t="shared" si="58"/>
        <v>86644.440639059874</v>
      </c>
      <c r="CF121" s="5">
        <f t="shared" si="59"/>
        <v>407276.13178196567</v>
      </c>
      <c r="CG121" s="5">
        <f t="shared" si="33"/>
        <v>553355.55936094059</v>
      </c>
      <c r="CH121" s="5">
        <f t="shared" si="34"/>
        <v>493920.57242102554</v>
      </c>
    </row>
    <row r="122" spans="9:86" ht="14.25" customHeight="1">
      <c r="I122" s="150"/>
      <c r="J122" s="2">
        <v>117</v>
      </c>
      <c r="K122" s="118">
        <v>48396</v>
      </c>
      <c r="L122" s="5">
        <f t="shared" si="35"/>
        <v>567939.76209956314</v>
      </c>
      <c r="M122" s="5">
        <f t="shared" si="0"/>
        <v>4808.1062659259223</v>
      </c>
      <c r="N122" s="5">
        <f t="shared" si="1"/>
        <v>903.52040149142567</v>
      </c>
      <c r="O122" s="35">
        <f t="shared" si="2"/>
        <v>1.9090483782673414E-2</v>
      </c>
      <c r="P122" s="5">
        <f t="shared" si="3"/>
        <v>3904.5858644344967</v>
      </c>
      <c r="Q122" s="35">
        <f t="shared" si="4"/>
        <v>8.2500000000000004E-2</v>
      </c>
      <c r="R122" s="5">
        <f t="shared" si="36"/>
        <v>72963.758301928654</v>
      </c>
      <c r="S122" s="5">
        <f t="shared" si="37"/>
        <v>489584.67481140408</v>
      </c>
      <c r="T122" s="5">
        <f t="shared" si="38"/>
        <v>567036.24169807171</v>
      </c>
      <c r="U122" s="5">
        <f t="shared" si="39"/>
        <v>562548.43311333272</v>
      </c>
      <c r="V122" s="150"/>
      <c r="W122" s="2">
        <v>117</v>
      </c>
      <c r="X122" s="118">
        <v>48396</v>
      </c>
      <c r="Y122" s="5">
        <f t="shared" si="40"/>
        <v>565188.08793848439</v>
      </c>
      <c r="Z122" s="5">
        <f t="shared" si="41"/>
        <v>4696.0932728280159</v>
      </c>
      <c r="AA122" s="5">
        <f t="shared" si="5"/>
        <v>928.17268657145314</v>
      </c>
      <c r="AB122" s="35">
        <f t="shared" si="6"/>
        <v>1.9706841804616584E-2</v>
      </c>
      <c r="AC122" s="5">
        <f t="shared" si="7"/>
        <v>3767.9205862565627</v>
      </c>
      <c r="AD122" s="35">
        <f t="shared" si="8"/>
        <v>0.08</v>
      </c>
      <c r="AE122" s="5">
        <f t="shared" si="42"/>
        <v>75740.084748087291</v>
      </c>
      <c r="AF122" s="5">
        <f t="shared" si="43"/>
        <v>473702.8281727907</v>
      </c>
      <c r="AG122" s="5">
        <f t="shared" si="9"/>
        <v>564259.9152519129</v>
      </c>
      <c r="AH122" s="5">
        <f t="shared" si="10"/>
        <v>549442.91292087804</v>
      </c>
      <c r="AI122" s="150"/>
      <c r="AJ122" s="2">
        <v>117</v>
      </c>
      <c r="AK122" s="118">
        <v>48396</v>
      </c>
      <c r="AL122" s="5">
        <f t="shared" si="44"/>
        <v>562354.70186034811</v>
      </c>
      <c r="AM122" s="5">
        <f t="shared" si="45"/>
        <v>4585.0383715778862</v>
      </c>
      <c r="AN122" s="5">
        <f t="shared" si="11"/>
        <v>953.16425539647116</v>
      </c>
      <c r="AO122" s="35">
        <f t="shared" si="12"/>
        <v>2.0339424613894479E-2</v>
      </c>
      <c r="AP122" s="5">
        <f t="shared" si="13"/>
        <v>3631.874116181415</v>
      </c>
      <c r="AQ122" s="35">
        <f t="shared" si="14"/>
        <v>7.7499999999999999E-2</v>
      </c>
      <c r="AR122" s="5">
        <f t="shared" si="46"/>
        <v>78598.462395048497</v>
      </c>
      <c r="AS122" s="5">
        <f t="shared" si="47"/>
        <v>457851.02707956423</v>
      </c>
      <c r="AT122" s="5">
        <f t="shared" si="15"/>
        <v>561401.53760495165</v>
      </c>
      <c r="AU122" s="5">
        <f t="shared" si="16"/>
        <v>536449.48947461275</v>
      </c>
      <c r="AV122" s="150"/>
      <c r="AW122" s="2">
        <v>117</v>
      </c>
      <c r="AX122" s="118">
        <v>48396</v>
      </c>
      <c r="AY122" s="5">
        <f t="shared" si="48"/>
        <v>559438.68793088163</v>
      </c>
      <c r="AZ122" s="5">
        <f t="shared" si="49"/>
        <v>4474.9728547377763</v>
      </c>
      <c r="BA122" s="5">
        <f t="shared" si="17"/>
        <v>978.48105516976648</v>
      </c>
      <c r="BB122" s="35">
        <f t="shared" si="18"/>
        <v>2.0988488846677492E-2</v>
      </c>
      <c r="BC122" s="5">
        <f t="shared" si="19"/>
        <v>3496.4917995680098</v>
      </c>
      <c r="BD122" s="35">
        <f t="shared" si="20"/>
        <v>7.4999999999999997E-2</v>
      </c>
      <c r="BE122" s="5">
        <f t="shared" si="50"/>
        <v>81539.793124287971</v>
      </c>
      <c r="BF122" s="5">
        <f t="shared" si="51"/>
        <v>442032.03088003164</v>
      </c>
      <c r="BG122" s="5">
        <f t="shared" si="21"/>
        <v>558460.20687571191</v>
      </c>
      <c r="BH122" s="5">
        <f t="shared" si="22"/>
        <v>523571.82400431961</v>
      </c>
      <c r="BI122" s="150"/>
      <c r="BJ122" s="2">
        <v>117</v>
      </c>
      <c r="BK122" s="118">
        <v>48396</v>
      </c>
      <c r="BL122" s="5">
        <f t="shared" si="52"/>
        <v>556439.21833722061</v>
      </c>
      <c r="BM122" s="5">
        <f t="shared" si="53"/>
        <v>4365.9281923596263</v>
      </c>
      <c r="BN122" s="5">
        <f t="shared" si="23"/>
        <v>1004.1079149055854</v>
      </c>
      <c r="BO122" s="35">
        <f t="shared" si="24"/>
        <v>2.1654287803209358E-2</v>
      </c>
      <c r="BP122" s="5">
        <f t="shared" si="25"/>
        <v>3361.8202774540409</v>
      </c>
      <c r="BQ122" s="35">
        <f t="shared" si="26"/>
        <v>7.2499999999999995E-2</v>
      </c>
      <c r="BR122" s="5">
        <f t="shared" si="54"/>
        <v>84564.889577685011</v>
      </c>
      <c r="BS122" s="5">
        <f t="shared" si="55"/>
        <v>426248.70892839128</v>
      </c>
      <c r="BT122" s="5">
        <f t="shared" si="27"/>
        <v>555435.11042231508</v>
      </c>
      <c r="BU122" s="5">
        <f t="shared" si="28"/>
        <v>510813.59850607626</v>
      </c>
      <c r="BV122" s="150"/>
      <c r="BW122" s="2">
        <v>117</v>
      </c>
      <c r="BX122" s="118">
        <v>48396</v>
      </c>
      <c r="BY122" s="5">
        <f t="shared" si="56"/>
        <v>553355.55936094059</v>
      </c>
      <c r="BZ122" s="5">
        <f t="shared" si="57"/>
        <v>4257.9359691467689</v>
      </c>
      <c r="CA122" s="5">
        <f t="shared" si="29"/>
        <v>1030.028539541282</v>
      </c>
      <c r="CB122" s="35">
        <f t="shared" si="30"/>
        <v>2.233707110265613E-2</v>
      </c>
      <c r="CC122" s="5">
        <f t="shared" si="31"/>
        <v>3227.9074296054869</v>
      </c>
      <c r="CD122" s="35">
        <f t="shared" si="32"/>
        <v>7.0000000000000007E-2</v>
      </c>
      <c r="CE122" s="5">
        <f t="shared" si="58"/>
        <v>87674.469178601154</v>
      </c>
      <c r="CF122" s="5">
        <f t="shared" si="59"/>
        <v>410504.03921157116</v>
      </c>
      <c r="CG122" s="5">
        <f t="shared" si="33"/>
        <v>552325.5308213993</v>
      </c>
      <c r="CH122" s="5">
        <f t="shared" si="34"/>
        <v>498178.50839017233</v>
      </c>
    </row>
    <row r="123" spans="9:86" ht="14.25" customHeight="1">
      <c r="I123" s="150"/>
      <c r="J123" s="2">
        <v>118</v>
      </c>
      <c r="K123" s="118">
        <v>48427</v>
      </c>
      <c r="L123" s="5">
        <f t="shared" si="35"/>
        <v>567036.24169807171</v>
      </c>
      <c r="M123" s="5">
        <f t="shared" si="0"/>
        <v>4808.1062659259223</v>
      </c>
      <c r="N123" s="5">
        <f t="shared" si="1"/>
        <v>909.73210425167917</v>
      </c>
      <c r="O123" s="35">
        <f t="shared" si="2"/>
        <v>1.9252358929172257E-2</v>
      </c>
      <c r="P123" s="5">
        <f t="shared" si="3"/>
        <v>3898.3741616742432</v>
      </c>
      <c r="Q123" s="35">
        <f t="shared" si="4"/>
        <v>8.2500000000000004E-2</v>
      </c>
      <c r="R123" s="5">
        <f t="shared" si="36"/>
        <v>73873.490406180339</v>
      </c>
      <c r="S123" s="5">
        <f t="shared" si="37"/>
        <v>493483.04897307832</v>
      </c>
      <c r="T123" s="5">
        <f t="shared" si="38"/>
        <v>566126.50959382008</v>
      </c>
      <c r="U123" s="5">
        <f t="shared" si="39"/>
        <v>567356.53937925864</v>
      </c>
      <c r="V123" s="150"/>
      <c r="W123" s="2">
        <v>118</v>
      </c>
      <c r="X123" s="118">
        <v>48427</v>
      </c>
      <c r="Y123" s="5">
        <f t="shared" si="40"/>
        <v>564259.9152519129</v>
      </c>
      <c r="Z123" s="5">
        <f t="shared" si="41"/>
        <v>4696.0932728280159</v>
      </c>
      <c r="AA123" s="5">
        <f t="shared" si="5"/>
        <v>934.36050448192964</v>
      </c>
      <c r="AB123" s="35">
        <f t="shared" si="6"/>
        <v>1.9870853397015508E-2</v>
      </c>
      <c r="AC123" s="5">
        <f t="shared" si="7"/>
        <v>3761.7327683460862</v>
      </c>
      <c r="AD123" s="35">
        <f t="shared" si="8"/>
        <v>0.08</v>
      </c>
      <c r="AE123" s="5">
        <f t="shared" si="42"/>
        <v>76674.445252569218</v>
      </c>
      <c r="AF123" s="5">
        <f t="shared" si="43"/>
        <v>477464.56094113679</v>
      </c>
      <c r="AG123" s="5">
        <f t="shared" si="9"/>
        <v>563325.55474743096</v>
      </c>
      <c r="AH123" s="5">
        <f t="shared" si="10"/>
        <v>554139.00619370607</v>
      </c>
      <c r="AI123" s="150"/>
      <c r="AJ123" s="2">
        <v>118</v>
      </c>
      <c r="AK123" s="118">
        <v>48427</v>
      </c>
      <c r="AL123" s="5">
        <f t="shared" si="44"/>
        <v>561401.53760495165</v>
      </c>
      <c r="AM123" s="5">
        <f t="shared" si="45"/>
        <v>4585.0383715778862</v>
      </c>
      <c r="AN123" s="5">
        <f t="shared" si="11"/>
        <v>959.32010787924037</v>
      </c>
      <c r="AO123" s="35">
        <f t="shared" si="12"/>
        <v>2.0505539303762227E-2</v>
      </c>
      <c r="AP123" s="5">
        <f t="shared" si="13"/>
        <v>3625.7182636986458</v>
      </c>
      <c r="AQ123" s="35">
        <f t="shared" si="14"/>
        <v>7.7499999999999999E-2</v>
      </c>
      <c r="AR123" s="5">
        <f t="shared" si="46"/>
        <v>79557.78250292773</v>
      </c>
      <c r="AS123" s="5">
        <f t="shared" si="47"/>
        <v>461476.74534326285</v>
      </c>
      <c r="AT123" s="5">
        <f t="shared" si="15"/>
        <v>560442.21749707242</v>
      </c>
      <c r="AU123" s="5">
        <f t="shared" si="16"/>
        <v>541034.52784619061</v>
      </c>
      <c r="AV123" s="150"/>
      <c r="AW123" s="2">
        <v>118</v>
      </c>
      <c r="AX123" s="118">
        <v>48427</v>
      </c>
      <c r="AY123" s="5">
        <f t="shared" si="48"/>
        <v>558460.20687571191</v>
      </c>
      <c r="AZ123" s="5">
        <f t="shared" si="49"/>
        <v>4474.9728547377763</v>
      </c>
      <c r="BA123" s="5">
        <f t="shared" si="17"/>
        <v>984.59656176457702</v>
      </c>
      <c r="BB123" s="35">
        <f t="shared" si="18"/>
        <v>2.1156670781029251E-2</v>
      </c>
      <c r="BC123" s="5">
        <f t="shared" si="19"/>
        <v>3490.3762929731993</v>
      </c>
      <c r="BD123" s="35">
        <f t="shared" si="20"/>
        <v>7.4999999999999997E-2</v>
      </c>
      <c r="BE123" s="5">
        <f t="shared" si="50"/>
        <v>82524.389686052542</v>
      </c>
      <c r="BF123" s="5">
        <f t="shared" si="51"/>
        <v>445522.40717300482</v>
      </c>
      <c r="BG123" s="5">
        <f t="shared" si="21"/>
        <v>557475.61031394731</v>
      </c>
      <c r="BH123" s="5">
        <f t="shared" si="22"/>
        <v>528046.79685905739</v>
      </c>
      <c r="BI123" s="150"/>
      <c r="BJ123" s="2">
        <v>118</v>
      </c>
      <c r="BK123" s="118">
        <v>48427</v>
      </c>
      <c r="BL123" s="5">
        <f t="shared" si="52"/>
        <v>555435.11042231508</v>
      </c>
      <c r="BM123" s="5">
        <f t="shared" si="53"/>
        <v>4365.9281923596263</v>
      </c>
      <c r="BN123" s="5">
        <f t="shared" si="23"/>
        <v>1010.174400224806</v>
      </c>
      <c r="BO123" s="35">
        <f t="shared" si="24"/>
        <v>2.1824498623216053E-2</v>
      </c>
      <c r="BP123" s="5">
        <f t="shared" si="25"/>
        <v>3355.7537921348203</v>
      </c>
      <c r="BQ123" s="35">
        <f t="shared" si="26"/>
        <v>7.2499999999999995E-2</v>
      </c>
      <c r="BR123" s="5">
        <f t="shared" si="54"/>
        <v>85575.063977909813</v>
      </c>
      <c r="BS123" s="5">
        <f t="shared" si="55"/>
        <v>429604.46272052609</v>
      </c>
      <c r="BT123" s="5">
        <f t="shared" si="27"/>
        <v>554424.93602209026</v>
      </c>
      <c r="BU123" s="5">
        <f t="shared" si="28"/>
        <v>515179.52669843589</v>
      </c>
      <c r="BV123" s="150"/>
      <c r="BW123" s="2">
        <v>118</v>
      </c>
      <c r="BX123" s="118">
        <v>48427</v>
      </c>
      <c r="BY123" s="5">
        <f t="shared" si="56"/>
        <v>552325.5308213993</v>
      </c>
      <c r="BZ123" s="5">
        <f t="shared" si="57"/>
        <v>4257.9359691467689</v>
      </c>
      <c r="CA123" s="5">
        <f t="shared" si="29"/>
        <v>1036.037039355273</v>
      </c>
      <c r="CB123" s="35">
        <f t="shared" si="30"/>
        <v>2.250926994769584E-2</v>
      </c>
      <c r="CC123" s="5">
        <f t="shared" si="31"/>
        <v>3221.8989297914959</v>
      </c>
      <c r="CD123" s="35">
        <f t="shared" si="32"/>
        <v>7.0000000000000007E-2</v>
      </c>
      <c r="CE123" s="5">
        <f t="shared" si="58"/>
        <v>88710.506217956427</v>
      </c>
      <c r="CF123" s="5">
        <f t="shared" si="59"/>
        <v>413725.93814136263</v>
      </c>
      <c r="CG123" s="5">
        <f t="shared" si="33"/>
        <v>551289.49378204404</v>
      </c>
      <c r="CH123" s="5">
        <f t="shared" si="34"/>
        <v>502436.44435931905</v>
      </c>
    </row>
    <row r="124" spans="9:86" ht="14.25" customHeight="1">
      <c r="I124" s="150"/>
      <c r="J124" s="2">
        <v>119</v>
      </c>
      <c r="K124" s="118">
        <v>48458</v>
      </c>
      <c r="L124" s="5">
        <f t="shared" si="35"/>
        <v>566126.50959382008</v>
      </c>
      <c r="M124" s="5">
        <f t="shared" si="0"/>
        <v>4808.1062659259223</v>
      </c>
      <c r="N124" s="5">
        <f t="shared" si="1"/>
        <v>915.98651246840927</v>
      </c>
      <c r="O124" s="35">
        <f t="shared" si="2"/>
        <v>1.9415869003391571E-2</v>
      </c>
      <c r="P124" s="5">
        <f t="shared" si="3"/>
        <v>3892.1197534575131</v>
      </c>
      <c r="Q124" s="35">
        <f t="shared" si="4"/>
        <v>8.2500000000000004E-2</v>
      </c>
      <c r="R124" s="5">
        <f t="shared" si="36"/>
        <v>74789.476918648754</v>
      </c>
      <c r="S124" s="5">
        <f t="shared" si="37"/>
        <v>497375.16872653581</v>
      </c>
      <c r="T124" s="5">
        <f t="shared" si="38"/>
        <v>565210.52308135165</v>
      </c>
      <c r="U124" s="5">
        <f t="shared" si="39"/>
        <v>572164.64564518456</v>
      </c>
      <c r="V124" s="150"/>
      <c r="W124" s="2">
        <v>119</v>
      </c>
      <c r="X124" s="118">
        <v>48458</v>
      </c>
      <c r="Y124" s="5">
        <f t="shared" si="40"/>
        <v>563325.55474743096</v>
      </c>
      <c r="Z124" s="5">
        <f t="shared" si="41"/>
        <v>4696.0932728280159</v>
      </c>
      <c r="AA124" s="5">
        <f t="shared" si="5"/>
        <v>940.58957451180913</v>
      </c>
      <c r="AB124" s="35">
        <f t="shared" si="6"/>
        <v>2.0036504289606231E-2</v>
      </c>
      <c r="AC124" s="5">
        <f t="shared" si="7"/>
        <v>3755.5036983162067</v>
      </c>
      <c r="AD124" s="35">
        <f t="shared" si="8"/>
        <v>0.08</v>
      </c>
      <c r="AE124" s="5">
        <f t="shared" si="42"/>
        <v>77615.034827081021</v>
      </c>
      <c r="AF124" s="5">
        <f t="shared" si="43"/>
        <v>481220.06463945302</v>
      </c>
      <c r="AG124" s="5">
        <f t="shared" si="9"/>
        <v>562384.9651729191</v>
      </c>
      <c r="AH124" s="5">
        <f t="shared" si="10"/>
        <v>558835.0994665341</v>
      </c>
      <c r="AI124" s="150"/>
      <c r="AJ124" s="2">
        <v>119</v>
      </c>
      <c r="AK124" s="118">
        <v>48458</v>
      </c>
      <c r="AL124" s="5">
        <f t="shared" si="44"/>
        <v>560442.21749707242</v>
      </c>
      <c r="AM124" s="5">
        <f t="shared" si="45"/>
        <v>4585.0383715778862</v>
      </c>
      <c r="AN124" s="5">
        <f t="shared" si="11"/>
        <v>965.51571690929359</v>
      </c>
      <c r="AO124" s="35">
        <f t="shared" si="12"/>
        <v>2.0673297337690383E-2</v>
      </c>
      <c r="AP124" s="5">
        <f t="shared" si="13"/>
        <v>3619.5226546685926</v>
      </c>
      <c r="AQ124" s="35">
        <f t="shared" si="14"/>
        <v>7.7499999999999999E-2</v>
      </c>
      <c r="AR124" s="5">
        <f t="shared" si="46"/>
        <v>80523.29821983703</v>
      </c>
      <c r="AS124" s="5">
        <f t="shared" si="47"/>
        <v>465096.26799793146</v>
      </c>
      <c r="AT124" s="5">
        <f t="shared" si="15"/>
        <v>559476.7017801631</v>
      </c>
      <c r="AU124" s="5">
        <f t="shared" si="16"/>
        <v>545619.56621776847</v>
      </c>
      <c r="AV124" s="150"/>
      <c r="AW124" s="2">
        <v>119</v>
      </c>
      <c r="AX124" s="118">
        <v>48458</v>
      </c>
      <c r="AY124" s="5">
        <f t="shared" si="48"/>
        <v>557475.61031394731</v>
      </c>
      <c r="AZ124" s="5">
        <f t="shared" si="49"/>
        <v>4474.9728547377763</v>
      </c>
      <c r="BA124" s="5">
        <f t="shared" si="17"/>
        <v>990.75029027560595</v>
      </c>
      <c r="BB124" s="35">
        <f t="shared" si="18"/>
        <v>2.132649978464865E-2</v>
      </c>
      <c r="BC124" s="5">
        <f t="shared" si="19"/>
        <v>3484.2225644621703</v>
      </c>
      <c r="BD124" s="35">
        <f t="shared" si="20"/>
        <v>7.4999999999999997E-2</v>
      </c>
      <c r="BE124" s="5">
        <f t="shared" si="50"/>
        <v>83515.139976328152</v>
      </c>
      <c r="BF124" s="5">
        <f t="shared" si="51"/>
        <v>449006.62973746698</v>
      </c>
      <c r="BG124" s="5">
        <f t="shared" si="21"/>
        <v>556484.86002367176</v>
      </c>
      <c r="BH124" s="5">
        <f t="shared" si="22"/>
        <v>532521.76971379516</v>
      </c>
      <c r="BI124" s="150"/>
      <c r="BJ124" s="2">
        <v>119</v>
      </c>
      <c r="BK124" s="118">
        <v>48458</v>
      </c>
      <c r="BL124" s="5">
        <f t="shared" si="52"/>
        <v>554424.93602209026</v>
      </c>
      <c r="BM124" s="5">
        <f t="shared" si="53"/>
        <v>4365.9281923596263</v>
      </c>
      <c r="BN124" s="5">
        <f t="shared" si="23"/>
        <v>1016.2775372261644</v>
      </c>
      <c r="BO124" s="35">
        <f t="shared" si="24"/>
        <v>2.1996359929648022E-2</v>
      </c>
      <c r="BP124" s="5">
        <f t="shared" si="25"/>
        <v>3349.6506551334619</v>
      </c>
      <c r="BQ124" s="35">
        <f t="shared" si="26"/>
        <v>7.2499999999999995E-2</v>
      </c>
      <c r="BR124" s="5">
        <f t="shared" si="54"/>
        <v>86591.34151513598</v>
      </c>
      <c r="BS124" s="5">
        <f t="shared" si="55"/>
        <v>432954.11337565957</v>
      </c>
      <c r="BT124" s="5">
        <f t="shared" si="27"/>
        <v>553408.65848486405</v>
      </c>
      <c r="BU124" s="5">
        <f t="shared" si="28"/>
        <v>519545.45489079552</v>
      </c>
      <c r="BV124" s="150"/>
      <c r="BW124" s="2">
        <v>119</v>
      </c>
      <c r="BX124" s="118">
        <v>48458</v>
      </c>
      <c r="BY124" s="5">
        <f t="shared" si="56"/>
        <v>551289.49378204404</v>
      </c>
      <c r="BZ124" s="5">
        <f t="shared" si="57"/>
        <v>4257.9359691467689</v>
      </c>
      <c r="CA124" s="5">
        <f t="shared" si="29"/>
        <v>1042.0805887515121</v>
      </c>
      <c r="CB124" s="35">
        <f t="shared" si="30"/>
        <v>2.2683122399502986E-2</v>
      </c>
      <c r="CC124" s="5">
        <f t="shared" si="31"/>
        <v>3215.8553803952568</v>
      </c>
      <c r="CD124" s="35">
        <f t="shared" si="32"/>
        <v>7.0000000000000007E-2</v>
      </c>
      <c r="CE124" s="5">
        <f t="shared" si="58"/>
        <v>89752.586806707943</v>
      </c>
      <c r="CF124" s="5">
        <f t="shared" si="59"/>
        <v>416941.79352175788</v>
      </c>
      <c r="CG124" s="5">
        <f t="shared" si="33"/>
        <v>550247.41319329257</v>
      </c>
      <c r="CH124" s="5">
        <f t="shared" si="34"/>
        <v>506694.38032846584</v>
      </c>
    </row>
    <row r="125" spans="9:86" ht="14.25" customHeight="1">
      <c r="I125" s="150"/>
      <c r="J125" s="2">
        <v>120</v>
      </c>
      <c r="K125" s="118">
        <v>48488</v>
      </c>
      <c r="L125" s="5">
        <f t="shared" si="35"/>
        <v>565210.52308135165</v>
      </c>
      <c r="M125" s="5">
        <f t="shared" si="0"/>
        <v>4808.1062659259223</v>
      </c>
      <c r="N125" s="5">
        <f t="shared" si="1"/>
        <v>922.28391974162969</v>
      </c>
      <c r="O125" s="35">
        <f t="shared" si="2"/>
        <v>1.9581035003671733E-2</v>
      </c>
      <c r="P125" s="5">
        <f t="shared" si="3"/>
        <v>3885.8223461842927</v>
      </c>
      <c r="Q125" s="35">
        <f t="shared" si="4"/>
        <v>8.2500000000000004E-2</v>
      </c>
      <c r="R125" s="5">
        <f t="shared" si="36"/>
        <v>75711.760838390386</v>
      </c>
      <c r="S125" s="5">
        <f t="shared" si="37"/>
        <v>501260.99107272009</v>
      </c>
      <c r="T125" s="5">
        <f t="shared" si="38"/>
        <v>564288.23916161002</v>
      </c>
      <c r="U125" s="5">
        <f t="shared" si="39"/>
        <v>576972.75191111048</v>
      </c>
      <c r="V125" s="150"/>
      <c r="W125" s="2">
        <v>120</v>
      </c>
      <c r="X125" s="118">
        <v>48488</v>
      </c>
      <c r="Y125" s="5">
        <f t="shared" si="40"/>
        <v>562384.9651729191</v>
      </c>
      <c r="Z125" s="5">
        <f t="shared" si="41"/>
        <v>4696.0932728280159</v>
      </c>
      <c r="AA125" s="5">
        <f t="shared" si="5"/>
        <v>946.86017167522186</v>
      </c>
      <c r="AB125" s="35">
        <f t="shared" si="6"/>
        <v>2.0203815471149796E-2</v>
      </c>
      <c r="AC125" s="5">
        <f t="shared" si="7"/>
        <v>3749.233101152794</v>
      </c>
      <c r="AD125" s="35">
        <f t="shared" si="8"/>
        <v>0.08</v>
      </c>
      <c r="AE125" s="5">
        <f t="shared" si="42"/>
        <v>78561.894998756237</v>
      </c>
      <c r="AF125" s="5">
        <f t="shared" si="43"/>
        <v>484969.29774060583</v>
      </c>
      <c r="AG125" s="5">
        <f t="shared" si="9"/>
        <v>561438.10500124388</v>
      </c>
      <c r="AH125" s="5">
        <f t="shared" si="10"/>
        <v>563531.19273936213</v>
      </c>
      <c r="AI125" s="150"/>
      <c r="AJ125" s="2">
        <v>120</v>
      </c>
      <c r="AK125" s="118">
        <v>48488</v>
      </c>
      <c r="AL125" s="5">
        <f t="shared" si="44"/>
        <v>559476.7017801631</v>
      </c>
      <c r="AM125" s="5">
        <f t="shared" si="45"/>
        <v>4585.0383715778862</v>
      </c>
      <c r="AN125" s="5">
        <f t="shared" si="11"/>
        <v>971.75133924766624</v>
      </c>
      <c r="AO125" s="35">
        <f t="shared" si="12"/>
        <v>2.0842719694794357E-2</v>
      </c>
      <c r="AP125" s="5">
        <f t="shared" si="13"/>
        <v>3613.28703233022</v>
      </c>
      <c r="AQ125" s="35">
        <f t="shared" si="14"/>
        <v>7.7499999999999999E-2</v>
      </c>
      <c r="AR125" s="5">
        <f t="shared" si="46"/>
        <v>81495.049559084699</v>
      </c>
      <c r="AS125" s="5">
        <f t="shared" si="47"/>
        <v>468709.55503026169</v>
      </c>
      <c r="AT125" s="5">
        <f t="shared" si="15"/>
        <v>558504.95044091542</v>
      </c>
      <c r="AU125" s="5">
        <f t="shared" si="16"/>
        <v>550204.60458934633</v>
      </c>
      <c r="AV125" s="150"/>
      <c r="AW125" s="2">
        <v>120</v>
      </c>
      <c r="AX125" s="118">
        <v>48488</v>
      </c>
      <c r="AY125" s="5">
        <f t="shared" si="48"/>
        <v>556484.86002367176</v>
      </c>
      <c r="AZ125" s="5">
        <f t="shared" si="49"/>
        <v>4474.9728547377763</v>
      </c>
      <c r="BA125" s="5">
        <f t="shared" si="17"/>
        <v>996.94247958982805</v>
      </c>
      <c r="BB125" s="35">
        <f t="shared" si="18"/>
        <v>2.1497996827027854E-2</v>
      </c>
      <c r="BC125" s="5">
        <f t="shared" si="19"/>
        <v>3478.0303751479482</v>
      </c>
      <c r="BD125" s="35">
        <f t="shared" si="20"/>
        <v>7.4999999999999997E-2</v>
      </c>
      <c r="BE125" s="5">
        <f t="shared" si="50"/>
        <v>84512.082455917975</v>
      </c>
      <c r="BF125" s="5">
        <f t="shared" si="51"/>
        <v>452484.66011261492</v>
      </c>
      <c r="BG125" s="5">
        <f t="shared" si="21"/>
        <v>555487.91754408192</v>
      </c>
      <c r="BH125" s="5">
        <f t="shared" si="22"/>
        <v>536996.74256853294</v>
      </c>
      <c r="BI125" s="150"/>
      <c r="BJ125" s="2">
        <v>120</v>
      </c>
      <c r="BK125" s="118">
        <v>48488</v>
      </c>
      <c r="BL125" s="5">
        <f t="shared" si="52"/>
        <v>553408.65848486405</v>
      </c>
      <c r="BM125" s="5">
        <f t="shared" si="53"/>
        <v>4365.9281923596263</v>
      </c>
      <c r="BN125" s="5">
        <f t="shared" si="23"/>
        <v>1022.4175473469063</v>
      </c>
      <c r="BO125" s="35">
        <f t="shared" si="24"/>
        <v>2.2169892682476773E-2</v>
      </c>
      <c r="BP125" s="5">
        <f t="shared" si="25"/>
        <v>3343.51064501272</v>
      </c>
      <c r="BQ125" s="35">
        <f t="shared" si="26"/>
        <v>7.2499999999999995E-2</v>
      </c>
      <c r="BR125" s="5">
        <f t="shared" si="54"/>
        <v>87613.759062482888</v>
      </c>
      <c r="BS125" s="5">
        <f t="shared" si="55"/>
        <v>436297.62402067229</v>
      </c>
      <c r="BT125" s="5">
        <f t="shared" si="27"/>
        <v>552386.24093751714</v>
      </c>
      <c r="BU125" s="5">
        <f t="shared" si="28"/>
        <v>523911.38308315515</v>
      </c>
      <c r="BV125" s="150"/>
      <c r="BW125" s="2">
        <v>120</v>
      </c>
      <c r="BX125" s="118">
        <v>48488</v>
      </c>
      <c r="BY125" s="5">
        <f t="shared" si="56"/>
        <v>550247.41319329257</v>
      </c>
      <c r="BZ125" s="5">
        <f t="shared" si="57"/>
        <v>4257.9359691467689</v>
      </c>
      <c r="CA125" s="5">
        <f t="shared" si="29"/>
        <v>1048.1593921858953</v>
      </c>
      <c r="CB125" s="35">
        <f t="shared" si="30"/>
        <v>2.285864940870215E-2</v>
      </c>
      <c r="CC125" s="5">
        <f t="shared" si="31"/>
        <v>3209.7765769608736</v>
      </c>
      <c r="CD125" s="35">
        <f t="shared" si="32"/>
        <v>7.0000000000000007E-2</v>
      </c>
      <c r="CE125" s="5">
        <f t="shared" si="58"/>
        <v>90800.746198893845</v>
      </c>
      <c r="CF125" s="5">
        <f t="shared" si="59"/>
        <v>420151.57009871874</v>
      </c>
      <c r="CG125" s="5">
        <f t="shared" si="33"/>
        <v>549199.25380110671</v>
      </c>
      <c r="CH125" s="5">
        <f t="shared" si="34"/>
        <v>510952.31629761262</v>
      </c>
    </row>
    <row r="126" spans="9:86" ht="14.25" customHeight="1">
      <c r="I126" s="150"/>
      <c r="J126" s="2">
        <v>121</v>
      </c>
      <c r="K126" s="118">
        <v>48519</v>
      </c>
      <c r="L126" s="5">
        <f t="shared" si="35"/>
        <v>564288.23916161002</v>
      </c>
      <c r="M126" s="5">
        <f t="shared" si="0"/>
        <v>4808.1062659259223</v>
      </c>
      <c r="N126" s="5">
        <f t="shared" si="1"/>
        <v>928.62462168985348</v>
      </c>
      <c r="O126" s="35">
        <f t="shared" si="2"/>
        <v>1.9747878277304988E-2</v>
      </c>
      <c r="P126" s="5">
        <f t="shared" si="3"/>
        <v>3879.4816442360689</v>
      </c>
      <c r="Q126" s="35">
        <f t="shared" si="4"/>
        <v>8.2500000000000004E-2</v>
      </c>
      <c r="R126" s="5">
        <f t="shared" si="36"/>
        <v>76640.385460080244</v>
      </c>
      <c r="S126" s="5">
        <f t="shared" si="37"/>
        <v>505140.47271695617</v>
      </c>
      <c r="T126" s="5">
        <f t="shared" si="38"/>
        <v>563359.61453992012</v>
      </c>
      <c r="U126" s="5">
        <f t="shared" si="39"/>
        <v>581780.8581770364</v>
      </c>
      <c r="V126" s="150"/>
      <c r="W126" s="2">
        <v>121</v>
      </c>
      <c r="X126" s="118">
        <v>48519</v>
      </c>
      <c r="Y126" s="5">
        <f t="shared" si="40"/>
        <v>561438.10500124388</v>
      </c>
      <c r="Z126" s="5">
        <f t="shared" si="41"/>
        <v>4696.0932728280159</v>
      </c>
      <c r="AA126" s="5">
        <f t="shared" si="5"/>
        <v>953.17257281972297</v>
      </c>
      <c r="AB126" s="35">
        <f t="shared" si="6"/>
        <v>2.0372808279215986E-2</v>
      </c>
      <c r="AC126" s="5">
        <f t="shared" si="7"/>
        <v>3742.9207000082929</v>
      </c>
      <c r="AD126" s="35">
        <f t="shared" si="8"/>
        <v>0.08</v>
      </c>
      <c r="AE126" s="5">
        <f t="shared" si="42"/>
        <v>79515.067571575957</v>
      </c>
      <c r="AF126" s="5">
        <f t="shared" si="43"/>
        <v>488712.21844061412</v>
      </c>
      <c r="AG126" s="5">
        <f t="shared" si="9"/>
        <v>560484.93242842413</v>
      </c>
      <c r="AH126" s="5">
        <f t="shared" si="10"/>
        <v>568227.28601219004</v>
      </c>
      <c r="AI126" s="150"/>
      <c r="AJ126" s="2">
        <v>121</v>
      </c>
      <c r="AK126" s="118">
        <v>48519</v>
      </c>
      <c r="AL126" s="5">
        <f t="shared" si="44"/>
        <v>558504.95044091542</v>
      </c>
      <c r="AM126" s="5">
        <f t="shared" si="45"/>
        <v>4585.0383715778862</v>
      </c>
      <c r="AN126" s="5">
        <f t="shared" si="11"/>
        <v>978.02723331364086</v>
      </c>
      <c r="AO126" s="35">
        <f t="shared" si="12"/>
        <v>2.1013827702867038E-2</v>
      </c>
      <c r="AP126" s="5">
        <f t="shared" si="13"/>
        <v>3607.0111382642453</v>
      </c>
      <c r="AQ126" s="35">
        <f t="shared" si="14"/>
        <v>7.7499999999999999E-2</v>
      </c>
      <c r="AR126" s="5">
        <f t="shared" si="46"/>
        <v>82473.076792398337</v>
      </c>
      <c r="AS126" s="5">
        <f t="shared" si="47"/>
        <v>472316.56616852595</v>
      </c>
      <c r="AT126" s="5">
        <f t="shared" si="15"/>
        <v>557526.92320760177</v>
      </c>
      <c r="AU126" s="5">
        <f t="shared" si="16"/>
        <v>554789.64296092431</v>
      </c>
      <c r="AV126" s="150"/>
      <c r="AW126" s="2">
        <v>121</v>
      </c>
      <c r="AX126" s="118">
        <v>48519</v>
      </c>
      <c r="AY126" s="5">
        <f t="shared" si="48"/>
        <v>555487.91754408192</v>
      </c>
      <c r="AZ126" s="5">
        <f t="shared" si="49"/>
        <v>4474.9728547377763</v>
      </c>
      <c r="BA126" s="5">
        <f t="shared" si="17"/>
        <v>1003.1733700872646</v>
      </c>
      <c r="BB126" s="35">
        <f t="shared" si="18"/>
        <v>2.1671183226216383E-2</v>
      </c>
      <c r="BC126" s="5">
        <f t="shared" si="19"/>
        <v>3471.7994846505117</v>
      </c>
      <c r="BD126" s="35">
        <f t="shared" si="20"/>
        <v>7.4999999999999997E-2</v>
      </c>
      <c r="BE126" s="5">
        <f t="shared" si="50"/>
        <v>85515.255826005246</v>
      </c>
      <c r="BF126" s="5">
        <f t="shared" si="51"/>
        <v>455956.45959726541</v>
      </c>
      <c r="BG126" s="5">
        <f t="shared" si="21"/>
        <v>554484.74417399464</v>
      </c>
      <c r="BH126" s="5">
        <f t="shared" si="22"/>
        <v>541471.71542327059</v>
      </c>
      <c r="BI126" s="150"/>
      <c r="BJ126" s="2">
        <v>121</v>
      </c>
      <c r="BK126" s="118">
        <v>48519</v>
      </c>
      <c r="BL126" s="5">
        <f t="shared" si="52"/>
        <v>552386.24093751714</v>
      </c>
      <c r="BM126" s="5">
        <f t="shared" si="53"/>
        <v>4365.9281923596263</v>
      </c>
      <c r="BN126" s="5">
        <f t="shared" si="23"/>
        <v>1028.5946533621268</v>
      </c>
      <c r="BO126" s="35">
        <f t="shared" si="24"/>
        <v>2.2345118190121083E-2</v>
      </c>
      <c r="BP126" s="5">
        <f t="shared" si="25"/>
        <v>3337.3335389974995</v>
      </c>
      <c r="BQ126" s="35">
        <f t="shared" si="26"/>
        <v>7.2499999999999995E-2</v>
      </c>
      <c r="BR126" s="5">
        <f t="shared" si="54"/>
        <v>88642.35371584502</v>
      </c>
      <c r="BS126" s="5">
        <f t="shared" si="55"/>
        <v>439634.9575596698</v>
      </c>
      <c r="BT126" s="5">
        <f t="shared" si="27"/>
        <v>551357.64628415497</v>
      </c>
      <c r="BU126" s="5">
        <f t="shared" si="28"/>
        <v>528277.31127551477</v>
      </c>
      <c r="BV126" s="150"/>
      <c r="BW126" s="2">
        <v>121</v>
      </c>
      <c r="BX126" s="118">
        <v>48519</v>
      </c>
      <c r="BY126" s="5">
        <f t="shared" si="56"/>
        <v>549199.25380110671</v>
      </c>
      <c r="BZ126" s="5">
        <f t="shared" si="57"/>
        <v>4257.9359691467689</v>
      </c>
      <c r="CA126" s="5">
        <f t="shared" si="29"/>
        <v>1054.2736553069794</v>
      </c>
      <c r="CB126" s="35">
        <f t="shared" si="30"/>
        <v>2.3035872274264658E-2</v>
      </c>
      <c r="CC126" s="5">
        <f t="shared" si="31"/>
        <v>3203.6623138397895</v>
      </c>
      <c r="CD126" s="35">
        <f t="shared" si="32"/>
        <v>7.0000000000000007E-2</v>
      </c>
      <c r="CE126" s="5">
        <f t="shared" si="58"/>
        <v>91855.019854200829</v>
      </c>
      <c r="CF126" s="5">
        <f t="shared" si="59"/>
        <v>423355.23241255851</v>
      </c>
      <c r="CG126" s="5">
        <f t="shared" si="33"/>
        <v>548144.98014579969</v>
      </c>
      <c r="CH126" s="5">
        <f t="shared" si="34"/>
        <v>515210.25226675934</v>
      </c>
    </row>
    <row r="127" spans="9:86" ht="14.25" customHeight="1">
      <c r="I127" s="150"/>
      <c r="J127" s="2">
        <v>122</v>
      </c>
      <c r="K127" s="118">
        <v>48549</v>
      </c>
      <c r="L127" s="5">
        <f t="shared" si="35"/>
        <v>563359.61453992012</v>
      </c>
      <c r="M127" s="5">
        <f t="shared" si="0"/>
        <v>4808.1062659259223</v>
      </c>
      <c r="N127" s="5">
        <f t="shared" si="1"/>
        <v>935.0089159639715</v>
      </c>
      <c r="O127" s="35">
        <f t="shared" si="2"/>
        <v>1.9916420527820056E-2</v>
      </c>
      <c r="P127" s="5">
        <f t="shared" si="3"/>
        <v>3873.0973499619508</v>
      </c>
      <c r="Q127" s="35">
        <f t="shared" si="4"/>
        <v>8.2500000000000004E-2</v>
      </c>
      <c r="R127" s="5">
        <f t="shared" si="36"/>
        <v>77575.39437604422</v>
      </c>
      <c r="S127" s="5">
        <f t="shared" si="37"/>
        <v>509013.5700669181</v>
      </c>
      <c r="T127" s="5">
        <f t="shared" si="38"/>
        <v>562424.60562395619</v>
      </c>
      <c r="U127" s="5">
        <f t="shared" si="39"/>
        <v>586588.96444296231</v>
      </c>
      <c r="V127" s="150"/>
      <c r="W127" s="2">
        <v>122</v>
      </c>
      <c r="X127" s="118">
        <v>48549</v>
      </c>
      <c r="Y127" s="5">
        <f t="shared" si="40"/>
        <v>560484.93242842413</v>
      </c>
      <c r="Z127" s="5">
        <f t="shared" si="41"/>
        <v>4696.0932728280159</v>
      </c>
      <c r="AA127" s="5">
        <f t="shared" si="5"/>
        <v>959.52705663852157</v>
      </c>
      <c r="AB127" s="35">
        <f t="shared" si="6"/>
        <v>2.0543504407467147E-2</v>
      </c>
      <c r="AC127" s="5">
        <f t="shared" si="7"/>
        <v>3736.5662161894943</v>
      </c>
      <c r="AD127" s="35">
        <f t="shared" si="8"/>
        <v>0.08</v>
      </c>
      <c r="AE127" s="5">
        <f t="shared" si="42"/>
        <v>80474.594628214472</v>
      </c>
      <c r="AF127" s="5">
        <f t="shared" si="43"/>
        <v>492448.78465680359</v>
      </c>
      <c r="AG127" s="5">
        <f t="shared" si="9"/>
        <v>559525.40537178563</v>
      </c>
      <c r="AH127" s="5">
        <f t="shared" si="10"/>
        <v>572923.37928501808</v>
      </c>
      <c r="AI127" s="150"/>
      <c r="AJ127" s="2">
        <v>122</v>
      </c>
      <c r="AK127" s="118">
        <v>48549</v>
      </c>
      <c r="AL127" s="5">
        <f t="shared" si="44"/>
        <v>557526.92320760177</v>
      </c>
      <c r="AM127" s="5">
        <f t="shared" si="45"/>
        <v>4585.0383715778862</v>
      </c>
      <c r="AN127" s="5">
        <f t="shared" si="11"/>
        <v>984.34365919545826</v>
      </c>
      <c r="AO127" s="35">
        <f t="shared" si="12"/>
        <v>2.1186643045661698E-2</v>
      </c>
      <c r="AP127" s="5">
        <f t="shared" si="13"/>
        <v>3600.694712382428</v>
      </c>
      <c r="AQ127" s="35">
        <f t="shared" si="14"/>
        <v>7.7499999999999999E-2</v>
      </c>
      <c r="AR127" s="5">
        <f t="shared" si="46"/>
        <v>83457.420451593789</v>
      </c>
      <c r="AS127" s="5">
        <f t="shared" si="47"/>
        <v>475917.2608809084</v>
      </c>
      <c r="AT127" s="5">
        <f t="shared" si="15"/>
        <v>556542.5795484063</v>
      </c>
      <c r="AU127" s="5">
        <f t="shared" si="16"/>
        <v>559374.68133250216</v>
      </c>
      <c r="AV127" s="150"/>
      <c r="AW127" s="2">
        <v>122</v>
      </c>
      <c r="AX127" s="118">
        <v>48549</v>
      </c>
      <c r="AY127" s="5">
        <f t="shared" si="48"/>
        <v>554484.74417399464</v>
      </c>
      <c r="AZ127" s="5">
        <f t="shared" si="49"/>
        <v>4474.9728547377763</v>
      </c>
      <c r="BA127" s="5">
        <f t="shared" si="17"/>
        <v>1009.4432036503099</v>
      </c>
      <c r="BB127" s="35">
        <f t="shared" si="18"/>
        <v>2.1846080656102988E-2</v>
      </c>
      <c r="BC127" s="5">
        <f t="shared" si="19"/>
        <v>3465.5296510874664</v>
      </c>
      <c r="BD127" s="35">
        <f t="shared" si="20"/>
        <v>7.4999999999999997E-2</v>
      </c>
      <c r="BE127" s="5">
        <f t="shared" si="50"/>
        <v>86524.69902965556</v>
      </c>
      <c r="BF127" s="5">
        <f t="shared" si="51"/>
        <v>459421.98924835288</v>
      </c>
      <c r="BG127" s="5">
        <f t="shared" si="21"/>
        <v>553475.30097034434</v>
      </c>
      <c r="BH127" s="5">
        <f t="shared" si="22"/>
        <v>545946.68827800849</v>
      </c>
      <c r="BI127" s="150"/>
      <c r="BJ127" s="2">
        <v>122</v>
      </c>
      <c r="BK127" s="118">
        <v>48549</v>
      </c>
      <c r="BL127" s="5">
        <f t="shared" si="52"/>
        <v>551357.64628415497</v>
      </c>
      <c r="BM127" s="5">
        <f t="shared" si="53"/>
        <v>4365.9281923596263</v>
      </c>
      <c r="BN127" s="5">
        <f t="shared" si="23"/>
        <v>1034.8090793928568</v>
      </c>
      <c r="BO127" s="35">
        <f t="shared" si="24"/>
        <v>2.2522058116728333E-2</v>
      </c>
      <c r="BP127" s="5">
        <f t="shared" si="25"/>
        <v>3331.1191129667695</v>
      </c>
      <c r="BQ127" s="35">
        <f t="shared" si="26"/>
        <v>7.2499999999999995E-2</v>
      </c>
      <c r="BR127" s="5">
        <f t="shared" si="54"/>
        <v>89677.162795237877</v>
      </c>
      <c r="BS127" s="5">
        <f t="shared" si="55"/>
        <v>442966.07667263655</v>
      </c>
      <c r="BT127" s="5">
        <f t="shared" si="27"/>
        <v>550322.83720476215</v>
      </c>
      <c r="BU127" s="5">
        <f t="shared" si="28"/>
        <v>532643.2394678744</v>
      </c>
      <c r="BV127" s="150"/>
      <c r="BW127" s="2">
        <v>122</v>
      </c>
      <c r="BX127" s="118">
        <v>48549</v>
      </c>
      <c r="BY127" s="5">
        <f t="shared" si="56"/>
        <v>548144.98014579969</v>
      </c>
      <c r="BZ127" s="5">
        <f t="shared" si="57"/>
        <v>4257.9359691467689</v>
      </c>
      <c r="CA127" s="5">
        <f t="shared" si="29"/>
        <v>1060.4235849629372</v>
      </c>
      <c r="CB127" s="35">
        <f t="shared" si="30"/>
        <v>2.3214812650789091E-2</v>
      </c>
      <c r="CC127" s="5">
        <f t="shared" si="31"/>
        <v>3197.5123841838317</v>
      </c>
      <c r="CD127" s="35">
        <f t="shared" si="32"/>
        <v>7.0000000000000007E-2</v>
      </c>
      <c r="CE127" s="5">
        <f t="shared" si="58"/>
        <v>92915.443439163762</v>
      </c>
      <c r="CF127" s="5">
        <f t="shared" si="59"/>
        <v>426552.74479674234</v>
      </c>
      <c r="CG127" s="5">
        <f t="shared" si="33"/>
        <v>547084.55656083673</v>
      </c>
      <c r="CH127" s="5">
        <f t="shared" si="34"/>
        <v>519468.18823590607</v>
      </c>
    </row>
    <row r="128" spans="9:86" ht="14.25" customHeight="1">
      <c r="I128" s="150"/>
      <c r="J128" s="2">
        <v>123</v>
      </c>
      <c r="K128" s="118">
        <v>48580</v>
      </c>
      <c r="L128" s="5">
        <f t="shared" si="35"/>
        <v>562424.60562395619</v>
      </c>
      <c r="M128" s="5">
        <f t="shared" si="0"/>
        <v>4808.1062659259223</v>
      </c>
      <c r="N128" s="5">
        <f t="shared" si="1"/>
        <v>941.43710226122357</v>
      </c>
      <c r="O128" s="35">
        <f t="shared" si="2"/>
        <v>2.0086683822450251E-2</v>
      </c>
      <c r="P128" s="5">
        <f t="shared" si="3"/>
        <v>3866.6691636646988</v>
      </c>
      <c r="Q128" s="35">
        <f t="shared" si="4"/>
        <v>8.2500000000000004E-2</v>
      </c>
      <c r="R128" s="5">
        <f t="shared" si="36"/>
        <v>78516.831478305437</v>
      </c>
      <c r="S128" s="5">
        <f t="shared" si="37"/>
        <v>512880.23923058278</v>
      </c>
      <c r="T128" s="5">
        <f t="shared" si="38"/>
        <v>561483.16852169496</v>
      </c>
      <c r="U128" s="5">
        <f t="shared" si="39"/>
        <v>591397.07070888823</v>
      </c>
      <c r="V128" s="150"/>
      <c r="W128" s="2">
        <v>123</v>
      </c>
      <c r="X128" s="118">
        <v>48580</v>
      </c>
      <c r="Y128" s="5">
        <f t="shared" si="40"/>
        <v>559525.40537178563</v>
      </c>
      <c r="Z128" s="5">
        <f t="shared" si="41"/>
        <v>4696.0932728280159</v>
      </c>
      <c r="AA128" s="5">
        <f t="shared" si="5"/>
        <v>965.92390368277802</v>
      </c>
      <c r="AB128" s="35">
        <f t="shared" si="6"/>
        <v>2.0715925913125342E-2</v>
      </c>
      <c r="AC128" s="5">
        <f t="shared" si="7"/>
        <v>3730.1693691452379</v>
      </c>
      <c r="AD128" s="35">
        <f t="shared" si="8"/>
        <v>0.08</v>
      </c>
      <c r="AE128" s="5">
        <f t="shared" si="42"/>
        <v>81440.518531897251</v>
      </c>
      <c r="AF128" s="5">
        <f t="shared" si="43"/>
        <v>496178.95402594883</v>
      </c>
      <c r="AG128" s="5">
        <f t="shared" si="9"/>
        <v>558559.48146810289</v>
      </c>
      <c r="AH128" s="5">
        <f t="shared" si="10"/>
        <v>577619.47255784611</v>
      </c>
      <c r="AI128" s="150"/>
      <c r="AJ128" s="2">
        <v>123</v>
      </c>
      <c r="AK128" s="118">
        <v>48580</v>
      </c>
      <c r="AL128" s="5">
        <f t="shared" si="44"/>
        <v>556542.5795484063</v>
      </c>
      <c r="AM128" s="5">
        <f t="shared" si="45"/>
        <v>4585.0383715778862</v>
      </c>
      <c r="AN128" s="5">
        <f t="shared" si="11"/>
        <v>990.70087866109543</v>
      </c>
      <c r="AO128" s="35">
        <f t="shared" si="12"/>
        <v>2.136118777035842E-2</v>
      </c>
      <c r="AP128" s="5">
        <f t="shared" si="13"/>
        <v>3594.3374929167908</v>
      </c>
      <c r="AQ128" s="35">
        <f t="shared" si="14"/>
        <v>7.7499999999999999E-2</v>
      </c>
      <c r="AR128" s="5">
        <f t="shared" si="46"/>
        <v>84448.121330254886</v>
      </c>
      <c r="AS128" s="5">
        <f t="shared" si="47"/>
        <v>479511.5983738252</v>
      </c>
      <c r="AT128" s="5">
        <f t="shared" si="15"/>
        <v>555551.87866974517</v>
      </c>
      <c r="AU128" s="5">
        <f t="shared" si="16"/>
        <v>563959.71970408014</v>
      </c>
      <c r="AV128" s="150"/>
      <c r="AW128" s="2">
        <v>123</v>
      </c>
      <c r="AX128" s="118">
        <v>48580</v>
      </c>
      <c r="AY128" s="5">
        <f t="shared" si="48"/>
        <v>553475.30097034434</v>
      </c>
      <c r="AZ128" s="5">
        <f t="shared" si="49"/>
        <v>4474.9728547377763</v>
      </c>
      <c r="BA128" s="5">
        <f t="shared" si="17"/>
        <v>1015.7522236731243</v>
      </c>
      <c r="BB128" s="35">
        <f t="shared" si="18"/>
        <v>2.2022711153881443E-2</v>
      </c>
      <c r="BC128" s="5">
        <f t="shared" si="19"/>
        <v>3459.220631064652</v>
      </c>
      <c r="BD128" s="35">
        <f t="shared" si="20"/>
        <v>7.4999999999999997E-2</v>
      </c>
      <c r="BE128" s="5">
        <f t="shared" si="50"/>
        <v>87540.451253328691</v>
      </c>
      <c r="BF128" s="5">
        <f t="shared" si="51"/>
        <v>462881.20987941755</v>
      </c>
      <c r="BG128" s="5">
        <f t="shared" si="21"/>
        <v>552459.54874667118</v>
      </c>
      <c r="BH128" s="5">
        <f t="shared" si="22"/>
        <v>550421.66113274626</v>
      </c>
      <c r="BI128" s="150"/>
      <c r="BJ128" s="2">
        <v>123</v>
      </c>
      <c r="BK128" s="118">
        <v>48580</v>
      </c>
      <c r="BL128" s="5">
        <f t="shared" si="52"/>
        <v>550322.83720476215</v>
      </c>
      <c r="BM128" s="5">
        <f t="shared" si="53"/>
        <v>4365.9281923596263</v>
      </c>
      <c r="BN128" s="5">
        <f t="shared" si="23"/>
        <v>1041.0610509141884</v>
      </c>
      <c r="BO128" s="35">
        <f t="shared" si="24"/>
        <v>2.2700734489639232E-2</v>
      </c>
      <c r="BP128" s="5">
        <f t="shared" si="25"/>
        <v>3324.8671414454379</v>
      </c>
      <c r="BQ128" s="35">
        <f t="shared" si="26"/>
        <v>7.2499999999999995E-2</v>
      </c>
      <c r="BR128" s="5">
        <f t="shared" si="54"/>
        <v>90718.223846152061</v>
      </c>
      <c r="BS128" s="5">
        <f t="shared" si="55"/>
        <v>446290.94381408201</v>
      </c>
      <c r="BT128" s="5">
        <f t="shared" si="27"/>
        <v>549281.77615384792</v>
      </c>
      <c r="BU128" s="5">
        <f t="shared" si="28"/>
        <v>537009.16766023403</v>
      </c>
      <c r="BV128" s="150"/>
      <c r="BW128" s="2">
        <v>123</v>
      </c>
      <c r="BX128" s="118">
        <v>48580</v>
      </c>
      <c r="BY128" s="5">
        <f t="shared" si="56"/>
        <v>547084.55656083673</v>
      </c>
      <c r="BZ128" s="5">
        <f t="shared" si="57"/>
        <v>4257.9359691467689</v>
      </c>
      <c r="CA128" s="5">
        <f t="shared" si="29"/>
        <v>1066.6093892085546</v>
      </c>
      <c r="CB128" s="35">
        <f t="shared" si="30"/>
        <v>2.339549255596534E-2</v>
      </c>
      <c r="CC128" s="5">
        <f t="shared" si="31"/>
        <v>3191.3265799382143</v>
      </c>
      <c r="CD128" s="35">
        <f t="shared" si="32"/>
        <v>7.0000000000000007E-2</v>
      </c>
      <c r="CE128" s="5">
        <f t="shared" si="58"/>
        <v>93982.052828372311</v>
      </c>
      <c r="CF128" s="5">
        <f t="shared" si="59"/>
        <v>429744.07137668057</v>
      </c>
      <c r="CG128" s="5">
        <f t="shared" si="33"/>
        <v>546017.94717162813</v>
      </c>
      <c r="CH128" s="5">
        <f t="shared" si="34"/>
        <v>523726.12420505285</v>
      </c>
    </row>
    <row r="129" spans="9:86" ht="14.25" customHeight="1">
      <c r="I129" s="150"/>
      <c r="J129" s="2">
        <v>124</v>
      </c>
      <c r="K129" s="118">
        <v>48611</v>
      </c>
      <c r="L129" s="5">
        <f t="shared" si="35"/>
        <v>561483.16852169496</v>
      </c>
      <c r="M129" s="5">
        <f t="shared" si="0"/>
        <v>4808.1062659259223</v>
      </c>
      <c r="N129" s="5">
        <f t="shared" si="1"/>
        <v>947.90948233926929</v>
      </c>
      <c r="O129" s="35">
        <f t="shared" si="2"/>
        <v>2.0258690599790831E-2</v>
      </c>
      <c r="P129" s="5">
        <f t="shared" si="3"/>
        <v>3860.1967835866531</v>
      </c>
      <c r="Q129" s="35">
        <f t="shared" si="4"/>
        <v>8.2500000000000004E-2</v>
      </c>
      <c r="R129" s="5">
        <f t="shared" si="36"/>
        <v>79464.740960644704</v>
      </c>
      <c r="S129" s="5">
        <f t="shared" si="37"/>
        <v>516740.43601416942</v>
      </c>
      <c r="T129" s="5">
        <f t="shared" si="38"/>
        <v>560535.25903935567</v>
      </c>
      <c r="U129" s="5">
        <f t="shared" si="39"/>
        <v>596205.17697481415</v>
      </c>
      <c r="V129" s="150"/>
      <c r="W129" s="2">
        <v>124</v>
      </c>
      <c r="X129" s="118">
        <v>48611</v>
      </c>
      <c r="Y129" s="5">
        <f t="shared" si="40"/>
        <v>558559.48146810289</v>
      </c>
      <c r="Z129" s="5">
        <f t="shared" si="41"/>
        <v>4696.0932728280159</v>
      </c>
      <c r="AA129" s="5">
        <f t="shared" si="5"/>
        <v>972.36339637399624</v>
      </c>
      <c r="AB129" s="35">
        <f t="shared" si="6"/>
        <v>2.0890095224628799E-2</v>
      </c>
      <c r="AC129" s="5">
        <f t="shared" si="7"/>
        <v>3723.7298764540196</v>
      </c>
      <c r="AD129" s="35">
        <f t="shared" si="8"/>
        <v>0.08</v>
      </c>
      <c r="AE129" s="5">
        <f t="shared" si="42"/>
        <v>82412.88192827125</v>
      </c>
      <c r="AF129" s="5">
        <f t="shared" si="43"/>
        <v>499902.68390240287</v>
      </c>
      <c r="AG129" s="5">
        <f t="shared" si="9"/>
        <v>557587.11807172885</v>
      </c>
      <c r="AH129" s="5">
        <f t="shared" si="10"/>
        <v>582315.56583067414</v>
      </c>
      <c r="AI129" s="150"/>
      <c r="AJ129" s="2">
        <v>124</v>
      </c>
      <c r="AK129" s="118">
        <v>48611</v>
      </c>
      <c r="AL129" s="5">
        <f t="shared" si="44"/>
        <v>555551.87866974517</v>
      </c>
      <c r="AM129" s="5">
        <f t="shared" si="45"/>
        <v>4585.0383715778862</v>
      </c>
      <c r="AN129" s="5">
        <f t="shared" si="11"/>
        <v>997.09915516911542</v>
      </c>
      <c r="AO129" s="35">
        <f t="shared" si="12"/>
        <v>2.1537484295219605E-2</v>
      </c>
      <c r="AP129" s="5">
        <f t="shared" si="13"/>
        <v>3587.9392164087708</v>
      </c>
      <c r="AQ129" s="35">
        <f t="shared" si="14"/>
        <v>7.7499999999999999E-2</v>
      </c>
      <c r="AR129" s="5">
        <f t="shared" si="46"/>
        <v>85445.220485423997</v>
      </c>
      <c r="AS129" s="5">
        <f t="shared" si="47"/>
        <v>483099.53759023396</v>
      </c>
      <c r="AT129" s="5">
        <f t="shared" si="15"/>
        <v>554554.77951457608</v>
      </c>
      <c r="AU129" s="5">
        <f t="shared" si="16"/>
        <v>568544.758075658</v>
      </c>
      <c r="AV129" s="150"/>
      <c r="AW129" s="2">
        <v>124</v>
      </c>
      <c r="AX129" s="118">
        <v>48611</v>
      </c>
      <c r="AY129" s="5">
        <f t="shared" si="48"/>
        <v>552459.54874667118</v>
      </c>
      <c r="AZ129" s="5">
        <f t="shared" si="49"/>
        <v>4474.9728547377763</v>
      </c>
      <c r="BA129" s="5">
        <f t="shared" si="17"/>
        <v>1022.1006750710817</v>
      </c>
      <c r="BB129" s="35">
        <f t="shared" si="18"/>
        <v>2.2201097127705106E-2</v>
      </c>
      <c r="BC129" s="5">
        <f t="shared" si="19"/>
        <v>3452.8721796666946</v>
      </c>
      <c r="BD129" s="35">
        <f t="shared" si="20"/>
        <v>7.4999999999999997E-2</v>
      </c>
      <c r="BE129" s="5">
        <f t="shared" si="50"/>
        <v>88562.551928399771</v>
      </c>
      <c r="BF129" s="5">
        <f t="shared" si="51"/>
        <v>466334.08205908426</v>
      </c>
      <c r="BG129" s="5">
        <f t="shared" si="21"/>
        <v>551437.44807160005</v>
      </c>
      <c r="BH129" s="5">
        <f t="shared" si="22"/>
        <v>554896.63398748403</v>
      </c>
      <c r="BI129" s="150"/>
      <c r="BJ129" s="2">
        <v>124</v>
      </c>
      <c r="BK129" s="118">
        <v>48611</v>
      </c>
      <c r="BL129" s="5">
        <f t="shared" si="52"/>
        <v>549281.77615384792</v>
      </c>
      <c r="BM129" s="5">
        <f t="shared" si="53"/>
        <v>4365.9281923596263</v>
      </c>
      <c r="BN129" s="5">
        <f t="shared" si="23"/>
        <v>1047.3507947634621</v>
      </c>
      <c r="BO129" s="35">
        <f t="shared" si="24"/>
        <v>2.288116970704181E-2</v>
      </c>
      <c r="BP129" s="5">
        <f t="shared" si="25"/>
        <v>3318.5773975961642</v>
      </c>
      <c r="BQ129" s="35">
        <f t="shared" si="26"/>
        <v>7.2499999999999995E-2</v>
      </c>
      <c r="BR129" s="5">
        <f t="shared" si="54"/>
        <v>91765.574640915525</v>
      </c>
      <c r="BS129" s="5">
        <f t="shared" si="55"/>
        <v>449609.52121167816</v>
      </c>
      <c r="BT129" s="5">
        <f t="shared" si="27"/>
        <v>548234.4253590845</v>
      </c>
      <c r="BU129" s="5">
        <f t="shared" si="28"/>
        <v>541375.09585259366</v>
      </c>
      <c r="BV129" s="150"/>
      <c r="BW129" s="2">
        <v>124</v>
      </c>
      <c r="BX129" s="118">
        <v>48611</v>
      </c>
      <c r="BY129" s="5">
        <f t="shared" si="56"/>
        <v>546017.94717162813</v>
      </c>
      <c r="BZ129" s="5">
        <f t="shared" si="57"/>
        <v>4257.9359691467689</v>
      </c>
      <c r="CA129" s="5">
        <f t="shared" si="29"/>
        <v>1072.8312773122711</v>
      </c>
      <c r="CB129" s="35">
        <f t="shared" si="30"/>
        <v>2.3577934378227711E-2</v>
      </c>
      <c r="CC129" s="5">
        <f t="shared" si="31"/>
        <v>3185.1046918344978</v>
      </c>
      <c r="CD129" s="35">
        <f t="shared" si="32"/>
        <v>7.0000000000000007E-2</v>
      </c>
      <c r="CE129" s="5">
        <f t="shared" si="58"/>
        <v>95054.884105684585</v>
      </c>
      <c r="CF129" s="5">
        <f t="shared" si="59"/>
        <v>432929.17606851505</v>
      </c>
      <c r="CG129" s="5">
        <f t="shared" si="33"/>
        <v>544945.11589431588</v>
      </c>
      <c r="CH129" s="5">
        <f t="shared" si="34"/>
        <v>527984.06017419964</v>
      </c>
    </row>
    <row r="130" spans="9:86" ht="14.25" customHeight="1">
      <c r="I130" s="150"/>
      <c r="J130" s="2">
        <v>125</v>
      </c>
      <c r="K130" s="118">
        <v>48639</v>
      </c>
      <c r="L130" s="5">
        <f t="shared" si="35"/>
        <v>560535.25903935567</v>
      </c>
      <c r="M130" s="5">
        <f t="shared" si="0"/>
        <v>4808.1062659259223</v>
      </c>
      <c r="N130" s="5">
        <f t="shared" si="1"/>
        <v>954.42636003035204</v>
      </c>
      <c r="O130" s="35">
        <f t="shared" si="2"/>
        <v>2.0432463677650812E-2</v>
      </c>
      <c r="P130" s="5">
        <f t="shared" si="3"/>
        <v>3853.6799058955703</v>
      </c>
      <c r="Q130" s="35">
        <f t="shared" si="4"/>
        <v>8.2500000000000004E-2</v>
      </c>
      <c r="R130" s="5">
        <f t="shared" si="36"/>
        <v>80419.167320675057</v>
      </c>
      <c r="S130" s="5">
        <f t="shared" si="37"/>
        <v>520594.11592006497</v>
      </c>
      <c r="T130" s="5">
        <f t="shared" si="38"/>
        <v>559580.83267932537</v>
      </c>
      <c r="U130" s="5">
        <f t="shared" si="39"/>
        <v>601013.28324074007</v>
      </c>
      <c r="V130" s="150"/>
      <c r="W130" s="2">
        <v>125</v>
      </c>
      <c r="X130" s="118">
        <v>48639</v>
      </c>
      <c r="Y130" s="5">
        <f t="shared" si="40"/>
        <v>557587.11807172885</v>
      </c>
      <c r="Z130" s="5">
        <f t="shared" si="41"/>
        <v>4696.0932728280159</v>
      </c>
      <c r="AA130" s="5">
        <f t="shared" si="5"/>
        <v>978.84581901649017</v>
      </c>
      <c r="AB130" s="35">
        <f t="shared" si="6"/>
        <v>2.1066035149482847E-2</v>
      </c>
      <c r="AC130" s="5">
        <f t="shared" si="7"/>
        <v>3717.2474538115257</v>
      </c>
      <c r="AD130" s="35">
        <f t="shared" si="8"/>
        <v>0.08</v>
      </c>
      <c r="AE130" s="5">
        <f t="shared" si="42"/>
        <v>83391.727747287747</v>
      </c>
      <c r="AF130" s="5">
        <f t="shared" si="43"/>
        <v>503619.93135621439</v>
      </c>
      <c r="AG130" s="5">
        <f t="shared" si="9"/>
        <v>556608.2722527124</v>
      </c>
      <c r="AH130" s="5">
        <f t="shared" si="10"/>
        <v>587011.65910350217</v>
      </c>
      <c r="AI130" s="150"/>
      <c r="AJ130" s="2">
        <v>125</v>
      </c>
      <c r="AK130" s="118">
        <v>48639</v>
      </c>
      <c r="AL130" s="5">
        <f t="shared" si="44"/>
        <v>554554.77951457608</v>
      </c>
      <c r="AM130" s="5">
        <f t="shared" si="45"/>
        <v>4585.0383715778862</v>
      </c>
      <c r="AN130" s="5">
        <f t="shared" si="11"/>
        <v>1003.5387538795826</v>
      </c>
      <c r="AO130" s="35">
        <f t="shared" si="12"/>
        <v>2.171555541743999E-2</v>
      </c>
      <c r="AP130" s="5">
        <f t="shared" si="13"/>
        <v>3581.4996176983036</v>
      </c>
      <c r="AQ130" s="35">
        <f t="shared" si="14"/>
        <v>7.7499999999999999E-2</v>
      </c>
      <c r="AR130" s="5">
        <f t="shared" si="46"/>
        <v>86448.759239303574</v>
      </c>
      <c r="AS130" s="5">
        <f t="shared" si="47"/>
        <v>486681.03720793227</v>
      </c>
      <c r="AT130" s="5">
        <f t="shared" si="15"/>
        <v>553551.24076069647</v>
      </c>
      <c r="AU130" s="5">
        <f t="shared" si="16"/>
        <v>573129.79644723586</v>
      </c>
      <c r="AV130" s="150"/>
      <c r="AW130" s="2">
        <v>125</v>
      </c>
      <c r="AX130" s="118">
        <v>48639</v>
      </c>
      <c r="AY130" s="5">
        <f t="shared" si="48"/>
        <v>551437.44807160005</v>
      </c>
      <c r="AZ130" s="5">
        <f t="shared" si="49"/>
        <v>4474.9728547377763</v>
      </c>
      <c r="BA130" s="5">
        <f t="shared" si="17"/>
        <v>1028.4888042902762</v>
      </c>
      <c r="BB130" s="35">
        <f t="shared" si="18"/>
        <v>2.2381261364536154E-2</v>
      </c>
      <c r="BC130" s="5">
        <f t="shared" si="19"/>
        <v>3446.4840504475001</v>
      </c>
      <c r="BD130" s="35">
        <f t="shared" si="20"/>
        <v>7.4999999999999997E-2</v>
      </c>
      <c r="BE130" s="5">
        <f t="shared" si="50"/>
        <v>89591.040732690046</v>
      </c>
      <c r="BF130" s="5">
        <f t="shared" si="51"/>
        <v>469780.56610953179</v>
      </c>
      <c r="BG130" s="5">
        <f t="shared" si="21"/>
        <v>550408.95926730975</v>
      </c>
      <c r="BH130" s="5">
        <f t="shared" si="22"/>
        <v>559371.60684222181</v>
      </c>
      <c r="BI130" s="150"/>
      <c r="BJ130" s="2">
        <v>125</v>
      </c>
      <c r="BK130" s="118">
        <v>48639</v>
      </c>
      <c r="BL130" s="5">
        <f t="shared" si="52"/>
        <v>548234.4253590845</v>
      </c>
      <c r="BM130" s="5">
        <f t="shared" si="53"/>
        <v>4365.9281923596263</v>
      </c>
      <c r="BN130" s="5">
        <f t="shared" si="23"/>
        <v>1053.6785391484909</v>
      </c>
      <c r="BO130" s="35">
        <f t="shared" si="24"/>
        <v>2.3063386545819679E-2</v>
      </c>
      <c r="BP130" s="5">
        <f t="shared" si="25"/>
        <v>3312.2496532111354</v>
      </c>
      <c r="BQ130" s="35">
        <f t="shared" si="26"/>
        <v>7.2499999999999995E-2</v>
      </c>
      <c r="BR130" s="5">
        <f t="shared" si="54"/>
        <v>92819.253180064014</v>
      </c>
      <c r="BS130" s="5">
        <f t="shared" si="55"/>
        <v>452921.77086488932</v>
      </c>
      <c r="BT130" s="5">
        <f t="shared" si="27"/>
        <v>547180.74681993597</v>
      </c>
      <c r="BU130" s="5">
        <f t="shared" si="28"/>
        <v>545741.02404495329</v>
      </c>
      <c r="BV130" s="150"/>
      <c r="BW130" s="2">
        <v>125</v>
      </c>
      <c r="BX130" s="118">
        <v>48639</v>
      </c>
      <c r="BY130" s="5">
        <f t="shared" si="56"/>
        <v>544945.11589431588</v>
      </c>
      <c r="BZ130" s="5">
        <f t="shared" si="57"/>
        <v>4257.9359691467689</v>
      </c>
      <c r="CA130" s="5">
        <f t="shared" si="29"/>
        <v>1079.0894597632596</v>
      </c>
      <c r="CB130" s="35">
        <f t="shared" si="30"/>
        <v>2.3762160884602548E-2</v>
      </c>
      <c r="CC130" s="5">
        <f t="shared" si="31"/>
        <v>3178.8465093835093</v>
      </c>
      <c r="CD130" s="35">
        <f t="shared" si="32"/>
        <v>7.0000000000000007E-2</v>
      </c>
      <c r="CE130" s="5">
        <f t="shared" si="58"/>
        <v>96133.973565447843</v>
      </c>
      <c r="CF130" s="5">
        <f t="shared" si="59"/>
        <v>436108.02257789858</v>
      </c>
      <c r="CG130" s="5">
        <f t="shared" si="33"/>
        <v>543866.02643455262</v>
      </c>
      <c r="CH130" s="5">
        <f t="shared" si="34"/>
        <v>532241.99614334642</v>
      </c>
    </row>
    <row r="131" spans="9:86" ht="14.25" customHeight="1">
      <c r="I131" s="150"/>
      <c r="J131" s="2">
        <v>126</v>
      </c>
      <c r="K131" s="118">
        <v>48670</v>
      </c>
      <c r="L131" s="5">
        <f t="shared" si="35"/>
        <v>559580.83267932537</v>
      </c>
      <c r="M131" s="5">
        <f t="shared" si="0"/>
        <v>4808.1062659259223</v>
      </c>
      <c r="N131" s="5">
        <f t="shared" si="1"/>
        <v>960.98804125556035</v>
      </c>
      <c r="O131" s="35">
        <f t="shared" si="2"/>
        <v>2.060802626110533E-2</v>
      </c>
      <c r="P131" s="5">
        <f t="shared" si="3"/>
        <v>3847.118224670362</v>
      </c>
      <c r="Q131" s="35">
        <f t="shared" si="4"/>
        <v>8.2500000000000004E-2</v>
      </c>
      <c r="R131" s="5">
        <f t="shared" si="36"/>
        <v>81380.155361930621</v>
      </c>
      <c r="S131" s="5">
        <f t="shared" si="37"/>
        <v>524441.23414473538</v>
      </c>
      <c r="T131" s="5">
        <f t="shared" si="38"/>
        <v>558619.84463806986</v>
      </c>
      <c r="U131" s="5">
        <f t="shared" si="39"/>
        <v>605821.38950666599</v>
      </c>
      <c r="V131" s="150"/>
      <c r="W131" s="2">
        <v>126</v>
      </c>
      <c r="X131" s="118">
        <v>48670</v>
      </c>
      <c r="Y131" s="5">
        <f t="shared" si="40"/>
        <v>556608.2722527124</v>
      </c>
      <c r="Z131" s="5">
        <f t="shared" si="41"/>
        <v>4696.0932728280159</v>
      </c>
      <c r="AA131" s="5">
        <f t="shared" si="5"/>
        <v>985.37145780993296</v>
      </c>
      <c r="AB131" s="35">
        <f t="shared" si="6"/>
        <v>2.1243768882311241E-2</v>
      </c>
      <c r="AC131" s="5">
        <f t="shared" si="7"/>
        <v>3710.7218150180829</v>
      </c>
      <c r="AD131" s="35">
        <f t="shared" si="8"/>
        <v>0.08</v>
      </c>
      <c r="AE131" s="5">
        <f t="shared" si="42"/>
        <v>84377.099205097678</v>
      </c>
      <c r="AF131" s="5">
        <f t="shared" si="43"/>
        <v>507330.65317123249</v>
      </c>
      <c r="AG131" s="5">
        <f t="shared" si="9"/>
        <v>555622.90079490247</v>
      </c>
      <c r="AH131" s="5">
        <f t="shared" si="10"/>
        <v>591707.7523763302</v>
      </c>
      <c r="AI131" s="150"/>
      <c r="AJ131" s="2">
        <v>126</v>
      </c>
      <c r="AK131" s="118">
        <v>48670</v>
      </c>
      <c r="AL131" s="5">
        <f t="shared" si="44"/>
        <v>553551.24076069647</v>
      </c>
      <c r="AM131" s="5">
        <f t="shared" si="45"/>
        <v>4585.0383715778862</v>
      </c>
      <c r="AN131" s="5">
        <f t="shared" si="11"/>
        <v>1010.0199416650548</v>
      </c>
      <c r="AO131" s="35">
        <f t="shared" si="12"/>
        <v>2.1895424321197232E-2</v>
      </c>
      <c r="AP131" s="5">
        <f t="shared" si="13"/>
        <v>3575.0184299128314</v>
      </c>
      <c r="AQ131" s="35">
        <f t="shared" si="14"/>
        <v>7.7499999999999999E-2</v>
      </c>
      <c r="AR131" s="5">
        <f t="shared" si="46"/>
        <v>87458.779180968631</v>
      </c>
      <c r="AS131" s="5">
        <f t="shared" si="47"/>
        <v>490256.05563784513</v>
      </c>
      <c r="AT131" s="5">
        <f t="shared" si="15"/>
        <v>552541.22081903147</v>
      </c>
      <c r="AU131" s="5">
        <f t="shared" si="16"/>
        <v>577714.83481881372</v>
      </c>
      <c r="AV131" s="150"/>
      <c r="AW131" s="2">
        <v>126</v>
      </c>
      <c r="AX131" s="118">
        <v>48670</v>
      </c>
      <c r="AY131" s="5">
        <f t="shared" si="48"/>
        <v>550408.95926730975</v>
      </c>
      <c r="AZ131" s="5">
        <f t="shared" si="49"/>
        <v>4474.9728547377763</v>
      </c>
      <c r="BA131" s="5">
        <f t="shared" si="17"/>
        <v>1034.9168593170907</v>
      </c>
      <c r="BB131" s="35">
        <f t="shared" si="18"/>
        <v>2.2563227038195278E-2</v>
      </c>
      <c r="BC131" s="5">
        <f t="shared" si="19"/>
        <v>3440.0559954206856</v>
      </c>
      <c r="BD131" s="35">
        <f t="shared" si="20"/>
        <v>7.4999999999999997E-2</v>
      </c>
      <c r="BE131" s="5">
        <f t="shared" si="50"/>
        <v>90625.957592007137</v>
      </c>
      <c r="BF131" s="5">
        <f t="shared" si="51"/>
        <v>473220.62210495246</v>
      </c>
      <c r="BG131" s="5">
        <f t="shared" si="21"/>
        <v>549374.04240799265</v>
      </c>
      <c r="BH131" s="5">
        <f t="shared" si="22"/>
        <v>563846.57969695958</v>
      </c>
      <c r="BI131" s="150"/>
      <c r="BJ131" s="2">
        <v>126</v>
      </c>
      <c r="BK131" s="118">
        <v>48670</v>
      </c>
      <c r="BL131" s="5">
        <f t="shared" si="52"/>
        <v>547180.74681993597</v>
      </c>
      <c r="BM131" s="5">
        <f t="shared" si="53"/>
        <v>4365.9281923596263</v>
      </c>
      <c r="BN131" s="5">
        <f t="shared" si="23"/>
        <v>1060.0445136558465</v>
      </c>
      <c r="BO131" s="35">
        <f t="shared" si="24"/>
        <v>2.3247408169601004E-2</v>
      </c>
      <c r="BP131" s="5">
        <f t="shared" si="25"/>
        <v>3305.8836787037799</v>
      </c>
      <c r="BQ131" s="35">
        <f t="shared" si="26"/>
        <v>7.2499999999999995E-2</v>
      </c>
      <c r="BR131" s="5">
        <f t="shared" si="54"/>
        <v>93879.297693719855</v>
      </c>
      <c r="BS131" s="5">
        <f t="shared" si="55"/>
        <v>456227.65454359312</v>
      </c>
      <c r="BT131" s="5">
        <f t="shared" si="27"/>
        <v>546120.70230628015</v>
      </c>
      <c r="BU131" s="5">
        <f t="shared" si="28"/>
        <v>550106.95223731291</v>
      </c>
      <c r="BV131" s="150"/>
      <c r="BW131" s="2">
        <v>126</v>
      </c>
      <c r="BX131" s="118">
        <v>48670</v>
      </c>
      <c r="BY131" s="5">
        <f t="shared" si="56"/>
        <v>543866.02643455262</v>
      </c>
      <c r="BZ131" s="5">
        <f t="shared" si="57"/>
        <v>4257.9359691467689</v>
      </c>
      <c r="CA131" s="5">
        <f t="shared" si="29"/>
        <v>1085.3841482785451</v>
      </c>
      <c r="CB131" s="35">
        <f t="shared" si="30"/>
        <v>2.394819522875619E-2</v>
      </c>
      <c r="CC131" s="5">
        <f t="shared" si="31"/>
        <v>3172.5518208682238</v>
      </c>
      <c r="CD131" s="35">
        <f t="shared" si="32"/>
        <v>7.0000000000000007E-2</v>
      </c>
      <c r="CE131" s="5">
        <f t="shared" si="58"/>
        <v>97219.357713726393</v>
      </c>
      <c r="CF131" s="5">
        <f t="shared" si="59"/>
        <v>439280.5743987668</v>
      </c>
      <c r="CG131" s="5">
        <f t="shared" si="33"/>
        <v>542780.64228627412</v>
      </c>
      <c r="CH131" s="5">
        <f t="shared" si="34"/>
        <v>536499.9321124932</v>
      </c>
    </row>
    <row r="132" spans="9:86" ht="14.25" customHeight="1">
      <c r="I132" s="150"/>
      <c r="J132" s="2">
        <v>127</v>
      </c>
      <c r="K132" s="118">
        <v>48700</v>
      </c>
      <c r="L132" s="5">
        <f t="shared" si="35"/>
        <v>558619.84463806986</v>
      </c>
      <c r="M132" s="5">
        <f t="shared" si="0"/>
        <v>4808.1062659259223</v>
      </c>
      <c r="N132" s="5">
        <f t="shared" si="1"/>
        <v>967.59483403919194</v>
      </c>
      <c r="O132" s="35">
        <f t="shared" si="2"/>
        <v>2.0785401950754484E-2</v>
      </c>
      <c r="P132" s="5">
        <f t="shared" si="3"/>
        <v>3840.5114318867304</v>
      </c>
      <c r="Q132" s="35">
        <f t="shared" si="4"/>
        <v>8.2500000000000004E-2</v>
      </c>
      <c r="R132" s="5">
        <f t="shared" si="36"/>
        <v>82347.750195969813</v>
      </c>
      <c r="S132" s="5">
        <f t="shared" si="37"/>
        <v>528281.74557662208</v>
      </c>
      <c r="T132" s="5">
        <f t="shared" si="38"/>
        <v>557652.24980403064</v>
      </c>
      <c r="U132" s="5">
        <f t="shared" si="39"/>
        <v>610629.49577259191</v>
      </c>
      <c r="V132" s="150"/>
      <c r="W132" s="2">
        <v>127</v>
      </c>
      <c r="X132" s="118">
        <v>48700</v>
      </c>
      <c r="Y132" s="5">
        <f t="shared" si="40"/>
        <v>555622.90079490247</v>
      </c>
      <c r="Z132" s="5">
        <f t="shared" si="41"/>
        <v>4696.0932728280159</v>
      </c>
      <c r="AA132" s="5">
        <f t="shared" si="5"/>
        <v>991.94060086199897</v>
      </c>
      <c r="AB132" s="35">
        <f t="shared" si="6"/>
        <v>2.1423320013114179E-2</v>
      </c>
      <c r="AC132" s="5">
        <f t="shared" si="7"/>
        <v>3704.1526719660169</v>
      </c>
      <c r="AD132" s="35">
        <f t="shared" si="8"/>
        <v>0.08</v>
      </c>
      <c r="AE132" s="5">
        <f t="shared" si="42"/>
        <v>85369.039805959677</v>
      </c>
      <c r="AF132" s="5">
        <f t="shared" si="43"/>
        <v>511034.8058431985</v>
      </c>
      <c r="AG132" s="5">
        <f t="shared" si="9"/>
        <v>554630.96019404044</v>
      </c>
      <c r="AH132" s="5">
        <f t="shared" si="10"/>
        <v>596403.84564915812</v>
      </c>
      <c r="AI132" s="150"/>
      <c r="AJ132" s="2">
        <v>127</v>
      </c>
      <c r="AK132" s="118">
        <v>48700</v>
      </c>
      <c r="AL132" s="5">
        <f t="shared" si="44"/>
        <v>552541.22081903147</v>
      </c>
      <c r="AM132" s="5">
        <f t="shared" si="45"/>
        <v>4585.0383715778862</v>
      </c>
      <c r="AN132" s="5">
        <f t="shared" si="11"/>
        <v>1016.5429871216415</v>
      </c>
      <c r="AO132" s="35">
        <f t="shared" si="12"/>
        <v>2.2077114585908806E-2</v>
      </c>
      <c r="AP132" s="5">
        <f t="shared" si="13"/>
        <v>3568.4953844562447</v>
      </c>
      <c r="AQ132" s="35">
        <f t="shared" si="14"/>
        <v>7.7499999999999999E-2</v>
      </c>
      <c r="AR132" s="5">
        <f t="shared" si="46"/>
        <v>88475.322168090279</v>
      </c>
      <c r="AS132" s="5">
        <f t="shared" si="47"/>
        <v>493824.55102230137</v>
      </c>
      <c r="AT132" s="5">
        <f t="shared" si="15"/>
        <v>551524.67783190985</v>
      </c>
      <c r="AU132" s="5">
        <f t="shared" si="16"/>
        <v>582299.87319039169</v>
      </c>
      <c r="AV132" s="150"/>
      <c r="AW132" s="2">
        <v>127</v>
      </c>
      <c r="AX132" s="118">
        <v>48700</v>
      </c>
      <c r="AY132" s="5">
        <f t="shared" si="48"/>
        <v>549374.04240799265</v>
      </c>
      <c r="AZ132" s="5">
        <f t="shared" si="49"/>
        <v>4474.9728547377763</v>
      </c>
      <c r="BA132" s="5">
        <f t="shared" si="17"/>
        <v>1041.3850896878225</v>
      </c>
      <c r="BB132" s="35">
        <f t="shared" si="18"/>
        <v>2.2747017717617706E-2</v>
      </c>
      <c r="BC132" s="5">
        <f t="shared" si="19"/>
        <v>3433.5877650499538</v>
      </c>
      <c r="BD132" s="35">
        <f t="shared" si="20"/>
        <v>7.4999999999999997E-2</v>
      </c>
      <c r="BE132" s="5">
        <f t="shared" si="50"/>
        <v>91667.342681694965</v>
      </c>
      <c r="BF132" s="5">
        <f t="shared" si="51"/>
        <v>476654.20987000241</v>
      </c>
      <c r="BG132" s="5">
        <f t="shared" si="21"/>
        <v>548332.65731830487</v>
      </c>
      <c r="BH132" s="5">
        <f t="shared" si="22"/>
        <v>568321.55255169736</v>
      </c>
      <c r="BI132" s="150"/>
      <c r="BJ132" s="2">
        <v>127</v>
      </c>
      <c r="BK132" s="118">
        <v>48700</v>
      </c>
      <c r="BL132" s="5">
        <f t="shared" si="52"/>
        <v>546120.70230628015</v>
      </c>
      <c r="BM132" s="5">
        <f t="shared" si="53"/>
        <v>4365.9281923596263</v>
      </c>
      <c r="BN132" s="5">
        <f t="shared" si="23"/>
        <v>1066.4489492591838</v>
      </c>
      <c r="BO132" s="35">
        <f t="shared" si="24"/>
        <v>2.3433258137013573E-2</v>
      </c>
      <c r="BP132" s="5">
        <f t="shared" si="25"/>
        <v>3299.4792431004425</v>
      </c>
      <c r="BQ132" s="35">
        <f t="shared" si="26"/>
        <v>7.2499999999999995E-2</v>
      </c>
      <c r="BR132" s="5">
        <f t="shared" si="54"/>
        <v>94945.746642979037</v>
      </c>
      <c r="BS132" s="5">
        <f t="shared" si="55"/>
        <v>459527.13378669356</v>
      </c>
      <c r="BT132" s="5">
        <f t="shared" si="27"/>
        <v>545054.25335702091</v>
      </c>
      <c r="BU132" s="5">
        <f t="shared" si="28"/>
        <v>554472.88042967254</v>
      </c>
      <c r="BV132" s="150"/>
      <c r="BW132" s="2">
        <v>127</v>
      </c>
      <c r="BX132" s="118">
        <v>48700</v>
      </c>
      <c r="BY132" s="5">
        <f t="shared" si="56"/>
        <v>542780.64228627412</v>
      </c>
      <c r="BZ132" s="5">
        <f t="shared" si="57"/>
        <v>4257.9359691467689</v>
      </c>
      <c r="CA132" s="5">
        <f t="shared" si="29"/>
        <v>1091.7155558101699</v>
      </c>
      <c r="CB132" s="35">
        <f t="shared" si="30"/>
        <v>2.4136060959249372E-2</v>
      </c>
      <c r="CC132" s="5">
        <f t="shared" si="31"/>
        <v>3166.220413336599</v>
      </c>
      <c r="CD132" s="35">
        <f t="shared" si="32"/>
        <v>7.0000000000000007E-2</v>
      </c>
      <c r="CE132" s="5">
        <f t="shared" si="58"/>
        <v>98311.073269536559</v>
      </c>
      <c r="CF132" s="5">
        <f t="shared" si="59"/>
        <v>442446.79481210338</v>
      </c>
      <c r="CG132" s="5">
        <f t="shared" si="33"/>
        <v>541688.92673046398</v>
      </c>
      <c r="CH132" s="5">
        <f t="shared" si="34"/>
        <v>540757.86808163999</v>
      </c>
    </row>
    <row r="133" spans="9:86" ht="14.25" customHeight="1">
      <c r="I133" s="150"/>
      <c r="J133" s="2">
        <v>128</v>
      </c>
      <c r="K133" s="118">
        <v>48731</v>
      </c>
      <c r="L133" s="5">
        <f t="shared" si="35"/>
        <v>557652.24980403064</v>
      </c>
      <c r="M133" s="5">
        <f t="shared" si="0"/>
        <v>4808.1062659259223</v>
      </c>
      <c r="N133" s="5">
        <f t="shared" si="1"/>
        <v>974.24704852321156</v>
      </c>
      <c r="O133" s="35">
        <f t="shared" si="2"/>
        <v>2.0964614751194783E-2</v>
      </c>
      <c r="P133" s="5">
        <f t="shared" si="3"/>
        <v>3833.8592174027108</v>
      </c>
      <c r="Q133" s="35">
        <f t="shared" si="4"/>
        <v>8.2500000000000004E-2</v>
      </c>
      <c r="R133" s="5">
        <f t="shared" si="36"/>
        <v>83321.997244493017</v>
      </c>
      <c r="S133" s="5">
        <f t="shared" si="37"/>
        <v>532115.60479402484</v>
      </c>
      <c r="T133" s="5">
        <f t="shared" si="38"/>
        <v>556678.00275550748</v>
      </c>
      <c r="U133" s="5">
        <f t="shared" si="39"/>
        <v>615437.60203851783</v>
      </c>
      <c r="V133" s="150"/>
      <c r="W133" s="2">
        <v>128</v>
      </c>
      <c r="X133" s="118">
        <v>48731</v>
      </c>
      <c r="Y133" s="5">
        <f t="shared" si="40"/>
        <v>554630.96019404044</v>
      </c>
      <c r="Z133" s="5">
        <f t="shared" si="41"/>
        <v>4696.0932728280159</v>
      </c>
      <c r="AA133" s="5">
        <f t="shared" si="5"/>
        <v>998.55353820107939</v>
      </c>
      <c r="AB133" s="35">
        <f t="shared" si="6"/>
        <v>2.1604712535738656E-2</v>
      </c>
      <c r="AC133" s="5">
        <f t="shared" si="7"/>
        <v>3697.5397346269365</v>
      </c>
      <c r="AD133" s="35">
        <f t="shared" si="8"/>
        <v>0.08</v>
      </c>
      <c r="AE133" s="5">
        <f t="shared" si="42"/>
        <v>86367.593344160763</v>
      </c>
      <c r="AF133" s="5">
        <f t="shared" si="43"/>
        <v>514732.34557782544</v>
      </c>
      <c r="AG133" s="5">
        <f t="shared" si="9"/>
        <v>553632.40665583941</v>
      </c>
      <c r="AH133" s="5">
        <f t="shared" si="10"/>
        <v>601099.93892198615</v>
      </c>
      <c r="AI133" s="150"/>
      <c r="AJ133" s="2">
        <v>128</v>
      </c>
      <c r="AK133" s="118">
        <v>48731</v>
      </c>
      <c r="AL133" s="5">
        <f t="shared" si="44"/>
        <v>551524.67783190985</v>
      </c>
      <c r="AM133" s="5">
        <f t="shared" si="45"/>
        <v>4585.0383715778862</v>
      </c>
      <c r="AN133" s="5">
        <f t="shared" si="11"/>
        <v>1023.1081605801351</v>
      </c>
      <c r="AO133" s="35">
        <f t="shared" si="12"/>
        <v>2.226065019470156E-2</v>
      </c>
      <c r="AP133" s="5">
        <f t="shared" si="13"/>
        <v>3561.9302109977511</v>
      </c>
      <c r="AQ133" s="35">
        <f t="shared" si="14"/>
        <v>7.7499999999999999E-2</v>
      </c>
      <c r="AR133" s="5">
        <f t="shared" si="46"/>
        <v>89498.430328670409</v>
      </c>
      <c r="AS133" s="5">
        <f t="shared" si="47"/>
        <v>497386.48123329913</v>
      </c>
      <c r="AT133" s="5">
        <f t="shared" si="15"/>
        <v>550501.56967132969</v>
      </c>
      <c r="AU133" s="5">
        <f t="shared" si="16"/>
        <v>586884.91156196955</v>
      </c>
      <c r="AV133" s="150"/>
      <c r="AW133" s="2">
        <v>128</v>
      </c>
      <c r="AX133" s="118">
        <v>48731</v>
      </c>
      <c r="AY133" s="5">
        <f t="shared" si="48"/>
        <v>548332.65731830487</v>
      </c>
      <c r="AZ133" s="5">
        <f t="shared" si="49"/>
        <v>4474.9728547377763</v>
      </c>
      <c r="BA133" s="5">
        <f t="shared" si="17"/>
        <v>1047.893746498371</v>
      </c>
      <c r="BB133" s="35">
        <f t="shared" si="18"/>
        <v>2.2932657375321849E-2</v>
      </c>
      <c r="BC133" s="5">
        <f t="shared" si="19"/>
        <v>3427.0791082394053</v>
      </c>
      <c r="BD133" s="35">
        <f t="shared" si="20"/>
        <v>7.4999999999999997E-2</v>
      </c>
      <c r="BE133" s="5">
        <f t="shared" si="50"/>
        <v>92715.236428193341</v>
      </c>
      <c r="BF133" s="5">
        <f t="shared" si="51"/>
        <v>480081.28897824179</v>
      </c>
      <c r="BG133" s="5">
        <f t="shared" si="21"/>
        <v>547284.76357180648</v>
      </c>
      <c r="BH133" s="5">
        <f t="shared" si="22"/>
        <v>572796.52540643513</v>
      </c>
      <c r="BI133" s="150"/>
      <c r="BJ133" s="2">
        <v>128</v>
      </c>
      <c r="BK133" s="118">
        <v>48731</v>
      </c>
      <c r="BL133" s="5">
        <f t="shared" si="52"/>
        <v>545054.25335702091</v>
      </c>
      <c r="BM133" s="5">
        <f t="shared" si="53"/>
        <v>4365.9281923596263</v>
      </c>
      <c r="BN133" s="5">
        <f t="shared" si="23"/>
        <v>1072.8920783276253</v>
      </c>
      <c r="BO133" s="35">
        <f t="shared" si="24"/>
        <v>2.3620960410152651E-2</v>
      </c>
      <c r="BP133" s="5">
        <f t="shared" si="25"/>
        <v>3293.036114032001</v>
      </c>
      <c r="BQ133" s="35">
        <f t="shared" si="26"/>
        <v>7.2499999999999995E-2</v>
      </c>
      <c r="BR133" s="5">
        <f t="shared" si="54"/>
        <v>96018.638721306663</v>
      </c>
      <c r="BS133" s="5">
        <f t="shared" si="55"/>
        <v>462820.16990072554</v>
      </c>
      <c r="BT133" s="5">
        <f t="shared" si="27"/>
        <v>543981.36127869331</v>
      </c>
      <c r="BU133" s="5">
        <f t="shared" si="28"/>
        <v>558838.80862203217</v>
      </c>
      <c r="BV133" s="150"/>
      <c r="BW133" s="2">
        <v>128</v>
      </c>
      <c r="BX133" s="118">
        <v>48731</v>
      </c>
      <c r="BY133" s="5">
        <f t="shared" si="56"/>
        <v>541688.92673046398</v>
      </c>
      <c r="BZ133" s="5">
        <f t="shared" si="57"/>
        <v>4257.9359691467689</v>
      </c>
      <c r="CA133" s="5">
        <f t="shared" si="29"/>
        <v>1098.0838965523953</v>
      </c>
      <c r="CB133" s="35">
        <f t="shared" si="30"/>
        <v>2.4325782028004089E-2</v>
      </c>
      <c r="CC133" s="5">
        <f t="shared" si="31"/>
        <v>3159.8520725943736</v>
      </c>
      <c r="CD133" s="35">
        <f t="shared" si="32"/>
        <v>7.0000000000000007E-2</v>
      </c>
      <c r="CE133" s="5">
        <f t="shared" si="58"/>
        <v>99409.15716608896</v>
      </c>
      <c r="CF133" s="5">
        <f t="shared" si="59"/>
        <v>445606.64688469778</v>
      </c>
      <c r="CG133" s="5">
        <f t="shared" si="33"/>
        <v>540590.84283391153</v>
      </c>
      <c r="CH133" s="5">
        <f t="shared" si="34"/>
        <v>545015.80405078677</v>
      </c>
    </row>
    <row r="134" spans="9:86" ht="14.25" customHeight="1">
      <c r="I134" s="150"/>
      <c r="J134" s="2">
        <v>129</v>
      </c>
      <c r="K134" s="118">
        <v>48761</v>
      </c>
      <c r="L134" s="5">
        <f t="shared" si="35"/>
        <v>556678.00275550748</v>
      </c>
      <c r="M134" s="5">
        <f t="shared" si="0"/>
        <v>4808.1062659259223</v>
      </c>
      <c r="N134" s="5">
        <f t="shared" si="1"/>
        <v>980.94499698180834</v>
      </c>
      <c r="O134" s="35">
        <f t="shared" si="2"/>
        <v>2.1145689079709627E-2</v>
      </c>
      <c r="P134" s="5">
        <f t="shared" si="3"/>
        <v>3827.161268944114</v>
      </c>
      <c r="Q134" s="35">
        <f t="shared" si="4"/>
        <v>8.2500000000000004E-2</v>
      </c>
      <c r="R134" s="5">
        <f t="shared" si="36"/>
        <v>84302.942241474826</v>
      </c>
      <c r="S134" s="5">
        <f t="shared" si="37"/>
        <v>535942.76606296899</v>
      </c>
      <c r="T134" s="5">
        <f t="shared" si="38"/>
        <v>555697.05775852571</v>
      </c>
      <c r="U134" s="5">
        <f t="shared" si="39"/>
        <v>620245.70830444386</v>
      </c>
      <c r="V134" s="150"/>
      <c r="W134" s="2">
        <v>129</v>
      </c>
      <c r="X134" s="118">
        <v>48761</v>
      </c>
      <c r="Y134" s="5">
        <f t="shared" si="40"/>
        <v>553632.40665583941</v>
      </c>
      <c r="Z134" s="5">
        <f t="shared" si="41"/>
        <v>4696.0932728280159</v>
      </c>
      <c r="AA134" s="5">
        <f t="shared" si="5"/>
        <v>1005.2105617890861</v>
      </c>
      <c r="AB134" s="35">
        <f t="shared" si="6"/>
        <v>2.1787970856568001E-2</v>
      </c>
      <c r="AC134" s="5">
        <f t="shared" si="7"/>
        <v>3690.8827110389298</v>
      </c>
      <c r="AD134" s="35">
        <f t="shared" si="8"/>
        <v>0.08</v>
      </c>
      <c r="AE134" s="5">
        <f t="shared" si="42"/>
        <v>87372.803905949855</v>
      </c>
      <c r="AF134" s="5">
        <f t="shared" si="43"/>
        <v>518423.22828886437</v>
      </c>
      <c r="AG134" s="5">
        <f t="shared" si="9"/>
        <v>552627.1960940503</v>
      </c>
      <c r="AH134" s="5">
        <f t="shared" si="10"/>
        <v>605796.03219481418</v>
      </c>
      <c r="AI134" s="150"/>
      <c r="AJ134" s="2">
        <v>129</v>
      </c>
      <c r="AK134" s="118">
        <v>48761</v>
      </c>
      <c r="AL134" s="5">
        <f t="shared" si="44"/>
        <v>550501.56967132969</v>
      </c>
      <c r="AM134" s="5">
        <f t="shared" si="45"/>
        <v>4585.0383715778862</v>
      </c>
      <c r="AN134" s="5">
        <f t="shared" si="11"/>
        <v>1029.7157341172151</v>
      </c>
      <c r="AO134" s="35">
        <f t="shared" si="12"/>
        <v>2.2446055543100328E-2</v>
      </c>
      <c r="AP134" s="5">
        <f t="shared" si="13"/>
        <v>3555.3226374606711</v>
      </c>
      <c r="AQ134" s="35">
        <f t="shared" si="14"/>
        <v>7.7499999999999999E-2</v>
      </c>
      <c r="AR134" s="5">
        <f t="shared" si="46"/>
        <v>90528.146062787622</v>
      </c>
      <c r="AS134" s="5">
        <f t="shared" si="47"/>
        <v>500941.80387075979</v>
      </c>
      <c r="AT134" s="5">
        <f t="shared" si="15"/>
        <v>549471.85393721249</v>
      </c>
      <c r="AU134" s="5">
        <f t="shared" si="16"/>
        <v>591469.94993354741</v>
      </c>
      <c r="AV134" s="150"/>
      <c r="AW134" s="2">
        <v>129</v>
      </c>
      <c r="AX134" s="118">
        <v>48761</v>
      </c>
      <c r="AY134" s="5">
        <f t="shared" si="48"/>
        <v>547284.76357180648</v>
      </c>
      <c r="AZ134" s="5">
        <f t="shared" si="49"/>
        <v>4474.9728547377763</v>
      </c>
      <c r="BA134" s="5">
        <f t="shared" si="17"/>
        <v>1054.4430824139858</v>
      </c>
      <c r="BB134" s="35">
        <f t="shared" si="18"/>
        <v>2.3120170396097008E-2</v>
      </c>
      <c r="BC134" s="5">
        <f t="shared" si="19"/>
        <v>3420.5297723237904</v>
      </c>
      <c r="BD134" s="35">
        <f t="shared" si="20"/>
        <v>7.4999999999999997E-2</v>
      </c>
      <c r="BE134" s="5">
        <f t="shared" si="50"/>
        <v>93769.679510607326</v>
      </c>
      <c r="BF134" s="5">
        <f t="shared" si="51"/>
        <v>483501.81875056558</v>
      </c>
      <c r="BG134" s="5">
        <f t="shared" si="21"/>
        <v>546230.3204893925</v>
      </c>
      <c r="BH134" s="5">
        <f t="shared" si="22"/>
        <v>577271.49826117291</v>
      </c>
      <c r="BI134" s="150"/>
      <c r="BJ134" s="2">
        <v>129</v>
      </c>
      <c r="BK134" s="118">
        <v>48761</v>
      </c>
      <c r="BL134" s="5">
        <f t="shared" si="52"/>
        <v>543981.36127869331</v>
      </c>
      <c r="BM134" s="5">
        <f t="shared" si="53"/>
        <v>4365.9281923596263</v>
      </c>
      <c r="BN134" s="5">
        <f t="shared" si="23"/>
        <v>1079.3741346341876</v>
      </c>
      <c r="BO134" s="35">
        <f t="shared" si="24"/>
        <v>2.3810539363267658E-2</v>
      </c>
      <c r="BP134" s="5">
        <f t="shared" si="25"/>
        <v>3286.5540577254387</v>
      </c>
      <c r="BQ134" s="35">
        <f t="shared" si="26"/>
        <v>7.2499999999999995E-2</v>
      </c>
      <c r="BR134" s="5">
        <f t="shared" si="54"/>
        <v>97098.012855940848</v>
      </c>
      <c r="BS134" s="5">
        <f t="shared" si="55"/>
        <v>466106.72395845095</v>
      </c>
      <c r="BT134" s="5">
        <f t="shared" si="27"/>
        <v>542901.98714405915</v>
      </c>
      <c r="BU134" s="5">
        <f t="shared" si="28"/>
        <v>563204.7368143918</v>
      </c>
      <c r="BV134" s="150"/>
      <c r="BW134" s="2">
        <v>129</v>
      </c>
      <c r="BX134" s="118">
        <v>48761</v>
      </c>
      <c r="BY134" s="5">
        <f t="shared" si="56"/>
        <v>540590.84283391153</v>
      </c>
      <c r="BZ134" s="5">
        <f t="shared" si="57"/>
        <v>4257.9359691467689</v>
      </c>
      <c r="CA134" s="5">
        <f t="shared" si="29"/>
        <v>1104.4893859489516</v>
      </c>
      <c r="CB134" s="35">
        <f t="shared" si="30"/>
        <v>2.4517382798989573E-2</v>
      </c>
      <c r="CC134" s="5">
        <f t="shared" si="31"/>
        <v>3153.4465831978173</v>
      </c>
      <c r="CD134" s="35">
        <f t="shared" si="32"/>
        <v>7.0000000000000007E-2</v>
      </c>
      <c r="CE134" s="5">
        <f t="shared" si="58"/>
        <v>100513.64655203791</v>
      </c>
      <c r="CF134" s="5">
        <f t="shared" si="59"/>
        <v>448760.09346789558</v>
      </c>
      <c r="CG134" s="5">
        <f t="shared" si="33"/>
        <v>539486.35344796255</v>
      </c>
      <c r="CH134" s="5">
        <f t="shared" si="34"/>
        <v>549273.74001993355</v>
      </c>
    </row>
    <row r="135" spans="9:86" ht="14.25" customHeight="1">
      <c r="I135" s="150"/>
      <c r="J135" s="2">
        <v>130</v>
      </c>
      <c r="K135" s="118">
        <v>48792</v>
      </c>
      <c r="L135" s="5">
        <f t="shared" si="35"/>
        <v>555697.05775852571</v>
      </c>
      <c r="M135" s="5">
        <f t="shared" si="0"/>
        <v>4808.1062659259223</v>
      </c>
      <c r="N135" s="5">
        <f t="shared" si="1"/>
        <v>987.68899383605822</v>
      </c>
      <c r="O135" s="35">
        <f t="shared" si="2"/>
        <v>2.1328649775185636E-2</v>
      </c>
      <c r="P135" s="5">
        <f t="shared" si="3"/>
        <v>3820.4172720898641</v>
      </c>
      <c r="Q135" s="35">
        <f t="shared" si="4"/>
        <v>8.2500000000000004E-2</v>
      </c>
      <c r="R135" s="5">
        <f t="shared" si="36"/>
        <v>85290.631235310881</v>
      </c>
      <c r="S135" s="5">
        <f t="shared" si="37"/>
        <v>539763.18333505886</v>
      </c>
      <c r="T135" s="5">
        <f t="shared" si="38"/>
        <v>554709.36876468966</v>
      </c>
      <c r="U135" s="5">
        <f t="shared" si="39"/>
        <v>625053.81457036978</v>
      </c>
      <c r="V135" s="150"/>
      <c r="W135" s="2">
        <v>130</v>
      </c>
      <c r="X135" s="118">
        <v>48792</v>
      </c>
      <c r="Y135" s="5">
        <f t="shared" si="40"/>
        <v>552627.1960940503</v>
      </c>
      <c r="Z135" s="5">
        <f t="shared" si="41"/>
        <v>4696.0932728280159</v>
      </c>
      <c r="AA135" s="5">
        <f t="shared" si="5"/>
        <v>1011.911965534347</v>
      </c>
      <c r="AB135" s="35">
        <f t="shared" si="6"/>
        <v>2.1973119803437226E-2</v>
      </c>
      <c r="AC135" s="5">
        <f t="shared" si="7"/>
        <v>3684.1813072936689</v>
      </c>
      <c r="AD135" s="35">
        <f t="shared" si="8"/>
        <v>0.08</v>
      </c>
      <c r="AE135" s="5">
        <f t="shared" si="42"/>
        <v>88384.715871484208</v>
      </c>
      <c r="AF135" s="5">
        <f t="shared" si="43"/>
        <v>522107.40959615802</v>
      </c>
      <c r="AG135" s="5">
        <f t="shared" si="9"/>
        <v>551615.28412851598</v>
      </c>
      <c r="AH135" s="5">
        <f t="shared" si="10"/>
        <v>610492.12546764221</v>
      </c>
      <c r="AI135" s="150"/>
      <c r="AJ135" s="2">
        <v>130</v>
      </c>
      <c r="AK135" s="118">
        <v>48792</v>
      </c>
      <c r="AL135" s="5">
        <f t="shared" si="44"/>
        <v>549471.85393721249</v>
      </c>
      <c r="AM135" s="5">
        <f t="shared" si="45"/>
        <v>4585.0383715778862</v>
      </c>
      <c r="AN135" s="5">
        <f t="shared" si="11"/>
        <v>1036.365981566722</v>
      </c>
      <c r="AO135" s="35">
        <f t="shared" si="12"/>
        <v>2.2633355447942115E-2</v>
      </c>
      <c r="AP135" s="5">
        <f t="shared" si="13"/>
        <v>3548.6723900111642</v>
      </c>
      <c r="AQ135" s="35">
        <f t="shared" si="14"/>
        <v>7.7499999999999999E-2</v>
      </c>
      <c r="AR135" s="5">
        <f t="shared" si="46"/>
        <v>91564.512044354342</v>
      </c>
      <c r="AS135" s="5">
        <f t="shared" si="47"/>
        <v>504490.47626077093</v>
      </c>
      <c r="AT135" s="5">
        <f t="shared" si="15"/>
        <v>548435.48795564577</v>
      </c>
      <c r="AU135" s="5">
        <f t="shared" si="16"/>
        <v>596054.98830512527</v>
      </c>
      <c r="AV135" s="150"/>
      <c r="AW135" s="2">
        <v>130</v>
      </c>
      <c r="AX135" s="118">
        <v>48792</v>
      </c>
      <c r="AY135" s="5">
        <f t="shared" si="48"/>
        <v>546230.3204893925</v>
      </c>
      <c r="AZ135" s="5">
        <f t="shared" si="49"/>
        <v>4474.9728547377763</v>
      </c>
      <c r="BA135" s="5">
        <f t="shared" si="17"/>
        <v>1061.0333516790733</v>
      </c>
      <c r="BB135" s="35">
        <f t="shared" si="18"/>
        <v>2.3309581585916624E-2</v>
      </c>
      <c r="BC135" s="5">
        <f t="shared" si="19"/>
        <v>3413.9395030587029</v>
      </c>
      <c r="BD135" s="35">
        <f t="shared" si="20"/>
        <v>7.4999999999999997E-2</v>
      </c>
      <c r="BE135" s="5">
        <f t="shared" si="50"/>
        <v>94830.712862286397</v>
      </c>
      <c r="BF135" s="5">
        <f t="shared" si="51"/>
        <v>486915.75825362426</v>
      </c>
      <c r="BG135" s="5">
        <f t="shared" si="21"/>
        <v>545169.2871377134</v>
      </c>
      <c r="BH135" s="5">
        <f t="shared" si="22"/>
        <v>581746.47111591068</v>
      </c>
      <c r="BI135" s="150"/>
      <c r="BJ135" s="2">
        <v>130</v>
      </c>
      <c r="BK135" s="118">
        <v>48792</v>
      </c>
      <c r="BL135" s="5">
        <f t="shared" si="52"/>
        <v>542901.98714405915</v>
      </c>
      <c r="BM135" s="5">
        <f t="shared" si="53"/>
        <v>4365.9281923596263</v>
      </c>
      <c r="BN135" s="5">
        <f t="shared" si="23"/>
        <v>1085.8953533642689</v>
      </c>
      <c r="BO135" s="35">
        <f t="shared" si="24"/>
        <v>2.4002019791674691E-2</v>
      </c>
      <c r="BP135" s="5">
        <f t="shared" si="25"/>
        <v>3280.0328389953575</v>
      </c>
      <c r="BQ135" s="35">
        <f t="shared" si="26"/>
        <v>7.2499999999999995E-2</v>
      </c>
      <c r="BR135" s="5">
        <f t="shared" si="54"/>
        <v>98183.908209305111</v>
      </c>
      <c r="BS135" s="5">
        <f t="shared" si="55"/>
        <v>469386.75679744629</v>
      </c>
      <c r="BT135" s="5">
        <f t="shared" si="27"/>
        <v>541816.09179069486</v>
      </c>
      <c r="BU135" s="5">
        <f t="shared" si="28"/>
        <v>567570.66500675143</v>
      </c>
      <c r="BV135" s="150"/>
      <c r="BW135" s="2">
        <v>130</v>
      </c>
      <c r="BX135" s="118">
        <v>48792</v>
      </c>
      <c r="BY135" s="5">
        <f t="shared" si="56"/>
        <v>539486.35344796255</v>
      </c>
      <c r="BZ135" s="5">
        <f t="shared" si="57"/>
        <v>4257.9359691467689</v>
      </c>
      <c r="CA135" s="5">
        <f t="shared" si="29"/>
        <v>1110.9322407003206</v>
      </c>
      <c r="CB135" s="35">
        <f t="shared" si="30"/>
        <v>2.4710888057133663E-2</v>
      </c>
      <c r="CC135" s="5">
        <f t="shared" si="31"/>
        <v>3147.0037284464483</v>
      </c>
      <c r="CD135" s="35">
        <f t="shared" si="32"/>
        <v>7.0000000000000007E-2</v>
      </c>
      <c r="CE135" s="5">
        <f t="shared" si="58"/>
        <v>101624.57879273823</v>
      </c>
      <c r="CF135" s="5">
        <f t="shared" si="59"/>
        <v>451907.09719634202</v>
      </c>
      <c r="CG135" s="5">
        <f t="shared" si="33"/>
        <v>538375.4212072622</v>
      </c>
      <c r="CH135" s="5">
        <f t="shared" si="34"/>
        <v>553531.67598908022</v>
      </c>
    </row>
    <row r="136" spans="9:86" ht="14.25" customHeight="1">
      <c r="I136" s="150"/>
      <c r="J136" s="2">
        <v>131</v>
      </c>
      <c r="K136" s="118">
        <v>48823</v>
      </c>
      <c r="L136" s="5">
        <f t="shared" si="35"/>
        <v>554709.36876468966</v>
      </c>
      <c r="M136" s="5">
        <f t="shared" si="0"/>
        <v>4808.1062659259223</v>
      </c>
      <c r="N136" s="5">
        <f t="shared" si="1"/>
        <v>994.47935566868091</v>
      </c>
      <c r="O136" s="35">
        <f t="shared" si="2"/>
        <v>2.1513522107261408E-2</v>
      </c>
      <c r="P136" s="5">
        <f t="shared" si="3"/>
        <v>3813.6269102572414</v>
      </c>
      <c r="Q136" s="35">
        <f t="shared" si="4"/>
        <v>8.2500000000000004E-2</v>
      </c>
      <c r="R136" s="5">
        <f t="shared" si="36"/>
        <v>86285.110590979559</v>
      </c>
      <c r="S136" s="5">
        <f t="shared" si="37"/>
        <v>543576.81024531613</v>
      </c>
      <c r="T136" s="5">
        <f t="shared" si="38"/>
        <v>553714.88940902101</v>
      </c>
      <c r="U136" s="5">
        <f t="shared" si="39"/>
        <v>629861.9208362957</v>
      </c>
      <c r="V136" s="150"/>
      <c r="W136" s="2">
        <v>131</v>
      </c>
      <c r="X136" s="118">
        <v>48823</v>
      </c>
      <c r="Y136" s="5">
        <f t="shared" si="40"/>
        <v>551615.28412851598</v>
      </c>
      <c r="Z136" s="5">
        <f t="shared" si="41"/>
        <v>4696.0932728280159</v>
      </c>
      <c r="AA136" s="5">
        <f t="shared" si="5"/>
        <v>1018.6580453045758</v>
      </c>
      <c r="AB136" s="35">
        <f t="shared" si="6"/>
        <v>2.2160184634780665E-2</v>
      </c>
      <c r="AC136" s="5">
        <f t="shared" si="7"/>
        <v>3677.4352275234401</v>
      </c>
      <c r="AD136" s="35">
        <f t="shared" si="8"/>
        <v>0.08</v>
      </c>
      <c r="AE136" s="5">
        <f t="shared" si="42"/>
        <v>89403.373916788783</v>
      </c>
      <c r="AF136" s="5">
        <f t="shared" si="43"/>
        <v>525784.8448236814</v>
      </c>
      <c r="AG136" s="5">
        <f t="shared" si="9"/>
        <v>550596.62608321139</v>
      </c>
      <c r="AH136" s="5">
        <f t="shared" si="10"/>
        <v>615188.21874047024</v>
      </c>
      <c r="AI136" s="150"/>
      <c r="AJ136" s="2">
        <v>131</v>
      </c>
      <c r="AK136" s="118">
        <v>48823</v>
      </c>
      <c r="AL136" s="5">
        <f t="shared" si="44"/>
        <v>548435.48795564577</v>
      </c>
      <c r="AM136" s="5">
        <f t="shared" si="45"/>
        <v>4585.0383715778862</v>
      </c>
      <c r="AN136" s="5">
        <f t="shared" si="11"/>
        <v>1043.0591785310071</v>
      </c>
      <c r="AO136" s="35">
        <f t="shared" si="12"/>
        <v>2.282257515652299E-2</v>
      </c>
      <c r="AP136" s="5">
        <f t="shared" si="13"/>
        <v>3541.9791930468791</v>
      </c>
      <c r="AQ136" s="35">
        <f t="shared" si="14"/>
        <v>7.7499999999999999E-2</v>
      </c>
      <c r="AR136" s="5">
        <f t="shared" si="46"/>
        <v>92607.571222885352</v>
      </c>
      <c r="AS136" s="5">
        <f t="shared" si="47"/>
        <v>508032.45545381779</v>
      </c>
      <c r="AT136" s="5">
        <f t="shared" si="15"/>
        <v>547392.42877711472</v>
      </c>
      <c r="AU136" s="5">
        <f t="shared" si="16"/>
        <v>600640.02667670313</v>
      </c>
      <c r="AV136" s="150"/>
      <c r="AW136" s="2">
        <v>131</v>
      </c>
      <c r="AX136" s="118">
        <v>48823</v>
      </c>
      <c r="AY136" s="5">
        <f t="shared" si="48"/>
        <v>545169.2871377134</v>
      </c>
      <c r="AZ136" s="5">
        <f t="shared" si="49"/>
        <v>4474.9728547377763</v>
      </c>
      <c r="BA136" s="5">
        <f t="shared" si="17"/>
        <v>1067.664810127068</v>
      </c>
      <c r="BB136" s="35">
        <f t="shared" si="18"/>
        <v>2.3500916181084179E-2</v>
      </c>
      <c r="BC136" s="5">
        <f t="shared" si="19"/>
        <v>3407.3080446107083</v>
      </c>
      <c r="BD136" s="35">
        <f t="shared" si="20"/>
        <v>7.4999999999999997E-2</v>
      </c>
      <c r="BE136" s="5">
        <f t="shared" si="50"/>
        <v>95898.377672413466</v>
      </c>
      <c r="BF136" s="5">
        <f t="shared" si="51"/>
        <v>490323.06629823497</v>
      </c>
      <c r="BG136" s="5">
        <f t="shared" si="21"/>
        <v>544101.62232758629</v>
      </c>
      <c r="BH136" s="5">
        <f t="shared" si="22"/>
        <v>586221.44397064846</v>
      </c>
      <c r="BI136" s="150"/>
      <c r="BJ136" s="2">
        <v>131</v>
      </c>
      <c r="BK136" s="118">
        <v>48823</v>
      </c>
      <c r="BL136" s="5">
        <f t="shared" si="52"/>
        <v>541816.09179069486</v>
      </c>
      <c r="BM136" s="5">
        <f t="shared" si="53"/>
        <v>4365.9281923596263</v>
      </c>
      <c r="BN136" s="5">
        <f t="shared" si="23"/>
        <v>1092.4559711241782</v>
      </c>
      <c r="BO136" s="35">
        <f t="shared" si="24"/>
        <v>2.4195426920901358E-2</v>
      </c>
      <c r="BP136" s="5">
        <f t="shared" si="25"/>
        <v>3273.4722212354482</v>
      </c>
      <c r="BQ136" s="35">
        <f t="shared" si="26"/>
        <v>7.2499999999999995E-2</v>
      </c>
      <c r="BR136" s="5">
        <f t="shared" si="54"/>
        <v>99276.364180429286</v>
      </c>
      <c r="BS136" s="5">
        <f t="shared" si="55"/>
        <v>472660.22901868174</v>
      </c>
      <c r="BT136" s="5">
        <f t="shared" si="27"/>
        <v>540723.63581957063</v>
      </c>
      <c r="BU136" s="5">
        <f t="shared" si="28"/>
        <v>571936.59319911106</v>
      </c>
      <c r="BV136" s="150"/>
      <c r="BW136" s="2">
        <v>131</v>
      </c>
      <c r="BX136" s="118">
        <v>48823</v>
      </c>
      <c r="BY136" s="5">
        <f t="shared" si="56"/>
        <v>538375.4212072622</v>
      </c>
      <c r="BZ136" s="5">
        <f t="shared" si="57"/>
        <v>4257.9359691467689</v>
      </c>
      <c r="CA136" s="5">
        <f t="shared" si="29"/>
        <v>1117.4126787710725</v>
      </c>
      <c r="CB136" s="35">
        <f t="shared" si="30"/>
        <v>2.4906323017466897E-2</v>
      </c>
      <c r="CC136" s="5">
        <f t="shared" si="31"/>
        <v>3140.5232903756964</v>
      </c>
      <c r="CD136" s="35">
        <f t="shared" si="32"/>
        <v>7.0000000000000007E-2</v>
      </c>
      <c r="CE136" s="5">
        <f t="shared" si="58"/>
        <v>102741.9914715093</v>
      </c>
      <c r="CF136" s="5">
        <f t="shared" si="59"/>
        <v>455047.62048671773</v>
      </c>
      <c r="CG136" s="5">
        <f t="shared" si="33"/>
        <v>537258.00852849113</v>
      </c>
      <c r="CH136" s="5">
        <f t="shared" si="34"/>
        <v>557789.611958227</v>
      </c>
    </row>
    <row r="137" spans="9:86" ht="14.25" customHeight="1">
      <c r="I137" s="150"/>
      <c r="J137" s="2">
        <v>132</v>
      </c>
      <c r="K137" s="118">
        <v>48853</v>
      </c>
      <c r="L137" s="5">
        <f t="shared" si="35"/>
        <v>553714.88940902101</v>
      </c>
      <c r="M137" s="5">
        <f t="shared" si="0"/>
        <v>4808.1062659259223</v>
      </c>
      <c r="N137" s="5">
        <f t="shared" si="1"/>
        <v>1001.3164012389029</v>
      </c>
      <c r="O137" s="35">
        <f t="shared" si="2"/>
        <v>2.1700331785716065E-2</v>
      </c>
      <c r="P137" s="5">
        <f t="shared" si="3"/>
        <v>3806.7898646870194</v>
      </c>
      <c r="Q137" s="35">
        <f t="shared" si="4"/>
        <v>8.2500000000000004E-2</v>
      </c>
      <c r="R137" s="5">
        <f t="shared" si="36"/>
        <v>87286.426992218461</v>
      </c>
      <c r="S137" s="5">
        <f t="shared" si="37"/>
        <v>547383.60011000314</v>
      </c>
      <c r="T137" s="5">
        <f t="shared" si="38"/>
        <v>552713.57300778211</v>
      </c>
      <c r="U137" s="5">
        <f t="shared" si="39"/>
        <v>634670.02710222162</v>
      </c>
      <c r="V137" s="150"/>
      <c r="W137" s="2">
        <v>132</v>
      </c>
      <c r="X137" s="118">
        <v>48853</v>
      </c>
      <c r="Y137" s="5">
        <f t="shared" si="40"/>
        <v>550596.62608321139</v>
      </c>
      <c r="Z137" s="5">
        <f t="shared" si="41"/>
        <v>4696.0932728280159</v>
      </c>
      <c r="AA137" s="5">
        <f t="shared" si="5"/>
        <v>1025.4490989399396</v>
      </c>
      <c r="AB137" s="35">
        <f t="shared" si="6"/>
        <v>2.2349191049019557E-2</v>
      </c>
      <c r="AC137" s="5">
        <f t="shared" si="7"/>
        <v>3670.6441738880762</v>
      </c>
      <c r="AD137" s="35">
        <f t="shared" si="8"/>
        <v>0.08</v>
      </c>
      <c r="AE137" s="5">
        <f t="shared" si="42"/>
        <v>90428.823015728718</v>
      </c>
      <c r="AF137" s="5">
        <f t="shared" si="43"/>
        <v>529455.48899756942</v>
      </c>
      <c r="AG137" s="5">
        <f t="shared" si="9"/>
        <v>549571.1769842715</v>
      </c>
      <c r="AH137" s="5">
        <f t="shared" si="10"/>
        <v>619884.31201329816</v>
      </c>
      <c r="AI137" s="150"/>
      <c r="AJ137" s="2">
        <v>132</v>
      </c>
      <c r="AK137" s="118">
        <v>48853</v>
      </c>
      <c r="AL137" s="5">
        <f t="shared" si="44"/>
        <v>547392.42877711472</v>
      </c>
      <c r="AM137" s="5">
        <f t="shared" si="45"/>
        <v>4585.0383715778862</v>
      </c>
      <c r="AN137" s="5">
        <f t="shared" si="11"/>
        <v>1049.7956023923539</v>
      </c>
      <c r="AO137" s="35">
        <f t="shared" si="12"/>
        <v>2.3013740355984483E-2</v>
      </c>
      <c r="AP137" s="5">
        <f t="shared" si="13"/>
        <v>3535.2427691855323</v>
      </c>
      <c r="AQ137" s="35">
        <f t="shared" si="14"/>
        <v>7.7499999999999999E-2</v>
      </c>
      <c r="AR137" s="5">
        <f t="shared" si="46"/>
        <v>93657.366825277699</v>
      </c>
      <c r="AS137" s="5">
        <f t="shared" si="47"/>
        <v>511567.6982230033</v>
      </c>
      <c r="AT137" s="5">
        <f t="shared" si="15"/>
        <v>546342.63317472232</v>
      </c>
      <c r="AU137" s="5">
        <f t="shared" si="16"/>
        <v>605225.06504828099</v>
      </c>
      <c r="AV137" s="150"/>
      <c r="AW137" s="2">
        <v>132</v>
      </c>
      <c r="AX137" s="118">
        <v>48853</v>
      </c>
      <c r="AY137" s="5">
        <f t="shared" si="48"/>
        <v>544101.62232758629</v>
      </c>
      <c r="AZ137" s="5">
        <f t="shared" si="49"/>
        <v>4474.9728547377763</v>
      </c>
      <c r="BA137" s="5">
        <f t="shared" si="17"/>
        <v>1074.3377151903624</v>
      </c>
      <c r="BB137" s="35">
        <f t="shared" si="18"/>
        <v>2.3694199857618607E-2</v>
      </c>
      <c r="BC137" s="5">
        <f t="shared" si="19"/>
        <v>3400.6351395474139</v>
      </c>
      <c r="BD137" s="35">
        <f t="shared" si="20"/>
        <v>7.4999999999999997E-2</v>
      </c>
      <c r="BE137" s="5">
        <f t="shared" si="50"/>
        <v>96972.715387603821</v>
      </c>
      <c r="BF137" s="5">
        <f t="shared" si="51"/>
        <v>493723.70143778238</v>
      </c>
      <c r="BG137" s="5">
        <f t="shared" si="21"/>
        <v>543027.28461239592</v>
      </c>
      <c r="BH137" s="5">
        <f t="shared" si="22"/>
        <v>590696.41682538623</v>
      </c>
      <c r="BI137" s="150"/>
      <c r="BJ137" s="2">
        <v>132</v>
      </c>
      <c r="BK137" s="118">
        <v>48853</v>
      </c>
      <c r="BL137" s="5">
        <f t="shared" si="52"/>
        <v>540723.63581957063</v>
      </c>
      <c r="BM137" s="5">
        <f t="shared" si="53"/>
        <v>4365.9281923596263</v>
      </c>
      <c r="BN137" s="5">
        <f t="shared" si="23"/>
        <v>1099.0562259497206</v>
      </c>
      <c r="BO137" s="35">
        <f t="shared" si="24"/>
        <v>2.4390786416071258E-2</v>
      </c>
      <c r="BP137" s="5">
        <f t="shared" si="25"/>
        <v>3266.8719664099058</v>
      </c>
      <c r="BQ137" s="35">
        <f t="shared" si="26"/>
        <v>7.2499999999999995E-2</v>
      </c>
      <c r="BR137" s="5">
        <f t="shared" si="54"/>
        <v>100375.42040637901</v>
      </c>
      <c r="BS137" s="5">
        <f t="shared" si="55"/>
        <v>475927.10098509165</v>
      </c>
      <c r="BT137" s="5">
        <f t="shared" si="27"/>
        <v>539624.57959362096</v>
      </c>
      <c r="BU137" s="5">
        <f t="shared" si="28"/>
        <v>576302.52139147068</v>
      </c>
      <c r="BV137" s="150"/>
      <c r="BW137" s="2">
        <v>132</v>
      </c>
      <c r="BX137" s="118">
        <v>48853</v>
      </c>
      <c r="BY137" s="5">
        <f t="shared" si="56"/>
        <v>537258.00852849113</v>
      </c>
      <c r="BZ137" s="5">
        <f t="shared" si="57"/>
        <v>4257.9359691467689</v>
      </c>
      <c r="CA137" s="5">
        <f t="shared" si="29"/>
        <v>1123.9309193972372</v>
      </c>
      <c r="CB137" s="35">
        <f t="shared" si="30"/>
        <v>2.5103713334506044E-2</v>
      </c>
      <c r="CC137" s="5">
        <f t="shared" si="31"/>
        <v>3134.0050497495317</v>
      </c>
      <c r="CD137" s="35">
        <f t="shared" si="32"/>
        <v>7.0000000000000007E-2</v>
      </c>
      <c r="CE137" s="5">
        <f t="shared" si="58"/>
        <v>103865.92239090655</v>
      </c>
      <c r="CF137" s="5">
        <f t="shared" si="59"/>
        <v>458181.62553646724</v>
      </c>
      <c r="CG137" s="5">
        <f t="shared" si="33"/>
        <v>536134.07760909386</v>
      </c>
      <c r="CH137" s="5">
        <f t="shared" si="34"/>
        <v>562047.54792737379</v>
      </c>
    </row>
    <row r="138" spans="9:86" ht="14.25" customHeight="1">
      <c r="I138" s="150"/>
      <c r="J138" s="2">
        <v>133</v>
      </c>
      <c r="K138" s="118">
        <v>48884</v>
      </c>
      <c r="L138" s="5">
        <f t="shared" si="35"/>
        <v>552713.57300778211</v>
      </c>
      <c r="M138" s="5">
        <f t="shared" si="0"/>
        <v>4808.1062659259223</v>
      </c>
      <c r="N138" s="5">
        <f t="shared" si="1"/>
        <v>1008.2004514974205</v>
      </c>
      <c r="O138" s="35">
        <f t="shared" si="2"/>
        <v>2.1889104970104836E-2</v>
      </c>
      <c r="P138" s="5">
        <f t="shared" si="3"/>
        <v>3799.9058144285018</v>
      </c>
      <c r="Q138" s="35">
        <f t="shared" si="4"/>
        <v>8.2500000000000004E-2</v>
      </c>
      <c r="R138" s="5">
        <f t="shared" si="36"/>
        <v>88294.627443715886</v>
      </c>
      <c r="S138" s="5">
        <f t="shared" si="37"/>
        <v>551183.50592443161</v>
      </c>
      <c r="T138" s="5">
        <f t="shared" si="38"/>
        <v>551705.37255628465</v>
      </c>
      <c r="U138" s="5">
        <f t="shared" si="39"/>
        <v>639478.13336814754</v>
      </c>
      <c r="V138" s="150"/>
      <c r="W138" s="2">
        <v>133</v>
      </c>
      <c r="X138" s="118">
        <v>48884</v>
      </c>
      <c r="Y138" s="5">
        <f t="shared" si="40"/>
        <v>549571.1769842715</v>
      </c>
      <c r="Z138" s="5">
        <f t="shared" si="41"/>
        <v>4696.0932728280159</v>
      </c>
      <c r="AA138" s="5">
        <f t="shared" si="5"/>
        <v>1032.2854262662058</v>
      </c>
      <c r="AB138" s="35">
        <f t="shared" si="6"/>
        <v>2.2540165194196479E-2</v>
      </c>
      <c r="AC138" s="5">
        <f t="shared" si="7"/>
        <v>3663.80784656181</v>
      </c>
      <c r="AD138" s="35">
        <f t="shared" si="8"/>
        <v>0.08</v>
      </c>
      <c r="AE138" s="5">
        <f t="shared" si="42"/>
        <v>91461.108441994918</v>
      </c>
      <c r="AF138" s="5">
        <f t="shared" si="43"/>
        <v>533119.2968441312</v>
      </c>
      <c r="AG138" s="5">
        <f t="shared" si="9"/>
        <v>548538.89155800524</v>
      </c>
      <c r="AH138" s="5">
        <f t="shared" si="10"/>
        <v>624580.40528612607</v>
      </c>
      <c r="AI138" s="150"/>
      <c r="AJ138" s="2">
        <v>133</v>
      </c>
      <c r="AK138" s="118">
        <v>48884</v>
      </c>
      <c r="AL138" s="5">
        <f t="shared" si="44"/>
        <v>546342.63317472232</v>
      </c>
      <c r="AM138" s="5">
        <f t="shared" si="45"/>
        <v>4585.0383715778862</v>
      </c>
      <c r="AN138" s="5">
        <f t="shared" si="11"/>
        <v>1056.5755323244712</v>
      </c>
      <c r="AO138" s="35">
        <f t="shared" si="12"/>
        <v>2.3206877182947012E-2</v>
      </c>
      <c r="AP138" s="5">
        <f t="shared" si="13"/>
        <v>3528.462839253415</v>
      </c>
      <c r="AQ138" s="35">
        <f t="shared" si="14"/>
        <v>7.7499999999999999E-2</v>
      </c>
      <c r="AR138" s="5">
        <f t="shared" si="46"/>
        <v>94713.942357602165</v>
      </c>
      <c r="AS138" s="5">
        <f t="shared" si="47"/>
        <v>515096.16106225672</v>
      </c>
      <c r="AT138" s="5">
        <f t="shared" si="15"/>
        <v>545286.05764239782</v>
      </c>
      <c r="AU138" s="5">
        <f t="shared" si="16"/>
        <v>609810.10341985885</v>
      </c>
      <c r="AV138" s="150"/>
      <c r="AW138" s="2">
        <v>133</v>
      </c>
      <c r="AX138" s="118">
        <v>48884</v>
      </c>
      <c r="AY138" s="5">
        <f t="shared" si="48"/>
        <v>543027.28461239592</v>
      </c>
      <c r="AZ138" s="5">
        <f t="shared" si="49"/>
        <v>4474.9728547377763</v>
      </c>
      <c r="BA138" s="5">
        <f t="shared" si="17"/>
        <v>1081.052325910302</v>
      </c>
      <c r="BB138" s="35">
        <f t="shared" si="18"/>
        <v>2.3889458740886799E-2</v>
      </c>
      <c r="BC138" s="5">
        <f t="shared" si="19"/>
        <v>3393.9205288274743</v>
      </c>
      <c r="BD138" s="35">
        <f t="shared" si="20"/>
        <v>7.4999999999999997E-2</v>
      </c>
      <c r="BE138" s="5">
        <f t="shared" si="50"/>
        <v>98053.767713514128</v>
      </c>
      <c r="BF138" s="5">
        <f t="shared" si="51"/>
        <v>497117.62196660985</v>
      </c>
      <c r="BG138" s="5">
        <f t="shared" si="21"/>
        <v>541946.23228648561</v>
      </c>
      <c r="BH138" s="5">
        <f t="shared" si="22"/>
        <v>595171.389680124</v>
      </c>
      <c r="BI138" s="150"/>
      <c r="BJ138" s="2">
        <v>133</v>
      </c>
      <c r="BK138" s="118">
        <v>48884</v>
      </c>
      <c r="BL138" s="5">
        <f t="shared" si="52"/>
        <v>539624.57959362096</v>
      </c>
      <c r="BM138" s="5">
        <f t="shared" si="53"/>
        <v>4365.9281923596263</v>
      </c>
      <c r="BN138" s="5">
        <f t="shared" si="23"/>
        <v>1105.6963573148332</v>
      </c>
      <c r="BO138" s="35">
        <f t="shared" si="24"/>
        <v>2.4588124391535494E-2</v>
      </c>
      <c r="BP138" s="5">
        <f t="shared" si="25"/>
        <v>3260.2318350447931</v>
      </c>
      <c r="BQ138" s="35">
        <f t="shared" si="26"/>
        <v>7.2499999999999995E-2</v>
      </c>
      <c r="BR138" s="5">
        <f t="shared" si="54"/>
        <v>101481.11676369385</v>
      </c>
      <c r="BS138" s="5">
        <f t="shared" si="55"/>
        <v>479187.33282013645</v>
      </c>
      <c r="BT138" s="5">
        <f t="shared" si="27"/>
        <v>538518.88323630614</v>
      </c>
      <c r="BU138" s="5">
        <f t="shared" si="28"/>
        <v>580668.44958383031</v>
      </c>
      <c r="BV138" s="150"/>
      <c r="BW138" s="2">
        <v>133</v>
      </c>
      <c r="BX138" s="118">
        <v>48884</v>
      </c>
      <c r="BY138" s="5">
        <f t="shared" si="56"/>
        <v>536134.07760909386</v>
      </c>
      <c r="BZ138" s="5">
        <f t="shared" si="57"/>
        <v>4257.9359691467689</v>
      </c>
      <c r="CA138" s="5">
        <f t="shared" si="29"/>
        <v>1130.4871830937213</v>
      </c>
      <c r="CB138" s="35">
        <f t="shared" si="30"/>
        <v>2.5303085111884619E-2</v>
      </c>
      <c r="CC138" s="5">
        <f t="shared" si="31"/>
        <v>3127.4487860530476</v>
      </c>
      <c r="CD138" s="35">
        <f t="shared" si="32"/>
        <v>7.0000000000000007E-2</v>
      </c>
      <c r="CE138" s="5">
        <f t="shared" si="58"/>
        <v>104996.40957400027</v>
      </c>
      <c r="CF138" s="5">
        <f t="shared" si="59"/>
        <v>461309.07432252029</v>
      </c>
      <c r="CG138" s="5">
        <f t="shared" si="33"/>
        <v>535003.59042600018</v>
      </c>
      <c r="CH138" s="5">
        <f t="shared" si="34"/>
        <v>566305.48389652057</v>
      </c>
    </row>
    <row r="139" spans="9:86" ht="14.25" customHeight="1">
      <c r="I139" s="150"/>
      <c r="J139" s="2">
        <v>134</v>
      </c>
      <c r="K139" s="118">
        <v>48914</v>
      </c>
      <c r="L139" s="5">
        <f t="shared" si="35"/>
        <v>551705.37255628465</v>
      </c>
      <c r="M139" s="5">
        <f t="shared" si="0"/>
        <v>4808.1062659259223</v>
      </c>
      <c r="N139" s="5">
        <f t="shared" si="1"/>
        <v>1015.1318296014651</v>
      </c>
      <c r="O139" s="35">
        <f t="shared" si="2"/>
        <v>2.2079868279649251E-2</v>
      </c>
      <c r="P139" s="5">
        <f t="shared" si="3"/>
        <v>3792.9744363244572</v>
      </c>
      <c r="Q139" s="35">
        <f t="shared" si="4"/>
        <v>8.2500000000000004E-2</v>
      </c>
      <c r="R139" s="5">
        <f t="shared" si="36"/>
        <v>89309.759273317351</v>
      </c>
      <c r="S139" s="5">
        <f t="shared" si="37"/>
        <v>554976.48036075605</v>
      </c>
      <c r="T139" s="5">
        <f t="shared" si="38"/>
        <v>550690.24072668317</v>
      </c>
      <c r="U139" s="5">
        <f t="shared" si="39"/>
        <v>644286.23963407334</v>
      </c>
      <c r="V139" s="150"/>
      <c r="W139" s="2">
        <v>134</v>
      </c>
      <c r="X139" s="118">
        <v>48914</v>
      </c>
      <c r="Y139" s="5">
        <f t="shared" si="40"/>
        <v>548538.89155800524</v>
      </c>
      <c r="Z139" s="5">
        <f t="shared" si="41"/>
        <v>4696.0932728280159</v>
      </c>
      <c r="AA139" s="5">
        <f t="shared" si="5"/>
        <v>1039.1673291079805</v>
      </c>
      <c r="AB139" s="35">
        <f t="shared" si="6"/>
        <v>2.2733133677864528E-2</v>
      </c>
      <c r="AC139" s="5">
        <f t="shared" si="7"/>
        <v>3656.9259437200353</v>
      </c>
      <c r="AD139" s="35">
        <f t="shared" si="8"/>
        <v>0.08</v>
      </c>
      <c r="AE139" s="5">
        <f t="shared" si="42"/>
        <v>92500.275771102897</v>
      </c>
      <c r="AF139" s="5">
        <f t="shared" si="43"/>
        <v>536776.22278785123</v>
      </c>
      <c r="AG139" s="5">
        <f t="shared" si="9"/>
        <v>547499.72422889725</v>
      </c>
      <c r="AH139" s="5">
        <f t="shared" si="10"/>
        <v>629276.4985589541</v>
      </c>
      <c r="AI139" s="150"/>
      <c r="AJ139" s="2">
        <v>134</v>
      </c>
      <c r="AK139" s="118">
        <v>48914</v>
      </c>
      <c r="AL139" s="5">
        <f t="shared" si="44"/>
        <v>545286.05764239782</v>
      </c>
      <c r="AM139" s="5">
        <f t="shared" si="45"/>
        <v>4585.0383715778862</v>
      </c>
      <c r="AN139" s="5">
        <f t="shared" si="11"/>
        <v>1063.3992493040669</v>
      </c>
      <c r="AO139" s="35">
        <f t="shared" si="12"/>
        <v>2.3402012233398075E-2</v>
      </c>
      <c r="AP139" s="5">
        <f t="shared" si="13"/>
        <v>3521.6391222738193</v>
      </c>
      <c r="AQ139" s="35">
        <f t="shared" si="14"/>
        <v>7.7499999999999999E-2</v>
      </c>
      <c r="AR139" s="5">
        <f t="shared" si="46"/>
        <v>95777.341606906237</v>
      </c>
      <c r="AS139" s="5">
        <f t="shared" si="47"/>
        <v>518617.80018453056</v>
      </c>
      <c r="AT139" s="5">
        <f t="shared" si="15"/>
        <v>544222.65839309373</v>
      </c>
      <c r="AU139" s="5">
        <f t="shared" si="16"/>
        <v>614395.14179143682</v>
      </c>
      <c r="AV139" s="150"/>
      <c r="AW139" s="2">
        <v>134</v>
      </c>
      <c r="AX139" s="118">
        <v>48914</v>
      </c>
      <c r="AY139" s="5">
        <f t="shared" si="48"/>
        <v>541946.23228648561</v>
      </c>
      <c r="AZ139" s="5">
        <f t="shared" si="49"/>
        <v>4474.9728547377763</v>
      </c>
      <c r="BA139" s="5">
        <f t="shared" si="17"/>
        <v>1087.8089029472417</v>
      </c>
      <c r="BB139" s="35">
        <f t="shared" si="18"/>
        <v>2.4086719415490655E-2</v>
      </c>
      <c r="BC139" s="5">
        <f t="shared" si="19"/>
        <v>3387.1639517905346</v>
      </c>
      <c r="BD139" s="35">
        <f t="shared" si="20"/>
        <v>7.4999999999999997E-2</v>
      </c>
      <c r="BE139" s="5">
        <f t="shared" si="50"/>
        <v>99141.576616461374</v>
      </c>
      <c r="BF139" s="5">
        <f t="shared" si="51"/>
        <v>500504.78591840039</v>
      </c>
      <c r="BG139" s="5">
        <f t="shared" si="21"/>
        <v>540858.42338353838</v>
      </c>
      <c r="BH139" s="5">
        <f t="shared" si="22"/>
        <v>599646.36253486178</v>
      </c>
      <c r="BI139" s="150"/>
      <c r="BJ139" s="2">
        <v>134</v>
      </c>
      <c r="BK139" s="118">
        <v>48914</v>
      </c>
      <c r="BL139" s="5">
        <f t="shared" si="52"/>
        <v>538518.88323630614</v>
      </c>
      <c r="BM139" s="5">
        <f t="shared" si="53"/>
        <v>4365.9281923596263</v>
      </c>
      <c r="BN139" s="5">
        <f t="shared" si="23"/>
        <v>1112.3766061402766</v>
      </c>
      <c r="BO139" s="35">
        <f t="shared" si="24"/>
        <v>2.4787467420758744E-2</v>
      </c>
      <c r="BP139" s="5">
        <f t="shared" si="25"/>
        <v>3253.5515862193497</v>
      </c>
      <c r="BQ139" s="35">
        <f t="shared" si="26"/>
        <v>7.2499999999999995E-2</v>
      </c>
      <c r="BR139" s="5">
        <f t="shared" si="54"/>
        <v>102593.49336983412</v>
      </c>
      <c r="BS139" s="5">
        <f t="shared" si="55"/>
        <v>482440.88440635579</v>
      </c>
      <c r="BT139" s="5">
        <f t="shared" si="27"/>
        <v>537406.50663016585</v>
      </c>
      <c r="BU139" s="5">
        <f t="shared" si="28"/>
        <v>585034.37777618994</v>
      </c>
      <c r="BV139" s="150"/>
      <c r="BW139" s="2">
        <v>134</v>
      </c>
      <c r="BX139" s="118">
        <v>48914</v>
      </c>
      <c r="BY139" s="5">
        <f t="shared" si="56"/>
        <v>535003.59042600018</v>
      </c>
      <c r="BZ139" s="5">
        <f t="shared" si="57"/>
        <v>4257.9359691467689</v>
      </c>
      <c r="CA139" s="5">
        <f t="shared" si="29"/>
        <v>1137.0816916617678</v>
      </c>
      <c r="CB139" s="35">
        <f t="shared" si="30"/>
        <v>2.5504464912237887E-2</v>
      </c>
      <c r="CC139" s="5">
        <f t="shared" si="31"/>
        <v>3120.8542774850011</v>
      </c>
      <c r="CD139" s="35">
        <f t="shared" si="32"/>
        <v>7.0000000000000007E-2</v>
      </c>
      <c r="CE139" s="5">
        <f t="shared" si="58"/>
        <v>106133.49126566203</v>
      </c>
      <c r="CF139" s="5">
        <f t="shared" si="59"/>
        <v>464429.92860000528</v>
      </c>
      <c r="CG139" s="5">
        <f t="shared" si="33"/>
        <v>533866.50873433845</v>
      </c>
      <c r="CH139" s="5">
        <f t="shared" si="34"/>
        <v>570563.41986566735</v>
      </c>
    </row>
    <row r="140" spans="9:86" ht="14.25" customHeight="1">
      <c r="I140" s="150"/>
      <c r="J140" s="2">
        <v>135</v>
      </c>
      <c r="K140" s="118">
        <v>48945</v>
      </c>
      <c r="L140" s="5">
        <f t="shared" si="35"/>
        <v>550690.24072668317</v>
      </c>
      <c r="M140" s="5">
        <f t="shared" si="0"/>
        <v>4808.1062659259223</v>
      </c>
      <c r="N140" s="5">
        <f t="shared" si="1"/>
        <v>1022.1108609299754</v>
      </c>
      <c r="O140" s="35">
        <f t="shared" si="2"/>
        <v>2.2272648803389986E-2</v>
      </c>
      <c r="P140" s="5">
        <f t="shared" si="3"/>
        <v>3785.995404995947</v>
      </c>
      <c r="Q140" s="35">
        <f t="shared" si="4"/>
        <v>8.2500000000000004E-2</v>
      </c>
      <c r="R140" s="5">
        <f t="shared" si="36"/>
        <v>90331.870134247321</v>
      </c>
      <c r="S140" s="5">
        <f t="shared" si="37"/>
        <v>558762.47576575202</v>
      </c>
      <c r="T140" s="5">
        <f t="shared" si="38"/>
        <v>549668.12986575323</v>
      </c>
      <c r="U140" s="5">
        <f t="shared" si="39"/>
        <v>649094.34589999937</v>
      </c>
      <c r="V140" s="150"/>
      <c r="W140" s="2">
        <v>135</v>
      </c>
      <c r="X140" s="118">
        <v>48945</v>
      </c>
      <c r="Y140" s="5">
        <f t="shared" si="40"/>
        <v>547499.72422889725</v>
      </c>
      <c r="Z140" s="5">
        <f t="shared" si="41"/>
        <v>4696.0932728280159</v>
      </c>
      <c r="AA140" s="5">
        <f t="shared" si="5"/>
        <v>1046.0951113020342</v>
      </c>
      <c r="AB140" s="35">
        <f t="shared" si="6"/>
        <v>2.2928123577238967E-2</v>
      </c>
      <c r="AC140" s="5">
        <f t="shared" si="7"/>
        <v>3649.9981615259817</v>
      </c>
      <c r="AD140" s="35">
        <f t="shared" si="8"/>
        <v>0.08</v>
      </c>
      <c r="AE140" s="5">
        <f t="shared" si="42"/>
        <v>93546.370882404924</v>
      </c>
      <c r="AF140" s="5">
        <f t="shared" si="43"/>
        <v>540426.22094937717</v>
      </c>
      <c r="AG140" s="5">
        <f t="shared" si="9"/>
        <v>546453.62911759526</v>
      </c>
      <c r="AH140" s="5">
        <f t="shared" si="10"/>
        <v>633972.59183178213</v>
      </c>
      <c r="AI140" s="150"/>
      <c r="AJ140" s="2">
        <v>135</v>
      </c>
      <c r="AK140" s="118">
        <v>48945</v>
      </c>
      <c r="AL140" s="5">
        <f t="shared" si="44"/>
        <v>544222.65839309373</v>
      </c>
      <c r="AM140" s="5">
        <f t="shared" si="45"/>
        <v>4585.0383715778862</v>
      </c>
      <c r="AN140" s="5">
        <f t="shared" si="11"/>
        <v>1070.2670361224891</v>
      </c>
      <c r="AO140" s="35">
        <f t="shared" si="12"/>
        <v>2.3599172572842754E-2</v>
      </c>
      <c r="AP140" s="5">
        <f t="shared" si="13"/>
        <v>3514.7713354553971</v>
      </c>
      <c r="AQ140" s="35">
        <f t="shared" si="14"/>
        <v>7.7499999999999999E-2</v>
      </c>
      <c r="AR140" s="5">
        <f t="shared" si="46"/>
        <v>96847.608643028725</v>
      </c>
      <c r="AS140" s="5">
        <f t="shared" si="47"/>
        <v>522132.57151998597</v>
      </c>
      <c r="AT140" s="5">
        <f t="shared" si="15"/>
        <v>543152.39135697123</v>
      </c>
      <c r="AU140" s="5">
        <f t="shared" si="16"/>
        <v>618980.18016301468</v>
      </c>
      <c r="AV140" s="150"/>
      <c r="AW140" s="2">
        <v>135</v>
      </c>
      <c r="AX140" s="118">
        <v>48945</v>
      </c>
      <c r="AY140" s="5">
        <f t="shared" si="48"/>
        <v>540858.42338353838</v>
      </c>
      <c r="AZ140" s="5">
        <f t="shared" si="49"/>
        <v>4474.9728547377763</v>
      </c>
      <c r="BA140" s="5">
        <f t="shared" si="17"/>
        <v>1094.6077085906618</v>
      </c>
      <c r="BB140" s="35">
        <f t="shared" si="18"/>
        <v>2.4286008935416589E-2</v>
      </c>
      <c r="BC140" s="5">
        <f t="shared" si="19"/>
        <v>3380.3651461471145</v>
      </c>
      <c r="BD140" s="35">
        <f t="shared" si="20"/>
        <v>7.4999999999999997E-2</v>
      </c>
      <c r="BE140" s="5">
        <f t="shared" si="50"/>
        <v>100236.18432505203</v>
      </c>
      <c r="BF140" s="5">
        <f t="shared" si="51"/>
        <v>503885.15106454748</v>
      </c>
      <c r="BG140" s="5">
        <f t="shared" si="21"/>
        <v>539763.81567494769</v>
      </c>
      <c r="BH140" s="5">
        <f t="shared" si="22"/>
        <v>604121.33538959955</v>
      </c>
      <c r="BI140" s="150"/>
      <c r="BJ140" s="2">
        <v>135</v>
      </c>
      <c r="BK140" s="118">
        <v>48945</v>
      </c>
      <c r="BL140" s="5">
        <f t="shared" si="52"/>
        <v>537406.50663016585</v>
      </c>
      <c r="BM140" s="5">
        <f t="shared" si="53"/>
        <v>4365.9281923596263</v>
      </c>
      <c r="BN140" s="5">
        <f t="shared" si="23"/>
        <v>1119.0972148023743</v>
      </c>
      <c r="BO140" s="35">
        <f t="shared" si="24"/>
        <v>2.498884254646775E-2</v>
      </c>
      <c r="BP140" s="5">
        <f t="shared" si="25"/>
        <v>3246.830977557252</v>
      </c>
      <c r="BQ140" s="35">
        <f t="shared" si="26"/>
        <v>7.2499999999999995E-2</v>
      </c>
      <c r="BR140" s="5">
        <f t="shared" si="54"/>
        <v>103712.59058463649</v>
      </c>
      <c r="BS140" s="5">
        <f t="shared" si="55"/>
        <v>485687.71538391302</v>
      </c>
      <c r="BT140" s="5">
        <f t="shared" si="27"/>
        <v>536287.40941536345</v>
      </c>
      <c r="BU140" s="5">
        <f t="shared" si="28"/>
        <v>589400.30596854957</v>
      </c>
      <c r="BV140" s="150"/>
      <c r="BW140" s="2">
        <v>135</v>
      </c>
      <c r="BX140" s="118">
        <v>48945</v>
      </c>
      <c r="BY140" s="5">
        <f t="shared" si="56"/>
        <v>533866.50873433845</v>
      </c>
      <c r="BZ140" s="5">
        <f t="shared" si="57"/>
        <v>4257.9359691467689</v>
      </c>
      <c r="CA140" s="5">
        <f t="shared" si="29"/>
        <v>1143.7146681964609</v>
      </c>
      <c r="CB140" s="35">
        <f t="shared" si="30"/>
        <v>2.5707879767350464E-2</v>
      </c>
      <c r="CC140" s="5">
        <f t="shared" si="31"/>
        <v>3114.221300950308</v>
      </c>
      <c r="CD140" s="35">
        <f t="shared" si="32"/>
        <v>7.0000000000000007E-2</v>
      </c>
      <c r="CE140" s="5">
        <f t="shared" si="58"/>
        <v>107277.20593385849</v>
      </c>
      <c r="CF140" s="5">
        <f t="shared" si="59"/>
        <v>467544.14990095561</v>
      </c>
      <c r="CG140" s="5">
        <f t="shared" si="33"/>
        <v>532722.79406614194</v>
      </c>
      <c r="CH140" s="5">
        <f t="shared" si="34"/>
        <v>574821.35583481414</v>
      </c>
    </row>
    <row r="141" spans="9:86" ht="14.25" customHeight="1">
      <c r="I141" s="150"/>
      <c r="J141" s="2">
        <v>136</v>
      </c>
      <c r="K141" s="118">
        <v>48976</v>
      </c>
      <c r="L141" s="5">
        <f t="shared" si="35"/>
        <v>549668.12986575323</v>
      </c>
      <c r="M141" s="5">
        <f t="shared" si="0"/>
        <v>4808.1062659259223</v>
      </c>
      <c r="N141" s="5">
        <f t="shared" si="1"/>
        <v>1029.137873098869</v>
      </c>
      <c r="O141" s="35">
        <f t="shared" si="2"/>
        <v>2.2467474110610369E-2</v>
      </c>
      <c r="P141" s="5">
        <f t="shared" si="3"/>
        <v>3778.9683928270533</v>
      </c>
      <c r="Q141" s="35">
        <f t="shared" si="4"/>
        <v>8.2500000000000004E-2</v>
      </c>
      <c r="R141" s="5">
        <f t="shared" si="36"/>
        <v>91361.008007346187</v>
      </c>
      <c r="S141" s="5">
        <f t="shared" si="37"/>
        <v>562541.44415857911</v>
      </c>
      <c r="T141" s="5">
        <f t="shared" si="38"/>
        <v>548638.9919926544</v>
      </c>
      <c r="U141" s="5">
        <f t="shared" si="39"/>
        <v>653902.45216592529</v>
      </c>
      <c r="V141" s="150"/>
      <c r="W141" s="2">
        <v>136</v>
      </c>
      <c r="X141" s="118">
        <v>48976</v>
      </c>
      <c r="Y141" s="5">
        <f t="shared" si="40"/>
        <v>546453.62911759526</v>
      </c>
      <c r="Z141" s="5">
        <f t="shared" si="41"/>
        <v>4696.0932728280159</v>
      </c>
      <c r="AA141" s="5">
        <f t="shared" si="5"/>
        <v>1053.0690787107137</v>
      </c>
      <c r="AB141" s="35">
        <f t="shared" si="6"/>
        <v>2.3125162449619589E-2</v>
      </c>
      <c r="AC141" s="5">
        <f t="shared" si="7"/>
        <v>3643.0241941173022</v>
      </c>
      <c r="AD141" s="35">
        <f t="shared" si="8"/>
        <v>0.08</v>
      </c>
      <c r="AE141" s="5">
        <f t="shared" si="42"/>
        <v>94599.43996111564</v>
      </c>
      <c r="AF141" s="5">
        <f t="shared" si="43"/>
        <v>544069.24514349445</v>
      </c>
      <c r="AG141" s="5">
        <f t="shared" si="9"/>
        <v>545400.56003888452</v>
      </c>
      <c r="AH141" s="5">
        <f t="shared" si="10"/>
        <v>638668.68510461005</v>
      </c>
      <c r="AI141" s="150"/>
      <c r="AJ141" s="2">
        <v>136</v>
      </c>
      <c r="AK141" s="118">
        <v>48976</v>
      </c>
      <c r="AL141" s="5">
        <f t="shared" si="44"/>
        <v>543152.39135697123</v>
      </c>
      <c r="AM141" s="5">
        <f t="shared" si="45"/>
        <v>4585.0383715778862</v>
      </c>
      <c r="AN141" s="5">
        <f t="shared" si="11"/>
        <v>1077.1791773974469</v>
      </c>
      <c r="AO141" s="35">
        <f t="shared" si="12"/>
        <v>2.3798385746725034E-2</v>
      </c>
      <c r="AP141" s="5">
        <f t="shared" si="13"/>
        <v>3507.8591941804393</v>
      </c>
      <c r="AQ141" s="35">
        <f t="shared" si="14"/>
        <v>7.7499999999999999E-2</v>
      </c>
      <c r="AR141" s="5">
        <f t="shared" si="46"/>
        <v>97924.787820426165</v>
      </c>
      <c r="AS141" s="5">
        <f t="shared" si="47"/>
        <v>525640.43071416637</v>
      </c>
      <c r="AT141" s="5">
        <f t="shared" si="15"/>
        <v>542075.21217957383</v>
      </c>
      <c r="AU141" s="5">
        <f t="shared" si="16"/>
        <v>623565.21853459254</v>
      </c>
      <c r="AV141" s="150"/>
      <c r="AW141" s="2">
        <v>136</v>
      </c>
      <c r="AX141" s="118">
        <v>48976</v>
      </c>
      <c r="AY141" s="5">
        <f t="shared" si="48"/>
        <v>539763.81567494769</v>
      </c>
      <c r="AZ141" s="5">
        <f t="shared" si="49"/>
        <v>4474.9728547377763</v>
      </c>
      <c r="BA141" s="5">
        <f t="shared" si="17"/>
        <v>1101.4490067693537</v>
      </c>
      <c r="BB141" s="35">
        <f t="shared" si="18"/>
        <v>2.4487354834455809E-2</v>
      </c>
      <c r="BC141" s="5">
        <f t="shared" si="19"/>
        <v>3373.5238479684226</v>
      </c>
      <c r="BD141" s="35">
        <f t="shared" si="20"/>
        <v>7.4999999999999997E-2</v>
      </c>
      <c r="BE141" s="5">
        <f t="shared" si="50"/>
        <v>101337.63333182139</v>
      </c>
      <c r="BF141" s="5">
        <f t="shared" si="51"/>
        <v>507258.67491251591</v>
      </c>
      <c r="BG141" s="5">
        <f t="shared" si="21"/>
        <v>538662.36666817835</v>
      </c>
      <c r="BH141" s="5">
        <f t="shared" si="22"/>
        <v>608596.30824433733</v>
      </c>
      <c r="BI141" s="150"/>
      <c r="BJ141" s="2">
        <v>136</v>
      </c>
      <c r="BK141" s="118">
        <v>48976</v>
      </c>
      <c r="BL141" s="5">
        <f t="shared" si="52"/>
        <v>536287.40941536345</v>
      </c>
      <c r="BM141" s="5">
        <f t="shared" si="53"/>
        <v>4365.9281923596263</v>
      </c>
      <c r="BN141" s="5">
        <f t="shared" si="23"/>
        <v>1125.8584271418054</v>
      </c>
      <c r="BO141" s="35">
        <f t="shared" si="24"/>
        <v>2.5192277291070451E-2</v>
      </c>
      <c r="BP141" s="5">
        <f t="shared" si="25"/>
        <v>3240.069765217821</v>
      </c>
      <c r="BQ141" s="35">
        <f t="shared" si="26"/>
        <v>7.2499999999999995E-2</v>
      </c>
      <c r="BR141" s="5">
        <f t="shared" si="54"/>
        <v>104838.4490117783</v>
      </c>
      <c r="BS141" s="5">
        <f t="shared" si="55"/>
        <v>488927.78514913085</v>
      </c>
      <c r="BT141" s="5">
        <f t="shared" si="27"/>
        <v>535161.55098822166</v>
      </c>
      <c r="BU141" s="5">
        <f t="shared" si="28"/>
        <v>593766.2341609092</v>
      </c>
      <c r="BV141" s="150"/>
      <c r="BW141" s="2">
        <v>136</v>
      </c>
      <c r="BX141" s="118">
        <v>48976</v>
      </c>
      <c r="BY141" s="5">
        <f t="shared" si="56"/>
        <v>532722.79406614194</v>
      </c>
      <c r="BZ141" s="5">
        <f t="shared" si="57"/>
        <v>4257.9359691467689</v>
      </c>
      <c r="CA141" s="5">
        <f t="shared" si="29"/>
        <v>1150.386337094274</v>
      </c>
      <c r="CB141" s="35">
        <f t="shared" si="30"/>
        <v>2.591335718857438E-2</v>
      </c>
      <c r="CC141" s="5">
        <f t="shared" si="31"/>
        <v>3107.5496320524949</v>
      </c>
      <c r="CD141" s="35">
        <f t="shared" si="32"/>
        <v>7.0000000000000007E-2</v>
      </c>
      <c r="CE141" s="5">
        <f t="shared" si="58"/>
        <v>108427.59227095277</v>
      </c>
      <c r="CF141" s="5">
        <f t="shared" si="59"/>
        <v>470651.6995330081</v>
      </c>
      <c r="CG141" s="5">
        <f t="shared" si="33"/>
        <v>531572.4077290477</v>
      </c>
      <c r="CH141" s="5">
        <f t="shared" si="34"/>
        <v>579079.29180396092</v>
      </c>
    </row>
    <row r="142" spans="9:86" ht="14.25" customHeight="1">
      <c r="I142" s="150"/>
      <c r="J142" s="2">
        <v>137</v>
      </c>
      <c r="K142" s="118">
        <v>49004</v>
      </c>
      <c r="L142" s="5">
        <f t="shared" si="35"/>
        <v>548638.9919926544</v>
      </c>
      <c r="M142" s="5">
        <f t="shared" si="0"/>
        <v>4808.1062659259223</v>
      </c>
      <c r="N142" s="5">
        <f t="shared" si="1"/>
        <v>1036.2131959764233</v>
      </c>
      <c r="O142" s="35">
        <f t="shared" si="2"/>
        <v>2.2664372261539084E-2</v>
      </c>
      <c r="P142" s="5">
        <f t="shared" si="3"/>
        <v>3771.893069949499</v>
      </c>
      <c r="Q142" s="35">
        <f t="shared" si="4"/>
        <v>8.2500000000000004E-2</v>
      </c>
      <c r="R142" s="5">
        <f t="shared" si="36"/>
        <v>92397.22120332261</v>
      </c>
      <c r="S142" s="5">
        <f t="shared" si="37"/>
        <v>566313.33722852857</v>
      </c>
      <c r="T142" s="5">
        <f t="shared" si="38"/>
        <v>547602.77879667794</v>
      </c>
      <c r="U142" s="5">
        <f t="shared" si="39"/>
        <v>658710.55843185121</v>
      </c>
      <c r="V142" s="150"/>
      <c r="W142" s="2">
        <v>137</v>
      </c>
      <c r="X142" s="118">
        <v>49004</v>
      </c>
      <c r="Y142" s="5">
        <f t="shared" si="40"/>
        <v>545400.56003888452</v>
      </c>
      <c r="Z142" s="5">
        <f t="shared" si="41"/>
        <v>4696.0932728280159</v>
      </c>
      <c r="AA142" s="5">
        <f t="shared" si="5"/>
        <v>1060.0895392354523</v>
      </c>
      <c r="AB142" s="35">
        <f t="shared" si="6"/>
        <v>2.3324278343092412E-2</v>
      </c>
      <c r="AC142" s="5">
        <f t="shared" si="7"/>
        <v>3636.0037335925635</v>
      </c>
      <c r="AD142" s="35">
        <f t="shared" si="8"/>
        <v>0.08</v>
      </c>
      <c r="AE142" s="5">
        <f t="shared" si="42"/>
        <v>95659.529500351098</v>
      </c>
      <c r="AF142" s="5">
        <f t="shared" si="43"/>
        <v>547705.24887708703</v>
      </c>
      <c r="AG142" s="5">
        <f t="shared" si="9"/>
        <v>544340.47049964906</v>
      </c>
      <c r="AH142" s="5">
        <f t="shared" si="10"/>
        <v>643364.77837743808</v>
      </c>
      <c r="AI142" s="150"/>
      <c r="AJ142" s="2">
        <v>137</v>
      </c>
      <c r="AK142" s="118">
        <v>49004</v>
      </c>
      <c r="AL142" s="5">
        <f t="shared" si="44"/>
        <v>542075.21217957383</v>
      </c>
      <c r="AM142" s="5">
        <f t="shared" si="45"/>
        <v>4585.0383715778862</v>
      </c>
      <c r="AN142" s="5">
        <f t="shared" si="11"/>
        <v>1084.1359595848053</v>
      </c>
      <c r="AO142" s="35">
        <f t="shared" si="12"/>
        <v>2.3999679791128228E-2</v>
      </c>
      <c r="AP142" s="5">
        <f t="shared" si="13"/>
        <v>3500.9024119930809</v>
      </c>
      <c r="AQ142" s="35">
        <f t="shared" si="14"/>
        <v>7.7499999999999999E-2</v>
      </c>
      <c r="AR142" s="5">
        <f t="shared" si="46"/>
        <v>99008.923780010969</v>
      </c>
      <c r="AS142" s="5">
        <f t="shared" si="47"/>
        <v>529141.3331261595</v>
      </c>
      <c r="AT142" s="5">
        <f t="shared" si="15"/>
        <v>540991.07621998899</v>
      </c>
      <c r="AU142" s="5">
        <f t="shared" si="16"/>
        <v>628150.25690617051</v>
      </c>
      <c r="AV142" s="150"/>
      <c r="AW142" s="2">
        <v>137</v>
      </c>
      <c r="AX142" s="118">
        <v>49004</v>
      </c>
      <c r="AY142" s="5">
        <f t="shared" si="48"/>
        <v>538662.36666817835</v>
      </c>
      <c r="AZ142" s="5">
        <f t="shared" si="49"/>
        <v>4474.9728547377763</v>
      </c>
      <c r="BA142" s="5">
        <f t="shared" si="17"/>
        <v>1108.333063061662</v>
      </c>
      <c r="BB142" s="35">
        <f t="shared" si="18"/>
        <v>2.4690785136903544E-2</v>
      </c>
      <c r="BC142" s="5">
        <f t="shared" si="19"/>
        <v>3366.6397916761143</v>
      </c>
      <c r="BD142" s="35">
        <f t="shared" si="20"/>
        <v>7.4999999999999997E-2</v>
      </c>
      <c r="BE142" s="5">
        <f t="shared" si="50"/>
        <v>102445.96639488306</v>
      </c>
      <c r="BF142" s="5">
        <f t="shared" si="51"/>
        <v>510625.31470419205</v>
      </c>
      <c r="BG142" s="5">
        <f t="shared" si="21"/>
        <v>537554.03360511665</v>
      </c>
      <c r="BH142" s="5">
        <f t="shared" si="22"/>
        <v>613071.2810990751</v>
      </c>
      <c r="BI142" s="150"/>
      <c r="BJ142" s="2">
        <v>137</v>
      </c>
      <c r="BK142" s="118">
        <v>49004</v>
      </c>
      <c r="BL142" s="5">
        <f t="shared" si="52"/>
        <v>535161.55098822166</v>
      </c>
      <c r="BM142" s="5">
        <f t="shared" si="53"/>
        <v>4365.9281923596263</v>
      </c>
      <c r="BN142" s="5">
        <f t="shared" si="23"/>
        <v>1132.6604884724538</v>
      </c>
      <c r="BO142" s="35">
        <f t="shared" si="24"/>
        <v>2.5397799667354261E-2</v>
      </c>
      <c r="BP142" s="5">
        <f t="shared" si="25"/>
        <v>3233.2677038871725</v>
      </c>
      <c r="BQ142" s="35">
        <f t="shared" si="26"/>
        <v>7.2499999999999995E-2</v>
      </c>
      <c r="BR142" s="5">
        <f t="shared" si="54"/>
        <v>105971.10950025075</v>
      </c>
      <c r="BS142" s="5">
        <f t="shared" si="55"/>
        <v>492161.05285301805</v>
      </c>
      <c r="BT142" s="5">
        <f t="shared" si="27"/>
        <v>534028.89049974922</v>
      </c>
      <c r="BU142" s="5">
        <f t="shared" si="28"/>
        <v>598132.16235326882</v>
      </c>
      <c r="BV142" s="150"/>
      <c r="BW142" s="2">
        <v>137</v>
      </c>
      <c r="BX142" s="118">
        <v>49004</v>
      </c>
      <c r="BY142" s="5">
        <f t="shared" si="56"/>
        <v>531572.4077290477</v>
      </c>
      <c r="BZ142" s="5">
        <f t="shared" si="57"/>
        <v>4257.9359691467689</v>
      </c>
      <c r="CA142" s="5">
        <f t="shared" si="29"/>
        <v>1157.0969240606573</v>
      </c>
      <c r="CB142" s="35">
        <f t="shared" si="30"/>
        <v>2.6120925177526167E-2</v>
      </c>
      <c r="CC142" s="5">
        <f t="shared" si="31"/>
        <v>3100.8390450861116</v>
      </c>
      <c r="CD142" s="35">
        <f t="shared" si="32"/>
        <v>7.0000000000000007E-2</v>
      </c>
      <c r="CE142" s="5">
        <f t="shared" si="58"/>
        <v>109584.68919501343</v>
      </c>
      <c r="CF142" s="5">
        <f t="shared" si="59"/>
        <v>473752.53857809422</v>
      </c>
      <c r="CG142" s="5">
        <f t="shared" si="33"/>
        <v>530415.31080498709</v>
      </c>
      <c r="CH142" s="5">
        <f t="shared" si="34"/>
        <v>583337.22777310759</v>
      </c>
    </row>
    <row r="143" spans="9:86" ht="14.25" customHeight="1">
      <c r="I143" s="150"/>
      <c r="J143" s="2">
        <v>138</v>
      </c>
      <c r="K143" s="118">
        <v>49035</v>
      </c>
      <c r="L143" s="5">
        <f t="shared" si="35"/>
        <v>547602.77879667794</v>
      </c>
      <c r="M143" s="5">
        <f t="shared" si="0"/>
        <v>4808.1062659259223</v>
      </c>
      <c r="N143" s="5">
        <f t="shared" si="1"/>
        <v>1043.3371616987615</v>
      </c>
      <c r="O143" s="35">
        <f t="shared" si="2"/>
        <v>2.2863371818340909E-2</v>
      </c>
      <c r="P143" s="5">
        <f t="shared" si="3"/>
        <v>3764.7691042271608</v>
      </c>
      <c r="Q143" s="35">
        <f t="shared" si="4"/>
        <v>8.2500000000000004E-2</v>
      </c>
      <c r="R143" s="5">
        <f t="shared" si="36"/>
        <v>93440.558365021367</v>
      </c>
      <c r="S143" s="5">
        <f t="shared" si="37"/>
        <v>570078.10633275576</v>
      </c>
      <c r="T143" s="5">
        <f t="shared" si="38"/>
        <v>546559.44163497922</v>
      </c>
      <c r="U143" s="5">
        <f t="shared" si="39"/>
        <v>663518.66469777713</v>
      </c>
      <c r="V143" s="150"/>
      <c r="W143" s="2">
        <v>138</v>
      </c>
      <c r="X143" s="118">
        <v>49035</v>
      </c>
      <c r="Y143" s="5">
        <f t="shared" si="40"/>
        <v>544340.47049964906</v>
      </c>
      <c r="Z143" s="5">
        <f t="shared" si="41"/>
        <v>4696.0932728280159</v>
      </c>
      <c r="AA143" s="5">
        <f t="shared" si="5"/>
        <v>1067.1568028303554</v>
      </c>
      <c r="AB143" s="35">
        <f t="shared" si="6"/>
        <v>2.3525499807518946E-2</v>
      </c>
      <c r="AC143" s="5">
        <f t="shared" si="7"/>
        <v>3628.9364699976604</v>
      </c>
      <c r="AD143" s="35">
        <f t="shared" si="8"/>
        <v>0.08</v>
      </c>
      <c r="AE143" s="5">
        <f t="shared" si="42"/>
        <v>96726.686303181457</v>
      </c>
      <c r="AF143" s="5">
        <f t="shared" si="43"/>
        <v>551334.18534708465</v>
      </c>
      <c r="AG143" s="5">
        <f t="shared" si="9"/>
        <v>543273.31369681866</v>
      </c>
      <c r="AH143" s="5">
        <f t="shared" si="10"/>
        <v>648060.87165026611</v>
      </c>
      <c r="AI143" s="150"/>
      <c r="AJ143" s="2">
        <v>138</v>
      </c>
      <c r="AK143" s="118">
        <v>49035</v>
      </c>
      <c r="AL143" s="5">
        <f t="shared" si="44"/>
        <v>540991.07621998899</v>
      </c>
      <c r="AM143" s="5">
        <f t="shared" si="45"/>
        <v>4585.0383715778862</v>
      </c>
      <c r="AN143" s="5">
        <f t="shared" si="11"/>
        <v>1091.1376709904575</v>
      </c>
      <c r="AO143" s="35">
        <f t="shared" si="12"/>
        <v>2.4203083243763301E-2</v>
      </c>
      <c r="AP143" s="5">
        <f t="shared" si="13"/>
        <v>3493.9007005874287</v>
      </c>
      <c r="AQ143" s="35">
        <f t="shared" si="14"/>
        <v>7.7499999999999999E-2</v>
      </c>
      <c r="AR143" s="5">
        <f t="shared" si="46"/>
        <v>100100.06145100143</v>
      </c>
      <c r="AS143" s="5">
        <f t="shared" si="47"/>
        <v>532635.23382674693</v>
      </c>
      <c r="AT143" s="5">
        <f t="shared" si="15"/>
        <v>539899.93854899856</v>
      </c>
      <c r="AU143" s="5">
        <f t="shared" si="16"/>
        <v>632735.29527774837</v>
      </c>
      <c r="AV143" s="150"/>
      <c r="AW143" s="2">
        <v>138</v>
      </c>
      <c r="AX143" s="118">
        <v>49035</v>
      </c>
      <c r="AY143" s="5">
        <f t="shared" si="48"/>
        <v>537554.03360511665</v>
      </c>
      <c r="AZ143" s="5">
        <f t="shared" si="49"/>
        <v>4474.9728547377763</v>
      </c>
      <c r="BA143" s="5">
        <f t="shared" si="17"/>
        <v>1115.2601447057973</v>
      </c>
      <c r="BB143" s="35">
        <f t="shared" si="18"/>
        <v>2.4896328368546321E-2</v>
      </c>
      <c r="BC143" s="5">
        <f t="shared" si="19"/>
        <v>3359.712710031979</v>
      </c>
      <c r="BD143" s="35">
        <f t="shared" si="20"/>
        <v>7.4999999999999997E-2</v>
      </c>
      <c r="BE143" s="5">
        <f t="shared" si="50"/>
        <v>103561.22653958885</v>
      </c>
      <c r="BF143" s="5">
        <f t="shared" si="51"/>
        <v>513985.02741422405</v>
      </c>
      <c r="BG143" s="5">
        <f t="shared" si="21"/>
        <v>536438.77346041088</v>
      </c>
      <c r="BH143" s="5">
        <f t="shared" si="22"/>
        <v>617546.25395381288</v>
      </c>
      <c r="BI143" s="150"/>
      <c r="BJ143" s="2">
        <v>138</v>
      </c>
      <c r="BK143" s="118">
        <v>49035</v>
      </c>
      <c r="BL143" s="5">
        <f t="shared" si="52"/>
        <v>534028.89049974922</v>
      </c>
      <c r="BM143" s="5">
        <f t="shared" si="53"/>
        <v>4365.9281923596263</v>
      </c>
      <c r="BN143" s="5">
        <f t="shared" si="23"/>
        <v>1139.5036455903082</v>
      </c>
      <c r="BO143" s="35">
        <f t="shared" si="24"/>
        <v>2.5605438189472113E-2</v>
      </c>
      <c r="BP143" s="5">
        <f t="shared" si="25"/>
        <v>3226.4245467693181</v>
      </c>
      <c r="BQ143" s="35">
        <f t="shared" si="26"/>
        <v>7.2499999999999995E-2</v>
      </c>
      <c r="BR143" s="5">
        <f t="shared" si="54"/>
        <v>107110.61314584105</v>
      </c>
      <c r="BS143" s="5">
        <f t="shared" si="55"/>
        <v>495387.47739978734</v>
      </c>
      <c r="BT143" s="5">
        <f t="shared" si="27"/>
        <v>532889.38685415895</v>
      </c>
      <c r="BU143" s="5">
        <f t="shared" si="28"/>
        <v>602498.09054562845</v>
      </c>
      <c r="BV143" s="150"/>
      <c r="BW143" s="2">
        <v>138</v>
      </c>
      <c r="BX143" s="118">
        <v>49035</v>
      </c>
      <c r="BY143" s="5">
        <f t="shared" si="56"/>
        <v>530415.31080498709</v>
      </c>
      <c r="BZ143" s="5">
        <f t="shared" si="57"/>
        <v>4257.9359691467689</v>
      </c>
      <c r="CA143" s="5">
        <f t="shared" si="29"/>
        <v>1163.8466561176774</v>
      </c>
      <c r="CB143" s="35">
        <f t="shared" si="30"/>
        <v>2.6330612237071976E-2</v>
      </c>
      <c r="CC143" s="5">
        <f t="shared" si="31"/>
        <v>3094.0893130290915</v>
      </c>
      <c r="CD143" s="35">
        <f t="shared" si="32"/>
        <v>7.0000000000000007E-2</v>
      </c>
      <c r="CE143" s="5">
        <f t="shared" si="58"/>
        <v>110748.53585113111</v>
      </c>
      <c r="CF143" s="5">
        <f t="shared" si="59"/>
        <v>476846.62789112329</v>
      </c>
      <c r="CG143" s="5">
        <f t="shared" si="33"/>
        <v>529251.46414886939</v>
      </c>
      <c r="CH143" s="5">
        <f t="shared" si="34"/>
        <v>587595.16374225437</v>
      </c>
    </row>
    <row r="144" spans="9:86" ht="14.25" customHeight="1">
      <c r="I144" s="150"/>
      <c r="J144" s="2">
        <v>139</v>
      </c>
      <c r="K144" s="118">
        <v>49065</v>
      </c>
      <c r="L144" s="5">
        <f t="shared" si="35"/>
        <v>546559.44163497922</v>
      </c>
      <c r="M144" s="5">
        <f t="shared" si="0"/>
        <v>4808.1062659259223</v>
      </c>
      <c r="N144" s="5">
        <f t="shared" si="1"/>
        <v>1050.5101046854402</v>
      </c>
      <c r="O144" s="35">
        <f t="shared" si="2"/>
        <v>2.3064501856404313E-2</v>
      </c>
      <c r="P144" s="5">
        <f t="shared" si="3"/>
        <v>3757.5961612404822</v>
      </c>
      <c r="Q144" s="35">
        <f t="shared" si="4"/>
        <v>8.2500000000000004E-2</v>
      </c>
      <c r="R144" s="5">
        <f t="shared" si="36"/>
        <v>94491.068469706806</v>
      </c>
      <c r="S144" s="5">
        <f t="shared" si="37"/>
        <v>573835.70249399624</v>
      </c>
      <c r="T144" s="5">
        <f t="shared" si="38"/>
        <v>545508.93153029378</v>
      </c>
      <c r="U144" s="5">
        <f t="shared" si="39"/>
        <v>668326.77096370305</v>
      </c>
      <c r="V144" s="150"/>
      <c r="W144" s="2">
        <v>139</v>
      </c>
      <c r="X144" s="118">
        <v>49065</v>
      </c>
      <c r="Y144" s="5">
        <f t="shared" si="40"/>
        <v>543273.31369681866</v>
      </c>
      <c r="Z144" s="5">
        <f t="shared" si="41"/>
        <v>4696.0932728280159</v>
      </c>
      <c r="AA144" s="5">
        <f t="shared" si="5"/>
        <v>1074.2711815158914</v>
      </c>
      <c r="AB144" s="35">
        <f t="shared" si="6"/>
        <v>2.3728855905822833E-2</v>
      </c>
      <c r="AC144" s="5">
        <f t="shared" si="7"/>
        <v>3621.8220913121245</v>
      </c>
      <c r="AD144" s="35">
        <f t="shared" si="8"/>
        <v>0.08</v>
      </c>
      <c r="AE144" s="5">
        <f t="shared" si="42"/>
        <v>97800.957484697356</v>
      </c>
      <c r="AF144" s="5">
        <f t="shared" si="43"/>
        <v>554956.0074383968</v>
      </c>
      <c r="AG144" s="5">
        <f t="shared" si="9"/>
        <v>542199.04251530278</v>
      </c>
      <c r="AH144" s="5">
        <f t="shared" si="10"/>
        <v>652756.96492309414</v>
      </c>
      <c r="AI144" s="150"/>
      <c r="AJ144" s="2">
        <v>139</v>
      </c>
      <c r="AK144" s="118">
        <v>49065</v>
      </c>
      <c r="AL144" s="5">
        <f t="shared" si="44"/>
        <v>539899.93854899856</v>
      </c>
      <c r="AM144" s="5">
        <f t="shared" si="45"/>
        <v>4585.0383715778862</v>
      </c>
      <c r="AN144" s="5">
        <f t="shared" si="11"/>
        <v>1098.1846017822704</v>
      </c>
      <c r="AO144" s="35">
        <f t="shared" si="12"/>
        <v>2.4408625155254129E-2</v>
      </c>
      <c r="AP144" s="5">
        <f t="shared" si="13"/>
        <v>3486.8537697956158</v>
      </c>
      <c r="AQ144" s="35">
        <f t="shared" si="14"/>
        <v>7.7499999999999999E-2</v>
      </c>
      <c r="AR144" s="5">
        <f t="shared" si="46"/>
        <v>101198.2460527837</v>
      </c>
      <c r="AS144" s="5">
        <f t="shared" si="47"/>
        <v>536122.08759654255</v>
      </c>
      <c r="AT144" s="5">
        <f t="shared" si="15"/>
        <v>538801.75394721632</v>
      </c>
      <c r="AU144" s="5">
        <f t="shared" si="16"/>
        <v>637320.33364932623</v>
      </c>
      <c r="AV144" s="150"/>
      <c r="AW144" s="2">
        <v>139</v>
      </c>
      <c r="AX144" s="118">
        <v>49065</v>
      </c>
      <c r="AY144" s="5">
        <f t="shared" si="48"/>
        <v>536438.77346041088</v>
      </c>
      <c r="AZ144" s="5">
        <f t="shared" si="49"/>
        <v>4474.9728547377763</v>
      </c>
      <c r="BA144" s="5">
        <f t="shared" si="17"/>
        <v>1122.2305206102087</v>
      </c>
      <c r="BB144" s="35">
        <f t="shared" si="18"/>
        <v>2.5104013567946074E-2</v>
      </c>
      <c r="BC144" s="5">
        <f t="shared" si="19"/>
        <v>3352.7423341275676</v>
      </c>
      <c r="BD144" s="35">
        <f t="shared" si="20"/>
        <v>7.4999999999999997E-2</v>
      </c>
      <c r="BE144" s="5">
        <f t="shared" si="50"/>
        <v>104683.45706019906</v>
      </c>
      <c r="BF144" s="5">
        <f t="shared" si="51"/>
        <v>517337.76974835159</v>
      </c>
      <c r="BG144" s="5">
        <f t="shared" si="21"/>
        <v>535316.54293980065</v>
      </c>
      <c r="BH144" s="5">
        <f t="shared" si="22"/>
        <v>622021.22680855065</v>
      </c>
      <c r="BI144" s="150"/>
      <c r="BJ144" s="2">
        <v>139</v>
      </c>
      <c r="BK144" s="118">
        <v>49065</v>
      </c>
      <c r="BL144" s="5">
        <f t="shared" si="52"/>
        <v>532889.38685415895</v>
      </c>
      <c r="BM144" s="5">
        <f t="shared" si="53"/>
        <v>4365.9281923596263</v>
      </c>
      <c r="BN144" s="5">
        <f t="shared" si="23"/>
        <v>1146.3881467824162</v>
      </c>
      <c r="BO144" s="35">
        <f t="shared" si="24"/>
        <v>2.5815221884225505E-2</v>
      </c>
      <c r="BP144" s="5">
        <f t="shared" si="25"/>
        <v>3219.5400455772101</v>
      </c>
      <c r="BQ144" s="35">
        <f t="shared" si="26"/>
        <v>7.2499999999999995E-2</v>
      </c>
      <c r="BR144" s="5">
        <f t="shared" si="54"/>
        <v>108257.00129262346</v>
      </c>
      <c r="BS144" s="5">
        <f t="shared" si="55"/>
        <v>498607.01744536456</v>
      </c>
      <c r="BT144" s="5">
        <f t="shared" si="27"/>
        <v>531742.99870737654</v>
      </c>
      <c r="BU144" s="5">
        <f t="shared" si="28"/>
        <v>606864.01873798808</v>
      </c>
      <c r="BV144" s="150"/>
      <c r="BW144" s="2">
        <v>139</v>
      </c>
      <c r="BX144" s="118">
        <v>49065</v>
      </c>
      <c r="BY144" s="5">
        <f t="shared" si="56"/>
        <v>529251.46414886939</v>
      </c>
      <c r="BZ144" s="5">
        <f t="shared" si="57"/>
        <v>4257.9359691467689</v>
      </c>
      <c r="CA144" s="5">
        <f t="shared" si="29"/>
        <v>1170.6357616116975</v>
      </c>
      <c r="CB144" s="35">
        <f t="shared" si="30"/>
        <v>2.6542447382609434E-2</v>
      </c>
      <c r="CC144" s="5">
        <f t="shared" si="31"/>
        <v>3087.3002075350714</v>
      </c>
      <c r="CD144" s="35">
        <f t="shared" si="32"/>
        <v>7.0000000000000007E-2</v>
      </c>
      <c r="CE144" s="5">
        <f t="shared" si="58"/>
        <v>111919.17161274281</v>
      </c>
      <c r="CF144" s="5">
        <f t="shared" si="59"/>
        <v>479933.92809865839</v>
      </c>
      <c r="CG144" s="5">
        <f t="shared" si="33"/>
        <v>528080.82838725764</v>
      </c>
      <c r="CH144" s="5">
        <f t="shared" si="34"/>
        <v>591853.09971140116</v>
      </c>
    </row>
    <row r="145" spans="9:86" ht="14.25" customHeight="1">
      <c r="I145" s="150"/>
      <c r="J145" s="2">
        <v>140</v>
      </c>
      <c r="K145" s="118">
        <v>49096</v>
      </c>
      <c r="L145" s="5">
        <f t="shared" si="35"/>
        <v>545508.93153029378</v>
      </c>
      <c r="M145" s="5">
        <f t="shared" si="0"/>
        <v>4808.1062659259223</v>
      </c>
      <c r="N145" s="5">
        <f t="shared" si="1"/>
        <v>1057.7323616551525</v>
      </c>
      <c r="O145" s="35">
        <f t="shared" si="2"/>
        <v>2.3267791975935707E-2</v>
      </c>
      <c r="P145" s="5">
        <f t="shared" si="3"/>
        <v>3750.3739042707698</v>
      </c>
      <c r="Q145" s="35">
        <f t="shared" si="4"/>
        <v>8.2500000000000004E-2</v>
      </c>
      <c r="R145" s="5">
        <f t="shared" si="36"/>
        <v>95548.800831361965</v>
      </c>
      <c r="S145" s="5">
        <f t="shared" si="37"/>
        <v>577586.07639826706</v>
      </c>
      <c r="T145" s="5">
        <f t="shared" si="38"/>
        <v>544451.19916863868</v>
      </c>
      <c r="U145" s="5">
        <f t="shared" si="39"/>
        <v>673134.87722962908</v>
      </c>
      <c r="V145" s="150"/>
      <c r="W145" s="2">
        <v>140</v>
      </c>
      <c r="X145" s="118">
        <v>49096</v>
      </c>
      <c r="Y145" s="5">
        <f t="shared" si="40"/>
        <v>542199.04251530278</v>
      </c>
      <c r="Z145" s="5">
        <f t="shared" si="41"/>
        <v>4696.0932728280159</v>
      </c>
      <c r="AA145" s="5">
        <f t="shared" si="5"/>
        <v>1081.4329893926638</v>
      </c>
      <c r="AB145" s="35">
        <f t="shared" si="6"/>
        <v>2.3934376225582699E-2</v>
      </c>
      <c r="AC145" s="5">
        <f t="shared" si="7"/>
        <v>3614.6602834353521</v>
      </c>
      <c r="AD145" s="35">
        <f t="shared" si="8"/>
        <v>0.08</v>
      </c>
      <c r="AE145" s="5">
        <f t="shared" si="42"/>
        <v>98882.390474090018</v>
      </c>
      <c r="AF145" s="5">
        <f t="shared" si="43"/>
        <v>558570.66772183217</v>
      </c>
      <c r="AG145" s="5">
        <f t="shared" si="9"/>
        <v>541117.60952591011</v>
      </c>
      <c r="AH145" s="5">
        <f t="shared" si="10"/>
        <v>657453.05819592217</v>
      </c>
      <c r="AI145" s="150"/>
      <c r="AJ145" s="2">
        <v>140</v>
      </c>
      <c r="AK145" s="118">
        <v>49096</v>
      </c>
      <c r="AL145" s="5">
        <f t="shared" si="44"/>
        <v>538801.75394721632</v>
      </c>
      <c r="AM145" s="5">
        <f t="shared" si="45"/>
        <v>4585.0383715778862</v>
      </c>
      <c r="AN145" s="5">
        <f t="shared" si="11"/>
        <v>1105.2770440021141</v>
      </c>
      <c r="AO145" s="35">
        <f t="shared" si="12"/>
        <v>2.4616335100729289E-2</v>
      </c>
      <c r="AP145" s="5">
        <f t="shared" si="13"/>
        <v>3479.7613275757722</v>
      </c>
      <c r="AQ145" s="35">
        <f t="shared" si="14"/>
        <v>7.7499999999999999E-2</v>
      </c>
      <c r="AR145" s="5">
        <f t="shared" si="46"/>
        <v>102303.52309678581</v>
      </c>
      <c r="AS145" s="5">
        <f t="shared" si="47"/>
        <v>539601.84892411833</v>
      </c>
      <c r="AT145" s="5">
        <f t="shared" si="15"/>
        <v>537696.47690321424</v>
      </c>
      <c r="AU145" s="5">
        <f t="shared" si="16"/>
        <v>641905.37202090409</v>
      </c>
      <c r="AV145" s="150"/>
      <c r="AW145" s="2">
        <v>140</v>
      </c>
      <c r="AX145" s="118">
        <v>49096</v>
      </c>
      <c r="AY145" s="5">
        <f t="shared" si="48"/>
        <v>535316.54293980065</v>
      </c>
      <c r="AZ145" s="5">
        <f t="shared" si="49"/>
        <v>4474.9728547377763</v>
      </c>
      <c r="BA145" s="5">
        <f t="shared" si="17"/>
        <v>1129.2444613640223</v>
      </c>
      <c r="BB145" s="35">
        <f t="shared" si="18"/>
        <v>2.5313870298030644E-2</v>
      </c>
      <c r="BC145" s="5">
        <f t="shared" si="19"/>
        <v>3345.728393373754</v>
      </c>
      <c r="BD145" s="35">
        <f t="shared" si="20"/>
        <v>7.4999999999999997E-2</v>
      </c>
      <c r="BE145" s="5">
        <f t="shared" si="50"/>
        <v>105812.70152156308</v>
      </c>
      <c r="BF145" s="5">
        <f t="shared" si="51"/>
        <v>520683.49814172537</v>
      </c>
      <c r="BG145" s="5">
        <f t="shared" si="21"/>
        <v>534187.29847843666</v>
      </c>
      <c r="BH145" s="5">
        <f t="shared" si="22"/>
        <v>626496.19966328843</v>
      </c>
      <c r="BI145" s="150"/>
      <c r="BJ145" s="2">
        <v>140</v>
      </c>
      <c r="BK145" s="118">
        <v>49096</v>
      </c>
      <c r="BL145" s="5">
        <f t="shared" si="52"/>
        <v>531742.99870737654</v>
      </c>
      <c r="BM145" s="5">
        <f t="shared" si="53"/>
        <v>4365.9281923596263</v>
      </c>
      <c r="BN145" s="5">
        <f t="shared" si="23"/>
        <v>1153.314241835893</v>
      </c>
      <c r="BO145" s="35">
        <f t="shared" si="24"/>
        <v>2.6027180302653836E-2</v>
      </c>
      <c r="BP145" s="5">
        <f t="shared" si="25"/>
        <v>3212.6139505237334</v>
      </c>
      <c r="BQ145" s="35">
        <f t="shared" si="26"/>
        <v>7.2499999999999995E-2</v>
      </c>
      <c r="BR145" s="5">
        <f t="shared" si="54"/>
        <v>109410.31553445935</v>
      </c>
      <c r="BS145" s="5">
        <f t="shared" si="55"/>
        <v>501819.63139588828</v>
      </c>
      <c r="BT145" s="5">
        <f t="shared" si="27"/>
        <v>530589.68446554069</v>
      </c>
      <c r="BU145" s="5">
        <f t="shared" si="28"/>
        <v>611229.94693034759</v>
      </c>
      <c r="BV145" s="150"/>
      <c r="BW145" s="2">
        <v>140</v>
      </c>
      <c r="BX145" s="118">
        <v>49096</v>
      </c>
      <c r="BY145" s="5">
        <f t="shared" si="56"/>
        <v>528080.82838725764</v>
      </c>
      <c r="BZ145" s="5">
        <f t="shared" si="57"/>
        <v>4257.9359691467689</v>
      </c>
      <c r="CA145" s="5">
        <f t="shared" si="29"/>
        <v>1177.464470221099</v>
      </c>
      <c r="CB145" s="35">
        <f t="shared" si="30"/>
        <v>2.6756460153655768E-2</v>
      </c>
      <c r="CC145" s="5">
        <f t="shared" si="31"/>
        <v>3080.4714989256699</v>
      </c>
      <c r="CD145" s="35">
        <f t="shared" si="32"/>
        <v>7.0000000000000007E-2</v>
      </c>
      <c r="CE145" s="5">
        <f t="shared" si="58"/>
        <v>113096.6360829639</v>
      </c>
      <c r="CF145" s="5">
        <f t="shared" si="59"/>
        <v>483014.39959758404</v>
      </c>
      <c r="CG145" s="5">
        <f t="shared" si="33"/>
        <v>526903.36391703656</v>
      </c>
      <c r="CH145" s="5">
        <f t="shared" si="34"/>
        <v>596111.03568054794</v>
      </c>
    </row>
    <row r="146" spans="9:86" ht="14.25" customHeight="1">
      <c r="I146" s="150"/>
      <c r="J146" s="2">
        <v>141</v>
      </c>
      <c r="K146" s="118">
        <v>49126</v>
      </c>
      <c r="L146" s="5">
        <f t="shared" si="35"/>
        <v>544451.19916863868</v>
      </c>
      <c r="M146" s="5">
        <f t="shared" si="0"/>
        <v>4808.1062659259223</v>
      </c>
      <c r="N146" s="5">
        <f t="shared" si="1"/>
        <v>1065.0042716415314</v>
      </c>
      <c r="O146" s="35">
        <f t="shared" si="2"/>
        <v>2.3473272313869722E-2</v>
      </c>
      <c r="P146" s="5">
        <f t="shared" si="3"/>
        <v>3743.1019942843909</v>
      </c>
      <c r="Q146" s="35">
        <f t="shared" si="4"/>
        <v>8.2500000000000004E-2</v>
      </c>
      <c r="R146" s="5">
        <f t="shared" si="36"/>
        <v>96613.805103003499</v>
      </c>
      <c r="S146" s="5">
        <f t="shared" si="37"/>
        <v>581329.17839255149</v>
      </c>
      <c r="T146" s="5">
        <f t="shared" si="38"/>
        <v>543386.19489699719</v>
      </c>
      <c r="U146" s="5">
        <f t="shared" si="39"/>
        <v>677942.983495555</v>
      </c>
      <c r="V146" s="150"/>
      <c r="W146" s="2">
        <v>141</v>
      </c>
      <c r="X146" s="118">
        <v>49126</v>
      </c>
      <c r="Y146" s="5">
        <f t="shared" si="40"/>
        <v>541117.60952591011</v>
      </c>
      <c r="Z146" s="5">
        <f t="shared" si="41"/>
        <v>4696.0932728280159</v>
      </c>
      <c r="AA146" s="5">
        <f t="shared" si="5"/>
        <v>1088.6425426552814</v>
      </c>
      <c r="AB146" s="35">
        <f t="shared" si="6"/>
        <v>2.4142090890941249E-2</v>
      </c>
      <c r="AC146" s="5">
        <f t="shared" si="7"/>
        <v>3607.4507301727344</v>
      </c>
      <c r="AD146" s="35">
        <f t="shared" si="8"/>
        <v>0.08</v>
      </c>
      <c r="AE146" s="5">
        <f t="shared" si="42"/>
        <v>99971.033016745292</v>
      </c>
      <c r="AF146" s="5">
        <f t="shared" si="43"/>
        <v>562178.11845200486</v>
      </c>
      <c r="AG146" s="5">
        <f t="shared" si="9"/>
        <v>540028.96698325488</v>
      </c>
      <c r="AH146" s="5">
        <f t="shared" si="10"/>
        <v>662149.15146875009</v>
      </c>
      <c r="AI146" s="150"/>
      <c r="AJ146" s="2">
        <v>141</v>
      </c>
      <c r="AK146" s="118">
        <v>49126</v>
      </c>
      <c r="AL146" s="5">
        <f t="shared" si="44"/>
        <v>537696.47690321424</v>
      </c>
      <c r="AM146" s="5">
        <f t="shared" si="45"/>
        <v>4585.0383715778862</v>
      </c>
      <c r="AN146" s="5">
        <f t="shared" si="11"/>
        <v>1112.4152915779609</v>
      </c>
      <c r="AO146" s="35">
        <f t="shared" si="12"/>
        <v>2.4826243191729817E-2</v>
      </c>
      <c r="AP146" s="5">
        <f t="shared" si="13"/>
        <v>3472.6230799999253</v>
      </c>
      <c r="AQ146" s="35">
        <f t="shared" si="14"/>
        <v>7.7499999999999999E-2</v>
      </c>
      <c r="AR146" s="5">
        <f t="shared" si="46"/>
        <v>103415.93838836376</v>
      </c>
      <c r="AS146" s="5">
        <f t="shared" si="47"/>
        <v>543074.47200411826</v>
      </c>
      <c r="AT146" s="5">
        <f t="shared" si="15"/>
        <v>536584.06161163631</v>
      </c>
      <c r="AU146" s="5">
        <f t="shared" si="16"/>
        <v>646490.41039248207</v>
      </c>
      <c r="AV146" s="150"/>
      <c r="AW146" s="2">
        <v>141</v>
      </c>
      <c r="AX146" s="118">
        <v>49126</v>
      </c>
      <c r="AY146" s="5">
        <f t="shared" si="48"/>
        <v>534187.29847843666</v>
      </c>
      <c r="AZ146" s="5">
        <f t="shared" si="49"/>
        <v>4474.9728547377763</v>
      </c>
      <c r="BA146" s="5">
        <f t="shared" si="17"/>
        <v>1136.3022392475473</v>
      </c>
      <c r="BB146" s="35">
        <f t="shared" si="18"/>
        <v>2.5525928658000449E-2</v>
      </c>
      <c r="BC146" s="5">
        <f t="shared" si="19"/>
        <v>3338.670615490229</v>
      </c>
      <c r="BD146" s="35">
        <f t="shared" si="20"/>
        <v>7.4999999999999997E-2</v>
      </c>
      <c r="BE146" s="5">
        <f t="shared" si="50"/>
        <v>106949.00376081064</v>
      </c>
      <c r="BF146" s="5">
        <f t="shared" si="51"/>
        <v>524022.16875721561</v>
      </c>
      <c r="BG146" s="5">
        <f t="shared" si="21"/>
        <v>533050.99623918906</v>
      </c>
      <c r="BH146" s="5">
        <f t="shared" si="22"/>
        <v>630971.1725180262</v>
      </c>
      <c r="BI146" s="150"/>
      <c r="BJ146" s="2">
        <v>141</v>
      </c>
      <c r="BK146" s="118">
        <v>49126</v>
      </c>
      <c r="BL146" s="5">
        <f t="shared" si="52"/>
        <v>530589.68446554069</v>
      </c>
      <c r="BM146" s="5">
        <f t="shared" si="53"/>
        <v>4365.9281923596263</v>
      </c>
      <c r="BN146" s="5">
        <f t="shared" si="23"/>
        <v>1160.2821820469849</v>
      </c>
      <c r="BO146" s="35">
        <f t="shared" si="24"/>
        <v>2.624134353193984E-2</v>
      </c>
      <c r="BP146" s="5">
        <f t="shared" si="25"/>
        <v>3205.6460103126415</v>
      </c>
      <c r="BQ146" s="35">
        <f t="shared" si="26"/>
        <v>7.2499999999999995E-2</v>
      </c>
      <c r="BR146" s="5">
        <f t="shared" si="54"/>
        <v>110570.59771650634</v>
      </c>
      <c r="BS146" s="5">
        <f t="shared" si="55"/>
        <v>505025.27740620094</v>
      </c>
      <c r="BT146" s="5">
        <f t="shared" si="27"/>
        <v>529429.40228349366</v>
      </c>
      <c r="BU146" s="5">
        <f t="shared" si="28"/>
        <v>615595.87512270734</v>
      </c>
      <c r="BV146" s="150"/>
      <c r="BW146" s="2">
        <v>141</v>
      </c>
      <c r="BX146" s="118">
        <v>49126</v>
      </c>
      <c r="BY146" s="5">
        <f t="shared" si="56"/>
        <v>526903.36391703656</v>
      </c>
      <c r="BZ146" s="5">
        <f t="shared" si="57"/>
        <v>4257.9359691467689</v>
      </c>
      <c r="CA146" s="5">
        <f t="shared" si="29"/>
        <v>1184.3330129640553</v>
      </c>
      <c r="CB146" s="35">
        <f t="shared" si="30"/>
        <v>2.6972680625752105E-2</v>
      </c>
      <c r="CC146" s="5">
        <f t="shared" si="31"/>
        <v>3073.6029561827136</v>
      </c>
      <c r="CD146" s="35">
        <f t="shared" si="32"/>
        <v>7.0000000000000007E-2</v>
      </c>
      <c r="CE146" s="5">
        <f t="shared" si="58"/>
        <v>114280.96909592795</v>
      </c>
      <c r="CF146" s="5">
        <f t="shared" si="59"/>
        <v>486088.00255376677</v>
      </c>
      <c r="CG146" s="5">
        <f t="shared" si="33"/>
        <v>525719.03090407245</v>
      </c>
      <c r="CH146" s="5">
        <f t="shared" si="34"/>
        <v>600368.97164969472</v>
      </c>
    </row>
    <row r="147" spans="9:86" ht="14.25" customHeight="1">
      <c r="I147" s="150"/>
      <c r="J147" s="2">
        <v>142</v>
      </c>
      <c r="K147" s="118">
        <v>49157</v>
      </c>
      <c r="L147" s="5">
        <f t="shared" si="35"/>
        <v>543386.19489699719</v>
      </c>
      <c r="M147" s="5">
        <f t="shared" si="0"/>
        <v>4808.1062659259223</v>
      </c>
      <c r="N147" s="5">
        <f t="shared" si="1"/>
        <v>1072.3261760090668</v>
      </c>
      <c r="O147" s="35">
        <f t="shared" si="2"/>
        <v>2.3680973556105905E-2</v>
      </c>
      <c r="P147" s="5">
        <f t="shared" si="3"/>
        <v>3735.7800899168556</v>
      </c>
      <c r="Q147" s="35">
        <f t="shared" si="4"/>
        <v>8.2500000000000004E-2</v>
      </c>
      <c r="R147" s="5">
        <f t="shared" si="36"/>
        <v>97686.131279012567</v>
      </c>
      <c r="S147" s="5">
        <f t="shared" si="37"/>
        <v>585064.95848246838</v>
      </c>
      <c r="T147" s="5">
        <f t="shared" si="38"/>
        <v>542313.86872098816</v>
      </c>
      <c r="U147" s="5">
        <f t="shared" si="39"/>
        <v>682751.08976148092</v>
      </c>
      <c r="V147" s="150"/>
      <c r="W147" s="2">
        <v>142</v>
      </c>
      <c r="X147" s="118">
        <v>49157</v>
      </c>
      <c r="Y147" s="5">
        <f t="shared" si="40"/>
        <v>540028.96698325488</v>
      </c>
      <c r="Z147" s="5">
        <f t="shared" si="41"/>
        <v>4696.0932728280159</v>
      </c>
      <c r="AA147" s="5">
        <f t="shared" si="5"/>
        <v>1095.9001596063163</v>
      </c>
      <c r="AB147" s="35">
        <f t="shared" si="6"/>
        <v>2.4352030574840578E-2</v>
      </c>
      <c r="AC147" s="5">
        <f t="shared" si="7"/>
        <v>3600.1931132216996</v>
      </c>
      <c r="AD147" s="35">
        <f t="shared" si="8"/>
        <v>0.08</v>
      </c>
      <c r="AE147" s="5">
        <f t="shared" si="42"/>
        <v>101066.93317635161</v>
      </c>
      <c r="AF147" s="5">
        <f t="shared" si="43"/>
        <v>565778.31156522653</v>
      </c>
      <c r="AG147" s="5">
        <f t="shared" si="9"/>
        <v>538933.06682364852</v>
      </c>
      <c r="AH147" s="5">
        <f t="shared" si="10"/>
        <v>666845.24474157812</v>
      </c>
      <c r="AI147" s="150"/>
      <c r="AJ147" s="2">
        <v>142</v>
      </c>
      <c r="AK147" s="118">
        <v>49157</v>
      </c>
      <c r="AL147" s="5">
        <f t="shared" si="44"/>
        <v>536584.06161163631</v>
      </c>
      <c r="AM147" s="5">
        <f t="shared" si="45"/>
        <v>4585.0383715778862</v>
      </c>
      <c r="AN147" s="5">
        <f t="shared" si="11"/>
        <v>1119.5996403360682</v>
      </c>
      <c r="AO147" s="35">
        <f t="shared" si="12"/>
        <v>2.5038380088443286E-2</v>
      </c>
      <c r="AP147" s="5">
        <f t="shared" si="13"/>
        <v>3465.438731241818</v>
      </c>
      <c r="AQ147" s="35">
        <f t="shared" si="14"/>
        <v>7.7499999999999999E-2</v>
      </c>
      <c r="AR147" s="5">
        <f t="shared" si="46"/>
        <v>104535.53802869983</v>
      </c>
      <c r="AS147" s="5">
        <f t="shared" si="47"/>
        <v>546539.91073536011</v>
      </c>
      <c r="AT147" s="5">
        <f t="shared" si="15"/>
        <v>535464.46197130019</v>
      </c>
      <c r="AU147" s="5">
        <f t="shared" si="16"/>
        <v>651075.44876405993</v>
      </c>
      <c r="AV147" s="150"/>
      <c r="AW147" s="2">
        <v>142</v>
      </c>
      <c r="AX147" s="118">
        <v>49157</v>
      </c>
      <c r="AY147" s="5">
        <f t="shared" si="48"/>
        <v>533050.99623918906</v>
      </c>
      <c r="AZ147" s="5">
        <f t="shared" si="49"/>
        <v>4474.9728547377763</v>
      </c>
      <c r="BA147" s="5">
        <f t="shared" si="17"/>
        <v>1143.4041282428448</v>
      </c>
      <c r="BB147" s="35">
        <f t="shared" si="18"/>
        <v>2.5740219295561279E-2</v>
      </c>
      <c r="BC147" s="5">
        <f t="shared" si="19"/>
        <v>3331.5687264949315</v>
      </c>
      <c r="BD147" s="35">
        <f t="shared" si="20"/>
        <v>7.4999999999999997E-2</v>
      </c>
      <c r="BE147" s="5">
        <f t="shared" si="50"/>
        <v>108092.40788905349</v>
      </c>
      <c r="BF147" s="5">
        <f t="shared" si="51"/>
        <v>527353.73748371052</v>
      </c>
      <c r="BG147" s="5">
        <f t="shared" si="21"/>
        <v>531907.59211094619</v>
      </c>
      <c r="BH147" s="5">
        <f t="shared" si="22"/>
        <v>635446.14537276397</v>
      </c>
      <c r="BI147" s="150"/>
      <c r="BJ147" s="2">
        <v>142</v>
      </c>
      <c r="BK147" s="118">
        <v>49157</v>
      </c>
      <c r="BL147" s="5">
        <f t="shared" si="52"/>
        <v>529429.40228349366</v>
      </c>
      <c r="BM147" s="5">
        <f t="shared" si="53"/>
        <v>4365.9281923596263</v>
      </c>
      <c r="BN147" s="5">
        <f t="shared" si="23"/>
        <v>1167.2922202301856</v>
      </c>
      <c r="BO147" s="35">
        <f t="shared" si="24"/>
        <v>2.6457742207641171E-2</v>
      </c>
      <c r="BP147" s="5">
        <f t="shared" si="25"/>
        <v>3198.6359721294407</v>
      </c>
      <c r="BQ147" s="35">
        <f t="shared" si="26"/>
        <v>7.2499999999999995E-2</v>
      </c>
      <c r="BR147" s="5">
        <f t="shared" si="54"/>
        <v>111737.88993673652</v>
      </c>
      <c r="BS147" s="5">
        <f t="shared" si="55"/>
        <v>508223.91337833036</v>
      </c>
      <c r="BT147" s="5">
        <f t="shared" si="27"/>
        <v>528262.11006326345</v>
      </c>
      <c r="BU147" s="5">
        <f t="shared" si="28"/>
        <v>619961.80331506685</v>
      </c>
      <c r="BV147" s="150"/>
      <c r="BW147" s="2">
        <v>142</v>
      </c>
      <c r="BX147" s="118">
        <v>49157</v>
      </c>
      <c r="BY147" s="5">
        <f t="shared" si="56"/>
        <v>525719.03090407245</v>
      </c>
      <c r="BZ147" s="5">
        <f t="shared" si="57"/>
        <v>4257.9359691467689</v>
      </c>
      <c r="CA147" s="5">
        <f t="shared" si="29"/>
        <v>1191.2416222063462</v>
      </c>
      <c r="CB147" s="35">
        <f t="shared" si="30"/>
        <v>2.7191139422693893E-2</v>
      </c>
      <c r="CC147" s="5">
        <f t="shared" si="31"/>
        <v>3066.6943469404227</v>
      </c>
      <c r="CD147" s="35">
        <f t="shared" si="32"/>
        <v>7.0000000000000007E-2</v>
      </c>
      <c r="CE147" s="5">
        <f t="shared" si="58"/>
        <v>115472.2107181343</v>
      </c>
      <c r="CF147" s="5">
        <f t="shared" si="59"/>
        <v>489154.6969007072</v>
      </c>
      <c r="CG147" s="5">
        <f t="shared" si="33"/>
        <v>524527.78928186616</v>
      </c>
      <c r="CH147" s="5">
        <f t="shared" si="34"/>
        <v>604626.90761884151</v>
      </c>
    </row>
    <row r="148" spans="9:86" ht="14.25" customHeight="1">
      <c r="I148" s="150"/>
      <c r="J148" s="2">
        <v>143</v>
      </c>
      <c r="K148" s="118">
        <v>49188</v>
      </c>
      <c r="L148" s="5">
        <f t="shared" si="35"/>
        <v>542313.86872098816</v>
      </c>
      <c r="M148" s="5">
        <f t="shared" si="0"/>
        <v>4808.1062659259223</v>
      </c>
      <c r="N148" s="5">
        <f t="shared" si="1"/>
        <v>1079.6984184691287</v>
      </c>
      <c r="O148" s="35">
        <f t="shared" si="2"/>
        <v>2.3890926950082103E-2</v>
      </c>
      <c r="P148" s="5">
        <f t="shared" si="3"/>
        <v>3728.4078474567937</v>
      </c>
      <c r="Q148" s="35">
        <f t="shared" si="4"/>
        <v>8.2500000000000004E-2</v>
      </c>
      <c r="R148" s="5">
        <f t="shared" si="36"/>
        <v>98765.829697481691</v>
      </c>
      <c r="S148" s="5">
        <f t="shared" si="37"/>
        <v>588793.36632992513</v>
      </c>
      <c r="T148" s="5">
        <f t="shared" si="38"/>
        <v>541234.17030251899</v>
      </c>
      <c r="U148" s="5">
        <f t="shared" si="39"/>
        <v>687559.19602740684</v>
      </c>
      <c r="V148" s="150"/>
      <c r="W148" s="2">
        <v>143</v>
      </c>
      <c r="X148" s="118">
        <v>49188</v>
      </c>
      <c r="Y148" s="5">
        <f t="shared" si="40"/>
        <v>538933.06682364852</v>
      </c>
      <c r="Z148" s="5">
        <f t="shared" si="41"/>
        <v>4696.0932728280159</v>
      </c>
      <c r="AA148" s="5">
        <f t="shared" si="5"/>
        <v>1103.2061606703587</v>
      </c>
      <c r="AB148" s="35">
        <f t="shared" si="6"/>
        <v>2.4564226511594327E-2</v>
      </c>
      <c r="AC148" s="5">
        <f t="shared" si="7"/>
        <v>3592.8871121576572</v>
      </c>
      <c r="AD148" s="35">
        <f t="shared" si="8"/>
        <v>0.08</v>
      </c>
      <c r="AE148" s="5">
        <f t="shared" si="42"/>
        <v>102170.13933702197</v>
      </c>
      <c r="AF148" s="5">
        <f t="shared" si="43"/>
        <v>569371.19867738418</v>
      </c>
      <c r="AG148" s="5">
        <f t="shared" si="9"/>
        <v>537829.86066297814</v>
      </c>
      <c r="AH148" s="5">
        <f t="shared" si="10"/>
        <v>671541.33801440615</v>
      </c>
      <c r="AI148" s="150"/>
      <c r="AJ148" s="2">
        <v>143</v>
      </c>
      <c r="AK148" s="118">
        <v>49188</v>
      </c>
      <c r="AL148" s="5">
        <f t="shared" si="44"/>
        <v>535464.46197130019</v>
      </c>
      <c r="AM148" s="5">
        <f t="shared" si="45"/>
        <v>4585.0383715778862</v>
      </c>
      <c r="AN148" s="5">
        <f t="shared" si="11"/>
        <v>1126.8303880132394</v>
      </c>
      <c r="AO148" s="35">
        <f t="shared" si="12"/>
        <v>2.5252777012274671E-2</v>
      </c>
      <c r="AP148" s="5">
        <f t="shared" si="13"/>
        <v>3458.2079835646468</v>
      </c>
      <c r="AQ148" s="35">
        <f t="shared" si="14"/>
        <v>7.7499999999999999E-2</v>
      </c>
      <c r="AR148" s="5">
        <f t="shared" si="46"/>
        <v>105662.36841671307</v>
      </c>
      <c r="AS148" s="5">
        <f t="shared" si="47"/>
        <v>549998.11871892482</v>
      </c>
      <c r="AT148" s="5">
        <f t="shared" si="15"/>
        <v>534337.63158328691</v>
      </c>
      <c r="AU148" s="5">
        <f t="shared" si="16"/>
        <v>655660.4871356379</v>
      </c>
      <c r="AV148" s="150"/>
      <c r="AW148" s="2">
        <v>143</v>
      </c>
      <c r="AX148" s="118">
        <v>49188</v>
      </c>
      <c r="AY148" s="5">
        <f t="shared" si="48"/>
        <v>531907.59211094619</v>
      </c>
      <c r="AZ148" s="5">
        <f t="shared" si="49"/>
        <v>4474.9728547377763</v>
      </c>
      <c r="BA148" s="5">
        <f t="shared" si="17"/>
        <v>1150.5504040443629</v>
      </c>
      <c r="BB148" s="35">
        <f t="shared" si="18"/>
        <v>2.5956773419493793E-2</v>
      </c>
      <c r="BC148" s="5">
        <f t="shared" si="19"/>
        <v>3324.4224506934133</v>
      </c>
      <c r="BD148" s="35">
        <f t="shared" si="20"/>
        <v>7.4999999999999997E-2</v>
      </c>
      <c r="BE148" s="5">
        <f t="shared" si="50"/>
        <v>109242.95829309785</v>
      </c>
      <c r="BF148" s="5">
        <f t="shared" si="51"/>
        <v>530678.15993440396</v>
      </c>
      <c r="BG148" s="5">
        <f t="shared" si="21"/>
        <v>530757.04170690186</v>
      </c>
      <c r="BH148" s="5">
        <f t="shared" si="22"/>
        <v>639921.11822750187</v>
      </c>
      <c r="BI148" s="150"/>
      <c r="BJ148" s="2">
        <v>143</v>
      </c>
      <c r="BK148" s="118">
        <v>49188</v>
      </c>
      <c r="BL148" s="5">
        <f t="shared" si="52"/>
        <v>528262.11006326345</v>
      </c>
      <c r="BM148" s="5">
        <f t="shared" si="53"/>
        <v>4365.9281923596263</v>
      </c>
      <c r="BN148" s="5">
        <f t="shared" si="23"/>
        <v>1174.3446107274099</v>
      </c>
      <c r="BO148" s="35">
        <f t="shared" si="24"/>
        <v>2.6676407526258654E-2</v>
      </c>
      <c r="BP148" s="5">
        <f t="shared" si="25"/>
        <v>3191.5835816322165</v>
      </c>
      <c r="BQ148" s="35">
        <f t="shared" si="26"/>
        <v>7.2499999999999995E-2</v>
      </c>
      <c r="BR148" s="5">
        <f t="shared" si="54"/>
        <v>112912.23454746393</v>
      </c>
      <c r="BS148" s="5">
        <f t="shared" si="55"/>
        <v>511415.49695996259</v>
      </c>
      <c r="BT148" s="5">
        <f t="shared" si="27"/>
        <v>527087.76545253606</v>
      </c>
      <c r="BU148" s="5">
        <f t="shared" si="28"/>
        <v>624327.73150742648</v>
      </c>
      <c r="BV148" s="150"/>
      <c r="BW148" s="2">
        <v>143</v>
      </c>
      <c r="BX148" s="118">
        <v>49188</v>
      </c>
      <c r="BY148" s="5">
        <f t="shared" si="56"/>
        <v>524527.78928186616</v>
      </c>
      <c r="BZ148" s="5">
        <f t="shared" si="57"/>
        <v>4257.9359691467689</v>
      </c>
      <c r="CA148" s="5">
        <f t="shared" si="29"/>
        <v>1198.1905316692159</v>
      </c>
      <c r="CB148" s="35">
        <f t="shared" si="30"/>
        <v>2.7411867729097789E-2</v>
      </c>
      <c r="CC148" s="5">
        <f t="shared" si="31"/>
        <v>3059.745437477553</v>
      </c>
      <c r="CD148" s="35">
        <f t="shared" si="32"/>
        <v>7.0000000000000007E-2</v>
      </c>
      <c r="CE148" s="5">
        <f t="shared" si="58"/>
        <v>116670.40124980352</v>
      </c>
      <c r="CF148" s="5">
        <f t="shared" si="59"/>
        <v>492214.44233818474</v>
      </c>
      <c r="CG148" s="5">
        <f t="shared" si="33"/>
        <v>523329.59875019692</v>
      </c>
      <c r="CH148" s="5">
        <f t="shared" si="34"/>
        <v>608884.84358798829</v>
      </c>
    </row>
    <row r="149" spans="9:86" ht="14.25" customHeight="1">
      <c r="I149" s="150"/>
      <c r="J149" s="2">
        <v>144</v>
      </c>
      <c r="K149" s="118">
        <v>49218</v>
      </c>
      <c r="L149" s="5">
        <f t="shared" si="35"/>
        <v>541234.17030251899</v>
      </c>
      <c r="M149" s="5">
        <f t="shared" si="0"/>
        <v>4808.1062659259223</v>
      </c>
      <c r="N149" s="5">
        <f t="shared" si="1"/>
        <v>1087.1213450961041</v>
      </c>
      <c r="O149" s="35">
        <f t="shared" si="2"/>
        <v>2.4103164317695578E-2</v>
      </c>
      <c r="P149" s="5">
        <f t="shared" si="3"/>
        <v>3720.9849208298183</v>
      </c>
      <c r="Q149" s="35">
        <f t="shared" si="4"/>
        <v>8.2500000000000004E-2</v>
      </c>
      <c r="R149" s="5">
        <f t="shared" si="36"/>
        <v>99852.951042577799</v>
      </c>
      <c r="S149" s="5">
        <f t="shared" si="37"/>
        <v>592514.3512507549</v>
      </c>
      <c r="T149" s="5">
        <f t="shared" si="38"/>
        <v>540147.04895742284</v>
      </c>
      <c r="U149" s="5">
        <f t="shared" si="39"/>
        <v>692367.30229333276</v>
      </c>
      <c r="V149" s="150"/>
      <c r="W149" s="2">
        <v>144</v>
      </c>
      <c r="X149" s="118">
        <v>49218</v>
      </c>
      <c r="Y149" s="5">
        <f t="shared" si="40"/>
        <v>537829.86066297814</v>
      </c>
      <c r="Z149" s="5">
        <f t="shared" si="41"/>
        <v>4696.0932728280159</v>
      </c>
      <c r="AA149" s="5">
        <f t="shared" si="5"/>
        <v>1110.5608684081612</v>
      </c>
      <c r="AB149" s="35">
        <f t="shared" si="6"/>
        <v>2.4778710509807303E-2</v>
      </c>
      <c r="AC149" s="5">
        <f t="shared" si="7"/>
        <v>3585.5324044198546</v>
      </c>
      <c r="AD149" s="35">
        <f t="shared" si="8"/>
        <v>0.08</v>
      </c>
      <c r="AE149" s="5">
        <f t="shared" si="42"/>
        <v>103280.70020543014</v>
      </c>
      <c r="AF149" s="5">
        <f t="shared" si="43"/>
        <v>572956.73108180403</v>
      </c>
      <c r="AG149" s="5">
        <f t="shared" si="9"/>
        <v>536719.29979456996</v>
      </c>
      <c r="AH149" s="5">
        <f t="shared" si="10"/>
        <v>676237.43128723418</v>
      </c>
      <c r="AI149" s="150"/>
      <c r="AJ149" s="2">
        <v>144</v>
      </c>
      <c r="AK149" s="118">
        <v>49218</v>
      </c>
      <c r="AL149" s="5">
        <f t="shared" si="44"/>
        <v>534337.63158328691</v>
      </c>
      <c r="AM149" s="5">
        <f t="shared" si="45"/>
        <v>4585.0383715778862</v>
      </c>
      <c r="AN149" s="5">
        <f t="shared" si="11"/>
        <v>1134.107834269158</v>
      </c>
      <c r="AO149" s="35">
        <f t="shared" si="12"/>
        <v>2.546946575876459E-2</v>
      </c>
      <c r="AP149" s="5">
        <f t="shared" si="13"/>
        <v>3450.9305373087282</v>
      </c>
      <c r="AQ149" s="35">
        <f t="shared" si="14"/>
        <v>7.7499999999999999E-2</v>
      </c>
      <c r="AR149" s="5">
        <f t="shared" si="46"/>
        <v>106796.47625098223</v>
      </c>
      <c r="AS149" s="5">
        <f t="shared" si="47"/>
        <v>553449.0492562335</v>
      </c>
      <c r="AT149" s="5">
        <f t="shared" si="15"/>
        <v>533203.52374901774</v>
      </c>
      <c r="AU149" s="5">
        <f t="shared" si="16"/>
        <v>660245.52550721576</v>
      </c>
      <c r="AV149" s="150"/>
      <c r="AW149" s="2">
        <v>144</v>
      </c>
      <c r="AX149" s="118">
        <v>49218</v>
      </c>
      <c r="AY149" s="5">
        <f t="shared" si="48"/>
        <v>530757.04170690186</v>
      </c>
      <c r="AZ149" s="5">
        <f t="shared" si="49"/>
        <v>4474.9728547377763</v>
      </c>
      <c r="BA149" s="5">
        <f t="shared" si="17"/>
        <v>1157.74134406964</v>
      </c>
      <c r="BB149" s="35">
        <f t="shared" si="18"/>
        <v>2.6175622812570624E-2</v>
      </c>
      <c r="BC149" s="5">
        <f t="shared" si="19"/>
        <v>3317.2315106681363</v>
      </c>
      <c r="BD149" s="35">
        <f t="shared" si="20"/>
        <v>7.4999999999999997E-2</v>
      </c>
      <c r="BE149" s="5">
        <f t="shared" si="50"/>
        <v>110400.69963716749</v>
      </c>
      <c r="BF149" s="5">
        <f t="shared" si="51"/>
        <v>533995.39144507213</v>
      </c>
      <c r="BG149" s="5">
        <f t="shared" si="21"/>
        <v>529599.30036283226</v>
      </c>
      <c r="BH149" s="5">
        <f t="shared" si="22"/>
        <v>644396.09108223964</v>
      </c>
      <c r="BI149" s="150"/>
      <c r="BJ149" s="2">
        <v>144</v>
      </c>
      <c r="BK149" s="118">
        <v>49218</v>
      </c>
      <c r="BL149" s="5">
        <f t="shared" si="52"/>
        <v>527087.76545253606</v>
      </c>
      <c r="BM149" s="5">
        <f t="shared" si="53"/>
        <v>4365.9281923596263</v>
      </c>
      <c r="BN149" s="5">
        <f t="shared" si="23"/>
        <v>1181.4396094172212</v>
      </c>
      <c r="BO149" s="35">
        <f t="shared" si="24"/>
        <v>2.6897371258152093E-2</v>
      </c>
      <c r="BP149" s="5">
        <f t="shared" si="25"/>
        <v>3184.4885829424052</v>
      </c>
      <c r="BQ149" s="35">
        <f t="shared" si="26"/>
        <v>7.2499999999999995E-2</v>
      </c>
      <c r="BR149" s="5">
        <f t="shared" si="54"/>
        <v>114093.67415688116</v>
      </c>
      <c r="BS149" s="5">
        <f t="shared" si="55"/>
        <v>514599.98554290499</v>
      </c>
      <c r="BT149" s="5">
        <f t="shared" si="27"/>
        <v>525906.32584311883</v>
      </c>
      <c r="BU149" s="5">
        <f t="shared" si="28"/>
        <v>628693.65969978611</v>
      </c>
      <c r="BV149" s="150"/>
      <c r="BW149" s="2">
        <v>144</v>
      </c>
      <c r="BX149" s="118">
        <v>49218</v>
      </c>
      <c r="BY149" s="5">
        <f t="shared" si="56"/>
        <v>523329.59875019692</v>
      </c>
      <c r="BZ149" s="5">
        <f t="shared" si="57"/>
        <v>4257.9359691467689</v>
      </c>
      <c r="CA149" s="5">
        <f t="shared" si="29"/>
        <v>1205.1799764372868</v>
      </c>
      <c r="CB149" s="35">
        <f t="shared" si="30"/>
        <v>2.7634897303316343E-2</v>
      </c>
      <c r="CC149" s="5">
        <f t="shared" si="31"/>
        <v>3052.7559927094821</v>
      </c>
      <c r="CD149" s="35">
        <f t="shared" si="32"/>
        <v>7.0000000000000007E-2</v>
      </c>
      <c r="CE149" s="5">
        <f t="shared" si="58"/>
        <v>117875.5812262408</v>
      </c>
      <c r="CF149" s="5">
        <f t="shared" si="59"/>
        <v>495267.19833089423</v>
      </c>
      <c r="CG149" s="5">
        <f t="shared" si="33"/>
        <v>522124.41877375962</v>
      </c>
      <c r="CH149" s="5">
        <f t="shared" si="34"/>
        <v>613142.77955713507</v>
      </c>
    </row>
    <row r="150" spans="9:86" ht="14.25" customHeight="1">
      <c r="I150" s="150"/>
      <c r="J150" s="2">
        <v>145</v>
      </c>
      <c r="K150" s="118">
        <v>49249</v>
      </c>
      <c r="L150" s="5">
        <f t="shared" si="35"/>
        <v>540147.04895742284</v>
      </c>
      <c r="M150" s="5">
        <f t="shared" si="0"/>
        <v>4808.1062659259223</v>
      </c>
      <c r="N150" s="5">
        <f t="shared" si="1"/>
        <v>1094.5953043436402</v>
      </c>
      <c r="O150" s="35">
        <f t="shared" si="2"/>
        <v>2.4317718068582954E-2</v>
      </c>
      <c r="P150" s="5">
        <f t="shared" si="3"/>
        <v>3713.5109615822821</v>
      </c>
      <c r="Q150" s="35">
        <f t="shared" si="4"/>
        <v>8.2500000000000004E-2</v>
      </c>
      <c r="R150" s="5">
        <f t="shared" si="36"/>
        <v>100947.54634692144</v>
      </c>
      <c r="S150" s="5">
        <f t="shared" si="37"/>
        <v>596227.8622123372</v>
      </c>
      <c r="T150" s="5">
        <f t="shared" si="38"/>
        <v>539052.45365307922</v>
      </c>
      <c r="U150" s="5">
        <f t="shared" si="39"/>
        <v>697175.40855925868</v>
      </c>
      <c r="V150" s="150"/>
      <c r="W150" s="2">
        <v>145</v>
      </c>
      <c r="X150" s="118">
        <v>49249</v>
      </c>
      <c r="Y150" s="5">
        <f t="shared" si="40"/>
        <v>536719.29979456996</v>
      </c>
      <c r="Z150" s="5">
        <f t="shared" si="41"/>
        <v>4696.0932728280159</v>
      </c>
      <c r="AA150" s="5">
        <f t="shared" si="5"/>
        <v>1117.9646075308824</v>
      </c>
      <c r="AB150" s="35">
        <f t="shared" si="6"/>
        <v>2.499551496565415E-2</v>
      </c>
      <c r="AC150" s="5">
        <f t="shared" si="7"/>
        <v>3578.1286652971335</v>
      </c>
      <c r="AD150" s="35">
        <f t="shared" si="8"/>
        <v>0.08</v>
      </c>
      <c r="AE150" s="5">
        <f t="shared" si="42"/>
        <v>104398.66481296103</v>
      </c>
      <c r="AF150" s="5">
        <f t="shared" si="43"/>
        <v>576534.8597471012</v>
      </c>
      <c r="AG150" s="5">
        <f t="shared" si="9"/>
        <v>535601.33518703911</v>
      </c>
      <c r="AH150" s="5">
        <f t="shared" si="10"/>
        <v>680933.52456006221</v>
      </c>
      <c r="AI150" s="150"/>
      <c r="AJ150" s="2">
        <v>145</v>
      </c>
      <c r="AK150" s="118">
        <v>49249</v>
      </c>
      <c r="AL150" s="5">
        <f t="shared" si="44"/>
        <v>533203.52374901774</v>
      </c>
      <c r="AM150" s="5">
        <f t="shared" si="45"/>
        <v>4585.0383715778862</v>
      </c>
      <c r="AN150" s="5">
        <f t="shared" si="11"/>
        <v>1141.4322806988134</v>
      </c>
      <c r="AO150" s="35">
        <f t="shared" si="12"/>
        <v>2.568847871086672E-2</v>
      </c>
      <c r="AP150" s="5">
        <f t="shared" si="13"/>
        <v>3443.6060908790728</v>
      </c>
      <c r="AQ150" s="35">
        <f t="shared" si="14"/>
        <v>7.7499999999999999E-2</v>
      </c>
      <c r="AR150" s="5">
        <f t="shared" si="46"/>
        <v>107937.90853168105</v>
      </c>
      <c r="AS150" s="5">
        <f t="shared" si="47"/>
        <v>556892.65534711257</v>
      </c>
      <c r="AT150" s="5">
        <f t="shared" si="15"/>
        <v>532062.09146831895</v>
      </c>
      <c r="AU150" s="5">
        <f t="shared" si="16"/>
        <v>664830.56387879362</v>
      </c>
      <c r="AV150" s="150"/>
      <c r="AW150" s="2">
        <v>145</v>
      </c>
      <c r="AX150" s="118">
        <v>49249</v>
      </c>
      <c r="AY150" s="5">
        <f t="shared" si="48"/>
        <v>529599.30036283226</v>
      </c>
      <c r="AZ150" s="5">
        <f t="shared" si="49"/>
        <v>4474.9728547377763</v>
      </c>
      <c r="BA150" s="5">
        <f t="shared" si="17"/>
        <v>1164.9772274700749</v>
      </c>
      <c r="BB150" s="35">
        <f t="shared" si="18"/>
        <v>2.6396799844832286E-2</v>
      </c>
      <c r="BC150" s="5">
        <f t="shared" si="19"/>
        <v>3309.9956272677014</v>
      </c>
      <c r="BD150" s="35">
        <f t="shared" si="20"/>
        <v>7.4999999999999997E-2</v>
      </c>
      <c r="BE150" s="5">
        <f t="shared" si="50"/>
        <v>111565.67686463757</v>
      </c>
      <c r="BF150" s="5">
        <f t="shared" si="51"/>
        <v>537305.38707233989</v>
      </c>
      <c r="BG150" s="5">
        <f t="shared" si="21"/>
        <v>528434.32313536224</v>
      </c>
      <c r="BH150" s="5">
        <f t="shared" si="22"/>
        <v>648871.06393697741</v>
      </c>
      <c r="BI150" s="150"/>
      <c r="BJ150" s="2">
        <v>145</v>
      </c>
      <c r="BK150" s="118">
        <v>49249</v>
      </c>
      <c r="BL150" s="5">
        <f t="shared" si="52"/>
        <v>525906.32584311883</v>
      </c>
      <c r="BM150" s="5">
        <f t="shared" si="53"/>
        <v>4365.9281923596263</v>
      </c>
      <c r="BN150" s="5">
        <f t="shared" si="23"/>
        <v>1188.5774737241168</v>
      </c>
      <c r="BO150" s="35">
        <f t="shared" si="24"/>
        <v>2.712066576081483E-2</v>
      </c>
      <c r="BP150" s="5">
        <f t="shared" si="25"/>
        <v>3177.3507186355096</v>
      </c>
      <c r="BQ150" s="35">
        <f t="shared" si="26"/>
        <v>7.2499999999999995E-2</v>
      </c>
      <c r="BR150" s="5">
        <f t="shared" si="54"/>
        <v>115282.25163060527</v>
      </c>
      <c r="BS150" s="5">
        <f t="shared" si="55"/>
        <v>517777.33626154048</v>
      </c>
      <c r="BT150" s="5">
        <f t="shared" si="27"/>
        <v>524717.74836939469</v>
      </c>
      <c r="BU150" s="5">
        <f t="shared" si="28"/>
        <v>633059.58789214573</v>
      </c>
      <c r="BV150" s="150"/>
      <c r="BW150" s="2">
        <v>145</v>
      </c>
      <c r="BX150" s="118">
        <v>49249</v>
      </c>
      <c r="BY150" s="5">
        <f t="shared" si="56"/>
        <v>522124.41877375962</v>
      </c>
      <c r="BZ150" s="5">
        <f t="shared" si="57"/>
        <v>4257.9359691467689</v>
      </c>
      <c r="CA150" s="5">
        <f t="shared" si="29"/>
        <v>1212.2101929665041</v>
      </c>
      <c r="CB150" s="35">
        <f t="shared" si="30"/>
        <v>2.7860260490711053E-2</v>
      </c>
      <c r="CC150" s="5">
        <f t="shared" si="31"/>
        <v>3045.7257761802648</v>
      </c>
      <c r="CD150" s="35">
        <f t="shared" si="32"/>
        <v>7.0000000000000007E-2</v>
      </c>
      <c r="CE150" s="5">
        <f t="shared" si="58"/>
        <v>119087.79141920731</v>
      </c>
      <c r="CF150" s="5">
        <f t="shared" si="59"/>
        <v>498312.9241070745</v>
      </c>
      <c r="CG150" s="5">
        <f t="shared" si="33"/>
        <v>520912.20858079311</v>
      </c>
      <c r="CH150" s="5">
        <f t="shared" si="34"/>
        <v>617400.71552628186</v>
      </c>
    </row>
    <row r="151" spans="9:86" ht="14.25" customHeight="1">
      <c r="I151" s="150"/>
      <c r="J151" s="2">
        <v>146</v>
      </c>
      <c r="K151" s="118">
        <v>49279</v>
      </c>
      <c r="L151" s="5">
        <f t="shared" si="35"/>
        <v>539052.45365307922</v>
      </c>
      <c r="M151" s="5">
        <f t="shared" si="0"/>
        <v>4808.1062659259223</v>
      </c>
      <c r="N151" s="5">
        <f t="shared" si="1"/>
        <v>1102.1206470610027</v>
      </c>
      <c r="O151" s="35">
        <f t="shared" si="2"/>
        <v>2.4534621213770785E-2</v>
      </c>
      <c r="P151" s="5">
        <f t="shared" si="3"/>
        <v>3705.9856188649196</v>
      </c>
      <c r="Q151" s="35">
        <f t="shared" si="4"/>
        <v>8.2500000000000004E-2</v>
      </c>
      <c r="R151" s="5">
        <f t="shared" si="36"/>
        <v>102049.66699398245</v>
      </c>
      <c r="S151" s="5">
        <f t="shared" si="37"/>
        <v>599933.84783120209</v>
      </c>
      <c r="T151" s="5">
        <f t="shared" si="38"/>
        <v>537950.33300601819</v>
      </c>
      <c r="U151" s="5">
        <f t="shared" si="39"/>
        <v>701983.5148251846</v>
      </c>
      <c r="V151" s="150"/>
      <c r="W151" s="2">
        <v>146</v>
      </c>
      <c r="X151" s="118">
        <v>49279</v>
      </c>
      <c r="Y151" s="5">
        <f t="shared" si="40"/>
        <v>535601.33518703911</v>
      </c>
      <c r="Z151" s="5">
        <f t="shared" si="41"/>
        <v>4696.0932728280159</v>
      </c>
      <c r="AA151" s="5">
        <f t="shared" si="5"/>
        <v>1125.4177049144214</v>
      </c>
      <c r="AB151" s="35">
        <f t="shared" si="6"/>
        <v>2.5214672876528448E-2</v>
      </c>
      <c r="AC151" s="5">
        <f t="shared" si="7"/>
        <v>3570.6755679135945</v>
      </c>
      <c r="AD151" s="35">
        <f t="shared" si="8"/>
        <v>0.08</v>
      </c>
      <c r="AE151" s="5">
        <f t="shared" si="42"/>
        <v>105524.08251787545</v>
      </c>
      <c r="AF151" s="5">
        <f t="shared" si="43"/>
        <v>580105.53531501477</v>
      </c>
      <c r="AG151" s="5">
        <f t="shared" si="9"/>
        <v>534475.91748212464</v>
      </c>
      <c r="AH151" s="5">
        <f t="shared" si="10"/>
        <v>685629.61783289025</v>
      </c>
      <c r="AI151" s="150"/>
      <c r="AJ151" s="2">
        <v>146</v>
      </c>
      <c r="AK151" s="118">
        <v>49279</v>
      </c>
      <c r="AL151" s="5">
        <f t="shared" si="44"/>
        <v>532062.09146831895</v>
      </c>
      <c r="AM151" s="5">
        <f t="shared" si="45"/>
        <v>4585.0383715778862</v>
      </c>
      <c r="AN151" s="5">
        <f t="shared" si="11"/>
        <v>1148.8040308449931</v>
      </c>
      <c r="AO151" s="35">
        <f t="shared" si="12"/>
        <v>2.5909848852595375E-2</v>
      </c>
      <c r="AP151" s="5">
        <f t="shared" si="13"/>
        <v>3436.2343407328931</v>
      </c>
      <c r="AQ151" s="35">
        <f t="shared" si="14"/>
        <v>7.7499999999999999E-2</v>
      </c>
      <c r="AR151" s="5">
        <f t="shared" si="46"/>
        <v>109086.71256252605</v>
      </c>
      <c r="AS151" s="5">
        <f t="shared" si="47"/>
        <v>560328.88968784548</v>
      </c>
      <c r="AT151" s="5">
        <f t="shared" si="15"/>
        <v>530913.28743747401</v>
      </c>
      <c r="AU151" s="5">
        <f t="shared" si="16"/>
        <v>669415.60225037159</v>
      </c>
      <c r="AV151" s="150"/>
      <c r="AW151" s="2">
        <v>146</v>
      </c>
      <c r="AX151" s="118">
        <v>49279</v>
      </c>
      <c r="AY151" s="5">
        <f t="shared" si="48"/>
        <v>528434.32313536224</v>
      </c>
      <c r="AZ151" s="5">
        <f t="shared" si="49"/>
        <v>4474.9728547377763</v>
      </c>
      <c r="BA151" s="5">
        <f t="shared" si="17"/>
        <v>1172.2583351417625</v>
      </c>
      <c r="BB151" s="35">
        <f t="shared" si="18"/>
        <v>2.6620337487233511E-2</v>
      </c>
      <c r="BC151" s="5">
        <f t="shared" si="19"/>
        <v>3302.7145195960138</v>
      </c>
      <c r="BD151" s="35">
        <f t="shared" si="20"/>
        <v>7.4999999999999997E-2</v>
      </c>
      <c r="BE151" s="5">
        <f t="shared" si="50"/>
        <v>112737.93519977933</v>
      </c>
      <c r="BF151" s="5">
        <f t="shared" si="51"/>
        <v>540608.10159193585</v>
      </c>
      <c r="BG151" s="5">
        <f t="shared" si="21"/>
        <v>527262.06480022043</v>
      </c>
      <c r="BH151" s="5">
        <f t="shared" si="22"/>
        <v>653346.03679171519</v>
      </c>
      <c r="BI151" s="150"/>
      <c r="BJ151" s="2">
        <v>146</v>
      </c>
      <c r="BK151" s="118">
        <v>49279</v>
      </c>
      <c r="BL151" s="5">
        <f t="shared" si="52"/>
        <v>524717.74836939469</v>
      </c>
      <c r="BM151" s="5">
        <f t="shared" si="53"/>
        <v>4365.9281923596263</v>
      </c>
      <c r="BN151" s="5">
        <f t="shared" si="23"/>
        <v>1195.7584626278667</v>
      </c>
      <c r="BO151" s="35">
        <f t="shared" si="24"/>
        <v>2.734632399251876E-2</v>
      </c>
      <c r="BP151" s="5">
        <f t="shared" si="25"/>
        <v>3170.1697297317596</v>
      </c>
      <c r="BQ151" s="35">
        <f t="shared" si="26"/>
        <v>7.2499999999999995E-2</v>
      </c>
      <c r="BR151" s="5">
        <f t="shared" si="54"/>
        <v>116478.01009323314</v>
      </c>
      <c r="BS151" s="5">
        <f t="shared" si="55"/>
        <v>520947.50599127222</v>
      </c>
      <c r="BT151" s="5">
        <f t="shared" si="27"/>
        <v>523521.9899067668</v>
      </c>
      <c r="BU151" s="5">
        <f t="shared" si="28"/>
        <v>637425.51608450536</v>
      </c>
      <c r="BV151" s="150"/>
      <c r="BW151" s="2">
        <v>146</v>
      </c>
      <c r="BX151" s="118">
        <v>49279</v>
      </c>
      <c r="BY151" s="5">
        <f t="shared" si="56"/>
        <v>520912.20858079311</v>
      </c>
      <c r="BZ151" s="5">
        <f t="shared" si="57"/>
        <v>4257.9359691467689</v>
      </c>
      <c r="CA151" s="5">
        <f t="shared" si="29"/>
        <v>1219.2814190921422</v>
      </c>
      <c r="CB151" s="35">
        <f t="shared" si="30"/>
        <v>2.8087990237296176E-2</v>
      </c>
      <c r="CC151" s="5">
        <f t="shared" si="31"/>
        <v>3038.6545500546267</v>
      </c>
      <c r="CD151" s="35">
        <f t="shared" si="32"/>
        <v>7.0000000000000007E-2</v>
      </c>
      <c r="CE151" s="5">
        <f t="shared" si="58"/>
        <v>120307.07283829946</v>
      </c>
      <c r="CF151" s="5">
        <f t="shared" si="59"/>
        <v>501351.57865712914</v>
      </c>
      <c r="CG151" s="5">
        <f t="shared" si="33"/>
        <v>519692.92716170097</v>
      </c>
      <c r="CH151" s="5">
        <f t="shared" si="34"/>
        <v>621658.65149542864</v>
      </c>
    </row>
    <row r="152" spans="9:86" ht="14.25" customHeight="1">
      <c r="I152" s="150"/>
      <c r="J152" s="2">
        <v>147</v>
      </c>
      <c r="K152" s="118">
        <v>49310</v>
      </c>
      <c r="L152" s="5">
        <f t="shared" si="35"/>
        <v>537950.33300601819</v>
      </c>
      <c r="M152" s="5">
        <f t="shared" si="0"/>
        <v>4808.1062659259223</v>
      </c>
      <c r="N152" s="5">
        <f t="shared" si="1"/>
        <v>1109.6977265095475</v>
      </c>
      <c r="O152" s="35">
        <f t="shared" si="2"/>
        <v>2.4753907379708968E-2</v>
      </c>
      <c r="P152" s="5">
        <f t="shared" si="3"/>
        <v>3698.4085394163749</v>
      </c>
      <c r="Q152" s="35">
        <f t="shared" si="4"/>
        <v>8.2500000000000004E-2</v>
      </c>
      <c r="R152" s="5">
        <f t="shared" si="36"/>
        <v>103159.364720492</v>
      </c>
      <c r="S152" s="5">
        <f t="shared" si="37"/>
        <v>603632.25637061847</v>
      </c>
      <c r="T152" s="5">
        <f t="shared" si="38"/>
        <v>536840.63527950866</v>
      </c>
      <c r="U152" s="5">
        <f t="shared" si="39"/>
        <v>706791.62109111052</v>
      </c>
      <c r="V152" s="150"/>
      <c r="W152" s="2">
        <v>147</v>
      </c>
      <c r="X152" s="118">
        <v>49310</v>
      </c>
      <c r="Y152" s="5">
        <f t="shared" si="40"/>
        <v>534475.91748212464</v>
      </c>
      <c r="Z152" s="5">
        <f t="shared" si="41"/>
        <v>4696.0932728280159</v>
      </c>
      <c r="AA152" s="5">
        <f t="shared" si="5"/>
        <v>1132.9204896138513</v>
      </c>
      <c r="AB152" s="35">
        <f t="shared" si="6"/>
        <v>2.5436217855074633E-2</v>
      </c>
      <c r="AC152" s="5">
        <f t="shared" si="7"/>
        <v>3563.1727832141646</v>
      </c>
      <c r="AD152" s="35">
        <f t="shared" si="8"/>
        <v>0.08</v>
      </c>
      <c r="AE152" s="5">
        <f t="shared" si="42"/>
        <v>106657.0030074893</v>
      </c>
      <c r="AF152" s="5">
        <f t="shared" si="43"/>
        <v>583668.7080982289</v>
      </c>
      <c r="AG152" s="5">
        <f t="shared" si="9"/>
        <v>533342.99699251074</v>
      </c>
      <c r="AH152" s="5">
        <f t="shared" si="10"/>
        <v>690325.71110571816</v>
      </c>
      <c r="AI152" s="150"/>
      <c r="AJ152" s="2">
        <v>147</v>
      </c>
      <c r="AK152" s="118">
        <v>49310</v>
      </c>
      <c r="AL152" s="5">
        <f t="shared" si="44"/>
        <v>530913.28743747401</v>
      </c>
      <c r="AM152" s="5">
        <f t="shared" si="45"/>
        <v>4585.0383715778862</v>
      </c>
      <c r="AN152" s="5">
        <f t="shared" si="11"/>
        <v>1156.2233902108665</v>
      </c>
      <c r="AO152" s="35">
        <f t="shared" si="12"/>
        <v>2.6133609783056008E-2</v>
      </c>
      <c r="AP152" s="5">
        <f t="shared" si="13"/>
        <v>3428.8149813670198</v>
      </c>
      <c r="AQ152" s="35">
        <f t="shared" si="14"/>
        <v>7.7499999999999999E-2</v>
      </c>
      <c r="AR152" s="5">
        <f t="shared" si="46"/>
        <v>110242.93595273692</v>
      </c>
      <c r="AS152" s="5">
        <f t="shared" si="47"/>
        <v>563757.70466921246</v>
      </c>
      <c r="AT152" s="5">
        <f t="shared" si="15"/>
        <v>529757.06404726312</v>
      </c>
      <c r="AU152" s="5">
        <f t="shared" si="16"/>
        <v>674000.64062194934</v>
      </c>
      <c r="AV152" s="150"/>
      <c r="AW152" s="2">
        <v>147</v>
      </c>
      <c r="AX152" s="118">
        <v>49310</v>
      </c>
      <c r="AY152" s="5">
        <f t="shared" si="48"/>
        <v>527262.06480022043</v>
      </c>
      <c r="AZ152" s="5">
        <f t="shared" si="49"/>
        <v>4474.9728547377763</v>
      </c>
      <c r="BA152" s="5">
        <f t="shared" si="17"/>
        <v>1179.5849497363988</v>
      </c>
      <c r="BB152" s="35">
        <f t="shared" si="18"/>
        <v>2.6846269325672276E-2</v>
      </c>
      <c r="BC152" s="5">
        <f t="shared" si="19"/>
        <v>3295.3879050013775</v>
      </c>
      <c r="BD152" s="35">
        <f t="shared" si="20"/>
        <v>7.4999999999999997E-2</v>
      </c>
      <c r="BE152" s="5">
        <f t="shared" si="50"/>
        <v>113917.52014951572</v>
      </c>
      <c r="BF152" s="5">
        <f t="shared" si="51"/>
        <v>543903.48949693725</v>
      </c>
      <c r="BG152" s="5">
        <f t="shared" si="21"/>
        <v>526082.47985048406</v>
      </c>
      <c r="BH152" s="5">
        <f t="shared" si="22"/>
        <v>657821.00964645296</v>
      </c>
      <c r="BI152" s="150"/>
      <c r="BJ152" s="2">
        <v>147</v>
      </c>
      <c r="BK152" s="118">
        <v>49310</v>
      </c>
      <c r="BL152" s="5">
        <f t="shared" si="52"/>
        <v>523521.9899067668</v>
      </c>
      <c r="BM152" s="5">
        <f t="shared" si="53"/>
        <v>4365.9281923596263</v>
      </c>
      <c r="BN152" s="5">
        <f t="shared" si="23"/>
        <v>1202.9828366729103</v>
      </c>
      <c r="BO152" s="35">
        <f t="shared" si="24"/>
        <v>2.7574379526341904E-2</v>
      </c>
      <c r="BP152" s="5">
        <f t="shared" si="25"/>
        <v>3162.9453556867161</v>
      </c>
      <c r="BQ152" s="35">
        <f t="shared" si="26"/>
        <v>7.2499999999999995E-2</v>
      </c>
      <c r="BR152" s="5">
        <f t="shared" si="54"/>
        <v>117680.99292990605</v>
      </c>
      <c r="BS152" s="5">
        <f t="shared" si="55"/>
        <v>524110.45134695893</v>
      </c>
      <c r="BT152" s="5">
        <f t="shared" si="27"/>
        <v>522319.00707009388</v>
      </c>
      <c r="BU152" s="5">
        <f t="shared" si="28"/>
        <v>641791.44427686499</v>
      </c>
      <c r="BV152" s="150"/>
      <c r="BW152" s="2">
        <v>147</v>
      </c>
      <c r="BX152" s="118">
        <v>49310</v>
      </c>
      <c r="BY152" s="5">
        <f t="shared" si="56"/>
        <v>519692.92716170097</v>
      </c>
      <c r="BZ152" s="5">
        <f t="shared" si="57"/>
        <v>4257.9359691467689</v>
      </c>
      <c r="CA152" s="5">
        <f t="shared" si="29"/>
        <v>1226.3938940368466</v>
      </c>
      <c r="CB152" s="35">
        <f t="shared" si="30"/>
        <v>2.8318120103764839E-2</v>
      </c>
      <c r="CC152" s="5">
        <f t="shared" si="31"/>
        <v>3031.5420751099223</v>
      </c>
      <c r="CD152" s="35">
        <f t="shared" si="32"/>
        <v>7.0000000000000007E-2</v>
      </c>
      <c r="CE152" s="5">
        <f t="shared" si="58"/>
        <v>121533.46673233631</v>
      </c>
      <c r="CF152" s="5">
        <f t="shared" si="59"/>
        <v>504383.12073223904</v>
      </c>
      <c r="CG152" s="5">
        <f t="shared" si="33"/>
        <v>518466.53326766414</v>
      </c>
      <c r="CH152" s="5">
        <f t="shared" si="34"/>
        <v>625916.58746457531</v>
      </c>
    </row>
    <row r="153" spans="9:86" ht="14.25" customHeight="1">
      <c r="I153" s="150"/>
      <c r="J153" s="2">
        <v>148</v>
      </c>
      <c r="K153" s="118">
        <v>49341</v>
      </c>
      <c r="L153" s="5">
        <f t="shared" si="35"/>
        <v>536840.63527950866</v>
      </c>
      <c r="M153" s="5">
        <f t="shared" si="0"/>
        <v>4808.1062659259223</v>
      </c>
      <c r="N153" s="5">
        <f t="shared" si="1"/>
        <v>1117.3268983793005</v>
      </c>
      <c r="O153" s="35">
        <f t="shared" si="2"/>
        <v>2.4975610822699189E-2</v>
      </c>
      <c r="P153" s="5">
        <f t="shared" si="3"/>
        <v>3690.7793675466219</v>
      </c>
      <c r="Q153" s="35">
        <f t="shared" si="4"/>
        <v>8.2500000000000004E-2</v>
      </c>
      <c r="R153" s="5">
        <f t="shared" si="36"/>
        <v>104276.69161887129</v>
      </c>
      <c r="S153" s="5">
        <f t="shared" si="37"/>
        <v>607323.03573816514</v>
      </c>
      <c r="T153" s="5">
        <f t="shared" si="38"/>
        <v>535723.30838112941</v>
      </c>
      <c r="U153" s="5">
        <f t="shared" si="39"/>
        <v>711599.72735703643</v>
      </c>
      <c r="V153" s="150"/>
      <c r="W153" s="2">
        <v>148</v>
      </c>
      <c r="X153" s="118">
        <v>49341</v>
      </c>
      <c r="Y153" s="5">
        <f t="shared" si="40"/>
        <v>533342.99699251074</v>
      </c>
      <c r="Z153" s="5">
        <f t="shared" si="41"/>
        <v>4696.0932728280159</v>
      </c>
      <c r="AA153" s="5">
        <f t="shared" si="5"/>
        <v>1140.473292877944</v>
      </c>
      <c r="AB153" s="35">
        <f t="shared" si="6"/>
        <v>2.5660184143615001E-2</v>
      </c>
      <c r="AC153" s="5">
        <f t="shared" si="7"/>
        <v>3555.6199799500719</v>
      </c>
      <c r="AD153" s="35">
        <f t="shared" si="8"/>
        <v>0.08</v>
      </c>
      <c r="AE153" s="5">
        <f t="shared" si="42"/>
        <v>107797.47630036724</v>
      </c>
      <c r="AF153" s="5">
        <f t="shared" si="43"/>
        <v>587224.32807817892</v>
      </c>
      <c r="AG153" s="5">
        <f t="shared" si="9"/>
        <v>532202.52369963285</v>
      </c>
      <c r="AH153" s="5">
        <f t="shared" si="10"/>
        <v>695021.80437854619</v>
      </c>
      <c r="AI153" s="150"/>
      <c r="AJ153" s="2">
        <v>148</v>
      </c>
      <c r="AK153" s="118">
        <v>49341</v>
      </c>
      <c r="AL153" s="5">
        <f t="shared" si="44"/>
        <v>529757.06404726312</v>
      </c>
      <c r="AM153" s="5">
        <f t="shared" si="45"/>
        <v>4585.0383715778862</v>
      </c>
      <c r="AN153" s="5">
        <f t="shared" si="11"/>
        <v>1163.6906662726451</v>
      </c>
      <c r="AO153" s="35">
        <f t="shared" si="12"/>
        <v>2.635979573087089E-2</v>
      </c>
      <c r="AP153" s="5">
        <f t="shared" si="13"/>
        <v>3421.3477053052411</v>
      </c>
      <c r="AQ153" s="35">
        <f t="shared" si="14"/>
        <v>7.7499999999999999E-2</v>
      </c>
      <c r="AR153" s="5">
        <f t="shared" si="46"/>
        <v>111406.62661900956</v>
      </c>
      <c r="AS153" s="5">
        <f t="shared" si="47"/>
        <v>567179.05237451766</v>
      </c>
      <c r="AT153" s="5">
        <f t="shared" si="15"/>
        <v>528593.37338099047</v>
      </c>
      <c r="AU153" s="5">
        <f t="shared" si="16"/>
        <v>678585.6789935272</v>
      </c>
      <c r="AV153" s="150"/>
      <c r="AW153" s="2">
        <v>148</v>
      </c>
      <c r="AX153" s="118">
        <v>49341</v>
      </c>
      <c r="AY153" s="5">
        <f t="shared" si="48"/>
        <v>526082.47985048406</v>
      </c>
      <c r="AZ153" s="5">
        <f t="shared" si="49"/>
        <v>4474.9728547377763</v>
      </c>
      <c r="BA153" s="5">
        <f t="shared" si="17"/>
        <v>1186.9573556722512</v>
      </c>
      <c r="BB153" s="35">
        <f t="shared" si="18"/>
        <v>2.7074629575413921E-2</v>
      </c>
      <c r="BC153" s="5">
        <f t="shared" si="19"/>
        <v>3288.0154990655251</v>
      </c>
      <c r="BD153" s="35">
        <f t="shared" si="20"/>
        <v>7.4999999999999997E-2</v>
      </c>
      <c r="BE153" s="5">
        <f t="shared" si="50"/>
        <v>115104.47750518797</v>
      </c>
      <c r="BF153" s="5">
        <f t="shared" si="51"/>
        <v>547191.50499600277</v>
      </c>
      <c r="BG153" s="5">
        <f t="shared" si="21"/>
        <v>524895.5224948118</v>
      </c>
      <c r="BH153" s="5">
        <f t="shared" si="22"/>
        <v>662295.98250119074</v>
      </c>
      <c r="BI153" s="150"/>
      <c r="BJ153" s="2">
        <v>148</v>
      </c>
      <c r="BK153" s="118">
        <v>49341</v>
      </c>
      <c r="BL153" s="5">
        <f t="shared" si="52"/>
        <v>522319.00707009388</v>
      </c>
      <c r="BM153" s="5">
        <f t="shared" si="53"/>
        <v>4365.9281923596263</v>
      </c>
      <c r="BN153" s="5">
        <f t="shared" si="23"/>
        <v>1210.2508579778091</v>
      </c>
      <c r="BO153" s="35">
        <f t="shared" si="24"/>
        <v>2.7804866564591163E-2</v>
      </c>
      <c r="BP153" s="5">
        <f t="shared" si="25"/>
        <v>3155.6773343818172</v>
      </c>
      <c r="BQ153" s="35">
        <f t="shared" si="26"/>
        <v>7.2499999999999995E-2</v>
      </c>
      <c r="BR153" s="5">
        <f t="shared" si="54"/>
        <v>118891.24378788385</v>
      </c>
      <c r="BS153" s="5">
        <f t="shared" si="55"/>
        <v>527266.12868134072</v>
      </c>
      <c r="BT153" s="5">
        <f t="shared" si="27"/>
        <v>521108.75621211604</v>
      </c>
      <c r="BU153" s="5">
        <f t="shared" si="28"/>
        <v>646157.37246922462</v>
      </c>
      <c r="BV153" s="150"/>
      <c r="BW153" s="2">
        <v>148</v>
      </c>
      <c r="BX153" s="118">
        <v>49341</v>
      </c>
      <c r="BY153" s="5">
        <f t="shared" si="56"/>
        <v>518466.53326766414</v>
      </c>
      <c r="BZ153" s="5">
        <f t="shared" si="57"/>
        <v>4257.9359691467689</v>
      </c>
      <c r="CA153" s="5">
        <f t="shared" si="29"/>
        <v>1233.5478584187281</v>
      </c>
      <c r="CB153" s="35">
        <f t="shared" si="30"/>
        <v>2.855068427991039E-2</v>
      </c>
      <c r="CC153" s="5">
        <f t="shared" si="31"/>
        <v>3024.3881107280408</v>
      </c>
      <c r="CD153" s="35">
        <f t="shared" si="32"/>
        <v>7.0000000000000007E-2</v>
      </c>
      <c r="CE153" s="5">
        <f t="shared" si="58"/>
        <v>122767.01459075503</v>
      </c>
      <c r="CF153" s="5">
        <f t="shared" si="59"/>
        <v>507407.5088429671</v>
      </c>
      <c r="CG153" s="5">
        <f t="shared" si="33"/>
        <v>517232.98540924542</v>
      </c>
      <c r="CH153" s="5">
        <f t="shared" si="34"/>
        <v>630174.52343372209</v>
      </c>
    </row>
    <row r="154" spans="9:86" ht="14.25" customHeight="1">
      <c r="I154" s="150"/>
      <c r="J154" s="2">
        <v>149</v>
      </c>
      <c r="K154" s="118">
        <v>49369</v>
      </c>
      <c r="L154" s="5">
        <f t="shared" si="35"/>
        <v>535723.30838112941</v>
      </c>
      <c r="M154" s="5">
        <f t="shared" si="0"/>
        <v>4808.1062659259223</v>
      </c>
      <c r="N154" s="5">
        <f t="shared" si="1"/>
        <v>1125.0085208056576</v>
      </c>
      <c r="O154" s="35">
        <f t="shared" si="2"/>
        <v>2.5199766443732029E-2</v>
      </c>
      <c r="P154" s="5">
        <f t="shared" si="3"/>
        <v>3683.0977451202648</v>
      </c>
      <c r="Q154" s="35">
        <f t="shared" si="4"/>
        <v>8.2500000000000004E-2</v>
      </c>
      <c r="R154" s="5">
        <f t="shared" si="36"/>
        <v>105401.70013967695</v>
      </c>
      <c r="S154" s="5">
        <f t="shared" si="37"/>
        <v>611006.13348328543</v>
      </c>
      <c r="T154" s="5">
        <f t="shared" si="38"/>
        <v>534598.29986032378</v>
      </c>
      <c r="U154" s="5">
        <f t="shared" si="39"/>
        <v>716407.83362296235</v>
      </c>
      <c r="V154" s="150"/>
      <c r="W154" s="2">
        <v>149</v>
      </c>
      <c r="X154" s="118">
        <v>49369</v>
      </c>
      <c r="Y154" s="5">
        <f t="shared" si="40"/>
        <v>532202.52369963285</v>
      </c>
      <c r="Z154" s="5">
        <f t="shared" si="41"/>
        <v>4696.0932728280159</v>
      </c>
      <c r="AA154" s="5">
        <f t="shared" si="5"/>
        <v>1148.0764481637966</v>
      </c>
      <c r="AB154" s="35">
        <f t="shared" si="6"/>
        <v>2.5886606628985183E-2</v>
      </c>
      <c r="AC154" s="5">
        <f t="shared" si="7"/>
        <v>3548.0168246642193</v>
      </c>
      <c r="AD154" s="35">
        <f t="shared" si="8"/>
        <v>0.08</v>
      </c>
      <c r="AE154" s="5">
        <f t="shared" si="42"/>
        <v>108945.55274853104</v>
      </c>
      <c r="AF154" s="5">
        <f t="shared" si="43"/>
        <v>590772.34490284312</v>
      </c>
      <c r="AG154" s="5">
        <f t="shared" si="9"/>
        <v>531054.44725146901</v>
      </c>
      <c r="AH154" s="5">
        <f t="shared" si="10"/>
        <v>699717.89765137411</v>
      </c>
      <c r="AI154" s="150"/>
      <c r="AJ154" s="2">
        <v>149</v>
      </c>
      <c r="AK154" s="118">
        <v>49369</v>
      </c>
      <c r="AL154" s="5">
        <f t="shared" si="44"/>
        <v>528593.37338099047</v>
      </c>
      <c r="AM154" s="5">
        <f t="shared" si="45"/>
        <v>4585.0383715778862</v>
      </c>
      <c r="AN154" s="5">
        <f t="shared" si="11"/>
        <v>1171.2061684923228</v>
      </c>
      <c r="AO154" s="35">
        <f t="shared" si="12"/>
        <v>2.6588441569012879E-2</v>
      </c>
      <c r="AP154" s="5">
        <f t="shared" si="13"/>
        <v>3413.8322030855634</v>
      </c>
      <c r="AQ154" s="35">
        <f t="shared" si="14"/>
        <v>7.7499999999999999E-2</v>
      </c>
      <c r="AR154" s="5">
        <f t="shared" si="46"/>
        <v>112577.83278750189</v>
      </c>
      <c r="AS154" s="5">
        <f t="shared" si="47"/>
        <v>570592.8845776032</v>
      </c>
      <c r="AT154" s="5">
        <f t="shared" si="15"/>
        <v>527422.16721249814</v>
      </c>
      <c r="AU154" s="5">
        <f t="shared" si="16"/>
        <v>683170.71736510505</v>
      </c>
      <c r="AV154" s="150"/>
      <c r="AW154" s="2">
        <v>149</v>
      </c>
      <c r="AX154" s="118">
        <v>49369</v>
      </c>
      <c r="AY154" s="5">
        <f t="shared" si="48"/>
        <v>524895.5224948118</v>
      </c>
      <c r="AZ154" s="5">
        <f t="shared" si="49"/>
        <v>4474.9728547377763</v>
      </c>
      <c r="BA154" s="5">
        <f t="shared" si="17"/>
        <v>1194.3758391452029</v>
      </c>
      <c r="BB154" s="35">
        <f t="shared" si="18"/>
        <v>2.7305453095923679E-2</v>
      </c>
      <c r="BC154" s="5">
        <f t="shared" si="19"/>
        <v>3280.5970155925734</v>
      </c>
      <c r="BD154" s="35">
        <f t="shared" si="20"/>
        <v>7.4999999999999997E-2</v>
      </c>
      <c r="BE154" s="5">
        <f t="shared" si="50"/>
        <v>116298.85334433317</v>
      </c>
      <c r="BF154" s="5">
        <f t="shared" si="51"/>
        <v>550472.10201159539</v>
      </c>
      <c r="BG154" s="5">
        <f t="shared" si="21"/>
        <v>523701.14665566658</v>
      </c>
      <c r="BH154" s="5">
        <f t="shared" si="22"/>
        <v>666770.95535592851</v>
      </c>
      <c r="BI154" s="150"/>
      <c r="BJ154" s="2">
        <v>149</v>
      </c>
      <c r="BK154" s="118">
        <v>49369</v>
      </c>
      <c r="BL154" s="5">
        <f t="shared" si="52"/>
        <v>521108.75621211604</v>
      </c>
      <c r="BM154" s="5">
        <f t="shared" si="53"/>
        <v>4365.9281923596263</v>
      </c>
      <c r="BN154" s="5">
        <f t="shared" si="23"/>
        <v>1217.5627902447586</v>
      </c>
      <c r="BO154" s="35">
        <f t="shared" si="24"/>
        <v>2.803781995363331E-2</v>
      </c>
      <c r="BP154" s="5">
        <f t="shared" si="25"/>
        <v>3148.3654021148677</v>
      </c>
      <c r="BQ154" s="35">
        <f t="shared" si="26"/>
        <v>7.2499999999999995E-2</v>
      </c>
      <c r="BR154" s="5">
        <f t="shared" si="54"/>
        <v>120108.80657812861</v>
      </c>
      <c r="BS154" s="5">
        <f t="shared" si="55"/>
        <v>530414.49408345553</v>
      </c>
      <c r="BT154" s="5">
        <f t="shared" si="27"/>
        <v>519891.19342187128</v>
      </c>
      <c r="BU154" s="5">
        <f t="shared" si="28"/>
        <v>650523.30066158413</v>
      </c>
      <c r="BV154" s="150"/>
      <c r="BW154" s="2">
        <v>149</v>
      </c>
      <c r="BX154" s="118">
        <v>49369</v>
      </c>
      <c r="BY154" s="5">
        <f t="shared" si="56"/>
        <v>517232.98540924542</v>
      </c>
      <c r="BZ154" s="5">
        <f t="shared" si="57"/>
        <v>4257.9359691467689</v>
      </c>
      <c r="CA154" s="5">
        <f t="shared" si="29"/>
        <v>1240.743554259504</v>
      </c>
      <c r="CB154" s="35">
        <f t="shared" si="30"/>
        <v>2.8785717599455928E-2</v>
      </c>
      <c r="CC154" s="5">
        <f t="shared" si="31"/>
        <v>3017.1924148872649</v>
      </c>
      <c r="CD154" s="35">
        <f t="shared" si="32"/>
        <v>7.0000000000000007E-2</v>
      </c>
      <c r="CE154" s="5">
        <f t="shared" si="58"/>
        <v>124007.75814501454</v>
      </c>
      <c r="CF154" s="5">
        <f t="shared" si="59"/>
        <v>510424.70125785435</v>
      </c>
      <c r="CG154" s="5">
        <f t="shared" si="33"/>
        <v>515992.24185498594</v>
      </c>
      <c r="CH154" s="5">
        <f t="shared" si="34"/>
        <v>634432.45940286887</v>
      </c>
    </row>
    <row r="155" spans="9:86" ht="14.25" customHeight="1">
      <c r="I155" s="150"/>
      <c r="J155" s="2">
        <v>150</v>
      </c>
      <c r="K155" s="118">
        <v>49400</v>
      </c>
      <c r="L155" s="5">
        <f t="shared" si="35"/>
        <v>534598.29986032378</v>
      </c>
      <c r="M155" s="5">
        <f t="shared" si="0"/>
        <v>4808.1062659259223</v>
      </c>
      <c r="N155" s="5">
        <f t="shared" si="1"/>
        <v>1132.7429543861963</v>
      </c>
      <c r="O155" s="35">
        <f t="shared" si="2"/>
        <v>2.5426409803745765E-2</v>
      </c>
      <c r="P155" s="5">
        <f t="shared" si="3"/>
        <v>3675.3633115397261</v>
      </c>
      <c r="Q155" s="35">
        <f t="shared" si="4"/>
        <v>8.2500000000000004E-2</v>
      </c>
      <c r="R155" s="5">
        <f t="shared" si="36"/>
        <v>106534.44309406314</v>
      </c>
      <c r="S155" s="5">
        <f t="shared" si="37"/>
        <v>614681.49679482519</v>
      </c>
      <c r="T155" s="5">
        <f t="shared" si="38"/>
        <v>533465.55690593761</v>
      </c>
      <c r="U155" s="5">
        <f t="shared" si="39"/>
        <v>721215.93988888827</v>
      </c>
      <c r="V155" s="150"/>
      <c r="W155" s="2">
        <v>150</v>
      </c>
      <c r="X155" s="118">
        <v>49400</v>
      </c>
      <c r="Y155" s="5">
        <f t="shared" si="40"/>
        <v>531054.44725146901</v>
      </c>
      <c r="Z155" s="5">
        <f t="shared" si="41"/>
        <v>4696.0932728280159</v>
      </c>
      <c r="AA155" s="5">
        <f t="shared" si="5"/>
        <v>1155.7302911515558</v>
      </c>
      <c r="AB155" s="35">
        <f t="shared" si="6"/>
        <v>2.6115520857791487E-2</v>
      </c>
      <c r="AC155" s="5">
        <f t="shared" si="7"/>
        <v>3540.3629816764601</v>
      </c>
      <c r="AD155" s="35">
        <f t="shared" si="8"/>
        <v>0.08</v>
      </c>
      <c r="AE155" s="5">
        <f t="shared" si="42"/>
        <v>110101.2830396826</v>
      </c>
      <c r="AF155" s="5">
        <f t="shared" si="43"/>
        <v>594312.70788451959</v>
      </c>
      <c r="AG155" s="5">
        <f t="shared" si="9"/>
        <v>529898.71696031746</v>
      </c>
      <c r="AH155" s="5">
        <f t="shared" si="10"/>
        <v>704413.99092420214</v>
      </c>
      <c r="AI155" s="150"/>
      <c r="AJ155" s="2">
        <v>150</v>
      </c>
      <c r="AK155" s="118">
        <v>49400</v>
      </c>
      <c r="AL155" s="5">
        <f t="shared" si="44"/>
        <v>527422.16721249814</v>
      </c>
      <c r="AM155" s="5">
        <f t="shared" si="45"/>
        <v>4585.0383715778862</v>
      </c>
      <c r="AN155" s="5">
        <f t="shared" si="11"/>
        <v>1178.7702083305026</v>
      </c>
      <c r="AO155" s="35">
        <f t="shared" si="12"/>
        <v>2.6819582830061292E-2</v>
      </c>
      <c r="AP155" s="5">
        <f t="shared" si="13"/>
        <v>3406.2681632473837</v>
      </c>
      <c r="AQ155" s="35">
        <f t="shared" si="14"/>
        <v>7.7499999999999999E-2</v>
      </c>
      <c r="AR155" s="5">
        <f t="shared" si="46"/>
        <v>113756.60299583239</v>
      </c>
      <c r="AS155" s="5">
        <f t="shared" si="47"/>
        <v>573999.15274085058</v>
      </c>
      <c r="AT155" s="5">
        <f t="shared" si="15"/>
        <v>526243.39700416767</v>
      </c>
      <c r="AU155" s="5">
        <f t="shared" si="16"/>
        <v>687755.75573668303</v>
      </c>
      <c r="AV155" s="150"/>
      <c r="AW155" s="2">
        <v>150</v>
      </c>
      <c r="AX155" s="118">
        <v>49400</v>
      </c>
      <c r="AY155" s="5">
        <f t="shared" si="48"/>
        <v>523701.14665566658</v>
      </c>
      <c r="AZ155" s="5">
        <f t="shared" si="49"/>
        <v>4474.9728547377763</v>
      </c>
      <c r="BA155" s="5">
        <f t="shared" si="17"/>
        <v>1201.8406881398605</v>
      </c>
      <c r="BB155" s="35">
        <f t="shared" si="18"/>
        <v>2.7538775406120784E-2</v>
      </c>
      <c r="BC155" s="5">
        <f t="shared" si="19"/>
        <v>3273.1321665979158</v>
      </c>
      <c r="BD155" s="35">
        <f t="shared" si="20"/>
        <v>7.4999999999999997E-2</v>
      </c>
      <c r="BE155" s="5">
        <f t="shared" si="50"/>
        <v>117500.69403247302</v>
      </c>
      <c r="BF155" s="5">
        <f t="shared" si="51"/>
        <v>553745.23417819326</v>
      </c>
      <c r="BG155" s="5">
        <f t="shared" si="21"/>
        <v>522499.30596752674</v>
      </c>
      <c r="BH155" s="5">
        <f t="shared" si="22"/>
        <v>671245.92821066629</v>
      </c>
      <c r="BI155" s="150"/>
      <c r="BJ155" s="2">
        <v>150</v>
      </c>
      <c r="BK155" s="118">
        <v>49400</v>
      </c>
      <c r="BL155" s="5">
        <f t="shared" si="52"/>
        <v>519891.19342187128</v>
      </c>
      <c r="BM155" s="5">
        <f t="shared" si="53"/>
        <v>4365.9281923596263</v>
      </c>
      <c r="BN155" s="5">
        <f t="shared" si="23"/>
        <v>1224.9188987691541</v>
      </c>
      <c r="BO155" s="35">
        <f t="shared" si="24"/>
        <v>2.8273275199147616E-2</v>
      </c>
      <c r="BP155" s="5">
        <f t="shared" si="25"/>
        <v>3141.0092935904722</v>
      </c>
      <c r="BQ155" s="35">
        <f t="shared" si="26"/>
        <v>7.2499999999999995E-2</v>
      </c>
      <c r="BR155" s="5">
        <f t="shared" si="54"/>
        <v>121333.72547689777</v>
      </c>
      <c r="BS155" s="5">
        <f t="shared" si="55"/>
        <v>533555.50337704597</v>
      </c>
      <c r="BT155" s="5">
        <f t="shared" si="27"/>
        <v>518666.27452310215</v>
      </c>
      <c r="BU155" s="5">
        <f t="shared" si="28"/>
        <v>654889.22885394376</v>
      </c>
      <c r="BV155" s="150"/>
      <c r="BW155" s="2">
        <v>150</v>
      </c>
      <c r="BX155" s="118">
        <v>49400</v>
      </c>
      <c r="BY155" s="5">
        <f t="shared" si="56"/>
        <v>515992.24185498594</v>
      </c>
      <c r="BZ155" s="5">
        <f t="shared" si="57"/>
        <v>4257.9359691467689</v>
      </c>
      <c r="CA155" s="5">
        <f t="shared" si="29"/>
        <v>1247.981224992684</v>
      </c>
      <c r="CB155" s="35">
        <f t="shared" si="30"/>
        <v>2.9023255555305404E-2</v>
      </c>
      <c r="CC155" s="5">
        <f t="shared" si="31"/>
        <v>3009.9547441540849</v>
      </c>
      <c r="CD155" s="35">
        <f t="shared" si="32"/>
        <v>7.0000000000000007E-2</v>
      </c>
      <c r="CE155" s="5">
        <f t="shared" si="58"/>
        <v>125255.73937000723</v>
      </c>
      <c r="CF155" s="5">
        <f t="shared" si="59"/>
        <v>513434.65600200841</v>
      </c>
      <c r="CG155" s="5">
        <f t="shared" si="33"/>
        <v>514744.26062999328</v>
      </c>
      <c r="CH155" s="5">
        <f t="shared" si="34"/>
        <v>638690.39537201566</v>
      </c>
    </row>
    <row r="156" spans="9:86" ht="14.25" customHeight="1">
      <c r="I156" s="150"/>
      <c r="J156" s="2">
        <v>151</v>
      </c>
      <c r="K156" s="118">
        <v>49430</v>
      </c>
      <c r="L156" s="5">
        <f t="shared" si="35"/>
        <v>533465.55690593761</v>
      </c>
      <c r="M156" s="5">
        <f t="shared" si="0"/>
        <v>4808.1062659259223</v>
      </c>
      <c r="N156" s="5">
        <f t="shared" si="1"/>
        <v>1140.5305621976013</v>
      </c>
      <c r="O156" s="35">
        <f t="shared" si="2"/>
        <v>2.5655577139321178E-2</v>
      </c>
      <c r="P156" s="5">
        <f t="shared" si="3"/>
        <v>3667.5757037283211</v>
      </c>
      <c r="Q156" s="35">
        <f t="shared" si="4"/>
        <v>8.2500000000000004E-2</v>
      </c>
      <c r="R156" s="5">
        <f t="shared" si="36"/>
        <v>107674.97365626074</v>
      </c>
      <c r="S156" s="5">
        <f t="shared" si="37"/>
        <v>618349.07249855355</v>
      </c>
      <c r="T156" s="5">
        <f t="shared" si="38"/>
        <v>532325.02634374006</v>
      </c>
      <c r="U156" s="5">
        <f t="shared" si="39"/>
        <v>726024.04615481431</v>
      </c>
      <c r="V156" s="150"/>
      <c r="W156" s="2">
        <v>151</v>
      </c>
      <c r="X156" s="118">
        <v>49430</v>
      </c>
      <c r="Y156" s="5">
        <f t="shared" si="40"/>
        <v>529898.71696031746</v>
      </c>
      <c r="Z156" s="5">
        <f t="shared" si="41"/>
        <v>4696.0932728280159</v>
      </c>
      <c r="AA156" s="5">
        <f t="shared" si="5"/>
        <v>1163.4351597592326</v>
      </c>
      <c r="AB156" s="35">
        <f t="shared" si="6"/>
        <v>2.6346963052103985E-2</v>
      </c>
      <c r="AC156" s="5">
        <f t="shared" si="7"/>
        <v>3532.6581130687832</v>
      </c>
      <c r="AD156" s="35">
        <f t="shared" si="8"/>
        <v>0.08</v>
      </c>
      <c r="AE156" s="5">
        <f t="shared" si="42"/>
        <v>111264.71819944184</v>
      </c>
      <c r="AF156" s="5">
        <f t="shared" si="43"/>
        <v>597845.36599758838</v>
      </c>
      <c r="AG156" s="5">
        <f t="shared" si="9"/>
        <v>528735.28180055821</v>
      </c>
      <c r="AH156" s="5">
        <f t="shared" si="10"/>
        <v>709110.08419703017</v>
      </c>
      <c r="AI156" s="150"/>
      <c r="AJ156" s="2">
        <v>151</v>
      </c>
      <c r="AK156" s="118">
        <v>49430</v>
      </c>
      <c r="AL156" s="5">
        <f t="shared" si="44"/>
        <v>526243.39700416767</v>
      </c>
      <c r="AM156" s="5">
        <f t="shared" si="45"/>
        <v>4585.0383715778862</v>
      </c>
      <c r="AN156" s="5">
        <f t="shared" si="11"/>
        <v>1186.3830992593034</v>
      </c>
      <c r="AO156" s="35">
        <f t="shared" si="12"/>
        <v>2.7053255721893443E-2</v>
      </c>
      <c r="AP156" s="5">
        <f t="shared" si="13"/>
        <v>3398.6552723185828</v>
      </c>
      <c r="AQ156" s="35">
        <f t="shared" si="14"/>
        <v>7.7499999999999999E-2</v>
      </c>
      <c r="AR156" s="5">
        <f t="shared" si="46"/>
        <v>114942.98609509169</v>
      </c>
      <c r="AS156" s="5">
        <f t="shared" si="47"/>
        <v>577397.80801316921</v>
      </c>
      <c r="AT156" s="5">
        <f t="shared" si="15"/>
        <v>525057.01390490832</v>
      </c>
      <c r="AU156" s="5">
        <f t="shared" si="16"/>
        <v>692340.79410826089</v>
      </c>
      <c r="AV156" s="150"/>
      <c r="AW156" s="2">
        <v>151</v>
      </c>
      <c r="AX156" s="118">
        <v>49430</v>
      </c>
      <c r="AY156" s="5">
        <f t="shared" si="48"/>
        <v>522499.30596752674</v>
      </c>
      <c r="AZ156" s="5">
        <f t="shared" si="49"/>
        <v>4474.9728547377763</v>
      </c>
      <c r="BA156" s="5">
        <f t="shared" si="17"/>
        <v>1209.3521924407346</v>
      </c>
      <c r="BB156" s="35">
        <f t="shared" si="18"/>
        <v>2.7774632700068601E-2</v>
      </c>
      <c r="BC156" s="5">
        <f t="shared" si="19"/>
        <v>3265.6206622970417</v>
      </c>
      <c r="BD156" s="35">
        <f t="shared" si="20"/>
        <v>7.4999999999999997E-2</v>
      </c>
      <c r="BE156" s="5">
        <f t="shared" si="50"/>
        <v>118710.04622491376</v>
      </c>
      <c r="BF156" s="5">
        <f t="shared" si="51"/>
        <v>557010.85484049027</v>
      </c>
      <c r="BG156" s="5">
        <f t="shared" si="21"/>
        <v>521289.95377508603</v>
      </c>
      <c r="BH156" s="5">
        <f t="shared" si="22"/>
        <v>675720.90106540406</v>
      </c>
      <c r="BI156" s="150"/>
      <c r="BJ156" s="2">
        <v>151</v>
      </c>
      <c r="BK156" s="118">
        <v>49430</v>
      </c>
      <c r="BL156" s="5">
        <f t="shared" si="52"/>
        <v>518666.27452310215</v>
      </c>
      <c r="BM156" s="5">
        <f t="shared" si="53"/>
        <v>4365.9281923596263</v>
      </c>
      <c r="BN156" s="5">
        <f t="shared" si="23"/>
        <v>1232.3194504492176</v>
      </c>
      <c r="BO156" s="35">
        <f t="shared" si="24"/>
        <v>2.8511268481814386E-2</v>
      </c>
      <c r="BP156" s="5">
        <f t="shared" si="25"/>
        <v>3133.6087419104088</v>
      </c>
      <c r="BQ156" s="35">
        <f t="shared" si="26"/>
        <v>7.2499999999999995E-2</v>
      </c>
      <c r="BR156" s="5">
        <f t="shared" si="54"/>
        <v>122566.04492734699</v>
      </c>
      <c r="BS156" s="5">
        <f t="shared" si="55"/>
        <v>536689.1121189564</v>
      </c>
      <c r="BT156" s="5">
        <f t="shared" si="27"/>
        <v>517433.95507265296</v>
      </c>
      <c r="BU156" s="5">
        <f t="shared" si="28"/>
        <v>659255.15704630339</v>
      </c>
      <c r="BV156" s="150"/>
      <c r="BW156" s="2">
        <v>151</v>
      </c>
      <c r="BX156" s="118">
        <v>49430</v>
      </c>
      <c r="BY156" s="5">
        <f t="shared" si="56"/>
        <v>514744.26062999328</v>
      </c>
      <c r="BZ156" s="5">
        <f t="shared" si="57"/>
        <v>4257.9359691467689</v>
      </c>
      <c r="CA156" s="5">
        <f t="shared" si="29"/>
        <v>1255.2611154718079</v>
      </c>
      <c r="CB156" s="35">
        <f t="shared" si="30"/>
        <v>2.9263334315230621E-2</v>
      </c>
      <c r="CC156" s="5">
        <f t="shared" si="31"/>
        <v>3002.674853674961</v>
      </c>
      <c r="CD156" s="35">
        <f t="shared" si="32"/>
        <v>7.0000000000000007E-2</v>
      </c>
      <c r="CE156" s="5">
        <f t="shared" si="58"/>
        <v>126511.00048547903</v>
      </c>
      <c r="CF156" s="5">
        <f t="shared" si="59"/>
        <v>516437.33085568337</v>
      </c>
      <c r="CG156" s="5">
        <f t="shared" si="33"/>
        <v>513488.99951452145</v>
      </c>
      <c r="CH156" s="5">
        <f t="shared" si="34"/>
        <v>642948.33134116244</v>
      </c>
    </row>
    <row r="157" spans="9:86" ht="14.25" customHeight="1">
      <c r="I157" s="150"/>
      <c r="J157" s="2">
        <v>152</v>
      </c>
      <c r="K157" s="118">
        <v>49461</v>
      </c>
      <c r="L157" s="5">
        <f t="shared" si="35"/>
        <v>532325.02634374006</v>
      </c>
      <c r="M157" s="5">
        <f t="shared" si="0"/>
        <v>4808.1062659259223</v>
      </c>
      <c r="N157" s="5">
        <f t="shared" si="1"/>
        <v>1148.3717098127095</v>
      </c>
      <c r="O157" s="35">
        <f t="shared" si="2"/>
        <v>2.5887305378826976E-2</v>
      </c>
      <c r="P157" s="5">
        <f t="shared" si="3"/>
        <v>3659.7345561132129</v>
      </c>
      <c r="Q157" s="35">
        <f t="shared" si="4"/>
        <v>8.2500000000000004E-2</v>
      </c>
      <c r="R157" s="5">
        <f t="shared" si="36"/>
        <v>108823.34536607345</v>
      </c>
      <c r="S157" s="5">
        <f t="shared" si="37"/>
        <v>622008.8070546668</v>
      </c>
      <c r="T157" s="5">
        <f t="shared" si="38"/>
        <v>531176.65463392739</v>
      </c>
      <c r="U157" s="5">
        <f t="shared" si="39"/>
        <v>730832.15242074023</v>
      </c>
      <c r="V157" s="150"/>
      <c r="W157" s="2">
        <v>152</v>
      </c>
      <c r="X157" s="118">
        <v>49461</v>
      </c>
      <c r="Y157" s="5">
        <f t="shared" si="40"/>
        <v>528735.28180055821</v>
      </c>
      <c r="Z157" s="5">
        <f t="shared" si="41"/>
        <v>4696.0932728280159</v>
      </c>
      <c r="AA157" s="5">
        <f t="shared" si="5"/>
        <v>1171.1913941576277</v>
      </c>
      <c r="AB157" s="35">
        <f t="shared" si="6"/>
        <v>2.6580970125600373E-2</v>
      </c>
      <c r="AC157" s="5">
        <f t="shared" si="7"/>
        <v>3524.9018786703882</v>
      </c>
      <c r="AD157" s="35">
        <f t="shared" si="8"/>
        <v>0.08</v>
      </c>
      <c r="AE157" s="5">
        <f t="shared" si="42"/>
        <v>112435.90959359947</v>
      </c>
      <c r="AF157" s="5">
        <f t="shared" si="43"/>
        <v>601370.26787625882</v>
      </c>
      <c r="AG157" s="5">
        <f t="shared" si="9"/>
        <v>527564.09040640062</v>
      </c>
      <c r="AH157" s="5">
        <f t="shared" si="10"/>
        <v>713806.17746985832</v>
      </c>
      <c r="AI157" s="150"/>
      <c r="AJ157" s="2">
        <v>152</v>
      </c>
      <c r="AK157" s="118">
        <v>49461</v>
      </c>
      <c r="AL157" s="5">
        <f t="shared" si="44"/>
        <v>525057.01390490832</v>
      </c>
      <c r="AM157" s="5">
        <f t="shared" si="45"/>
        <v>4585.0383715778862</v>
      </c>
      <c r="AN157" s="5">
        <f t="shared" si="11"/>
        <v>1194.0451567753535</v>
      </c>
      <c r="AO157" s="35">
        <f t="shared" si="12"/>
        <v>2.7289497143826835E-2</v>
      </c>
      <c r="AP157" s="5">
        <f t="shared" si="13"/>
        <v>3390.9932148025327</v>
      </c>
      <c r="AQ157" s="35">
        <f t="shared" si="14"/>
        <v>7.7499999999999999E-2</v>
      </c>
      <c r="AR157" s="5">
        <f t="shared" si="46"/>
        <v>116137.03125186704</v>
      </c>
      <c r="AS157" s="5">
        <f t="shared" si="47"/>
        <v>580788.8012279718</v>
      </c>
      <c r="AT157" s="5">
        <f t="shared" si="15"/>
        <v>523862.96874813299</v>
      </c>
      <c r="AU157" s="5">
        <f t="shared" si="16"/>
        <v>696925.83247983886</v>
      </c>
      <c r="AV157" s="150"/>
      <c r="AW157" s="2">
        <v>152</v>
      </c>
      <c r="AX157" s="118">
        <v>49461</v>
      </c>
      <c r="AY157" s="5">
        <f t="shared" si="48"/>
        <v>521289.95377508603</v>
      </c>
      <c r="AZ157" s="5">
        <f t="shared" si="49"/>
        <v>4474.9728547377763</v>
      </c>
      <c r="BA157" s="5">
        <f t="shared" si="17"/>
        <v>1216.910643643489</v>
      </c>
      <c r="BB157" s="35">
        <f t="shared" si="18"/>
        <v>2.8013061863115044E-2</v>
      </c>
      <c r="BC157" s="5">
        <f t="shared" si="19"/>
        <v>3258.0622110942872</v>
      </c>
      <c r="BD157" s="35">
        <f t="shared" si="20"/>
        <v>7.4999999999999997E-2</v>
      </c>
      <c r="BE157" s="5">
        <f t="shared" si="50"/>
        <v>119926.95686855726</v>
      </c>
      <c r="BF157" s="5">
        <f t="shared" si="51"/>
        <v>560268.91705158458</v>
      </c>
      <c r="BG157" s="5">
        <f t="shared" si="21"/>
        <v>520073.04313144257</v>
      </c>
      <c r="BH157" s="5">
        <f t="shared" si="22"/>
        <v>680195.87392014184</v>
      </c>
      <c r="BI157" s="150"/>
      <c r="BJ157" s="2">
        <v>152</v>
      </c>
      <c r="BK157" s="118">
        <v>49461</v>
      </c>
      <c r="BL157" s="5">
        <f t="shared" si="52"/>
        <v>517433.95507265296</v>
      </c>
      <c r="BM157" s="5">
        <f t="shared" si="53"/>
        <v>4365.9281923596263</v>
      </c>
      <c r="BN157" s="5">
        <f t="shared" si="23"/>
        <v>1239.7647137956815</v>
      </c>
      <c r="BO157" s="35">
        <f t="shared" si="24"/>
        <v>2.8751836673453855E-2</v>
      </c>
      <c r="BP157" s="5">
        <f t="shared" si="25"/>
        <v>3126.1634785639449</v>
      </c>
      <c r="BQ157" s="35">
        <f t="shared" si="26"/>
        <v>7.2499999999999995E-2</v>
      </c>
      <c r="BR157" s="5">
        <f t="shared" si="54"/>
        <v>123805.80964114267</v>
      </c>
      <c r="BS157" s="5">
        <f t="shared" si="55"/>
        <v>539815.27559752029</v>
      </c>
      <c r="BT157" s="5">
        <f t="shared" si="27"/>
        <v>516194.19035885727</v>
      </c>
      <c r="BU157" s="5">
        <f t="shared" si="28"/>
        <v>663621.08523866301</v>
      </c>
      <c r="BV157" s="150"/>
      <c r="BW157" s="2">
        <v>152</v>
      </c>
      <c r="BX157" s="118">
        <v>49461</v>
      </c>
      <c r="BY157" s="5">
        <f t="shared" si="56"/>
        <v>513488.99951452145</v>
      </c>
      <c r="BZ157" s="5">
        <f t="shared" si="57"/>
        <v>4257.9359691467689</v>
      </c>
      <c r="CA157" s="5">
        <f t="shared" si="29"/>
        <v>1262.5834719787272</v>
      </c>
      <c r="CB157" s="35">
        <f t="shared" si="30"/>
        <v>2.9505990738008508E-2</v>
      </c>
      <c r="CC157" s="5">
        <f t="shared" si="31"/>
        <v>2995.3524971680417</v>
      </c>
      <c r="CD157" s="35">
        <f t="shared" si="32"/>
        <v>7.0000000000000007E-2</v>
      </c>
      <c r="CE157" s="5">
        <f t="shared" si="58"/>
        <v>127773.58395745775</v>
      </c>
      <c r="CF157" s="5">
        <f t="shared" si="59"/>
        <v>519432.68335285143</v>
      </c>
      <c r="CG157" s="5">
        <f t="shared" si="33"/>
        <v>512226.41604254273</v>
      </c>
      <c r="CH157" s="5">
        <f t="shared" si="34"/>
        <v>647206.26731030922</v>
      </c>
    </row>
    <row r="158" spans="9:86" ht="14.25" customHeight="1">
      <c r="I158" s="150"/>
      <c r="J158" s="2">
        <v>153</v>
      </c>
      <c r="K158" s="118">
        <v>49491</v>
      </c>
      <c r="L158" s="5">
        <f t="shared" si="35"/>
        <v>531176.65463392739</v>
      </c>
      <c r="M158" s="5">
        <f t="shared" si="0"/>
        <v>4808.1062659259223</v>
      </c>
      <c r="N158" s="5">
        <f t="shared" si="1"/>
        <v>1156.2667653176713</v>
      </c>
      <c r="O158" s="35">
        <f t="shared" si="2"/>
        <v>2.6121632159030919E-2</v>
      </c>
      <c r="P158" s="5">
        <f t="shared" si="3"/>
        <v>3651.839500608251</v>
      </c>
      <c r="Q158" s="35">
        <f t="shared" si="4"/>
        <v>8.2500000000000004E-2</v>
      </c>
      <c r="R158" s="5">
        <f t="shared" si="36"/>
        <v>109979.61213139113</v>
      </c>
      <c r="S158" s="5">
        <f t="shared" si="37"/>
        <v>625660.64655527507</v>
      </c>
      <c r="T158" s="5">
        <f t="shared" si="38"/>
        <v>530020.38786860975</v>
      </c>
      <c r="U158" s="5">
        <f t="shared" si="39"/>
        <v>735640.25868666614</v>
      </c>
      <c r="V158" s="150"/>
      <c r="W158" s="2">
        <v>153</v>
      </c>
      <c r="X158" s="118">
        <v>49491</v>
      </c>
      <c r="Y158" s="5">
        <f t="shared" si="40"/>
        <v>527564.09040640062</v>
      </c>
      <c r="Z158" s="5">
        <f t="shared" si="41"/>
        <v>4696.0932728280159</v>
      </c>
      <c r="AA158" s="5">
        <f t="shared" si="5"/>
        <v>1178.9993367853449</v>
      </c>
      <c r="AB158" s="35">
        <f t="shared" si="6"/>
        <v>2.6817579700175308E-2</v>
      </c>
      <c r="AC158" s="5">
        <f t="shared" si="7"/>
        <v>3517.093936042671</v>
      </c>
      <c r="AD158" s="35">
        <f t="shared" si="8"/>
        <v>0.08</v>
      </c>
      <c r="AE158" s="5">
        <f t="shared" si="42"/>
        <v>113614.90893038482</v>
      </c>
      <c r="AF158" s="5">
        <f t="shared" si="43"/>
        <v>604887.36181230145</v>
      </c>
      <c r="AG158" s="5">
        <f t="shared" si="9"/>
        <v>526385.09106961533</v>
      </c>
      <c r="AH158" s="5">
        <f t="shared" si="10"/>
        <v>718502.27074268623</v>
      </c>
      <c r="AI158" s="150"/>
      <c r="AJ158" s="2">
        <v>153</v>
      </c>
      <c r="AK158" s="118">
        <v>49491</v>
      </c>
      <c r="AL158" s="5">
        <f t="shared" si="44"/>
        <v>523862.96874813299</v>
      </c>
      <c r="AM158" s="5">
        <f t="shared" si="45"/>
        <v>4585.0383715778862</v>
      </c>
      <c r="AN158" s="5">
        <f t="shared" si="11"/>
        <v>1201.7566984128607</v>
      </c>
      <c r="AO158" s="35">
        <f t="shared" si="12"/>
        <v>2.7528344703226793E-2</v>
      </c>
      <c r="AP158" s="5">
        <f t="shared" si="13"/>
        <v>3383.2816731650255</v>
      </c>
      <c r="AQ158" s="35">
        <f t="shared" si="14"/>
        <v>7.7499999999999999E-2</v>
      </c>
      <c r="AR158" s="5">
        <f t="shared" si="46"/>
        <v>117338.7879502799</v>
      </c>
      <c r="AS158" s="5">
        <f t="shared" si="47"/>
        <v>584172.08290113683</v>
      </c>
      <c r="AT158" s="5">
        <f t="shared" si="15"/>
        <v>522661.21204972011</v>
      </c>
      <c r="AU158" s="5">
        <f t="shared" si="16"/>
        <v>701510.87085141672</v>
      </c>
      <c r="AV158" s="150"/>
      <c r="AW158" s="2">
        <v>153</v>
      </c>
      <c r="AX158" s="118">
        <v>49491</v>
      </c>
      <c r="AY158" s="5">
        <f t="shared" si="48"/>
        <v>520073.04313144257</v>
      </c>
      <c r="AZ158" s="5">
        <f t="shared" si="49"/>
        <v>4474.9728547377763</v>
      </c>
      <c r="BA158" s="5">
        <f t="shared" si="17"/>
        <v>1224.5163351662604</v>
      </c>
      <c r="BB158" s="35">
        <f t="shared" si="18"/>
        <v>2.8254100488498753E-2</v>
      </c>
      <c r="BC158" s="5">
        <f t="shared" si="19"/>
        <v>3250.4565195715159</v>
      </c>
      <c r="BD158" s="35">
        <f t="shared" si="20"/>
        <v>7.4999999999999997E-2</v>
      </c>
      <c r="BE158" s="5">
        <f t="shared" si="50"/>
        <v>121151.47320372352</v>
      </c>
      <c r="BF158" s="5">
        <f t="shared" si="51"/>
        <v>563519.37357115606</v>
      </c>
      <c r="BG158" s="5">
        <f t="shared" si="21"/>
        <v>518848.52679627633</v>
      </c>
      <c r="BH158" s="5">
        <f t="shared" si="22"/>
        <v>684670.84677487961</v>
      </c>
      <c r="BI158" s="150"/>
      <c r="BJ158" s="2">
        <v>153</v>
      </c>
      <c r="BK158" s="118">
        <v>49491</v>
      </c>
      <c r="BL158" s="5">
        <f t="shared" si="52"/>
        <v>516194.19035885727</v>
      </c>
      <c r="BM158" s="5">
        <f t="shared" si="53"/>
        <v>4365.9281923596263</v>
      </c>
      <c r="BN158" s="5">
        <f t="shared" si="23"/>
        <v>1247.2549589415303</v>
      </c>
      <c r="BO158" s="35">
        <f t="shared" si="24"/>
        <v>2.8995017353630602E-2</v>
      </c>
      <c r="BP158" s="5">
        <f t="shared" si="25"/>
        <v>3118.6732334180961</v>
      </c>
      <c r="BQ158" s="35">
        <f t="shared" si="26"/>
        <v>7.2499999999999995E-2</v>
      </c>
      <c r="BR158" s="5">
        <f t="shared" si="54"/>
        <v>125053.0646000842</v>
      </c>
      <c r="BS158" s="5">
        <f t="shared" si="55"/>
        <v>542933.94883093843</v>
      </c>
      <c r="BT158" s="5">
        <f t="shared" si="27"/>
        <v>514946.93539991573</v>
      </c>
      <c r="BU158" s="5">
        <f t="shared" si="28"/>
        <v>667987.01343102264</v>
      </c>
      <c r="BV158" s="150"/>
      <c r="BW158" s="2">
        <v>153</v>
      </c>
      <c r="BX158" s="118">
        <v>49491</v>
      </c>
      <c r="BY158" s="5">
        <f t="shared" si="56"/>
        <v>512226.41604254273</v>
      </c>
      <c r="BZ158" s="5">
        <f t="shared" si="57"/>
        <v>4257.9359691467689</v>
      </c>
      <c r="CA158" s="5">
        <f t="shared" si="29"/>
        <v>1269.9485422319362</v>
      </c>
      <c r="CB158" s="35">
        <f t="shared" si="30"/>
        <v>2.9751262390023896E-2</v>
      </c>
      <c r="CC158" s="5">
        <f t="shared" si="31"/>
        <v>2987.9874269148327</v>
      </c>
      <c r="CD158" s="35">
        <f t="shared" si="32"/>
        <v>7.0000000000000007E-2</v>
      </c>
      <c r="CE158" s="5">
        <f t="shared" si="58"/>
        <v>129043.5324996897</v>
      </c>
      <c r="CF158" s="5">
        <f t="shared" si="59"/>
        <v>522420.67077976628</v>
      </c>
      <c r="CG158" s="5">
        <f t="shared" si="33"/>
        <v>510956.4675003108</v>
      </c>
      <c r="CH158" s="5">
        <f t="shared" si="34"/>
        <v>651464.20327945601</v>
      </c>
    </row>
    <row r="159" spans="9:86" ht="14.25" customHeight="1">
      <c r="I159" s="150"/>
      <c r="J159" s="2">
        <v>154</v>
      </c>
      <c r="K159" s="118">
        <v>49522</v>
      </c>
      <c r="L159" s="5">
        <f t="shared" si="35"/>
        <v>530020.38786860975</v>
      </c>
      <c r="M159" s="5">
        <f t="shared" si="0"/>
        <v>4808.1062659259223</v>
      </c>
      <c r="N159" s="5">
        <f t="shared" si="1"/>
        <v>1164.2160993292305</v>
      </c>
      <c r="O159" s="35">
        <f t="shared" si="2"/>
        <v>2.6358595842192446E-2</v>
      </c>
      <c r="P159" s="5">
        <f t="shared" si="3"/>
        <v>3643.8901665966919</v>
      </c>
      <c r="Q159" s="35">
        <f t="shared" si="4"/>
        <v>8.2500000000000004E-2</v>
      </c>
      <c r="R159" s="5">
        <f t="shared" si="36"/>
        <v>111143.82823072036</v>
      </c>
      <c r="S159" s="5">
        <f t="shared" si="37"/>
        <v>629304.53672187182</v>
      </c>
      <c r="T159" s="5">
        <f t="shared" si="38"/>
        <v>528856.17176928057</v>
      </c>
      <c r="U159" s="5">
        <f t="shared" si="39"/>
        <v>740448.36495259218</v>
      </c>
      <c r="V159" s="150"/>
      <c r="W159" s="2">
        <v>154</v>
      </c>
      <c r="X159" s="118">
        <v>49522</v>
      </c>
      <c r="Y159" s="5">
        <f t="shared" si="40"/>
        <v>526385.09106961533</v>
      </c>
      <c r="Z159" s="5">
        <f t="shared" si="41"/>
        <v>4696.0932728280159</v>
      </c>
      <c r="AA159" s="5">
        <f t="shared" si="5"/>
        <v>1186.8593323639134</v>
      </c>
      <c r="AB159" s="35">
        <f t="shared" si="6"/>
        <v>2.7056830123031332E-2</v>
      </c>
      <c r="AC159" s="5">
        <f t="shared" si="7"/>
        <v>3509.2339404641025</v>
      </c>
      <c r="AD159" s="35">
        <f t="shared" si="8"/>
        <v>0.08</v>
      </c>
      <c r="AE159" s="5">
        <f t="shared" si="42"/>
        <v>114801.76826274872</v>
      </c>
      <c r="AF159" s="5">
        <f t="shared" si="43"/>
        <v>608396.59575276554</v>
      </c>
      <c r="AG159" s="5">
        <f t="shared" si="9"/>
        <v>525198.23173725139</v>
      </c>
      <c r="AH159" s="5">
        <f t="shared" si="10"/>
        <v>723198.36401551426</v>
      </c>
      <c r="AI159" s="150"/>
      <c r="AJ159" s="2">
        <v>154</v>
      </c>
      <c r="AK159" s="118">
        <v>49522</v>
      </c>
      <c r="AL159" s="5">
        <f t="shared" si="44"/>
        <v>522661.21204972011</v>
      </c>
      <c r="AM159" s="5">
        <f t="shared" si="45"/>
        <v>4585.0383715778862</v>
      </c>
      <c r="AN159" s="5">
        <f t="shared" si="11"/>
        <v>1209.5180437567774</v>
      </c>
      <c r="AO159" s="35">
        <f t="shared" si="12"/>
        <v>2.776983673259574E-2</v>
      </c>
      <c r="AP159" s="5">
        <f t="shared" si="13"/>
        <v>3375.5203278211088</v>
      </c>
      <c r="AQ159" s="35">
        <f t="shared" si="14"/>
        <v>7.7499999999999999E-2</v>
      </c>
      <c r="AR159" s="5">
        <f t="shared" si="46"/>
        <v>118548.30599403668</v>
      </c>
      <c r="AS159" s="5">
        <f t="shared" si="47"/>
        <v>587547.60322895797</v>
      </c>
      <c r="AT159" s="5">
        <f t="shared" si="15"/>
        <v>521451.69400596333</v>
      </c>
      <c r="AU159" s="5">
        <f t="shared" si="16"/>
        <v>706095.9092229947</v>
      </c>
      <c r="AV159" s="150"/>
      <c r="AW159" s="2">
        <v>154</v>
      </c>
      <c r="AX159" s="118">
        <v>49522</v>
      </c>
      <c r="AY159" s="5">
        <f t="shared" si="48"/>
        <v>518848.52679627633</v>
      </c>
      <c r="AZ159" s="5">
        <f t="shared" si="49"/>
        <v>4474.9728547377763</v>
      </c>
      <c r="BA159" s="5">
        <f t="shared" si="17"/>
        <v>1232.1695622610496</v>
      </c>
      <c r="BB159" s="35">
        <f t="shared" si="18"/>
        <v>2.8497786894436473E-2</v>
      </c>
      <c r="BC159" s="5">
        <f t="shared" si="19"/>
        <v>3242.8032924767267</v>
      </c>
      <c r="BD159" s="35">
        <f t="shared" si="20"/>
        <v>7.4999999999999997E-2</v>
      </c>
      <c r="BE159" s="5">
        <f t="shared" si="50"/>
        <v>122383.64276598458</v>
      </c>
      <c r="BF159" s="5">
        <f t="shared" si="51"/>
        <v>566762.17686363275</v>
      </c>
      <c r="BG159" s="5">
        <f t="shared" si="21"/>
        <v>517616.3572340153</v>
      </c>
      <c r="BH159" s="5">
        <f t="shared" si="22"/>
        <v>689145.81962961727</v>
      </c>
      <c r="BI159" s="150"/>
      <c r="BJ159" s="2">
        <v>154</v>
      </c>
      <c r="BK159" s="118">
        <v>49522</v>
      </c>
      <c r="BL159" s="5">
        <f t="shared" si="52"/>
        <v>514946.93539991573</v>
      </c>
      <c r="BM159" s="5">
        <f t="shared" si="53"/>
        <v>4365.9281923596263</v>
      </c>
      <c r="BN159" s="5">
        <f t="shared" si="23"/>
        <v>1254.7904576518022</v>
      </c>
      <c r="BO159" s="35">
        <f t="shared" si="24"/>
        <v>2.9240848826739305E-2</v>
      </c>
      <c r="BP159" s="5">
        <f t="shared" si="25"/>
        <v>3111.1377347078242</v>
      </c>
      <c r="BQ159" s="35">
        <f t="shared" si="26"/>
        <v>7.2499999999999995E-2</v>
      </c>
      <c r="BR159" s="5">
        <f t="shared" si="54"/>
        <v>126307.855057736</v>
      </c>
      <c r="BS159" s="5">
        <f t="shared" si="55"/>
        <v>546045.08656564623</v>
      </c>
      <c r="BT159" s="5">
        <f t="shared" si="27"/>
        <v>513692.14494226396</v>
      </c>
      <c r="BU159" s="5">
        <f t="shared" si="28"/>
        <v>672352.94162338227</v>
      </c>
      <c r="BV159" s="150"/>
      <c r="BW159" s="2">
        <v>154</v>
      </c>
      <c r="BX159" s="118">
        <v>49522</v>
      </c>
      <c r="BY159" s="5">
        <f t="shared" si="56"/>
        <v>510956.4675003108</v>
      </c>
      <c r="BZ159" s="5">
        <f t="shared" si="57"/>
        <v>4257.9359691467689</v>
      </c>
      <c r="CA159" s="5">
        <f t="shared" si="29"/>
        <v>1277.3565753949556</v>
      </c>
      <c r="CB159" s="35">
        <f t="shared" si="30"/>
        <v>2.9999187562353626E-2</v>
      </c>
      <c r="CC159" s="5">
        <f t="shared" si="31"/>
        <v>2980.5793937518133</v>
      </c>
      <c r="CD159" s="35">
        <f t="shared" si="32"/>
        <v>7.0000000000000007E-2</v>
      </c>
      <c r="CE159" s="5">
        <f t="shared" si="58"/>
        <v>130320.88907508465</v>
      </c>
      <c r="CF159" s="5">
        <f t="shared" si="59"/>
        <v>525401.25017351808</v>
      </c>
      <c r="CG159" s="5">
        <f t="shared" si="33"/>
        <v>509679.11092491582</v>
      </c>
      <c r="CH159" s="5">
        <f t="shared" si="34"/>
        <v>655722.13924860279</v>
      </c>
    </row>
    <row r="160" spans="9:86" ht="14.25" customHeight="1">
      <c r="I160" s="150"/>
      <c r="J160" s="2">
        <v>155</v>
      </c>
      <c r="K160" s="118">
        <v>49553</v>
      </c>
      <c r="L160" s="5">
        <f t="shared" si="35"/>
        <v>528856.17176928057</v>
      </c>
      <c r="M160" s="5">
        <f t="shared" si="0"/>
        <v>4808.1062659259223</v>
      </c>
      <c r="N160" s="5">
        <f t="shared" si="1"/>
        <v>1172.2200850121185</v>
      </c>
      <c r="O160" s="35">
        <f t="shared" si="2"/>
        <v>2.6598235533653092E-2</v>
      </c>
      <c r="P160" s="5">
        <f t="shared" si="3"/>
        <v>3635.8861809138039</v>
      </c>
      <c r="Q160" s="35">
        <f t="shared" si="4"/>
        <v>8.2500000000000004E-2</v>
      </c>
      <c r="R160" s="5">
        <f t="shared" si="36"/>
        <v>112316.04831573248</v>
      </c>
      <c r="S160" s="5">
        <f t="shared" si="37"/>
        <v>632940.42290278559</v>
      </c>
      <c r="T160" s="5">
        <f t="shared" si="38"/>
        <v>527683.95168426842</v>
      </c>
      <c r="U160" s="5">
        <f t="shared" si="39"/>
        <v>745256.4712185181</v>
      </c>
      <c r="V160" s="150"/>
      <c r="W160" s="2">
        <v>155</v>
      </c>
      <c r="X160" s="118">
        <v>49553</v>
      </c>
      <c r="Y160" s="5">
        <f t="shared" si="40"/>
        <v>525198.23173725139</v>
      </c>
      <c r="Z160" s="5">
        <f t="shared" si="41"/>
        <v>4696.0932728280159</v>
      </c>
      <c r="AA160" s="5">
        <f t="shared" si="5"/>
        <v>1194.7717279130065</v>
      </c>
      <c r="AB160" s="35">
        <f t="shared" si="6"/>
        <v>2.7298760484267569E-2</v>
      </c>
      <c r="AC160" s="5">
        <f t="shared" si="7"/>
        <v>3501.3215449150093</v>
      </c>
      <c r="AD160" s="35">
        <f t="shared" si="8"/>
        <v>0.08</v>
      </c>
      <c r="AE160" s="5">
        <f t="shared" si="42"/>
        <v>115996.53999066172</v>
      </c>
      <c r="AF160" s="5">
        <f t="shared" si="43"/>
        <v>611897.91729768051</v>
      </c>
      <c r="AG160" s="5">
        <f t="shared" si="9"/>
        <v>524003.46000933839</v>
      </c>
      <c r="AH160" s="5">
        <f t="shared" si="10"/>
        <v>727894.4572883423</v>
      </c>
      <c r="AI160" s="150"/>
      <c r="AJ160" s="2">
        <v>155</v>
      </c>
      <c r="AK160" s="118">
        <v>49553</v>
      </c>
      <c r="AL160" s="5">
        <f t="shared" si="44"/>
        <v>521451.69400596333</v>
      </c>
      <c r="AM160" s="5">
        <f t="shared" si="45"/>
        <v>4585.0383715778862</v>
      </c>
      <c r="AN160" s="5">
        <f t="shared" si="11"/>
        <v>1217.3295144560398</v>
      </c>
      <c r="AO160" s="35">
        <f t="shared" si="12"/>
        <v>2.8014012307159983E-2</v>
      </c>
      <c r="AP160" s="5">
        <f t="shared" si="13"/>
        <v>3367.7088571218464</v>
      </c>
      <c r="AQ160" s="35">
        <f t="shared" si="14"/>
        <v>7.7499999999999999E-2</v>
      </c>
      <c r="AR160" s="5">
        <f t="shared" si="46"/>
        <v>119765.63550849272</v>
      </c>
      <c r="AS160" s="5">
        <f t="shared" si="47"/>
        <v>590915.31208607985</v>
      </c>
      <c r="AT160" s="5">
        <f t="shared" si="15"/>
        <v>520234.36449150729</v>
      </c>
      <c r="AU160" s="5">
        <f t="shared" si="16"/>
        <v>710680.94759457256</v>
      </c>
      <c r="AV160" s="150"/>
      <c r="AW160" s="2">
        <v>155</v>
      </c>
      <c r="AX160" s="118">
        <v>49553</v>
      </c>
      <c r="AY160" s="5">
        <f t="shared" si="48"/>
        <v>517616.3572340153</v>
      </c>
      <c r="AZ160" s="5">
        <f t="shared" si="49"/>
        <v>4474.9728547377763</v>
      </c>
      <c r="BA160" s="5">
        <f t="shared" si="17"/>
        <v>1239.8706220251811</v>
      </c>
      <c r="BB160" s="35">
        <f t="shared" si="18"/>
        <v>2.8744160141708192E-2</v>
      </c>
      <c r="BC160" s="5">
        <f t="shared" si="19"/>
        <v>3235.1022327125952</v>
      </c>
      <c r="BD160" s="35">
        <f t="shared" si="20"/>
        <v>7.4999999999999997E-2</v>
      </c>
      <c r="BE160" s="5">
        <f t="shared" si="50"/>
        <v>123623.51338800976</v>
      </c>
      <c r="BF160" s="5">
        <f t="shared" si="51"/>
        <v>569997.2790963453</v>
      </c>
      <c r="BG160" s="5">
        <f t="shared" si="21"/>
        <v>516376.48661199014</v>
      </c>
      <c r="BH160" s="5">
        <f t="shared" si="22"/>
        <v>693620.79248435504</v>
      </c>
      <c r="BI160" s="150"/>
      <c r="BJ160" s="2">
        <v>155</v>
      </c>
      <c r="BK160" s="118">
        <v>49553</v>
      </c>
      <c r="BL160" s="5">
        <f t="shared" si="52"/>
        <v>513692.14494226396</v>
      </c>
      <c r="BM160" s="5">
        <f t="shared" si="53"/>
        <v>4365.9281923596263</v>
      </c>
      <c r="BN160" s="5">
        <f t="shared" si="23"/>
        <v>1262.3714833334484</v>
      </c>
      <c r="BO160" s="35">
        <f t="shared" si="24"/>
        <v>2.9489370139588137E-2</v>
      </c>
      <c r="BP160" s="5">
        <f t="shared" si="25"/>
        <v>3103.5567090261779</v>
      </c>
      <c r="BQ160" s="35">
        <f t="shared" si="26"/>
        <v>7.2499999999999995E-2</v>
      </c>
      <c r="BR160" s="5">
        <f t="shared" si="54"/>
        <v>127570.22654106945</v>
      </c>
      <c r="BS160" s="5">
        <f t="shared" si="55"/>
        <v>549148.64327467245</v>
      </c>
      <c r="BT160" s="5">
        <f t="shared" si="27"/>
        <v>512429.77345893049</v>
      </c>
      <c r="BU160" s="5">
        <f t="shared" si="28"/>
        <v>676718.8698157419</v>
      </c>
      <c r="BV160" s="150"/>
      <c r="BW160" s="2">
        <v>155</v>
      </c>
      <c r="BX160" s="118">
        <v>49553</v>
      </c>
      <c r="BY160" s="5">
        <f t="shared" si="56"/>
        <v>509679.11092491582</v>
      </c>
      <c r="BZ160" s="5">
        <f t="shared" si="57"/>
        <v>4257.9359691467689</v>
      </c>
      <c r="CA160" s="5">
        <f t="shared" si="29"/>
        <v>1284.8078220847597</v>
      </c>
      <c r="CB160" s="35">
        <f t="shared" si="30"/>
        <v>3.0249805288348176E-2</v>
      </c>
      <c r="CC160" s="5">
        <f t="shared" si="31"/>
        <v>2973.1281470620092</v>
      </c>
      <c r="CD160" s="35">
        <f t="shared" si="32"/>
        <v>7.0000000000000007E-2</v>
      </c>
      <c r="CE160" s="5">
        <f t="shared" si="58"/>
        <v>131605.6968971694</v>
      </c>
      <c r="CF160" s="5">
        <f t="shared" si="59"/>
        <v>528374.37832058012</v>
      </c>
      <c r="CG160" s="5">
        <f t="shared" si="33"/>
        <v>508394.30310283107</v>
      </c>
      <c r="CH160" s="5">
        <f t="shared" si="34"/>
        <v>659980.07521774946</v>
      </c>
    </row>
    <row r="161" spans="9:86" ht="14.25" customHeight="1">
      <c r="I161" s="150"/>
      <c r="J161" s="2">
        <v>156</v>
      </c>
      <c r="K161" s="118">
        <v>49583</v>
      </c>
      <c r="L161" s="5">
        <f t="shared" si="35"/>
        <v>527683.95168426842</v>
      </c>
      <c r="M161" s="5">
        <f t="shared" si="0"/>
        <v>4808.1062659259223</v>
      </c>
      <c r="N161" s="5">
        <f t="shared" si="1"/>
        <v>1180.2790980965769</v>
      </c>
      <c r="O161" s="35">
        <f t="shared" si="2"/>
        <v>2.6840591099941854E-2</v>
      </c>
      <c r="P161" s="5">
        <f t="shared" si="3"/>
        <v>3627.8271678293454</v>
      </c>
      <c r="Q161" s="35">
        <f t="shared" si="4"/>
        <v>8.2500000000000004E-2</v>
      </c>
      <c r="R161" s="5">
        <f t="shared" si="36"/>
        <v>113496.32741382906</v>
      </c>
      <c r="S161" s="5">
        <f t="shared" si="37"/>
        <v>636568.25007061497</v>
      </c>
      <c r="T161" s="5">
        <f t="shared" si="38"/>
        <v>526503.67258617189</v>
      </c>
      <c r="U161" s="5">
        <f t="shared" si="39"/>
        <v>750064.57748444402</v>
      </c>
      <c r="V161" s="150"/>
      <c r="W161" s="2">
        <v>156</v>
      </c>
      <c r="X161" s="118">
        <v>49583</v>
      </c>
      <c r="Y161" s="5">
        <f t="shared" si="40"/>
        <v>524003.46000933839</v>
      </c>
      <c r="Z161" s="5">
        <f t="shared" si="41"/>
        <v>4696.0932728280159</v>
      </c>
      <c r="AA161" s="5">
        <f t="shared" si="5"/>
        <v>1202.7368727657595</v>
      </c>
      <c r="AB161" s="35">
        <f t="shared" si="6"/>
        <v>2.7543410634983029E-2</v>
      </c>
      <c r="AC161" s="5">
        <f t="shared" si="7"/>
        <v>3493.3564000622564</v>
      </c>
      <c r="AD161" s="35">
        <f t="shared" si="8"/>
        <v>0.08</v>
      </c>
      <c r="AE161" s="5">
        <f t="shared" si="42"/>
        <v>117199.27686342748</v>
      </c>
      <c r="AF161" s="5">
        <f t="shared" si="43"/>
        <v>615391.27369774273</v>
      </c>
      <c r="AG161" s="5">
        <f t="shared" si="9"/>
        <v>522800.72313657263</v>
      </c>
      <c r="AH161" s="5">
        <f t="shared" si="10"/>
        <v>732590.55056117021</v>
      </c>
      <c r="AI161" s="150"/>
      <c r="AJ161" s="2">
        <v>156</v>
      </c>
      <c r="AK161" s="118">
        <v>49583</v>
      </c>
      <c r="AL161" s="5">
        <f t="shared" si="44"/>
        <v>520234.36449150729</v>
      </c>
      <c r="AM161" s="5">
        <f t="shared" si="45"/>
        <v>4585.0383715778862</v>
      </c>
      <c r="AN161" s="5">
        <f t="shared" si="11"/>
        <v>1225.1914342369018</v>
      </c>
      <c r="AO161" s="35">
        <f t="shared" si="12"/>
        <v>2.8260911262971429E-2</v>
      </c>
      <c r="AP161" s="5">
        <f t="shared" si="13"/>
        <v>3359.8469373409844</v>
      </c>
      <c r="AQ161" s="35">
        <f t="shared" si="14"/>
        <v>7.7499999999999999E-2</v>
      </c>
      <c r="AR161" s="5">
        <f t="shared" si="46"/>
        <v>120990.82694272962</v>
      </c>
      <c r="AS161" s="5">
        <f t="shared" si="47"/>
        <v>594275.15902342089</v>
      </c>
      <c r="AT161" s="5">
        <f t="shared" si="15"/>
        <v>519009.17305727041</v>
      </c>
      <c r="AU161" s="5">
        <f t="shared" si="16"/>
        <v>715265.98596615053</v>
      </c>
      <c r="AV161" s="150"/>
      <c r="AW161" s="2">
        <v>156</v>
      </c>
      <c r="AX161" s="118">
        <v>49583</v>
      </c>
      <c r="AY161" s="5">
        <f t="shared" si="48"/>
        <v>516376.48661199014</v>
      </c>
      <c r="AZ161" s="5">
        <f t="shared" si="49"/>
        <v>4474.9728547377763</v>
      </c>
      <c r="BA161" s="5">
        <f t="shared" si="17"/>
        <v>1247.6198134128381</v>
      </c>
      <c r="BB161" s="35">
        <f t="shared" si="18"/>
        <v>2.8993260051757022E-2</v>
      </c>
      <c r="BC161" s="5">
        <f t="shared" si="19"/>
        <v>3227.3530413249382</v>
      </c>
      <c r="BD161" s="35">
        <f t="shared" si="20"/>
        <v>7.4999999999999997E-2</v>
      </c>
      <c r="BE161" s="5">
        <f t="shared" si="50"/>
        <v>124871.13320142259</v>
      </c>
      <c r="BF161" s="5">
        <f t="shared" si="51"/>
        <v>573224.63213767018</v>
      </c>
      <c r="BG161" s="5">
        <f t="shared" si="21"/>
        <v>515128.86679857731</v>
      </c>
      <c r="BH161" s="5">
        <f t="shared" si="22"/>
        <v>698095.76533909282</v>
      </c>
      <c r="BI161" s="150"/>
      <c r="BJ161" s="2">
        <v>156</v>
      </c>
      <c r="BK161" s="118">
        <v>49583</v>
      </c>
      <c r="BL161" s="5">
        <f t="shared" si="52"/>
        <v>512429.77345893049</v>
      </c>
      <c r="BM161" s="5">
        <f t="shared" si="53"/>
        <v>4365.9281923596263</v>
      </c>
      <c r="BN161" s="5">
        <f t="shared" si="23"/>
        <v>1269.9983110452549</v>
      </c>
      <c r="BO161" s="35">
        <f t="shared" si="24"/>
        <v>2.974062109949685E-2</v>
      </c>
      <c r="BP161" s="5">
        <f t="shared" si="25"/>
        <v>3095.9298813143714</v>
      </c>
      <c r="BQ161" s="35">
        <f t="shared" si="26"/>
        <v>7.2499999999999981E-2</v>
      </c>
      <c r="BR161" s="5">
        <f t="shared" si="54"/>
        <v>128840.22485211471</v>
      </c>
      <c r="BS161" s="5">
        <f t="shared" si="55"/>
        <v>552244.57315598684</v>
      </c>
      <c r="BT161" s="5">
        <f t="shared" si="27"/>
        <v>511159.77514788526</v>
      </c>
      <c r="BU161" s="5">
        <f t="shared" si="28"/>
        <v>681084.79800810153</v>
      </c>
      <c r="BV161" s="150"/>
      <c r="BW161" s="2">
        <v>156</v>
      </c>
      <c r="BX161" s="118">
        <v>49583</v>
      </c>
      <c r="BY161" s="5">
        <f t="shared" si="56"/>
        <v>508394.30310283107</v>
      </c>
      <c r="BZ161" s="5">
        <f t="shared" si="57"/>
        <v>4257.9359691467689</v>
      </c>
      <c r="CA161" s="5">
        <f t="shared" si="29"/>
        <v>1292.3025343802542</v>
      </c>
      <c r="CB161" s="35">
        <f t="shared" si="30"/>
        <v>3.0503155361727922E-2</v>
      </c>
      <c r="CC161" s="5">
        <f t="shared" si="31"/>
        <v>2965.6334347665147</v>
      </c>
      <c r="CD161" s="35">
        <f t="shared" si="32"/>
        <v>7.0000000000000007E-2</v>
      </c>
      <c r="CE161" s="5">
        <f t="shared" si="58"/>
        <v>132897.99943154966</v>
      </c>
      <c r="CF161" s="5">
        <f t="shared" si="59"/>
        <v>531340.01175534667</v>
      </c>
      <c r="CG161" s="5">
        <f t="shared" si="33"/>
        <v>507102.00056845084</v>
      </c>
      <c r="CH161" s="5">
        <f t="shared" si="34"/>
        <v>664238.01118689636</v>
      </c>
    </row>
    <row r="162" spans="9:86" ht="14.25" customHeight="1">
      <c r="I162" s="150"/>
      <c r="J162" s="2">
        <v>157</v>
      </c>
      <c r="K162" s="118">
        <v>49614</v>
      </c>
      <c r="L162" s="5">
        <f t="shared" si="35"/>
        <v>526503.67258617189</v>
      </c>
      <c r="M162" s="5">
        <f t="shared" si="0"/>
        <v>4808.1062659259223</v>
      </c>
      <c r="N162" s="5">
        <f t="shared" si="1"/>
        <v>1188.3935168959906</v>
      </c>
      <c r="O162" s="35">
        <f t="shared" si="2"/>
        <v>2.7085703187412928E-2</v>
      </c>
      <c r="P162" s="5">
        <f t="shared" si="3"/>
        <v>3619.7127490299317</v>
      </c>
      <c r="Q162" s="35">
        <f t="shared" si="4"/>
        <v>8.2500000000000004E-2</v>
      </c>
      <c r="R162" s="5">
        <f t="shared" si="36"/>
        <v>114684.72093072505</v>
      </c>
      <c r="S162" s="5">
        <f t="shared" si="37"/>
        <v>640187.96281964495</v>
      </c>
      <c r="T162" s="5">
        <f t="shared" si="38"/>
        <v>525315.27906927594</v>
      </c>
      <c r="U162" s="5">
        <f t="shared" si="39"/>
        <v>754872.68375037005</v>
      </c>
      <c r="V162" s="150"/>
      <c r="W162" s="2">
        <v>157</v>
      </c>
      <c r="X162" s="118">
        <v>49614</v>
      </c>
      <c r="Y162" s="5">
        <f t="shared" si="40"/>
        <v>522800.72313657263</v>
      </c>
      <c r="Z162" s="5">
        <f t="shared" si="41"/>
        <v>4696.0932728280159</v>
      </c>
      <c r="AA162" s="5">
        <f t="shared" si="5"/>
        <v>1210.755118584198</v>
      </c>
      <c r="AB162" s="35">
        <f t="shared" si="6"/>
        <v>2.7790821205912735E-2</v>
      </c>
      <c r="AC162" s="5">
        <f t="shared" si="7"/>
        <v>3485.3381542438178</v>
      </c>
      <c r="AD162" s="35">
        <f t="shared" si="8"/>
        <v>0.08</v>
      </c>
      <c r="AE162" s="5">
        <f t="shared" si="42"/>
        <v>118410.03198201169</v>
      </c>
      <c r="AF162" s="5">
        <f t="shared" si="43"/>
        <v>618876.6118519865</v>
      </c>
      <c r="AG162" s="5">
        <f t="shared" si="9"/>
        <v>521589.96801798843</v>
      </c>
      <c r="AH162" s="5">
        <f t="shared" si="10"/>
        <v>737286.64383399813</v>
      </c>
      <c r="AI162" s="150"/>
      <c r="AJ162" s="2">
        <v>157</v>
      </c>
      <c r="AK162" s="118">
        <v>49614</v>
      </c>
      <c r="AL162" s="5">
        <f t="shared" si="44"/>
        <v>519009.17305727041</v>
      </c>
      <c r="AM162" s="5">
        <f t="shared" si="45"/>
        <v>4585.0383715778862</v>
      </c>
      <c r="AN162" s="5">
        <f t="shared" si="11"/>
        <v>1233.1041289163481</v>
      </c>
      <c r="AO162" s="35">
        <f t="shared" si="12"/>
        <v>2.8510574215541592E-2</v>
      </c>
      <c r="AP162" s="5">
        <f t="shared" si="13"/>
        <v>3351.9342426615381</v>
      </c>
      <c r="AQ162" s="35">
        <f t="shared" si="14"/>
        <v>7.7499999999999999E-2</v>
      </c>
      <c r="AR162" s="5">
        <f t="shared" si="46"/>
        <v>122223.93107164597</v>
      </c>
      <c r="AS162" s="5">
        <f t="shared" si="47"/>
        <v>597627.09326608246</v>
      </c>
      <c r="AT162" s="5">
        <f t="shared" si="15"/>
        <v>517776.06892835407</v>
      </c>
      <c r="AU162" s="5">
        <f t="shared" si="16"/>
        <v>719851.02433772839</v>
      </c>
      <c r="AV162" s="150"/>
      <c r="AW162" s="2">
        <v>157</v>
      </c>
      <c r="AX162" s="118">
        <v>49614</v>
      </c>
      <c r="AY162" s="5">
        <f t="shared" si="48"/>
        <v>515128.86679857731</v>
      </c>
      <c r="AZ162" s="5">
        <f t="shared" si="49"/>
        <v>4474.9728547377763</v>
      </c>
      <c r="BA162" s="5">
        <f t="shared" si="17"/>
        <v>1255.4174372466682</v>
      </c>
      <c r="BB162" s="35">
        <f t="shared" si="18"/>
        <v>2.9245127225321368E-2</v>
      </c>
      <c r="BC162" s="5">
        <f t="shared" si="19"/>
        <v>3219.5554174911081</v>
      </c>
      <c r="BD162" s="35">
        <f t="shared" si="20"/>
        <v>7.4999999999999997E-2</v>
      </c>
      <c r="BE162" s="5">
        <f t="shared" si="50"/>
        <v>126126.55063866926</v>
      </c>
      <c r="BF162" s="5">
        <f t="shared" si="51"/>
        <v>576444.1875551613</v>
      </c>
      <c r="BG162" s="5">
        <f t="shared" si="21"/>
        <v>513873.44936133065</v>
      </c>
      <c r="BH162" s="5">
        <f t="shared" si="22"/>
        <v>702570.73819383059</v>
      </c>
      <c r="BI162" s="150"/>
      <c r="BJ162" s="2">
        <v>157</v>
      </c>
      <c r="BK162" s="118">
        <v>49614</v>
      </c>
      <c r="BL162" s="5">
        <f t="shared" si="52"/>
        <v>511159.77514788526</v>
      </c>
      <c r="BM162" s="5">
        <f t="shared" si="53"/>
        <v>4365.9281923596263</v>
      </c>
      <c r="BN162" s="5">
        <f t="shared" si="23"/>
        <v>1277.6712175078196</v>
      </c>
      <c r="BO162" s="35">
        <f t="shared" si="24"/>
        <v>2.9994642292927042E-2</v>
      </c>
      <c r="BP162" s="5">
        <f t="shared" si="25"/>
        <v>3088.2569748518067</v>
      </c>
      <c r="BQ162" s="35">
        <f t="shared" si="26"/>
        <v>7.2499999999999995E-2</v>
      </c>
      <c r="BR162" s="5">
        <f t="shared" si="54"/>
        <v>130117.89606962253</v>
      </c>
      <c r="BS162" s="5">
        <f t="shared" si="55"/>
        <v>555332.83013083867</v>
      </c>
      <c r="BT162" s="5">
        <f t="shared" si="27"/>
        <v>509882.10393037746</v>
      </c>
      <c r="BU162" s="5">
        <f t="shared" si="28"/>
        <v>685450.72620046115</v>
      </c>
      <c r="BV162" s="150"/>
      <c r="BW162" s="2">
        <v>157</v>
      </c>
      <c r="BX162" s="118">
        <v>49614</v>
      </c>
      <c r="BY162" s="5">
        <f t="shared" si="56"/>
        <v>507102.00056845084</v>
      </c>
      <c r="BZ162" s="5">
        <f t="shared" si="57"/>
        <v>4257.9359691467689</v>
      </c>
      <c r="CA162" s="5">
        <f t="shared" si="29"/>
        <v>1299.8409658308055</v>
      </c>
      <c r="CB162" s="35">
        <f t="shared" si="30"/>
        <v>3.0759278355211632E-2</v>
      </c>
      <c r="CC162" s="5">
        <f t="shared" si="31"/>
        <v>2958.0950033159634</v>
      </c>
      <c r="CD162" s="35">
        <f t="shared" si="32"/>
        <v>7.0000000000000007E-2</v>
      </c>
      <c r="CE162" s="5">
        <f t="shared" si="58"/>
        <v>134197.84039738047</v>
      </c>
      <c r="CF162" s="5">
        <f t="shared" si="59"/>
        <v>534298.10675866262</v>
      </c>
      <c r="CG162" s="5">
        <f t="shared" si="33"/>
        <v>505802.15960262006</v>
      </c>
      <c r="CH162" s="5">
        <f t="shared" si="34"/>
        <v>668495.94715604302</v>
      </c>
    </row>
    <row r="163" spans="9:86" ht="14.25" customHeight="1">
      <c r="I163" s="150"/>
      <c r="J163" s="2">
        <v>158</v>
      </c>
      <c r="K163" s="118">
        <v>49644</v>
      </c>
      <c r="L163" s="5">
        <f t="shared" si="35"/>
        <v>525315.27906927594</v>
      </c>
      <c r="M163" s="5">
        <f t="shared" si="0"/>
        <v>4808.1062659259223</v>
      </c>
      <c r="N163" s="5">
        <f t="shared" si="1"/>
        <v>1196.5637223246504</v>
      </c>
      <c r="O163" s="35">
        <f t="shared" si="2"/>
        <v>2.7333613241434469E-2</v>
      </c>
      <c r="P163" s="5">
        <f t="shared" si="3"/>
        <v>3611.542543601272</v>
      </c>
      <c r="Q163" s="35">
        <f t="shared" si="4"/>
        <v>8.2500000000000004E-2</v>
      </c>
      <c r="R163" s="5">
        <f t="shared" si="36"/>
        <v>115881.28465304969</v>
      </c>
      <c r="S163" s="5">
        <f t="shared" si="37"/>
        <v>643799.50536324619</v>
      </c>
      <c r="T163" s="5">
        <f t="shared" si="38"/>
        <v>524118.71534695127</v>
      </c>
      <c r="U163" s="5">
        <f t="shared" si="39"/>
        <v>759680.79001629585</v>
      </c>
      <c r="V163" s="150"/>
      <c r="W163" s="2">
        <v>158</v>
      </c>
      <c r="X163" s="118">
        <v>49644</v>
      </c>
      <c r="Y163" s="5">
        <f t="shared" si="40"/>
        <v>521589.96801798843</v>
      </c>
      <c r="Z163" s="5">
        <f t="shared" si="41"/>
        <v>4696.0932728280159</v>
      </c>
      <c r="AA163" s="5">
        <f t="shared" si="5"/>
        <v>1218.8268193747595</v>
      </c>
      <c r="AB163" s="35">
        <f t="shared" si="6"/>
        <v>2.8041033626614344E-2</v>
      </c>
      <c r="AC163" s="5">
        <f t="shared" si="7"/>
        <v>3477.2664534532564</v>
      </c>
      <c r="AD163" s="35">
        <f t="shared" si="8"/>
        <v>0.08</v>
      </c>
      <c r="AE163" s="5">
        <f t="shared" si="42"/>
        <v>119628.85880138645</v>
      </c>
      <c r="AF163" s="5">
        <f t="shared" si="43"/>
        <v>622353.87830543972</v>
      </c>
      <c r="AG163" s="5">
        <f t="shared" si="9"/>
        <v>520371.14119861368</v>
      </c>
      <c r="AH163" s="5">
        <f t="shared" si="10"/>
        <v>741982.73710682616</v>
      </c>
      <c r="AI163" s="150"/>
      <c r="AJ163" s="2">
        <v>158</v>
      </c>
      <c r="AK163" s="118">
        <v>49644</v>
      </c>
      <c r="AL163" s="5">
        <f t="shared" si="44"/>
        <v>517776.06892835407</v>
      </c>
      <c r="AM163" s="5">
        <f t="shared" si="45"/>
        <v>4585.0383715778862</v>
      </c>
      <c r="AN163" s="5">
        <f t="shared" si="11"/>
        <v>1241.0679264155997</v>
      </c>
      <c r="AO163" s="35">
        <f t="shared" si="12"/>
        <v>2.8763042579026475E-2</v>
      </c>
      <c r="AP163" s="5">
        <f t="shared" si="13"/>
        <v>3343.9704451622865</v>
      </c>
      <c r="AQ163" s="35">
        <f t="shared" si="14"/>
        <v>7.7499999999999999E-2</v>
      </c>
      <c r="AR163" s="5">
        <f t="shared" si="46"/>
        <v>123464.99899806158</v>
      </c>
      <c r="AS163" s="5">
        <f t="shared" si="47"/>
        <v>600971.06371124473</v>
      </c>
      <c r="AT163" s="5">
        <f t="shared" si="15"/>
        <v>516535.00100193848</v>
      </c>
      <c r="AU163" s="5">
        <f t="shared" si="16"/>
        <v>724436.06270930637</v>
      </c>
      <c r="AV163" s="150"/>
      <c r="AW163" s="2">
        <v>158</v>
      </c>
      <c r="AX163" s="118">
        <v>49644</v>
      </c>
      <c r="AY163" s="5">
        <f t="shared" si="48"/>
        <v>513873.44936133065</v>
      </c>
      <c r="AZ163" s="5">
        <f t="shared" si="49"/>
        <v>4474.9728547377763</v>
      </c>
      <c r="BA163" s="5">
        <f t="shared" si="17"/>
        <v>1263.2637962294598</v>
      </c>
      <c r="BB163" s="35">
        <f t="shared" si="18"/>
        <v>2.9499803061617869E-2</v>
      </c>
      <c r="BC163" s="5">
        <f t="shared" si="19"/>
        <v>3211.7090585083165</v>
      </c>
      <c r="BD163" s="35">
        <f t="shared" si="20"/>
        <v>7.4999999999999997E-2</v>
      </c>
      <c r="BE163" s="5">
        <f t="shared" si="50"/>
        <v>127389.81443489871</v>
      </c>
      <c r="BF163" s="5">
        <f t="shared" si="51"/>
        <v>579655.89661366958</v>
      </c>
      <c r="BG163" s="5">
        <f t="shared" si="21"/>
        <v>512610.18556510122</v>
      </c>
      <c r="BH163" s="5">
        <f t="shared" si="22"/>
        <v>707045.71104856825</v>
      </c>
      <c r="BI163" s="150"/>
      <c r="BJ163" s="2">
        <v>158</v>
      </c>
      <c r="BK163" s="118">
        <v>49644</v>
      </c>
      <c r="BL163" s="5">
        <f t="shared" si="52"/>
        <v>509882.10393037746</v>
      </c>
      <c r="BM163" s="5">
        <f t="shared" si="53"/>
        <v>4365.9281923596263</v>
      </c>
      <c r="BN163" s="5">
        <f t="shared" si="23"/>
        <v>1285.3904811135958</v>
      </c>
      <c r="BO163" s="35">
        <f t="shared" si="24"/>
        <v>3.0251475104663281E-2</v>
      </c>
      <c r="BP163" s="5">
        <f t="shared" si="25"/>
        <v>3080.5377112460305</v>
      </c>
      <c r="BQ163" s="35">
        <f t="shared" si="26"/>
        <v>7.2499999999999995E-2</v>
      </c>
      <c r="BR163" s="5">
        <f t="shared" si="54"/>
        <v>131403.28655073611</v>
      </c>
      <c r="BS163" s="5">
        <f t="shared" si="55"/>
        <v>558413.36784208473</v>
      </c>
      <c r="BT163" s="5">
        <f t="shared" si="27"/>
        <v>508596.71344926389</v>
      </c>
      <c r="BU163" s="5">
        <f t="shared" si="28"/>
        <v>689816.65439282078</v>
      </c>
      <c r="BV163" s="150"/>
      <c r="BW163" s="2">
        <v>158</v>
      </c>
      <c r="BX163" s="118">
        <v>49644</v>
      </c>
      <c r="BY163" s="5">
        <f t="shared" si="56"/>
        <v>505802.15960262006</v>
      </c>
      <c r="BZ163" s="5">
        <f t="shared" si="57"/>
        <v>4257.9359691467689</v>
      </c>
      <c r="CA163" s="5">
        <f t="shared" si="29"/>
        <v>1307.4233714648185</v>
      </c>
      <c r="CB163" s="35">
        <f t="shared" si="30"/>
        <v>3.1018215639695645E-2</v>
      </c>
      <c r="CC163" s="5">
        <f t="shared" si="31"/>
        <v>2950.5125976819504</v>
      </c>
      <c r="CD163" s="35">
        <f t="shared" si="32"/>
        <v>7.0000000000000007E-2</v>
      </c>
      <c r="CE163" s="5">
        <f t="shared" si="58"/>
        <v>135505.2637688453</v>
      </c>
      <c r="CF163" s="5">
        <f t="shared" si="59"/>
        <v>537248.61935634457</v>
      </c>
      <c r="CG163" s="5">
        <f t="shared" si="33"/>
        <v>504494.73623115523</v>
      </c>
      <c r="CH163" s="5">
        <f t="shared" si="34"/>
        <v>672753.88312518992</v>
      </c>
    </row>
    <row r="164" spans="9:86" ht="14.25" customHeight="1">
      <c r="I164" s="150"/>
      <c r="J164" s="2">
        <v>159</v>
      </c>
      <c r="K164" s="118">
        <v>49675</v>
      </c>
      <c r="L164" s="5">
        <f t="shared" si="35"/>
        <v>524118.71534695127</v>
      </c>
      <c r="M164" s="5">
        <f t="shared" si="0"/>
        <v>4808.1062659259223</v>
      </c>
      <c r="N164" s="5">
        <f t="shared" si="1"/>
        <v>1204.7900979156325</v>
      </c>
      <c r="O164" s="35">
        <f t="shared" si="2"/>
        <v>2.7584363526147238E-2</v>
      </c>
      <c r="P164" s="5">
        <f t="shared" si="3"/>
        <v>3603.3161680102899</v>
      </c>
      <c r="Q164" s="35">
        <f t="shared" si="4"/>
        <v>8.2500000000000004E-2</v>
      </c>
      <c r="R164" s="5">
        <f t="shared" si="36"/>
        <v>117086.07475096532</v>
      </c>
      <c r="S164" s="5">
        <f t="shared" si="37"/>
        <v>647402.82153125643</v>
      </c>
      <c r="T164" s="5">
        <f t="shared" si="38"/>
        <v>522913.92524903564</v>
      </c>
      <c r="U164" s="5">
        <f t="shared" si="39"/>
        <v>764488.89628222177</v>
      </c>
      <c r="V164" s="150"/>
      <c r="W164" s="2">
        <v>159</v>
      </c>
      <c r="X164" s="118">
        <v>49675</v>
      </c>
      <c r="Y164" s="5">
        <f t="shared" si="40"/>
        <v>520371.14119861368</v>
      </c>
      <c r="Z164" s="5">
        <f t="shared" si="41"/>
        <v>4696.0932728280159</v>
      </c>
      <c r="AA164" s="5">
        <f t="shared" si="5"/>
        <v>1226.9523315039246</v>
      </c>
      <c r="AB164" s="35">
        <f t="shared" si="6"/>
        <v>2.8294090145224833E-2</v>
      </c>
      <c r="AC164" s="5">
        <f t="shared" si="7"/>
        <v>3469.1409413240913</v>
      </c>
      <c r="AD164" s="35">
        <f t="shared" si="8"/>
        <v>0.08</v>
      </c>
      <c r="AE164" s="5">
        <f t="shared" si="42"/>
        <v>120855.81113289038</v>
      </c>
      <c r="AF164" s="5">
        <f t="shared" si="43"/>
        <v>625823.01924676378</v>
      </c>
      <c r="AG164" s="5">
        <f t="shared" si="9"/>
        <v>519144.18886710977</v>
      </c>
      <c r="AH164" s="5">
        <f t="shared" si="10"/>
        <v>746678.83037965419</v>
      </c>
      <c r="AI164" s="150"/>
      <c r="AJ164" s="2">
        <v>159</v>
      </c>
      <c r="AK164" s="118">
        <v>49675</v>
      </c>
      <c r="AL164" s="5">
        <f t="shared" si="44"/>
        <v>516535.00100193848</v>
      </c>
      <c r="AM164" s="5">
        <f t="shared" si="45"/>
        <v>4585.0383715778862</v>
      </c>
      <c r="AN164" s="5">
        <f t="shared" si="11"/>
        <v>1249.0831567737</v>
      </c>
      <c r="AO164" s="35">
        <f t="shared" si="12"/>
        <v>2.9018358585981181E-2</v>
      </c>
      <c r="AP164" s="5">
        <f t="shared" si="13"/>
        <v>3335.9552148041862</v>
      </c>
      <c r="AQ164" s="35">
        <f t="shared" si="14"/>
        <v>7.7499999999999999E-2</v>
      </c>
      <c r="AR164" s="5">
        <f t="shared" si="46"/>
        <v>124714.08215483528</v>
      </c>
      <c r="AS164" s="5">
        <f t="shared" si="47"/>
        <v>604307.01892604888</v>
      </c>
      <c r="AT164" s="5">
        <f t="shared" si="15"/>
        <v>515285.91784516477</v>
      </c>
      <c r="AU164" s="5">
        <f t="shared" si="16"/>
        <v>729021.10108088423</v>
      </c>
      <c r="AV164" s="150"/>
      <c r="AW164" s="2">
        <v>159</v>
      </c>
      <c r="AX164" s="118">
        <v>49675</v>
      </c>
      <c r="AY164" s="5">
        <f t="shared" si="48"/>
        <v>512610.18556510122</v>
      </c>
      <c r="AZ164" s="5">
        <f t="shared" si="49"/>
        <v>4474.9728547377763</v>
      </c>
      <c r="BA164" s="5">
        <f t="shared" si="17"/>
        <v>1271.1591949558938</v>
      </c>
      <c r="BB164" s="35">
        <f t="shared" si="18"/>
        <v>2.9757329778094095E-2</v>
      </c>
      <c r="BC164" s="5">
        <f t="shared" si="19"/>
        <v>3203.8136597818825</v>
      </c>
      <c r="BD164" s="35">
        <f t="shared" si="20"/>
        <v>7.4999999999999997E-2</v>
      </c>
      <c r="BE164" s="5">
        <f t="shared" si="50"/>
        <v>128660.9736298546</v>
      </c>
      <c r="BF164" s="5">
        <f t="shared" si="51"/>
        <v>582859.71027345152</v>
      </c>
      <c r="BG164" s="5">
        <f t="shared" si="21"/>
        <v>511339.02637014532</v>
      </c>
      <c r="BH164" s="5">
        <f t="shared" si="22"/>
        <v>711520.68390330614</v>
      </c>
      <c r="BI164" s="150"/>
      <c r="BJ164" s="2">
        <v>159</v>
      </c>
      <c r="BK164" s="118">
        <v>49675</v>
      </c>
      <c r="BL164" s="5">
        <f t="shared" si="52"/>
        <v>508596.71344926389</v>
      </c>
      <c r="BM164" s="5">
        <f t="shared" si="53"/>
        <v>4365.9281923596263</v>
      </c>
      <c r="BN164" s="5">
        <f t="shared" si="23"/>
        <v>1293.1563819369903</v>
      </c>
      <c r="BO164" s="35">
        <f t="shared" si="24"/>
        <v>3.0511161737563804E-2</v>
      </c>
      <c r="BP164" s="5">
        <f t="shared" si="25"/>
        <v>3072.771810422636</v>
      </c>
      <c r="BQ164" s="35">
        <f t="shared" si="26"/>
        <v>7.2499999999999995E-2</v>
      </c>
      <c r="BR164" s="5">
        <f t="shared" si="54"/>
        <v>132696.44293267309</v>
      </c>
      <c r="BS164" s="5">
        <f t="shared" si="55"/>
        <v>561486.13965250738</v>
      </c>
      <c r="BT164" s="5">
        <f t="shared" si="27"/>
        <v>507303.55706732691</v>
      </c>
      <c r="BU164" s="5">
        <f t="shared" si="28"/>
        <v>694182.58258518041</v>
      </c>
      <c r="BV164" s="150"/>
      <c r="BW164" s="2">
        <v>159</v>
      </c>
      <c r="BX164" s="118">
        <v>49675</v>
      </c>
      <c r="BY164" s="5">
        <f t="shared" si="56"/>
        <v>504494.73623115523</v>
      </c>
      <c r="BZ164" s="5">
        <f t="shared" si="57"/>
        <v>4257.9359691467689</v>
      </c>
      <c r="CA164" s="5">
        <f t="shared" si="29"/>
        <v>1315.0500077983634</v>
      </c>
      <c r="CB164" s="35">
        <f t="shared" si="30"/>
        <v>3.1280009404002627E-2</v>
      </c>
      <c r="CC164" s="5">
        <f t="shared" si="31"/>
        <v>2942.8859613484055</v>
      </c>
      <c r="CD164" s="35">
        <f t="shared" si="32"/>
        <v>7.0000000000000007E-2</v>
      </c>
      <c r="CE164" s="5">
        <f t="shared" si="58"/>
        <v>136820.31377664366</v>
      </c>
      <c r="CF164" s="5">
        <f t="shared" si="59"/>
        <v>540191.50531769299</v>
      </c>
      <c r="CG164" s="5">
        <f t="shared" si="33"/>
        <v>503179.68622335687</v>
      </c>
      <c r="CH164" s="5">
        <f t="shared" si="34"/>
        <v>677011.81909433659</v>
      </c>
    </row>
    <row r="165" spans="9:86" ht="14.25" customHeight="1">
      <c r="I165" s="150"/>
      <c r="J165" s="2">
        <v>160</v>
      </c>
      <c r="K165" s="118">
        <v>49706</v>
      </c>
      <c r="L165" s="5">
        <f t="shared" si="35"/>
        <v>522913.92524903564</v>
      </c>
      <c r="M165" s="5">
        <f t="shared" si="0"/>
        <v>4808.1062659259223</v>
      </c>
      <c r="N165" s="5">
        <f t="shared" si="1"/>
        <v>1213.0730298388021</v>
      </c>
      <c r="O165" s="35">
        <f t="shared" si="2"/>
        <v>2.7837997144813026E-2</v>
      </c>
      <c r="P165" s="5">
        <f t="shared" si="3"/>
        <v>3595.0332360871203</v>
      </c>
      <c r="Q165" s="35">
        <f t="shared" si="4"/>
        <v>8.2500000000000004E-2</v>
      </c>
      <c r="R165" s="5">
        <f t="shared" si="36"/>
        <v>118299.14778080412</v>
      </c>
      <c r="S165" s="5">
        <f t="shared" si="37"/>
        <v>650997.8547673435</v>
      </c>
      <c r="T165" s="5">
        <f t="shared" si="38"/>
        <v>521700.85221919685</v>
      </c>
      <c r="U165" s="5">
        <f t="shared" si="39"/>
        <v>769297.00254814757</v>
      </c>
      <c r="V165" s="150"/>
      <c r="W165" s="2">
        <v>160</v>
      </c>
      <c r="X165" s="118">
        <v>49706</v>
      </c>
      <c r="Y165" s="5">
        <f t="shared" si="40"/>
        <v>519144.18886710977</v>
      </c>
      <c r="Z165" s="5">
        <f t="shared" si="41"/>
        <v>4696.0932728280159</v>
      </c>
      <c r="AA165" s="5">
        <f t="shared" si="5"/>
        <v>1235.1320137139505</v>
      </c>
      <c r="AB165" s="35">
        <f t="shared" si="6"/>
        <v>2.8550033848806937E-2</v>
      </c>
      <c r="AC165" s="5">
        <f t="shared" si="7"/>
        <v>3460.9612591140653</v>
      </c>
      <c r="AD165" s="35">
        <f t="shared" si="8"/>
        <v>0.08</v>
      </c>
      <c r="AE165" s="5">
        <f t="shared" si="42"/>
        <v>122090.94314660433</v>
      </c>
      <c r="AF165" s="5">
        <f t="shared" si="43"/>
        <v>629283.98050587787</v>
      </c>
      <c r="AG165" s="5">
        <f t="shared" si="9"/>
        <v>517909.05685339583</v>
      </c>
      <c r="AH165" s="5">
        <f t="shared" si="10"/>
        <v>751374.92365248222</v>
      </c>
      <c r="AI165" s="150"/>
      <c r="AJ165" s="2">
        <v>160</v>
      </c>
      <c r="AK165" s="118">
        <v>49706</v>
      </c>
      <c r="AL165" s="5">
        <f t="shared" si="44"/>
        <v>515285.91784516477</v>
      </c>
      <c r="AM165" s="5">
        <f t="shared" si="45"/>
        <v>4585.0383715778862</v>
      </c>
      <c r="AN165" s="5">
        <f t="shared" si="11"/>
        <v>1257.1501521611972</v>
      </c>
      <c r="AO165" s="35">
        <f t="shared" si="12"/>
        <v>2.9276565307704387E-2</v>
      </c>
      <c r="AP165" s="5">
        <f t="shared" si="13"/>
        <v>3327.888219416689</v>
      </c>
      <c r="AQ165" s="35">
        <f t="shared" si="14"/>
        <v>7.7499999999999999E-2</v>
      </c>
      <c r="AR165" s="5">
        <f t="shared" si="46"/>
        <v>125971.23230699648</v>
      </c>
      <c r="AS165" s="5">
        <f t="shared" si="47"/>
        <v>607634.90714546561</v>
      </c>
      <c r="AT165" s="5">
        <f t="shared" si="15"/>
        <v>514028.76769300358</v>
      </c>
      <c r="AU165" s="5">
        <f t="shared" si="16"/>
        <v>733606.13945246208</v>
      </c>
      <c r="AV165" s="150"/>
      <c r="AW165" s="2">
        <v>160</v>
      </c>
      <c r="AX165" s="118">
        <v>49706</v>
      </c>
      <c r="AY165" s="5">
        <f t="shared" si="48"/>
        <v>511339.02637014532</v>
      </c>
      <c r="AZ165" s="5">
        <f t="shared" si="49"/>
        <v>4474.9728547377763</v>
      </c>
      <c r="BA165" s="5">
        <f t="shared" si="17"/>
        <v>1279.1039399243682</v>
      </c>
      <c r="BB165" s="35">
        <f t="shared" si="18"/>
        <v>3.0017750430770936E-2</v>
      </c>
      <c r="BC165" s="5">
        <f t="shared" si="19"/>
        <v>3195.8689148134081</v>
      </c>
      <c r="BD165" s="35">
        <f t="shared" si="20"/>
        <v>7.4999999999999997E-2</v>
      </c>
      <c r="BE165" s="5">
        <f t="shared" si="50"/>
        <v>129940.07756977898</v>
      </c>
      <c r="BF165" s="5">
        <f t="shared" si="51"/>
        <v>586055.57918826491</v>
      </c>
      <c r="BG165" s="5">
        <f t="shared" si="21"/>
        <v>510059.92243022093</v>
      </c>
      <c r="BH165" s="5">
        <f t="shared" si="22"/>
        <v>715995.65675804392</v>
      </c>
      <c r="BI165" s="150"/>
      <c r="BJ165" s="2">
        <v>160</v>
      </c>
      <c r="BK165" s="118">
        <v>49706</v>
      </c>
      <c r="BL165" s="5">
        <f t="shared" si="52"/>
        <v>507303.55706732691</v>
      </c>
      <c r="BM165" s="5">
        <f t="shared" si="53"/>
        <v>4365.9281923596263</v>
      </c>
      <c r="BN165" s="5">
        <f t="shared" si="23"/>
        <v>1300.9692017445263</v>
      </c>
      <c r="BO165" s="35">
        <f t="shared" si="24"/>
        <v>3.0773745232900891E-2</v>
      </c>
      <c r="BP165" s="5">
        <f t="shared" si="25"/>
        <v>3064.9589906151</v>
      </c>
      <c r="BQ165" s="35">
        <f t="shared" si="26"/>
        <v>7.2499999999999995E-2</v>
      </c>
      <c r="BR165" s="5">
        <f t="shared" si="54"/>
        <v>133997.41213441762</v>
      </c>
      <c r="BS165" s="5">
        <f t="shared" si="55"/>
        <v>564551.09864312247</v>
      </c>
      <c r="BT165" s="5">
        <f t="shared" si="27"/>
        <v>506002.58786558238</v>
      </c>
      <c r="BU165" s="5">
        <f t="shared" si="28"/>
        <v>698548.51077754004</v>
      </c>
      <c r="BV165" s="150"/>
      <c r="BW165" s="2">
        <v>160</v>
      </c>
      <c r="BX165" s="118">
        <v>49706</v>
      </c>
      <c r="BY165" s="5">
        <f t="shared" si="56"/>
        <v>503179.68622335687</v>
      </c>
      <c r="BZ165" s="5">
        <f t="shared" si="57"/>
        <v>4257.9359691467689</v>
      </c>
      <c r="CA165" s="5">
        <f t="shared" si="29"/>
        <v>1322.7211328438539</v>
      </c>
      <c r="CB165" s="35">
        <f t="shared" si="30"/>
        <v>3.1544702675219922E-2</v>
      </c>
      <c r="CC165" s="5">
        <f t="shared" si="31"/>
        <v>2935.214836302915</v>
      </c>
      <c r="CD165" s="35">
        <f t="shared" si="32"/>
        <v>7.0000000000000007E-2</v>
      </c>
      <c r="CE165" s="5">
        <f t="shared" si="58"/>
        <v>138143.0349094875</v>
      </c>
      <c r="CF165" s="5">
        <f t="shared" si="59"/>
        <v>543126.72015399591</v>
      </c>
      <c r="CG165" s="5">
        <f t="shared" si="33"/>
        <v>501856.965090513</v>
      </c>
      <c r="CH165" s="5">
        <f t="shared" si="34"/>
        <v>681269.75506348338</v>
      </c>
    </row>
    <row r="166" spans="9:86" ht="14.25" customHeight="1">
      <c r="I166" s="150"/>
      <c r="J166" s="2">
        <v>161</v>
      </c>
      <c r="K166" s="118">
        <v>49735</v>
      </c>
      <c r="L166" s="5">
        <f t="shared" si="35"/>
        <v>521700.85221919685</v>
      </c>
      <c r="M166" s="5">
        <f t="shared" si="0"/>
        <v>4808.1062659259223</v>
      </c>
      <c r="N166" s="5">
        <f t="shared" si="1"/>
        <v>1221.4129069189439</v>
      </c>
      <c r="O166" s="35">
        <f t="shared" si="2"/>
        <v>2.8094558060773666E-2</v>
      </c>
      <c r="P166" s="5">
        <f t="shared" si="3"/>
        <v>3586.6933590069784</v>
      </c>
      <c r="Q166" s="35">
        <f t="shared" si="4"/>
        <v>8.2500000000000004E-2</v>
      </c>
      <c r="R166" s="5">
        <f t="shared" si="36"/>
        <v>119520.56068772307</v>
      </c>
      <c r="S166" s="5">
        <f t="shared" si="37"/>
        <v>654584.54812635051</v>
      </c>
      <c r="T166" s="5">
        <f t="shared" si="38"/>
        <v>520479.43931227789</v>
      </c>
      <c r="U166" s="5">
        <f t="shared" si="39"/>
        <v>774105.10881407361</v>
      </c>
      <c r="V166" s="150"/>
      <c r="W166" s="2">
        <v>161</v>
      </c>
      <c r="X166" s="118">
        <v>49735</v>
      </c>
      <c r="Y166" s="5">
        <f t="shared" si="40"/>
        <v>517909.05685339583</v>
      </c>
      <c r="Z166" s="5">
        <f t="shared" si="41"/>
        <v>4696.0932728280159</v>
      </c>
      <c r="AA166" s="5">
        <f t="shared" si="5"/>
        <v>1243.3662271387102</v>
      </c>
      <c r="AB166" s="35">
        <f t="shared" si="6"/>
        <v>2.8808908684305995E-2</v>
      </c>
      <c r="AC166" s="5">
        <f t="shared" si="7"/>
        <v>3452.7270456893057</v>
      </c>
      <c r="AD166" s="35">
        <f t="shared" si="8"/>
        <v>0.08</v>
      </c>
      <c r="AE166" s="5">
        <f t="shared" si="42"/>
        <v>123334.30937374305</v>
      </c>
      <c r="AF166" s="5">
        <f t="shared" si="43"/>
        <v>632736.70755156723</v>
      </c>
      <c r="AG166" s="5">
        <f t="shared" si="9"/>
        <v>516665.6906262571</v>
      </c>
      <c r="AH166" s="5">
        <f t="shared" si="10"/>
        <v>756071.01692531025</v>
      </c>
      <c r="AI166" s="150"/>
      <c r="AJ166" s="2">
        <v>161</v>
      </c>
      <c r="AK166" s="118">
        <v>49735</v>
      </c>
      <c r="AL166" s="5">
        <f t="shared" si="44"/>
        <v>514028.76769300358</v>
      </c>
      <c r="AM166" s="5">
        <f t="shared" si="45"/>
        <v>4585.0383715778862</v>
      </c>
      <c r="AN166" s="5">
        <f t="shared" si="11"/>
        <v>1265.2692468939049</v>
      </c>
      <c r="AO166" s="35">
        <f t="shared" si="12"/>
        <v>2.9537706675192989E-2</v>
      </c>
      <c r="AP166" s="5">
        <f t="shared" si="13"/>
        <v>3319.7691246839813</v>
      </c>
      <c r="AQ166" s="35">
        <f t="shared" si="14"/>
        <v>7.7499999999999999E-2</v>
      </c>
      <c r="AR166" s="5">
        <f t="shared" si="46"/>
        <v>127236.50155389038</v>
      </c>
      <c r="AS166" s="5">
        <f t="shared" si="47"/>
        <v>610954.67627014953</v>
      </c>
      <c r="AT166" s="5">
        <f t="shared" si="15"/>
        <v>512763.4984461097</v>
      </c>
      <c r="AU166" s="5">
        <f t="shared" si="16"/>
        <v>738191.17782403994</v>
      </c>
      <c r="AV166" s="150"/>
      <c r="AW166" s="2">
        <v>161</v>
      </c>
      <c r="AX166" s="118">
        <v>49735</v>
      </c>
      <c r="AY166" s="5">
        <f t="shared" si="48"/>
        <v>510059.92243022093</v>
      </c>
      <c r="AZ166" s="5">
        <f t="shared" si="49"/>
        <v>4474.9728547377763</v>
      </c>
      <c r="BA166" s="5">
        <f t="shared" si="17"/>
        <v>1287.0983395488956</v>
      </c>
      <c r="BB166" s="35">
        <f t="shared" si="18"/>
        <v>3.0281108935195228E-2</v>
      </c>
      <c r="BC166" s="5">
        <f t="shared" si="19"/>
        <v>3187.8745151888807</v>
      </c>
      <c r="BD166" s="35">
        <f t="shared" si="20"/>
        <v>7.4999999999999997E-2</v>
      </c>
      <c r="BE166" s="5">
        <f t="shared" si="50"/>
        <v>131227.17590932787</v>
      </c>
      <c r="BF166" s="5">
        <f t="shared" si="51"/>
        <v>589243.45370345376</v>
      </c>
      <c r="BG166" s="5">
        <f t="shared" si="21"/>
        <v>508772.82409067202</v>
      </c>
      <c r="BH166" s="5">
        <f t="shared" si="22"/>
        <v>720470.62961278157</v>
      </c>
      <c r="BI166" s="150"/>
      <c r="BJ166" s="2">
        <v>161</v>
      </c>
      <c r="BK166" s="118">
        <v>49735</v>
      </c>
      <c r="BL166" s="5">
        <f t="shared" si="52"/>
        <v>506002.58786558238</v>
      </c>
      <c r="BM166" s="5">
        <f t="shared" si="53"/>
        <v>4365.9281923596263</v>
      </c>
      <c r="BN166" s="5">
        <f t="shared" si="23"/>
        <v>1308.8292240050664</v>
      </c>
      <c r="BO166" s="35">
        <f t="shared" si="24"/>
        <v>3.103926949131142E-2</v>
      </c>
      <c r="BP166" s="5">
        <f t="shared" si="25"/>
        <v>3057.0989683545599</v>
      </c>
      <c r="BQ166" s="35">
        <f t="shared" si="26"/>
        <v>7.2499999999999995E-2</v>
      </c>
      <c r="BR166" s="5">
        <f t="shared" si="54"/>
        <v>135306.2413584227</v>
      </c>
      <c r="BS166" s="5">
        <f t="shared" si="55"/>
        <v>567608.19761147699</v>
      </c>
      <c r="BT166" s="5">
        <f t="shared" si="27"/>
        <v>504693.75864157733</v>
      </c>
      <c r="BU166" s="5">
        <f t="shared" si="28"/>
        <v>702914.43896989967</v>
      </c>
      <c r="BV166" s="150"/>
      <c r="BW166" s="2">
        <v>161</v>
      </c>
      <c r="BX166" s="118">
        <v>49735</v>
      </c>
      <c r="BY166" s="5">
        <f t="shared" si="56"/>
        <v>501856.965090513</v>
      </c>
      <c r="BZ166" s="5">
        <f t="shared" si="57"/>
        <v>4257.9359691467689</v>
      </c>
      <c r="CA166" s="5">
        <f t="shared" si="29"/>
        <v>1330.4370061187765</v>
      </c>
      <c r="CB166" s="35">
        <f t="shared" si="30"/>
        <v>3.1812339339648076E-2</v>
      </c>
      <c r="CC166" s="5">
        <f t="shared" si="31"/>
        <v>2927.4989630279924</v>
      </c>
      <c r="CD166" s="35">
        <f t="shared" si="32"/>
        <v>7.0000000000000007E-2</v>
      </c>
      <c r="CE166" s="5">
        <f t="shared" si="58"/>
        <v>139473.47191560626</v>
      </c>
      <c r="CF166" s="5">
        <f t="shared" si="59"/>
        <v>546054.21911702387</v>
      </c>
      <c r="CG166" s="5">
        <f t="shared" si="33"/>
        <v>500526.52808439423</v>
      </c>
      <c r="CH166" s="5">
        <f t="shared" si="34"/>
        <v>685527.69103263016</v>
      </c>
    </row>
    <row r="167" spans="9:86" ht="14.25" customHeight="1">
      <c r="I167" s="150"/>
      <c r="J167" s="2">
        <v>162</v>
      </c>
      <c r="K167" s="118">
        <v>49766</v>
      </c>
      <c r="L167" s="5">
        <f t="shared" si="35"/>
        <v>520479.43931227789</v>
      </c>
      <c r="M167" s="5">
        <f t="shared" si="0"/>
        <v>4808.1062659259223</v>
      </c>
      <c r="N167" s="5">
        <f t="shared" si="1"/>
        <v>1229.8101206540118</v>
      </c>
      <c r="O167" s="35">
        <f t="shared" si="2"/>
        <v>2.8354091119041858E-2</v>
      </c>
      <c r="P167" s="5">
        <f t="shared" si="3"/>
        <v>3578.2961452719105</v>
      </c>
      <c r="Q167" s="35">
        <f t="shared" si="4"/>
        <v>8.2500000000000004E-2</v>
      </c>
      <c r="R167" s="5">
        <f t="shared" si="36"/>
        <v>120750.37080837709</v>
      </c>
      <c r="S167" s="5">
        <f t="shared" si="37"/>
        <v>658162.84427162237</v>
      </c>
      <c r="T167" s="5">
        <f t="shared" si="38"/>
        <v>519249.62919162388</v>
      </c>
      <c r="U167" s="5">
        <f t="shared" si="39"/>
        <v>778913.21507999941</v>
      </c>
      <c r="V167" s="150"/>
      <c r="W167" s="2">
        <v>162</v>
      </c>
      <c r="X167" s="118">
        <v>49766</v>
      </c>
      <c r="Y167" s="5">
        <f t="shared" si="40"/>
        <v>516665.6906262571</v>
      </c>
      <c r="Z167" s="5">
        <f t="shared" si="41"/>
        <v>4696.0932728280159</v>
      </c>
      <c r="AA167" s="5">
        <f t="shared" si="5"/>
        <v>1251.655335319635</v>
      </c>
      <c r="AB167" s="35">
        <f t="shared" si="6"/>
        <v>2.9070759480138597E-2</v>
      </c>
      <c r="AC167" s="5">
        <f t="shared" si="7"/>
        <v>3444.4379375083809</v>
      </c>
      <c r="AD167" s="35">
        <f t="shared" si="8"/>
        <v>0.08</v>
      </c>
      <c r="AE167" s="5">
        <f t="shared" si="42"/>
        <v>124585.96470906268</v>
      </c>
      <c r="AF167" s="5">
        <f t="shared" si="43"/>
        <v>636181.14548907557</v>
      </c>
      <c r="AG167" s="5">
        <f t="shared" si="9"/>
        <v>515414.03529093746</v>
      </c>
      <c r="AH167" s="5">
        <f t="shared" si="10"/>
        <v>760767.11019813828</v>
      </c>
      <c r="AI167" s="150"/>
      <c r="AJ167" s="2">
        <v>162</v>
      </c>
      <c r="AK167" s="118">
        <v>49766</v>
      </c>
      <c r="AL167" s="5">
        <f t="shared" si="44"/>
        <v>512763.4984461097</v>
      </c>
      <c r="AM167" s="5">
        <f t="shared" si="45"/>
        <v>4585.0383715778862</v>
      </c>
      <c r="AN167" s="5">
        <f t="shared" si="11"/>
        <v>1273.4407774467609</v>
      </c>
      <c r="AO167" s="35">
        <f t="shared" si="12"/>
        <v>2.9801827500728701E-2</v>
      </c>
      <c r="AP167" s="5">
        <f t="shared" si="13"/>
        <v>3311.5975941311253</v>
      </c>
      <c r="AQ167" s="35">
        <f t="shared" si="14"/>
        <v>7.7499999999999999E-2</v>
      </c>
      <c r="AR167" s="5">
        <f t="shared" si="46"/>
        <v>128509.94233133714</v>
      </c>
      <c r="AS167" s="5">
        <f t="shared" si="47"/>
        <v>614266.27386428067</v>
      </c>
      <c r="AT167" s="5">
        <f t="shared" si="15"/>
        <v>511490.05766866292</v>
      </c>
      <c r="AU167" s="5">
        <f t="shared" si="16"/>
        <v>742776.2161956178</v>
      </c>
      <c r="AV167" s="150"/>
      <c r="AW167" s="2">
        <v>162</v>
      </c>
      <c r="AX167" s="118">
        <v>49766</v>
      </c>
      <c r="AY167" s="5">
        <f t="shared" si="48"/>
        <v>508772.82409067202</v>
      </c>
      <c r="AZ167" s="5">
        <f t="shared" si="49"/>
        <v>4474.9728547377763</v>
      </c>
      <c r="BA167" s="5">
        <f t="shared" si="17"/>
        <v>1295.1427041710763</v>
      </c>
      <c r="BB167" s="35">
        <f t="shared" si="18"/>
        <v>3.0547450088024189E-2</v>
      </c>
      <c r="BC167" s="5">
        <f t="shared" si="19"/>
        <v>3179.8301505667</v>
      </c>
      <c r="BD167" s="35">
        <f t="shared" si="20"/>
        <v>7.4999999999999997E-2</v>
      </c>
      <c r="BE167" s="5">
        <f t="shared" si="50"/>
        <v>132522.31861349894</v>
      </c>
      <c r="BF167" s="5">
        <f t="shared" si="51"/>
        <v>592423.28385402041</v>
      </c>
      <c r="BG167" s="5">
        <f t="shared" si="21"/>
        <v>507477.68138650095</v>
      </c>
      <c r="BH167" s="5">
        <f t="shared" si="22"/>
        <v>724945.60246751935</v>
      </c>
      <c r="BI167" s="150"/>
      <c r="BJ167" s="2">
        <v>162</v>
      </c>
      <c r="BK167" s="118">
        <v>49766</v>
      </c>
      <c r="BL167" s="5">
        <f t="shared" si="52"/>
        <v>504693.75864157733</v>
      </c>
      <c r="BM167" s="5">
        <f t="shared" si="53"/>
        <v>4365.9281923596263</v>
      </c>
      <c r="BN167" s="5">
        <f t="shared" si="23"/>
        <v>1316.7367339000966</v>
      </c>
      <c r="BO167" s="35">
        <f t="shared" si="24"/>
        <v>3.1307779294379147E-2</v>
      </c>
      <c r="BP167" s="5">
        <f t="shared" si="25"/>
        <v>3049.1914584595297</v>
      </c>
      <c r="BQ167" s="35">
        <f t="shared" si="26"/>
        <v>7.2499999999999995E-2</v>
      </c>
      <c r="BR167" s="5">
        <f t="shared" si="54"/>
        <v>136622.9780923228</v>
      </c>
      <c r="BS167" s="5">
        <f t="shared" si="55"/>
        <v>570657.38906993647</v>
      </c>
      <c r="BT167" s="5">
        <f t="shared" si="27"/>
        <v>503377.02190767723</v>
      </c>
      <c r="BU167" s="5">
        <f t="shared" si="28"/>
        <v>707280.3671622593</v>
      </c>
      <c r="BV167" s="150"/>
      <c r="BW167" s="2">
        <v>162</v>
      </c>
      <c r="BX167" s="118">
        <v>49766</v>
      </c>
      <c r="BY167" s="5">
        <f t="shared" si="56"/>
        <v>500526.52808439423</v>
      </c>
      <c r="BZ167" s="5">
        <f t="shared" si="57"/>
        <v>4257.9359691467689</v>
      </c>
      <c r="CA167" s="5">
        <f t="shared" si="29"/>
        <v>1338.1978886544689</v>
      </c>
      <c r="CB167" s="35">
        <f t="shared" si="30"/>
        <v>3.2082964164380931E-2</v>
      </c>
      <c r="CC167" s="5">
        <f t="shared" si="31"/>
        <v>2919.7380804923</v>
      </c>
      <c r="CD167" s="35">
        <f t="shared" si="32"/>
        <v>7.0000000000000007E-2</v>
      </c>
      <c r="CE167" s="5">
        <f t="shared" si="58"/>
        <v>140811.66980426075</v>
      </c>
      <c r="CF167" s="5">
        <f t="shared" si="59"/>
        <v>548973.95719751611</v>
      </c>
      <c r="CG167" s="5">
        <f t="shared" si="33"/>
        <v>499188.33019573975</v>
      </c>
      <c r="CH167" s="5">
        <f t="shared" si="34"/>
        <v>689785.62700177683</v>
      </c>
    </row>
    <row r="168" spans="9:86" ht="14.25" customHeight="1">
      <c r="I168" s="150"/>
      <c r="J168" s="2">
        <v>163</v>
      </c>
      <c r="K168" s="118">
        <v>49796</v>
      </c>
      <c r="L168" s="5">
        <f t="shared" si="35"/>
        <v>519249.62919162388</v>
      </c>
      <c r="M168" s="5">
        <f t="shared" si="0"/>
        <v>4808.1062659259223</v>
      </c>
      <c r="N168" s="5">
        <f t="shared" si="1"/>
        <v>1238.2650652335083</v>
      </c>
      <c r="O168" s="35">
        <f t="shared" si="2"/>
        <v>2.8616642068546319E-2</v>
      </c>
      <c r="P168" s="5">
        <f t="shared" si="3"/>
        <v>3569.8412006924141</v>
      </c>
      <c r="Q168" s="35">
        <f t="shared" si="4"/>
        <v>8.2500000000000004E-2</v>
      </c>
      <c r="R168" s="5">
        <f t="shared" si="36"/>
        <v>121988.6358736106</v>
      </c>
      <c r="S168" s="5">
        <f t="shared" si="37"/>
        <v>661732.68547231483</v>
      </c>
      <c r="T168" s="5">
        <f t="shared" si="38"/>
        <v>518011.36412639037</v>
      </c>
      <c r="U168" s="5">
        <f t="shared" si="39"/>
        <v>783721.32134592545</v>
      </c>
      <c r="V168" s="150"/>
      <c r="W168" s="2">
        <v>163</v>
      </c>
      <c r="X168" s="118">
        <v>49796</v>
      </c>
      <c r="Y168" s="5">
        <f t="shared" si="40"/>
        <v>515414.03529093746</v>
      </c>
      <c r="Z168" s="5">
        <f t="shared" si="41"/>
        <v>4696.0932728280159</v>
      </c>
      <c r="AA168" s="5">
        <f t="shared" si="5"/>
        <v>1259.999704221766</v>
      </c>
      <c r="AB168" s="35">
        <f t="shared" si="6"/>
        <v>2.9335631968435548E-2</v>
      </c>
      <c r="AC168" s="5">
        <f t="shared" si="7"/>
        <v>3436.0935686062498</v>
      </c>
      <c r="AD168" s="35">
        <f t="shared" si="8"/>
        <v>0.08</v>
      </c>
      <c r="AE168" s="5">
        <f t="shared" si="42"/>
        <v>125845.96441328446</v>
      </c>
      <c r="AF168" s="5">
        <f t="shared" si="43"/>
        <v>639617.23905768187</v>
      </c>
      <c r="AG168" s="5">
        <f t="shared" si="9"/>
        <v>514154.03558671568</v>
      </c>
      <c r="AH168" s="5">
        <f t="shared" si="10"/>
        <v>765463.20347096631</v>
      </c>
      <c r="AI168" s="150"/>
      <c r="AJ168" s="2">
        <v>163</v>
      </c>
      <c r="AK168" s="118">
        <v>49796</v>
      </c>
      <c r="AL168" s="5">
        <f t="shared" si="44"/>
        <v>511490.05766866292</v>
      </c>
      <c r="AM168" s="5">
        <f t="shared" si="45"/>
        <v>4585.0383715778862</v>
      </c>
      <c r="AN168" s="5">
        <f t="shared" si="11"/>
        <v>1281.6650824677718</v>
      </c>
      <c r="AO168" s="35">
        <f t="shared" si="12"/>
        <v>3.0068973500118796E-2</v>
      </c>
      <c r="AP168" s="5">
        <f t="shared" si="13"/>
        <v>3303.3732891101145</v>
      </c>
      <c r="AQ168" s="35">
        <f t="shared" si="14"/>
        <v>7.7499999999999999E-2</v>
      </c>
      <c r="AR168" s="5">
        <f t="shared" si="46"/>
        <v>129791.60741380492</v>
      </c>
      <c r="AS168" s="5">
        <f t="shared" si="47"/>
        <v>617569.6471533908</v>
      </c>
      <c r="AT168" s="5">
        <f t="shared" si="15"/>
        <v>510208.39258619514</v>
      </c>
      <c r="AU168" s="5">
        <f t="shared" si="16"/>
        <v>747361.25456719566</v>
      </c>
      <c r="AV168" s="150"/>
      <c r="AW168" s="2">
        <v>163</v>
      </c>
      <c r="AX168" s="118">
        <v>49796</v>
      </c>
      <c r="AY168" s="5">
        <f t="shared" si="48"/>
        <v>507477.68138650095</v>
      </c>
      <c r="AZ168" s="5">
        <f t="shared" si="49"/>
        <v>4474.9728547377763</v>
      </c>
      <c r="BA168" s="5">
        <f t="shared" si="17"/>
        <v>1303.2373460721456</v>
      </c>
      <c r="BB168" s="35">
        <f t="shared" si="18"/>
        <v>3.0816819589263897E-2</v>
      </c>
      <c r="BC168" s="5">
        <f t="shared" si="19"/>
        <v>3171.7355086656307</v>
      </c>
      <c r="BD168" s="35">
        <f t="shared" si="20"/>
        <v>7.4999999999999997E-2</v>
      </c>
      <c r="BE168" s="5">
        <f t="shared" si="50"/>
        <v>133825.55595957109</v>
      </c>
      <c r="BF168" s="5">
        <f t="shared" si="51"/>
        <v>595595.01936268609</v>
      </c>
      <c r="BG168" s="5">
        <f t="shared" si="21"/>
        <v>506174.44404042879</v>
      </c>
      <c r="BH168" s="5">
        <f t="shared" si="22"/>
        <v>729420.57532225712</v>
      </c>
      <c r="BI168" s="150"/>
      <c r="BJ168" s="2">
        <v>163</v>
      </c>
      <c r="BK168" s="118">
        <v>49796</v>
      </c>
      <c r="BL168" s="5">
        <f t="shared" si="52"/>
        <v>503377.02190767723</v>
      </c>
      <c r="BM168" s="5">
        <f t="shared" si="53"/>
        <v>4365.9281923596263</v>
      </c>
      <c r="BN168" s="5">
        <f t="shared" si="23"/>
        <v>1324.6920183340762</v>
      </c>
      <c r="BO168" s="35">
        <f t="shared" si="24"/>
        <v>3.1579320326871031E-2</v>
      </c>
      <c r="BP168" s="5">
        <f t="shared" si="25"/>
        <v>3041.2361740255501</v>
      </c>
      <c r="BQ168" s="35">
        <f t="shared" si="26"/>
        <v>7.2499999999999995E-2</v>
      </c>
      <c r="BR168" s="5">
        <f t="shared" si="54"/>
        <v>137947.67011065688</v>
      </c>
      <c r="BS168" s="5">
        <f t="shared" si="55"/>
        <v>573698.62524396204</v>
      </c>
      <c r="BT168" s="5">
        <f t="shared" si="27"/>
        <v>502052.32988934318</v>
      </c>
      <c r="BU168" s="5">
        <f t="shared" si="28"/>
        <v>711646.29535461892</v>
      </c>
      <c r="BV168" s="150"/>
      <c r="BW168" s="2">
        <v>163</v>
      </c>
      <c r="BX168" s="118">
        <v>49796</v>
      </c>
      <c r="BY168" s="5">
        <f t="shared" si="56"/>
        <v>499188.33019573975</v>
      </c>
      <c r="BZ168" s="5">
        <f t="shared" si="57"/>
        <v>4257.9359691467689</v>
      </c>
      <c r="CA168" s="5">
        <f t="shared" si="29"/>
        <v>1346.0040430049535</v>
      </c>
      <c r="CB168" s="35">
        <f t="shared" si="30"/>
        <v>3.2356622819539799E-2</v>
      </c>
      <c r="CC168" s="5">
        <f t="shared" si="31"/>
        <v>2911.9319261418154</v>
      </c>
      <c r="CD168" s="35">
        <f t="shared" si="32"/>
        <v>7.0000000000000007E-2</v>
      </c>
      <c r="CE168" s="5">
        <f t="shared" si="58"/>
        <v>142157.67384726569</v>
      </c>
      <c r="CF168" s="5">
        <f t="shared" si="59"/>
        <v>551885.88912365795</v>
      </c>
      <c r="CG168" s="5">
        <f t="shared" si="33"/>
        <v>497842.32615273481</v>
      </c>
      <c r="CH168" s="5">
        <f t="shared" si="34"/>
        <v>694043.56297092361</v>
      </c>
    </row>
    <row r="169" spans="9:86" ht="14.25" customHeight="1">
      <c r="I169" s="150"/>
      <c r="J169" s="2">
        <v>164</v>
      </c>
      <c r="K169" s="118">
        <v>49827</v>
      </c>
      <c r="L169" s="5">
        <f t="shared" si="35"/>
        <v>518011.36412639037</v>
      </c>
      <c r="M169" s="5">
        <f t="shared" si="0"/>
        <v>4808.1062659259223</v>
      </c>
      <c r="N169" s="5">
        <f t="shared" si="1"/>
        <v>1246.7781375569884</v>
      </c>
      <c r="O169" s="35">
        <f t="shared" si="2"/>
        <v>2.8882257585054489E-2</v>
      </c>
      <c r="P169" s="5">
        <f t="shared" si="3"/>
        <v>3561.3281283689339</v>
      </c>
      <c r="Q169" s="35">
        <f t="shared" si="4"/>
        <v>8.2500000000000004E-2</v>
      </c>
      <c r="R169" s="5">
        <f t="shared" si="36"/>
        <v>123235.4140111676</v>
      </c>
      <c r="S169" s="5">
        <f t="shared" si="37"/>
        <v>665294.01360068377</v>
      </c>
      <c r="T169" s="5">
        <f t="shared" si="38"/>
        <v>516764.58598883339</v>
      </c>
      <c r="U169" s="5">
        <f t="shared" si="39"/>
        <v>788529.42761185137</v>
      </c>
      <c r="V169" s="150"/>
      <c r="W169" s="2">
        <v>164</v>
      </c>
      <c r="X169" s="118">
        <v>49827</v>
      </c>
      <c r="Y169" s="5">
        <f t="shared" si="40"/>
        <v>514154.03558671568</v>
      </c>
      <c r="Z169" s="5">
        <f t="shared" si="41"/>
        <v>4696.0932728280159</v>
      </c>
      <c r="AA169" s="5">
        <f t="shared" si="5"/>
        <v>1268.3997022499111</v>
      </c>
      <c r="AB169" s="35">
        <f t="shared" si="6"/>
        <v>2.9603572807962213E-2</v>
      </c>
      <c r="AC169" s="5">
        <f t="shared" si="7"/>
        <v>3427.6935705781048</v>
      </c>
      <c r="AD169" s="35">
        <f t="shared" si="8"/>
        <v>0.08</v>
      </c>
      <c r="AE169" s="5">
        <f t="shared" si="42"/>
        <v>127114.36411553436</v>
      </c>
      <c r="AF169" s="5">
        <f t="shared" si="43"/>
        <v>643044.93262825999</v>
      </c>
      <c r="AG169" s="5">
        <f t="shared" si="9"/>
        <v>512885.63588446577</v>
      </c>
      <c r="AH169" s="5">
        <f t="shared" si="10"/>
        <v>770159.29674379434</v>
      </c>
      <c r="AI169" s="150"/>
      <c r="AJ169" s="2">
        <v>164</v>
      </c>
      <c r="AK169" s="118">
        <v>49827</v>
      </c>
      <c r="AL169" s="5">
        <f t="shared" si="44"/>
        <v>510208.39258619514</v>
      </c>
      <c r="AM169" s="5">
        <f t="shared" si="45"/>
        <v>4585.0383715778862</v>
      </c>
      <c r="AN169" s="5">
        <f t="shared" si="11"/>
        <v>1289.9425027920424</v>
      </c>
      <c r="AO169" s="35">
        <f t="shared" si="12"/>
        <v>3.0339191315614078E-2</v>
      </c>
      <c r="AP169" s="5">
        <f t="shared" si="13"/>
        <v>3295.0958687858438</v>
      </c>
      <c r="AQ169" s="35">
        <f t="shared" si="14"/>
        <v>7.7499999999999999E-2</v>
      </c>
      <c r="AR169" s="5">
        <f t="shared" si="46"/>
        <v>131081.54991659697</v>
      </c>
      <c r="AS169" s="5">
        <f t="shared" si="47"/>
        <v>620864.74302217667</v>
      </c>
      <c r="AT169" s="5">
        <f t="shared" si="15"/>
        <v>508918.45008340309</v>
      </c>
      <c r="AU169" s="5">
        <f t="shared" si="16"/>
        <v>751946.29293877364</v>
      </c>
      <c r="AV169" s="150"/>
      <c r="AW169" s="2">
        <v>164</v>
      </c>
      <c r="AX169" s="118">
        <v>49827</v>
      </c>
      <c r="AY169" s="5">
        <f t="shared" si="48"/>
        <v>506174.44404042879</v>
      </c>
      <c r="AZ169" s="5">
        <f t="shared" si="49"/>
        <v>4474.9728547377763</v>
      </c>
      <c r="BA169" s="5">
        <f t="shared" si="17"/>
        <v>1311.3825794850968</v>
      </c>
      <c r="BB169" s="35">
        <f t="shared" si="18"/>
        <v>3.1089264065185127E-2</v>
      </c>
      <c r="BC169" s="5">
        <f t="shared" si="19"/>
        <v>3163.5902752526795</v>
      </c>
      <c r="BD169" s="35">
        <f t="shared" si="20"/>
        <v>7.4999999999999997E-2</v>
      </c>
      <c r="BE169" s="5">
        <f t="shared" si="50"/>
        <v>135136.93853905619</v>
      </c>
      <c r="BF169" s="5">
        <f t="shared" si="51"/>
        <v>598758.60963793879</v>
      </c>
      <c r="BG169" s="5">
        <f t="shared" si="21"/>
        <v>504863.06146094372</v>
      </c>
      <c r="BH169" s="5">
        <f t="shared" si="22"/>
        <v>733895.54817699501</v>
      </c>
      <c r="BI169" s="150"/>
      <c r="BJ169" s="2">
        <v>164</v>
      </c>
      <c r="BK169" s="118">
        <v>49827</v>
      </c>
      <c r="BL169" s="5">
        <f t="shared" si="52"/>
        <v>502052.32988934318</v>
      </c>
      <c r="BM169" s="5">
        <f t="shared" si="53"/>
        <v>4365.9281923596263</v>
      </c>
      <c r="BN169" s="5">
        <f t="shared" si="23"/>
        <v>1332.6953659448445</v>
      </c>
      <c r="BO169" s="35">
        <f t="shared" si="24"/>
        <v>3.1853939199650738E-2</v>
      </c>
      <c r="BP169" s="5">
        <f t="shared" si="25"/>
        <v>3033.2328264147818</v>
      </c>
      <c r="BQ169" s="35">
        <f t="shared" si="26"/>
        <v>7.2499999999999995E-2</v>
      </c>
      <c r="BR169" s="5">
        <f t="shared" si="54"/>
        <v>139280.36547660173</v>
      </c>
      <c r="BS169" s="5">
        <f t="shared" si="55"/>
        <v>576731.85807037679</v>
      </c>
      <c r="BT169" s="5">
        <f t="shared" si="27"/>
        <v>500719.63452339836</v>
      </c>
      <c r="BU169" s="5">
        <f t="shared" si="28"/>
        <v>716012.22354697855</v>
      </c>
      <c r="BV169" s="150"/>
      <c r="BW169" s="2">
        <v>164</v>
      </c>
      <c r="BX169" s="118">
        <v>49827</v>
      </c>
      <c r="BY169" s="5">
        <f t="shared" si="56"/>
        <v>497842.32615273481</v>
      </c>
      <c r="BZ169" s="5">
        <f t="shared" si="57"/>
        <v>4257.9359691467689</v>
      </c>
      <c r="CA169" s="5">
        <f t="shared" si="29"/>
        <v>1353.8557332558157</v>
      </c>
      <c r="CB169" s="35">
        <f t="shared" si="30"/>
        <v>3.2633361901184633E-2</v>
      </c>
      <c r="CC169" s="5">
        <f t="shared" si="31"/>
        <v>2904.0802358909532</v>
      </c>
      <c r="CD169" s="35">
        <f t="shared" si="32"/>
        <v>7.0000000000000007E-2</v>
      </c>
      <c r="CE169" s="5">
        <f t="shared" si="58"/>
        <v>143511.52958052151</v>
      </c>
      <c r="CF169" s="5">
        <f t="shared" si="59"/>
        <v>554789.96935954888</v>
      </c>
      <c r="CG169" s="5">
        <f t="shared" si="33"/>
        <v>496488.47041947901</v>
      </c>
      <c r="CH169" s="5">
        <f t="shared" si="34"/>
        <v>698301.49894007039</v>
      </c>
    </row>
    <row r="170" spans="9:86" ht="14.25" customHeight="1">
      <c r="I170" s="150"/>
      <c r="J170" s="2">
        <v>165</v>
      </c>
      <c r="K170" s="118">
        <v>49857</v>
      </c>
      <c r="L170" s="5">
        <f t="shared" si="35"/>
        <v>516764.58598883339</v>
      </c>
      <c r="M170" s="5">
        <f t="shared" si="0"/>
        <v>4808.1062659259223</v>
      </c>
      <c r="N170" s="5">
        <f t="shared" si="1"/>
        <v>1255.3497372526926</v>
      </c>
      <c r="O170" s="35">
        <f t="shared" si="2"/>
        <v>2.9150985294796941E-2</v>
      </c>
      <c r="P170" s="5">
        <f t="shared" si="3"/>
        <v>3552.7565286732297</v>
      </c>
      <c r="Q170" s="35">
        <f t="shared" si="4"/>
        <v>8.2500000000000004E-2</v>
      </c>
      <c r="R170" s="5">
        <f t="shared" si="36"/>
        <v>124490.76374842029</v>
      </c>
      <c r="S170" s="5">
        <f t="shared" si="37"/>
        <v>668846.770129357</v>
      </c>
      <c r="T170" s="5">
        <f t="shared" si="38"/>
        <v>515509.2362515807</v>
      </c>
      <c r="U170" s="5">
        <f t="shared" si="39"/>
        <v>793337.53387777728</v>
      </c>
      <c r="V170" s="150"/>
      <c r="W170" s="2">
        <v>165</v>
      </c>
      <c r="X170" s="118">
        <v>49857</v>
      </c>
      <c r="Y170" s="5">
        <f t="shared" si="40"/>
        <v>512885.63588446577</v>
      </c>
      <c r="Z170" s="5">
        <f t="shared" si="41"/>
        <v>4696.0932728280159</v>
      </c>
      <c r="AA170" s="5">
        <f t="shared" si="5"/>
        <v>1276.8557002649104</v>
      </c>
      <c r="AB170" s="35">
        <f t="shared" si="6"/>
        <v>2.9874629607740601E-2</v>
      </c>
      <c r="AC170" s="5">
        <f t="shared" si="7"/>
        <v>3419.2375725631055</v>
      </c>
      <c r="AD170" s="35">
        <f t="shared" si="8"/>
        <v>0.08</v>
      </c>
      <c r="AE170" s="5">
        <f t="shared" si="42"/>
        <v>128391.21981579927</v>
      </c>
      <c r="AF170" s="5">
        <f t="shared" si="43"/>
        <v>646464.17020082311</v>
      </c>
      <c r="AG170" s="5">
        <f t="shared" si="9"/>
        <v>511608.78018420085</v>
      </c>
      <c r="AH170" s="5">
        <f t="shared" si="10"/>
        <v>774855.39001662238</v>
      </c>
      <c r="AI170" s="150"/>
      <c r="AJ170" s="2">
        <v>165</v>
      </c>
      <c r="AK170" s="118">
        <v>49857</v>
      </c>
      <c r="AL170" s="5">
        <f t="shared" si="44"/>
        <v>508918.45008340309</v>
      </c>
      <c r="AM170" s="5">
        <f t="shared" si="45"/>
        <v>4585.0383715778862</v>
      </c>
      <c r="AN170" s="5">
        <f t="shared" si="11"/>
        <v>1298.2733814559078</v>
      </c>
      <c r="AO170" s="35">
        <f t="shared" si="12"/>
        <v>3.061252853952871E-2</v>
      </c>
      <c r="AP170" s="5">
        <f t="shared" si="13"/>
        <v>3286.7649901219784</v>
      </c>
      <c r="AQ170" s="35">
        <f t="shared" si="14"/>
        <v>7.7499999999999999E-2</v>
      </c>
      <c r="AR170" s="5">
        <f t="shared" si="46"/>
        <v>132379.82329805288</v>
      </c>
      <c r="AS170" s="5">
        <f t="shared" si="47"/>
        <v>624151.50801229861</v>
      </c>
      <c r="AT170" s="5">
        <f t="shared" si="15"/>
        <v>507620.17670194717</v>
      </c>
      <c r="AU170" s="5">
        <f t="shared" si="16"/>
        <v>756531.3313103515</v>
      </c>
      <c r="AV170" s="150"/>
      <c r="AW170" s="2">
        <v>165</v>
      </c>
      <c r="AX170" s="118">
        <v>49857</v>
      </c>
      <c r="AY170" s="5">
        <f t="shared" si="48"/>
        <v>504863.06146094372</v>
      </c>
      <c r="AZ170" s="5">
        <f t="shared" si="49"/>
        <v>4474.9728547377763</v>
      </c>
      <c r="BA170" s="5">
        <f t="shared" si="17"/>
        <v>1319.5787206068785</v>
      </c>
      <c r="BB170" s="35">
        <f t="shared" si="18"/>
        <v>3.1364831091940631E-2</v>
      </c>
      <c r="BC170" s="5">
        <f t="shared" si="19"/>
        <v>3155.3941341308978</v>
      </c>
      <c r="BD170" s="35">
        <f t="shared" si="20"/>
        <v>7.4999999999999997E-2</v>
      </c>
      <c r="BE170" s="5">
        <f t="shared" si="50"/>
        <v>136456.51725966309</v>
      </c>
      <c r="BF170" s="5">
        <f t="shared" si="51"/>
        <v>601914.0037720697</v>
      </c>
      <c r="BG170" s="5">
        <f t="shared" si="21"/>
        <v>503543.48274033685</v>
      </c>
      <c r="BH170" s="5">
        <f t="shared" si="22"/>
        <v>738370.52103173279</v>
      </c>
      <c r="BI170" s="150"/>
      <c r="BJ170" s="2">
        <v>165</v>
      </c>
      <c r="BK170" s="118">
        <v>49857</v>
      </c>
      <c r="BL170" s="5">
        <f t="shared" si="52"/>
        <v>500719.63452339836</v>
      </c>
      <c r="BM170" s="5">
        <f t="shared" si="53"/>
        <v>4365.9281923596263</v>
      </c>
      <c r="BN170" s="5">
        <f t="shared" si="23"/>
        <v>1340.7470671140945</v>
      </c>
      <c r="BO170" s="35">
        <f t="shared" si="24"/>
        <v>3.213168347329369E-2</v>
      </c>
      <c r="BP170" s="5">
        <f t="shared" si="25"/>
        <v>3025.1811252455318</v>
      </c>
      <c r="BQ170" s="35">
        <f t="shared" si="26"/>
        <v>7.2499999999999995E-2</v>
      </c>
      <c r="BR170" s="5">
        <f t="shared" si="54"/>
        <v>140621.11254371583</v>
      </c>
      <c r="BS170" s="5">
        <f t="shared" si="55"/>
        <v>579757.03919562232</v>
      </c>
      <c r="BT170" s="5">
        <f t="shared" si="27"/>
        <v>499378.88745628425</v>
      </c>
      <c r="BU170" s="5">
        <f t="shared" si="28"/>
        <v>720378.15173933818</v>
      </c>
      <c r="BV170" s="150"/>
      <c r="BW170" s="2">
        <v>165</v>
      </c>
      <c r="BX170" s="118">
        <v>49857</v>
      </c>
      <c r="BY170" s="5">
        <f t="shared" si="56"/>
        <v>496488.47041947901</v>
      </c>
      <c r="BZ170" s="5">
        <f t="shared" si="57"/>
        <v>4257.9359691467689</v>
      </c>
      <c r="CA170" s="5">
        <f t="shared" si="29"/>
        <v>1361.753225033141</v>
      </c>
      <c r="CB170" s="35">
        <f t="shared" si="30"/>
        <v>3.2913228954926758E-2</v>
      </c>
      <c r="CC170" s="5">
        <f t="shared" si="31"/>
        <v>2896.1827441136279</v>
      </c>
      <c r="CD170" s="35">
        <f t="shared" si="32"/>
        <v>7.0000000000000007E-2</v>
      </c>
      <c r="CE170" s="5">
        <f t="shared" si="58"/>
        <v>144873.28280555466</v>
      </c>
      <c r="CF170" s="5">
        <f t="shared" si="59"/>
        <v>557686.15210366249</v>
      </c>
      <c r="CG170" s="5">
        <f t="shared" si="33"/>
        <v>495126.7171944459</v>
      </c>
      <c r="CH170" s="5">
        <f t="shared" si="34"/>
        <v>702559.43490921718</v>
      </c>
    </row>
    <row r="171" spans="9:86" ht="14.25" customHeight="1">
      <c r="I171" s="150"/>
      <c r="J171" s="2">
        <v>166</v>
      </c>
      <c r="K171" s="118">
        <v>49888</v>
      </c>
      <c r="L171" s="5">
        <f t="shared" si="35"/>
        <v>515509.2362515807</v>
      </c>
      <c r="M171" s="5">
        <f t="shared" si="0"/>
        <v>4808.1062659259223</v>
      </c>
      <c r="N171" s="5">
        <f t="shared" si="1"/>
        <v>1263.9802666963051</v>
      </c>
      <c r="O171" s="35">
        <f t="shared" si="2"/>
        <v>2.9422873798818673E-2</v>
      </c>
      <c r="P171" s="5">
        <f t="shared" si="3"/>
        <v>3544.1259992296173</v>
      </c>
      <c r="Q171" s="35">
        <f t="shared" si="4"/>
        <v>8.2500000000000004E-2</v>
      </c>
      <c r="R171" s="5">
        <f t="shared" si="36"/>
        <v>125754.74401511659</v>
      </c>
      <c r="S171" s="5">
        <f t="shared" si="37"/>
        <v>672390.89612858661</v>
      </c>
      <c r="T171" s="5">
        <f t="shared" si="38"/>
        <v>514245.2559848844</v>
      </c>
      <c r="U171" s="5">
        <f t="shared" si="39"/>
        <v>798145.6401437032</v>
      </c>
      <c r="V171" s="150"/>
      <c r="W171" s="2">
        <v>166</v>
      </c>
      <c r="X171" s="118">
        <v>49888</v>
      </c>
      <c r="Y171" s="5">
        <f t="shared" si="40"/>
        <v>511608.78018420085</v>
      </c>
      <c r="Z171" s="5">
        <f t="shared" si="41"/>
        <v>4696.0932728280159</v>
      </c>
      <c r="AA171" s="5">
        <f t="shared" si="5"/>
        <v>1285.3680716000099</v>
      </c>
      <c r="AB171" s="35">
        <f t="shared" si="6"/>
        <v>3.0148850951398208E-2</v>
      </c>
      <c r="AC171" s="5">
        <f t="shared" si="7"/>
        <v>3410.725201228006</v>
      </c>
      <c r="AD171" s="35">
        <f t="shared" si="8"/>
        <v>0.08</v>
      </c>
      <c r="AE171" s="5">
        <f t="shared" si="42"/>
        <v>129676.58788739928</v>
      </c>
      <c r="AF171" s="5">
        <f t="shared" si="43"/>
        <v>649874.89540205116</v>
      </c>
      <c r="AG171" s="5">
        <f t="shared" si="9"/>
        <v>510323.41211260081</v>
      </c>
      <c r="AH171" s="5">
        <f t="shared" si="10"/>
        <v>779551.48328945041</v>
      </c>
      <c r="AI171" s="150"/>
      <c r="AJ171" s="2">
        <v>166</v>
      </c>
      <c r="AK171" s="118">
        <v>49888</v>
      </c>
      <c r="AL171" s="5">
        <f t="shared" si="44"/>
        <v>507620.17670194717</v>
      </c>
      <c r="AM171" s="5">
        <f t="shared" si="45"/>
        <v>4585.0383715778862</v>
      </c>
      <c r="AN171" s="5">
        <f t="shared" si="11"/>
        <v>1306.6580637111442</v>
      </c>
      <c r="AO171" s="35">
        <f t="shared" si="12"/>
        <v>3.0889033738586584E-2</v>
      </c>
      <c r="AP171" s="5">
        <f t="shared" si="13"/>
        <v>3278.380307866742</v>
      </c>
      <c r="AQ171" s="35">
        <f t="shared" si="14"/>
        <v>7.7499999999999999E-2</v>
      </c>
      <c r="AR171" s="5">
        <f t="shared" si="46"/>
        <v>133686.48136176402</v>
      </c>
      <c r="AS171" s="5">
        <f t="shared" si="47"/>
        <v>627429.88832016534</v>
      </c>
      <c r="AT171" s="5">
        <f t="shared" si="15"/>
        <v>506313.51863823604</v>
      </c>
      <c r="AU171" s="5">
        <f t="shared" si="16"/>
        <v>761116.36968192935</v>
      </c>
      <c r="AV171" s="150"/>
      <c r="AW171" s="2">
        <v>166</v>
      </c>
      <c r="AX171" s="118">
        <v>49888</v>
      </c>
      <c r="AY171" s="5">
        <f t="shared" si="48"/>
        <v>503543.48274033685</v>
      </c>
      <c r="AZ171" s="5">
        <f t="shared" si="49"/>
        <v>4474.9728547377763</v>
      </c>
      <c r="BA171" s="5">
        <f t="shared" si="17"/>
        <v>1327.826087610671</v>
      </c>
      <c r="BB171" s="35">
        <f t="shared" si="18"/>
        <v>3.1643569219909295E-2</v>
      </c>
      <c r="BC171" s="5">
        <f t="shared" si="19"/>
        <v>3147.1467671271052</v>
      </c>
      <c r="BD171" s="35">
        <f t="shared" si="20"/>
        <v>7.4999999999999997E-2</v>
      </c>
      <c r="BE171" s="5">
        <f t="shared" si="50"/>
        <v>137784.34334727377</v>
      </c>
      <c r="BF171" s="5">
        <f t="shared" si="51"/>
        <v>605061.15053919679</v>
      </c>
      <c r="BG171" s="5">
        <f t="shared" si="21"/>
        <v>502215.65665272617</v>
      </c>
      <c r="BH171" s="5">
        <f t="shared" si="22"/>
        <v>742845.49388647056</v>
      </c>
      <c r="BI171" s="150"/>
      <c r="BJ171" s="2">
        <v>166</v>
      </c>
      <c r="BK171" s="118">
        <v>49888</v>
      </c>
      <c r="BL171" s="5">
        <f t="shared" si="52"/>
        <v>499378.88745628425</v>
      </c>
      <c r="BM171" s="5">
        <f t="shared" si="53"/>
        <v>4365.9281923596263</v>
      </c>
      <c r="BN171" s="5">
        <f t="shared" si="23"/>
        <v>1348.8474139779091</v>
      </c>
      <c r="BO171" s="35">
        <f t="shared" si="24"/>
        <v>3.2412601682428654E-2</v>
      </c>
      <c r="BP171" s="5">
        <f t="shared" si="25"/>
        <v>3017.0807783817172</v>
      </c>
      <c r="BQ171" s="35">
        <f t="shared" si="26"/>
        <v>7.2499999999999995E-2</v>
      </c>
      <c r="BR171" s="5">
        <f t="shared" si="54"/>
        <v>141969.95995769373</v>
      </c>
      <c r="BS171" s="5">
        <f t="shared" si="55"/>
        <v>582774.11997400399</v>
      </c>
      <c r="BT171" s="5">
        <f t="shared" si="27"/>
        <v>498030.04004230635</v>
      </c>
      <c r="BU171" s="5">
        <f t="shared" si="28"/>
        <v>724744.07993169769</v>
      </c>
      <c r="BV171" s="150"/>
      <c r="BW171" s="2">
        <v>166</v>
      </c>
      <c r="BX171" s="118">
        <v>49888</v>
      </c>
      <c r="BY171" s="5">
        <f t="shared" si="56"/>
        <v>495126.7171944459</v>
      </c>
      <c r="BZ171" s="5">
        <f t="shared" si="57"/>
        <v>4257.9359691467689</v>
      </c>
      <c r="CA171" s="5">
        <f t="shared" si="29"/>
        <v>1369.6967855125013</v>
      </c>
      <c r="CB171" s="35">
        <f t="shared" si="30"/>
        <v>3.3196272500268117E-2</v>
      </c>
      <c r="CC171" s="5">
        <f t="shared" si="31"/>
        <v>2888.2391836342676</v>
      </c>
      <c r="CD171" s="35">
        <f t="shared" si="32"/>
        <v>6.9999999999999993E-2</v>
      </c>
      <c r="CE171" s="5">
        <f t="shared" si="58"/>
        <v>146242.97959106715</v>
      </c>
      <c r="CF171" s="5">
        <f t="shared" si="59"/>
        <v>560574.39128729678</v>
      </c>
      <c r="CG171" s="5">
        <f t="shared" si="33"/>
        <v>493757.0204089334</v>
      </c>
      <c r="CH171" s="5">
        <f t="shared" si="34"/>
        <v>706817.37087836396</v>
      </c>
    </row>
    <row r="172" spans="9:86" ht="14.25" customHeight="1">
      <c r="I172" s="150"/>
      <c r="J172" s="2">
        <v>167</v>
      </c>
      <c r="K172" s="118">
        <v>49919</v>
      </c>
      <c r="L172" s="5">
        <f t="shared" si="35"/>
        <v>514245.2559848844</v>
      </c>
      <c r="M172" s="5">
        <f t="shared" si="0"/>
        <v>4808.1062659259223</v>
      </c>
      <c r="N172" s="5">
        <f t="shared" si="1"/>
        <v>1272.6701310298422</v>
      </c>
      <c r="O172" s="35">
        <f t="shared" si="2"/>
        <v>2.9697972698083594E-2</v>
      </c>
      <c r="P172" s="5">
        <f t="shared" si="3"/>
        <v>3535.4361348960801</v>
      </c>
      <c r="Q172" s="35">
        <f t="shared" si="4"/>
        <v>8.2500000000000004E-2</v>
      </c>
      <c r="R172" s="5">
        <f t="shared" si="36"/>
        <v>127027.41414614643</v>
      </c>
      <c r="S172" s="5">
        <f t="shared" si="37"/>
        <v>675926.33226348273</v>
      </c>
      <c r="T172" s="5">
        <f t="shared" si="38"/>
        <v>512972.58585385454</v>
      </c>
      <c r="U172" s="5">
        <f t="shared" si="39"/>
        <v>802953.74640962912</v>
      </c>
      <c r="V172" s="150"/>
      <c r="W172" s="2">
        <v>167</v>
      </c>
      <c r="X172" s="118">
        <v>49919</v>
      </c>
      <c r="Y172" s="5">
        <f t="shared" si="40"/>
        <v>510323.41211260081</v>
      </c>
      <c r="Z172" s="5">
        <f t="shared" si="41"/>
        <v>4696.0932728280159</v>
      </c>
      <c r="AA172" s="5">
        <f t="shared" si="5"/>
        <v>1293.9371920773438</v>
      </c>
      <c r="AB172" s="35">
        <f t="shared" si="6"/>
        <v>3.0426286422270001E-2</v>
      </c>
      <c r="AC172" s="5">
        <f t="shared" si="7"/>
        <v>3402.1560807506721</v>
      </c>
      <c r="AD172" s="35">
        <f t="shared" si="8"/>
        <v>0.08</v>
      </c>
      <c r="AE172" s="5">
        <f t="shared" si="42"/>
        <v>130970.52507947662</v>
      </c>
      <c r="AF172" s="5">
        <f t="shared" si="43"/>
        <v>653277.05148280179</v>
      </c>
      <c r="AG172" s="5">
        <f t="shared" si="9"/>
        <v>509029.47492052347</v>
      </c>
      <c r="AH172" s="5">
        <f t="shared" si="10"/>
        <v>784247.57656227844</v>
      </c>
      <c r="AI172" s="150"/>
      <c r="AJ172" s="2">
        <v>167</v>
      </c>
      <c r="AK172" s="118">
        <v>49919</v>
      </c>
      <c r="AL172" s="5">
        <f t="shared" si="44"/>
        <v>506313.51863823604</v>
      </c>
      <c r="AM172" s="5">
        <f t="shared" si="45"/>
        <v>4585.0383715778862</v>
      </c>
      <c r="AN172" s="5">
        <f t="shared" si="11"/>
        <v>1315.0968970392782</v>
      </c>
      <c r="AO172" s="35">
        <f t="shared" si="12"/>
        <v>3.1168756479020801E-2</v>
      </c>
      <c r="AP172" s="5">
        <f t="shared" si="13"/>
        <v>3269.941474538608</v>
      </c>
      <c r="AQ172" s="35">
        <f t="shared" si="14"/>
        <v>7.7500000000000013E-2</v>
      </c>
      <c r="AR172" s="5">
        <f t="shared" si="46"/>
        <v>135001.57825880329</v>
      </c>
      <c r="AS172" s="5">
        <f t="shared" si="47"/>
        <v>630699.82979470398</v>
      </c>
      <c r="AT172" s="5">
        <f t="shared" si="15"/>
        <v>504998.42174119677</v>
      </c>
      <c r="AU172" s="5">
        <f t="shared" si="16"/>
        <v>765701.40805350733</v>
      </c>
      <c r="AV172" s="150"/>
      <c r="AW172" s="2">
        <v>167</v>
      </c>
      <c r="AX172" s="118">
        <v>49919</v>
      </c>
      <c r="AY172" s="5">
        <f t="shared" si="48"/>
        <v>502215.65665272617</v>
      </c>
      <c r="AZ172" s="5">
        <f t="shared" si="49"/>
        <v>4474.9728547377763</v>
      </c>
      <c r="BA172" s="5">
        <f t="shared" si="17"/>
        <v>1336.1250006582382</v>
      </c>
      <c r="BB172" s="35">
        <f t="shared" si="18"/>
        <v>3.1925527998793071E-2</v>
      </c>
      <c r="BC172" s="5">
        <f t="shared" si="19"/>
        <v>3138.8478540795381</v>
      </c>
      <c r="BD172" s="35">
        <f t="shared" si="20"/>
        <v>7.4999999999999997E-2</v>
      </c>
      <c r="BE172" s="5">
        <f t="shared" si="50"/>
        <v>139120.46834793201</v>
      </c>
      <c r="BF172" s="5">
        <f t="shared" si="51"/>
        <v>608199.99839327636</v>
      </c>
      <c r="BG172" s="5">
        <f t="shared" si="21"/>
        <v>500879.53165206796</v>
      </c>
      <c r="BH172" s="5">
        <f t="shared" si="22"/>
        <v>747320.46674120834</v>
      </c>
      <c r="BI172" s="150"/>
      <c r="BJ172" s="2">
        <v>167</v>
      </c>
      <c r="BK172" s="118">
        <v>49919</v>
      </c>
      <c r="BL172" s="5">
        <f t="shared" si="52"/>
        <v>498030.04004230635</v>
      </c>
      <c r="BM172" s="5">
        <f t="shared" si="53"/>
        <v>4365.9281923596263</v>
      </c>
      <c r="BN172" s="5">
        <f t="shared" si="23"/>
        <v>1356.9967004373589</v>
      </c>
      <c r="BO172" s="35">
        <f t="shared" si="24"/>
        <v>3.269674336083226E-2</v>
      </c>
      <c r="BP172" s="5">
        <f t="shared" si="25"/>
        <v>3008.9314919222675</v>
      </c>
      <c r="BQ172" s="35">
        <f t="shared" si="26"/>
        <v>7.2499999999999995E-2</v>
      </c>
      <c r="BR172" s="5">
        <f t="shared" si="54"/>
        <v>143326.95665813109</v>
      </c>
      <c r="BS172" s="5">
        <f t="shared" si="55"/>
        <v>585783.05146592623</v>
      </c>
      <c r="BT172" s="5">
        <f t="shared" si="27"/>
        <v>496673.04334186902</v>
      </c>
      <c r="BU172" s="5">
        <f t="shared" si="28"/>
        <v>729110.00812405732</v>
      </c>
      <c r="BV172" s="150"/>
      <c r="BW172" s="2">
        <v>167</v>
      </c>
      <c r="BX172" s="118">
        <v>49919</v>
      </c>
      <c r="BY172" s="5">
        <f t="shared" si="56"/>
        <v>493757.0204089334</v>
      </c>
      <c r="BZ172" s="5">
        <f t="shared" si="57"/>
        <v>4257.9359691467689</v>
      </c>
      <c r="CA172" s="5">
        <f t="shared" si="29"/>
        <v>1377.6866834279908</v>
      </c>
      <c r="CB172" s="35">
        <f t="shared" si="30"/>
        <v>3.3482542055693225E-2</v>
      </c>
      <c r="CC172" s="5">
        <f t="shared" si="31"/>
        <v>2880.2492857187781</v>
      </c>
      <c r="CD172" s="35">
        <f t="shared" si="32"/>
        <v>6.9999999999999993E-2</v>
      </c>
      <c r="CE172" s="5">
        <f t="shared" si="58"/>
        <v>147620.66627449513</v>
      </c>
      <c r="CF172" s="5">
        <f t="shared" si="59"/>
        <v>563454.64057301555</v>
      </c>
      <c r="CG172" s="5">
        <f t="shared" si="33"/>
        <v>492379.33372550539</v>
      </c>
      <c r="CH172" s="5">
        <f t="shared" si="34"/>
        <v>711075.30684751063</v>
      </c>
    </row>
    <row r="173" spans="9:86" ht="14.25" customHeight="1">
      <c r="I173" s="150"/>
      <c r="J173" s="2">
        <v>168</v>
      </c>
      <c r="K173" s="118">
        <v>49949</v>
      </c>
      <c r="L173" s="5">
        <f t="shared" si="35"/>
        <v>512972.58585385454</v>
      </c>
      <c r="M173" s="5">
        <f t="shared" si="0"/>
        <v>4808.1062659259223</v>
      </c>
      <c r="N173" s="5">
        <f t="shared" si="1"/>
        <v>1281.4197381806725</v>
      </c>
      <c r="O173" s="35">
        <f t="shared" si="2"/>
        <v>2.9976332619359461E-2</v>
      </c>
      <c r="P173" s="5">
        <f t="shared" si="3"/>
        <v>3526.6865277452498</v>
      </c>
      <c r="Q173" s="35">
        <f t="shared" si="4"/>
        <v>8.2500000000000004E-2</v>
      </c>
      <c r="R173" s="5">
        <f t="shared" si="36"/>
        <v>128308.8338843271</v>
      </c>
      <c r="S173" s="5">
        <f t="shared" si="37"/>
        <v>679453.01879122795</v>
      </c>
      <c r="T173" s="5">
        <f t="shared" si="38"/>
        <v>511691.1661156739</v>
      </c>
      <c r="U173" s="5">
        <f t="shared" si="39"/>
        <v>807761.85267555504</v>
      </c>
      <c r="V173" s="150"/>
      <c r="W173" s="2">
        <v>168</v>
      </c>
      <c r="X173" s="118">
        <v>49949</v>
      </c>
      <c r="Y173" s="5">
        <f t="shared" si="40"/>
        <v>509029.47492052347</v>
      </c>
      <c r="Z173" s="5">
        <f t="shared" si="41"/>
        <v>4696.0932728280159</v>
      </c>
      <c r="AA173" s="5">
        <f t="shared" si="5"/>
        <v>1302.5634400245258</v>
      </c>
      <c r="AB173" s="35">
        <f t="shared" si="6"/>
        <v>3.0706986629280741E-2</v>
      </c>
      <c r="AC173" s="5">
        <f t="shared" si="7"/>
        <v>3393.5298328034901</v>
      </c>
      <c r="AD173" s="35">
        <f t="shared" si="8"/>
        <v>0.08</v>
      </c>
      <c r="AE173" s="5">
        <f t="shared" si="42"/>
        <v>132273.08851950115</v>
      </c>
      <c r="AF173" s="5">
        <f t="shared" si="43"/>
        <v>656670.58131560532</v>
      </c>
      <c r="AG173" s="5">
        <f t="shared" si="9"/>
        <v>507726.91148049897</v>
      </c>
      <c r="AH173" s="5">
        <f t="shared" si="10"/>
        <v>788943.66983510647</v>
      </c>
      <c r="AI173" s="150"/>
      <c r="AJ173" s="2">
        <v>168</v>
      </c>
      <c r="AK173" s="118">
        <v>49949</v>
      </c>
      <c r="AL173" s="5">
        <f t="shared" si="44"/>
        <v>504998.42174119677</v>
      </c>
      <c r="AM173" s="5">
        <f t="shared" si="45"/>
        <v>4585.0383715778862</v>
      </c>
      <c r="AN173" s="5">
        <f t="shared" si="11"/>
        <v>1323.5902311659906</v>
      </c>
      <c r="AO173" s="35">
        <f t="shared" si="12"/>
        <v>3.1451747352453513E-2</v>
      </c>
      <c r="AP173" s="5">
        <f t="shared" si="13"/>
        <v>3261.4481404118956</v>
      </c>
      <c r="AQ173" s="35">
        <f t="shared" si="14"/>
        <v>7.7499999999999999E-2</v>
      </c>
      <c r="AR173" s="5">
        <f t="shared" si="46"/>
        <v>136325.16848996928</v>
      </c>
      <c r="AS173" s="5">
        <f t="shared" si="47"/>
        <v>633961.27793511585</v>
      </c>
      <c r="AT173" s="5">
        <f t="shared" si="15"/>
        <v>503674.83151003078</v>
      </c>
      <c r="AU173" s="5">
        <f t="shared" si="16"/>
        <v>770286.44642508519</v>
      </c>
      <c r="AV173" s="150"/>
      <c r="AW173" s="2">
        <v>168</v>
      </c>
      <c r="AX173" s="118">
        <v>49949</v>
      </c>
      <c r="AY173" s="5">
        <f t="shared" si="48"/>
        <v>500879.53165206796</v>
      </c>
      <c r="AZ173" s="5">
        <f t="shared" si="49"/>
        <v>4474.9728547377763</v>
      </c>
      <c r="BA173" s="5">
        <f t="shared" si="17"/>
        <v>1344.475781912352</v>
      </c>
      <c r="BB173" s="35">
        <f t="shared" si="18"/>
        <v>3.22107580034941E-2</v>
      </c>
      <c r="BC173" s="5">
        <f t="shared" si="19"/>
        <v>3130.4970728254243</v>
      </c>
      <c r="BD173" s="35">
        <f t="shared" si="20"/>
        <v>7.4999999999999997E-2</v>
      </c>
      <c r="BE173" s="5">
        <f t="shared" si="50"/>
        <v>140464.94412984437</v>
      </c>
      <c r="BF173" s="5">
        <f t="shared" si="51"/>
        <v>611330.4954661018</v>
      </c>
      <c r="BG173" s="5">
        <f t="shared" si="21"/>
        <v>499535.05587015563</v>
      </c>
      <c r="BH173" s="5">
        <f t="shared" si="22"/>
        <v>751795.43959594611</v>
      </c>
      <c r="BI173" s="150"/>
      <c r="BJ173" s="2">
        <v>168</v>
      </c>
      <c r="BK173" s="118">
        <v>49949</v>
      </c>
      <c r="BL173" s="5">
        <f t="shared" si="52"/>
        <v>496673.04334186902</v>
      </c>
      <c r="BM173" s="5">
        <f t="shared" si="53"/>
        <v>4365.9281923596263</v>
      </c>
      <c r="BN173" s="5">
        <f t="shared" si="23"/>
        <v>1365.1952221691677</v>
      </c>
      <c r="BO173" s="35">
        <f t="shared" si="24"/>
        <v>3.2984159067303655E-2</v>
      </c>
      <c r="BP173" s="5">
        <f t="shared" si="25"/>
        <v>3000.7329701904587</v>
      </c>
      <c r="BQ173" s="35">
        <f t="shared" si="26"/>
        <v>7.2499999999999995E-2</v>
      </c>
      <c r="BR173" s="5">
        <f t="shared" si="54"/>
        <v>144692.15188030025</v>
      </c>
      <c r="BS173" s="5">
        <f t="shared" si="55"/>
        <v>588783.78443611669</v>
      </c>
      <c r="BT173" s="5">
        <f t="shared" si="27"/>
        <v>495307.84811969986</v>
      </c>
      <c r="BU173" s="5">
        <f t="shared" si="28"/>
        <v>733475.93631641695</v>
      </c>
      <c r="BV173" s="150"/>
      <c r="BW173" s="2">
        <v>168</v>
      </c>
      <c r="BX173" s="118">
        <v>49949</v>
      </c>
      <c r="BY173" s="5">
        <f t="shared" si="56"/>
        <v>492379.33372550539</v>
      </c>
      <c r="BZ173" s="5">
        <f t="shared" si="57"/>
        <v>4257.9359691467689</v>
      </c>
      <c r="CA173" s="5">
        <f t="shared" si="29"/>
        <v>1385.7231890813205</v>
      </c>
      <c r="CB173" s="35">
        <f t="shared" si="30"/>
        <v>3.3772088164541247E-2</v>
      </c>
      <c r="CC173" s="5">
        <f t="shared" si="31"/>
        <v>2872.2127800654484</v>
      </c>
      <c r="CD173" s="35">
        <f t="shared" si="32"/>
        <v>7.0000000000000007E-2</v>
      </c>
      <c r="CE173" s="5">
        <f t="shared" si="58"/>
        <v>149006.38946357646</v>
      </c>
      <c r="CF173" s="5">
        <f t="shared" si="59"/>
        <v>566326.85335308104</v>
      </c>
      <c r="CG173" s="5">
        <f t="shared" si="33"/>
        <v>490993.61053642409</v>
      </c>
      <c r="CH173" s="5">
        <f t="shared" si="34"/>
        <v>715333.24281665753</v>
      </c>
    </row>
    <row r="174" spans="9:86" ht="14.25" customHeight="1">
      <c r="I174" s="150"/>
      <c r="J174" s="2">
        <v>169</v>
      </c>
      <c r="K174" s="118">
        <v>49980</v>
      </c>
      <c r="L174" s="5">
        <f t="shared" si="35"/>
        <v>511691.1661156739</v>
      </c>
      <c r="M174" s="5">
        <f t="shared" si="0"/>
        <v>4808.1062659259223</v>
      </c>
      <c r="N174" s="5">
        <f t="shared" si="1"/>
        <v>1290.2294988806643</v>
      </c>
      <c r="O174" s="35">
        <f t="shared" si="2"/>
        <v>3.02580052419117E-2</v>
      </c>
      <c r="P174" s="5">
        <f t="shared" si="3"/>
        <v>3517.876767045258</v>
      </c>
      <c r="Q174" s="35">
        <f t="shared" si="4"/>
        <v>8.2500000000000004E-2</v>
      </c>
      <c r="R174" s="5">
        <f t="shared" si="36"/>
        <v>129599.06338320777</v>
      </c>
      <c r="S174" s="5">
        <f t="shared" si="37"/>
        <v>682970.89555827319</v>
      </c>
      <c r="T174" s="5">
        <f t="shared" si="38"/>
        <v>510400.93661679322</v>
      </c>
      <c r="U174" s="5">
        <f t="shared" si="39"/>
        <v>812569.95894148096</v>
      </c>
      <c r="V174" s="150"/>
      <c r="W174" s="2">
        <v>169</v>
      </c>
      <c r="X174" s="118">
        <v>49980</v>
      </c>
      <c r="Y174" s="5">
        <f t="shared" si="40"/>
        <v>507726.91148049897</v>
      </c>
      <c r="Z174" s="5">
        <f t="shared" si="41"/>
        <v>4696.0932728280159</v>
      </c>
      <c r="AA174" s="5">
        <f t="shared" si="5"/>
        <v>1311.247196291356</v>
      </c>
      <c r="AB174" s="35">
        <f t="shared" si="6"/>
        <v>3.0991003233636214E-2</v>
      </c>
      <c r="AC174" s="5">
        <f t="shared" si="7"/>
        <v>3384.8460765366599</v>
      </c>
      <c r="AD174" s="35">
        <f t="shared" si="8"/>
        <v>0.08</v>
      </c>
      <c r="AE174" s="5">
        <f t="shared" si="42"/>
        <v>133584.33571579252</v>
      </c>
      <c r="AF174" s="5">
        <f t="shared" si="43"/>
        <v>660055.42739214201</v>
      </c>
      <c r="AG174" s="5">
        <f t="shared" si="9"/>
        <v>506415.66428420763</v>
      </c>
      <c r="AH174" s="5">
        <f t="shared" si="10"/>
        <v>793639.7631079345</v>
      </c>
      <c r="AI174" s="150"/>
      <c r="AJ174" s="2">
        <v>169</v>
      </c>
      <c r="AK174" s="118">
        <v>49980</v>
      </c>
      <c r="AL174" s="5">
        <f t="shared" si="44"/>
        <v>503674.83151003078</v>
      </c>
      <c r="AM174" s="5">
        <f t="shared" si="45"/>
        <v>4585.0383715778862</v>
      </c>
      <c r="AN174" s="5">
        <f t="shared" si="11"/>
        <v>1332.138418075604</v>
      </c>
      <c r="AO174" s="35">
        <f t="shared" si="12"/>
        <v>3.1738058002584335E-2</v>
      </c>
      <c r="AP174" s="5">
        <f t="shared" si="13"/>
        <v>3252.8999535022822</v>
      </c>
      <c r="AQ174" s="35">
        <f t="shared" si="14"/>
        <v>7.7499999999999999E-2</v>
      </c>
      <c r="AR174" s="5">
        <f t="shared" si="46"/>
        <v>137657.30690804488</v>
      </c>
      <c r="AS174" s="5">
        <f t="shared" si="47"/>
        <v>637214.17788861808</v>
      </c>
      <c r="AT174" s="5">
        <f t="shared" si="15"/>
        <v>502342.69309195515</v>
      </c>
      <c r="AU174" s="5">
        <f t="shared" si="16"/>
        <v>774871.48479666293</v>
      </c>
      <c r="AV174" s="150"/>
      <c r="AW174" s="2">
        <v>169</v>
      </c>
      <c r="AX174" s="118">
        <v>49980</v>
      </c>
      <c r="AY174" s="5">
        <f t="shared" si="48"/>
        <v>499535.05587015563</v>
      </c>
      <c r="AZ174" s="5">
        <f t="shared" si="49"/>
        <v>4474.9728547377763</v>
      </c>
      <c r="BA174" s="5">
        <f t="shared" si="17"/>
        <v>1352.8787555493041</v>
      </c>
      <c r="BB174" s="35">
        <f t="shared" si="18"/>
        <v>3.2499310860800733E-2</v>
      </c>
      <c r="BC174" s="5">
        <f t="shared" si="19"/>
        <v>3122.0940991884722</v>
      </c>
      <c r="BD174" s="35">
        <f t="shared" si="20"/>
        <v>7.4999999999999997E-2</v>
      </c>
      <c r="BE174" s="5">
        <f t="shared" si="50"/>
        <v>141817.82288539369</v>
      </c>
      <c r="BF174" s="5">
        <f t="shared" si="51"/>
        <v>614452.58956529025</v>
      </c>
      <c r="BG174" s="5">
        <f t="shared" si="21"/>
        <v>498182.17711460631</v>
      </c>
      <c r="BH174" s="5">
        <f t="shared" si="22"/>
        <v>756270.412450684</v>
      </c>
      <c r="BI174" s="150"/>
      <c r="BJ174" s="2">
        <v>169</v>
      </c>
      <c r="BK174" s="118">
        <v>49980</v>
      </c>
      <c r="BL174" s="5">
        <f t="shared" si="52"/>
        <v>495307.84811969986</v>
      </c>
      <c r="BM174" s="5">
        <f t="shared" si="53"/>
        <v>4365.9281923596263</v>
      </c>
      <c r="BN174" s="5">
        <f t="shared" si="23"/>
        <v>1373.4432766364398</v>
      </c>
      <c r="BO174" s="35">
        <f t="shared" si="24"/>
        <v>3.3274900412347749E-2</v>
      </c>
      <c r="BP174" s="5">
        <f t="shared" si="25"/>
        <v>2992.4849157231865</v>
      </c>
      <c r="BQ174" s="35">
        <f t="shared" si="26"/>
        <v>7.2499999999999995E-2</v>
      </c>
      <c r="BR174" s="5">
        <f t="shared" si="54"/>
        <v>146065.5951569367</v>
      </c>
      <c r="BS174" s="5">
        <f t="shared" si="55"/>
        <v>591776.2693518399</v>
      </c>
      <c r="BT174" s="5">
        <f t="shared" si="27"/>
        <v>493934.40484306344</v>
      </c>
      <c r="BU174" s="5">
        <f t="shared" si="28"/>
        <v>737841.86450877658</v>
      </c>
      <c r="BV174" s="150"/>
      <c r="BW174" s="2">
        <v>169</v>
      </c>
      <c r="BX174" s="118">
        <v>49980</v>
      </c>
      <c r="BY174" s="5">
        <f t="shared" si="56"/>
        <v>490993.61053642409</v>
      </c>
      <c r="BZ174" s="5">
        <f t="shared" si="57"/>
        <v>4257.9359691467689</v>
      </c>
      <c r="CA174" s="5">
        <f t="shared" si="29"/>
        <v>1393.8065743509615</v>
      </c>
      <c r="CB174" s="35">
        <f t="shared" si="30"/>
        <v>3.4064962421686648E-2</v>
      </c>
      <c r="CC174" s="5">
        <f t="shared" si="31"/>
        <v>2864.1293947958075</v>
      </c>
      <c r="CD174" s="35">
        <f t="shared" si="32"/>
        <v>7.0000000000000007E-2</v>
      </c>
      <c r="CE174" s="5">
        <f t="shared" si="58"/>
        <v>150400.19603792741</v>
      </c>
      <c r="CF174" s="5">
        <f t="shared" si="59"/>
        <v>569190.9827478769</v>
      </c>
      <c r="CG174" s="5">
        <f t="shared" si="33"/>
        <v>489599.80396207311</v>
      </c>
      <c r="CH174" s="5">
        <f t="shared" si="34"/>
        <v>719591.17878580431</v>
      </c>
    </row>
    <row r="175" spans="9:86" ht="14.25" customHeight="1">
      <c r="I175" s="150"/>
      <c r="J175" s="2">
        <v>170</v>
      </c>
      <c r="K175" s="118">
        <v>50010</v>
      </c>
      <c r="L175" s="5">
        <f t="shared" si="35"/>
        <v>510400.93661679322</v>
      </c>
      <c r="M175" s="5">
        <f t="shared" si="0"/>
        <v>4808.1062659259223</v>
      </c>
      <c r="N175" s="5">
        <f t="shared" si="1"/>
        <v>1299.099826685469</v>
      </c>
      <c r="O175" s="35">
        <f t="shared" si="2"/>
        <v>3.0543043325035921E-2</v>
      </c>
      <c r="P175" s="5">
        <f t="shared" si="3"/>
        <v>3509.0064392404533</v>
      </c>
      <c r="Q175" s="35">
        <f t="shared" si="4"/>
        <v>8.2500000000000004E-2</v>
      </c>
      <c r="R175" s="5">
        <f t="shared" si="36"/>
        <v>130898.16320989325</v>
      </c>
      <c r="S175" s="5">
        <f t="shared" si="37"/>
        <v>686479.9019975136</v>
      </c>
      <c r="T175" s="5">
        <f t="shared" si="38"/>
        <v>509101.83679010777</v>
      </c>
      <c r="U175" s="5">
        <f t="shared" si="39"/>
        <v>817378.06520740688</v>
      </c>
      <c r="V175" s="150"/>
      <c r="W175" s="2">
        <v>170</v>
      </c>
      <c r="X175" s="118">
        <v>50010</v>
      </c>
      <c r="Y175" s="5">
        <f t="shared" si="40"/>
        <v>506415.66428420763</v>
      </c>
      <c r="Z175" s="5">
        <f t="shared" si="41"/>
        <v>4696.0932728280159</v>
      </c>
      <c r="AA175" s="5">
        <f t="shared" si="5"/>
        <v>1319.9888442666315</v>
      </c>
      <c r="AB175" s="35">
        <f t="shared" si="6"/>
        <v>3.1278388976352878E-2</v>
      </c>
      <c r="AC175" s="5">
        <f t="shared" si="7"/>
        <v>3376.1044285613843</v>
      </c>
      <c r="AD175" s="35">
        <f t="shared" si="8"/>
        <v>0.08</v>
      </c>
      <c r="AE175" s="5">
        <f t="shared" si="42"/>
        <v>134904.32456005915</v>
      </c>
      <c r="AF175" s="5">
        <f t="shared" si="43"/>
        <v>663431.53182070341</v>
      </c>
      <c r="AG175" s="5">
        <f t="shared" si="9"/>
        <v>505095.675439941</v>
      </c>
      <c r="AH175" s="5">
        <f t="shared" si="10"/>
        <v>798335.85638076253</v>
      </c>
      <c r="AI175" s="150"/>
      <c r="AJ175" s="2">
        <v>170</v>
      </c>
      <c r="AK175" s="118">
        <v>50010</v>
      </c>
      <c r="AL175" s="5">
        <f t="shared" si="44"/>
        <v>502342.69309195515</v>
      </c>
      <c r="AM175" s="5">
        <f t="shared" si="45"/>
        <v>4585.0383715778862</v>
      </c>
      <c r="AN175" s="5">
        <f t="shared" si="11"/>
        <v>1340.7418120256757</v>
      </c>
      <c r="AO175" s="35">
        <f t="shared" si="12"/>
        <v>3.2027741152717421E-2</v>
      </c>
      <c r="AP175" s="5">
        <f t="shared" si="13"/>
        <v>3244.2965595522105</v>
      </c>
      <c r="AQ175" s="35">
        <f t="shared" si="14"/>
        <v>7.7499999999999999E-2</v>
      </c>
      <c r="AR175" s="5">
        <f t="shared" si="46"/>
        <v>138998.04872007054</v>
      </c>
      <c r="AS175" s="5">
        <f t="shared" si="47"/>
        <v>640458.47444817028</v>
      </c>
      <c r="AT175" s="5">
        <f t="shared" si="15"/>
        <v>501001.95127992949</v>
      </c>
      <c r="AU175" s="5">
        <f t="shared" si="16"/>
        <v>779456.52316824079</v>
      </c>
      <c r="AV175" s="150"/>
      <c r="AW175" s="2">
        <v>170</v>
      </c>
      <c r="AX175" s="118">
        <v>50010</v>
      </c>
      <c r="AY175" s="5">
        <f t="shared" si="48"/>
        <v>498182.17711460631</v>
      </c>
      <c r="AZ175" s="5">
        <f t="shared" si="49"/>
        <v>4474.9728547377763</v>
      </c>
      <c r="BA175" s="5">
        <f t="shared" si="17"/>
        <v>1361.3342477714873</v>
      </c>
      <c r="BB175" s="35">
        <f t="shared" si="18"/>
        <v>3.2791239276911674E-2</v>
      </c>
      <c r="BC175" s="5">
        <f t="shared" si="19"/>
        <v>3113.638606966289</v>
      </c>
      <c r="BD175" s="35">
        <f t="shared" si="20"/>
        <v>7.4999999999999997E-2</v>
      </c>
      <c r="BE175" s="5">
        <f t="shared" si="50"/>
        <v>143179.15713316516</v>
      </c>
      <c r="BF175" s="5">
        <f t="shared" si="51"/>
        <v>617566.22817225649</v>
      </c>
      <c r="BG175" s="5">
        <f t="shared" si="21"/>
        <v>496820.84286683484</v>
      </c>
      <c r="BH175" s="5">
        <f t="shared" si="22"/>
        <v>760745.38530542166</v>
      </c>
      <c r="BI175" s="150"/>
      <c r="BJ175" s="2">
        <v>170</v>
      </c>
      <c r="BK175" s="118">
        <v>50010</v>
      </c>
      <c r="BL175" s="5">
        <f t="shared" si="52"/>
        <v>493934.40484306344</v>
      </c>
      <c r="BM175" s="5">
        <f t="shared" si="53"/>
        <v>4365.9281923596263</v>
      </c>
      <c r="BN175" s="5">
        <f t="shared" si="23"/>
        <v>1381.7411630994516</v>
      </c>
      <c r="BO175" s="35">
        <f t="shared" si="24"/>
        <v>3.3569020085696656E-2</v>
      </c>
      <c r="BP175" s="5">
        <f t="shared" si="25"/>
        <v>2984.1870292601748</v>
      </c>
      <c r="BQ175" s="35">
        <f t="shared" si="26"/>
        <v>7.2499999999999995E-2</v>
      </c>
      <c r="BR175" s="5">
        <f t="shared" si="54"/>
        <v>147447.33632003615</v>
      </c>
      <c r="BS175" s="5">
        <f t="shared" si="55"/>
        <v>594760.45638110011</v>
      </c>
      <c r="BT175" s="5">
        <f t="shared" si="27"/>
        <v>492552.66367996397</v>
      </c>
      <c r="BU175" s="5">
        <f t="shared" si="28"/>
        <v>742207.79270113632</v>
      </c>
      <c r="BV175" s="150"/>
      <c r="BW175" s="2">
        <v>170</v>
      </c>
      <c r="BX175" s="118">
        <v>50010</v>
      </c>
      <c r="BY175" s="5">
        <f t="shared" si="56"/>
        <v>489599.80396207311</v>
      </c>
      <c r="BZ175" s="5">
        <f t="shared" si="57"/>
        <v>4257.9359691467689</v>
      </c>
      <c r="CA175" s="5">
        <f t="shared" si="29"/>
        <v>1401.9371127013424</v>
      </c>
      <c r="CB175" s="35">
        <f t="shared" si="30"/>
        <v>3.436121750105791E-2</v>
      </c>
      <c r="CC175" s="5">
        <f t="shared" si="31"/>
        <v>2855.9988564454266</v>
      </c>
      <c r="CD175" s="35">
        <f t="shared" si="32"/>
        <v>7.0000000000000007E-2</v>
      </c>
      <c r="CE175" s="5">
        <f t="shared" si="58"/>
        <v>151802.13315062874</v>
      </c>
      <c r="CF175" s="5">
        <f t="shared" si="59"/>
        <v>572046.98160432233</v>
      </c>
      <c r="CG175" s="5">
        <f t="shared" si="33"/>
        <v>488197.86684937176</v>
      </c>
      <c r="CH175" s="5">
        <f t="shared" si="34"/>
        <v>723849.11475495109</v>
      </c>
    </row>
    <row r="176" spans="9:86" ht="14.25" customHeight="1">
      <c r="I176" s="150"/>
      <c r="J176" s="2">
        <v>171</v>
      </c>
      <c r="K176" s="118">
        <v>50041</v>
      </c>
      <c r="L176" s="5">
        <f t="shared" si="35"/>
        <v>509101.83679010777</v>
      </c>
      <c r="M176" s="5">
        <f t="shared" si="0"/>
        <v>4808.1062659259223</v>
      </c>
      <c r="N176" s="5">
        <f t="shared" si="1"/>
        <v>1308.0311379939312</v>
      </c>
      <c r="O176" s="35">
        <f t="shared" si="2"/>
        <v>3.0831500736459662E-2</v>
      </c>
      <c r="P176" s="5">
        <f t="shared" si="3"/>
        <v>3500.0751279319911</v>
      </c>
      <c r="Q176" s="35">
        <f t="shared" si="4"/>
        <v>8.2500000000000004E-2</v>
      </c>
      <c r="R176" s="5">
        <f t="shared" si="36"/>
        <v>132206.19434788718</v>
      </c>
      <c r="S176" s="5">
        <f t="shared" si="37"/>
        <v>689979.97712544561</v>
      </c>
      <c r="T176" s="5">
        <f t="shared" si="38"/>
        <v>507793.80565211386</v>
      </c>
      <c r="U176" s="5">
        <f t="shared" si="39"/>
        <v>822186.1714733328</v>
      </c>
      <c r="V176" s="150"/>
      <c r="W176" s="2">
        <v>171</v>
      </c>
      <c r="X176" s="118">
        <v>50041</v>
      </c>
      <c r="Y176" s="5">
        <f t="shared" si="40"/>
        <v>505095.675439941</v>
      </c>
      <c r="Z176" s="5">
        <f t="shared" si="41"/>
        <v>4696.0932728280159</v>
      </c>
      <c r="AA176" s="5">
        <f t="shared" si="5"/>
        <v>1328.7887698950758</v>
      </c>
      <c r="AB176" s="35">
        <f t="shared" si="6"/>
        <v>3.1569197706656914E-2</v>
      </c>
      <c r="AC176" s="5">
        <f t="shared" si="7"/>
        <v>3367.3045029329401</v>
      </c>
      <c r="AD176" s="35">
        <f t="shared" si="8"/>
        <v>0.08</v>
      </c>
      <c r="AE176" s="5">
        <f t="shared" si="42"/>
        <v>136233.11332995421</v>
      </c>
      <c r="AF176" s="5">
        <f t="shared" si="43"/>
        <v>666798.83632363635</v>
      </c>
      <c r="AG176" s="5">
        <f t="shared" si="9"/>
        <v>503766.8866700459</v>
      </c>
      <c r="AH176" s="5">
        <f t="shared" si="10"/>
        <v>803031.94965359056</v>
      </c>
      <c r="AI176" s="150"/>
      <c r="AJ176" s="2">
        <v>171</v>
      </c>
      <c r="AK176" s="118">
        <v>50041</v>
      </c>
      <c r="AL176" s="5">
        <f t="shared" si="44"/>
        <v>501001.95127992949</v>
      </c>
      <c r="AM176" s="5">
        <f t="shared" si="45"/>
        <v>4585.0383715778862</v>
      </c>
      <c r="AN176" s="5">
        <f t="shared" si="11"/>
        <v>1349.4007695616751</v>
      </c>
      <c r="AO176" s="35">
        <f t="shared" si="12"/>
        <v>3.2320850634157593E-2</v>
      </c>
      <c r="AP176" s="5">
        <f t="shared" si="13"/>
        <v>3235.6376020162111</v>
      </c>
      <c r="AQ176" s="35">
        <f t="shared" si="14"/>
        <v>7.7499999999999999E-2</v>
      </c>
      <c r="AR176" s="5">
        <f t="shared" si="46"/>
        <v>140347.44948963221</v>
      </c>
      <c r="AS176" s="5">
        <f t="shared" si="47"/>
        <v>643694.11205018649</v>
      </c>
      <c r="AT176" s="5">
        <f t="shared" si="15"/>
        <v>499652.55051036779</v>
      </c>
      <c r="AU176" s="5">
        <f t="shared" si="16"/>
        <v>784041.56153981877</v>
      </c>
      <c r="AV176" s="150"/>
      <c r="AW176" s="2">
        <v>171</v>
      </c>
      <c r="AX176" s="118">
        <v>50041</v>
      </c>
      <c r="AY176" s="5">
        <f t="shared" si="48"/>
        <v>496820.84286683484</v>
      </c>
      <c r="AZ176" s="5">
        <f t="shared" si="49"/>
        <v>4474.9728547377763</v>
      </c>
      <c r="BA176" s="5">
        <f t="shared" si="17"/>
        <v>1369.8425868200588</v>
      </c>
      <c r="BB176" s="35">
        <f t="shared" si="18"/>
        <v>3.30865970658294E-2</v>
      </c>
      <c r="BC176" s="5">
        <f t="shared" si="19"/>
        <v>3105.1302679177174</v>
      </c>
      <c r="BD176" s="35">
        <f t="shared" si="20"/>
        <v>7.4999999999999997E-2</v>
      </c>
      <c r="BE176" s="5">
        <f t="shared" si="50"/>
        <v>144548.99971998524</v>
      </c>
      <c r="BF176" s="5">
        <f t="shared" si="51"/>
        <v>620671.35844017426</v>
      </c>
      <c r="BG176" s="5">
        <f t="shared" si="21"/>
        <v>495451.00028001476</v>
      </c>
      <c r="BH176" s="5">
        <f t="shared" si="22"/>
        <v>765220.35816015955</v>
      </c>
      <c r="BI176" s="150"/>
      <c r="BJ176" s="2">
        <v>171</v>
      </c>
      <c r="BK176" s="118">
        <v>50041</v>
      </c>
      <c r="BL176" s="5">
        <f t="shared" si="52"/>
        <v>492552.66367996397</v>
      </c>
      <c r="BM176" s="5">
        <f t="shared" si="53"/>
        <v>4365.9281923596263</v>
      </c>
      <c r="BN176" s="5">
        <f t="shared" si="23"/>
        <v>1390.0891826265106</v>
      </c>
      <c r="BO176" s="35">
        <f t="shared" si="24"/>
        <v>3.3866571884700332E-2</v>
      </c>
      <c r="BP176" s="5">
        <f t="shared" si="25"/>
        <v>2975.8390097331157</v>
      </c>
      <c r="BQ176" s="35">
        <f t="shared" si="26"/>
        <v>7.2499999999999995E-2</v>
      </c>
      <c r="BR176" s="5">
        <f t="shared" si="54"/>
        <v>148837.42550266266</v>
      </c>
      <c r="BS176" s="5">
        <f t="shared" si="55"/>
        <v>597736.29539083329</v>
      </c>
      <c r="BT176" s="5">
        <f t="shared" si="27"/>
        <v>491162.57449733745</v>
      </c>
      <c r="BU176" s="5">
        <f t="shared" si="28"/>
        <v>746573.72089349595</v>
      </c>
      <c r="BV176" s="150"/>
      <c r="BW176" s="2">
        <v>171</v>
      </c>
      <c r="BX176" s="118">
        <v>50041</v>
      </c>
      <c r="BY176" s="5">
        <f t="shared" si="56"/>
        <v>488197.86684937176</v>
      </c>
      <c r="BZ176" s="5">
        <f t="shared" si="57"/>
        <v>4257.9359691467689</v>
      </c>
      <c r="CA176" s="5">
        <f t="shared" si="29"/>
        <v>1410.1150791921</v>
      </c>
      <c r="CB176" s="35">
        <f t="shared" si="30"/>
        <v>3.4660907184025265E-2</v>
      </c>
      <c r="CC176" s="5">
        <f t="shared" si="31"/>
        <v>2847.8208899546689</v>
      </c>
      <c r="CD176" s="35">
        <f t="shared" si="32"/>
        <v>7.0000000000000007E-2</v>
      </c>
      <c r="CE176" s="5">
        <f t="shared" si="58"/>
        <v>153212.24822982083</v>
      </c>
      <c r="CF176" s="5">
        <f t="shared" si="59"/>
        <v>574894.80249427701</v>
      </c>
      <c r="CG176" s="5">
        <f t="shared" si="33"/>
        <v>486787.75177017966</v>
      </c>
      <c r="CH176" s="5">
        <f t="shared" si="34"/>
        <v>728107.05072409788</v>
      </c>
    </row>
    <row r="177" spans="9:86" ht="14.25" customHeight="1">
      <c r="I177" s="150"/>
      <c r="J177" s="2">
        <v>172</v>
      </c>
      <c r="K177" s="118">
        <v>50072</v>
      </c>
      <c r="L177" s="5">
        <f t="shared" si="35"/>
        <v>507793.80565211386</v>
      </c>
      <c r="M177" s="5">
        <f t="shared" si="0"/>
        <v>4808.1062659259223</v>
      </c>
      <c r="N177" s="5">
        <f t="shared" si="1"/>
        <v>1317.0238520676394</v>
      </c>
      <c r="O177" s="35">
        <f t="shared" si="2"/>
        <v>3.112343248164607E-2</v>
      </c>
      <c r="P177" s="5">
        <f t="shared" si="3"/>
        <v>3491.082413858283</v>
      </c>
      <c r="Q177" s="35">
        <f t="shared" si="4"/>
        <v>8.2500000000000004E-2</v>
      </c>
      <c r="R177" s="5">
        <f t="shared" si="36"/>
        <v>133523.21819995483</v>
      </c>
      <c r="S177" s="5">
        <f t="shared" si="37"/>
        <v>693471.05953930388</v>
      </c>
      <c r="T177" s="5">
        <f t="shared" si="38"/>
        <v>506476.78180004621</v>
      </c>
      <c r="U177" s="5">
        <f t="shared" si="39"/>
        <v>826994.27773925872</v>
      </c>
      <c r="V177" s="150"/>
      <c r="W177" s="2">
        <v>172</v>
      </c>
      <c r="X177" s="118">
        <v>50072</v>
      </c>
      <c r="Y177" s="5">
        <f t="shared" si="40"/>
        <v>503766.8866700459</v>
      </c>
      <c r="Z177" s="5">
        <f t="shared" si="41"/>
        <v>4696.0932728280159</v>
      </c>
      <c r="AA177" s="5">
        <f t="shared" si="5"/>
        <v>1337.6473616943763</v>
      </c>
      <c r="AB177" s="35">
        <f t="shared" si="6"/>
        <v>3.1863484411284865E-2</v>
      </c>
      <c r="AC177" s="5">
        <f t="shared" si="7"/>
        <v>3358.4459111336396</v>
      </c>
      <c r="AD177" s="35">
        <f t="shared" si="8"/>
        <v>0.08</v>
      </c>
      <c r="AE177" s="5">
        <f t="shared" si="42"/>
        <v>137570.76069164858</v>
      </c>
      <c r="AF177" s="5">
        <f t="shared" si="43"/>
        <v>670157.28223477001</v>
      </c>
      <c r="AG177" s="5">
        <f t="shared" si="9"/>
        <v>502429.23930835153</v>
      </c>
      <c r="AH177" s="5">
        <f t="shared" si="10"/>
        <v>807728.0429264186</v>
      </c>
      <c r="AI177" s="150"/>
      <c r="AJ177" s="2">
        <v>172</v>
      </c>
      <c r="AK177" s="118">
        <v>50072</v>
      </c>
      <c r="AL177" s="5">
        <f t="shared" si="44"/>
        <v>499652.55051036779</v>
      </c>
      <c r="AM177" s="5">
        <f t="shared" si="45"/>
        <v>4585.0383715778862</v>
      </c>
      <c r="AN177" s="5">
        <f t="shared" si="11"/>
        <v>1358.1156495317609</v>
      </c>
      <c r="AO177" s="35">
        <f t="shared" si="12"/>
        <v>3.2617441415508118E-2</v>
      </c>
      <c r="AP177" s="5">
        <f t="shared" si="13"/>
        <v>3226.9227220461253</v>
      </c>
      <c r="AQ177" s="35">
        <f t="shared" si="14"/>
        <v>7.7499999999999999E-2</v>
      </c>
      <c r="AR177" s="5">
        <f t="shared" si="46"/>
        <v>141705.56513916398</v>
      </c>
      <c r="AS177" s="5">
        <f t="shared" si="47"/>
        <v>646921.03477223264</v>
      </c>
      <c r="AT177" s="5">
        <f t="shared" si="15"/>
        <v>498294.43486083602</v>
      </c>
      <c r="AU177" s="5">
        <f t="shared" si="16"/>
        <v>788626.59991139662</v>
      </c>
      <c r="AV177" s="150"/>
      <c r="AW177" s="2">
        <v>172</v>
      </c>
      <c r="AX177" s="118">
        <v>50072</v>
      </c>
      <c r="AY177" s="5">
        <f t="shared" si="48"/>
        <v>495451.00028001476</v>
      </c>
      <c r="AZ177" s="5">
        <f t="shared" si="49"/>
        <v>4474.9728547377763</v>
      </c>
      <c r="BA177" s="5">
        <f t="shared" si="17"/>
        <v>1378.4041029876844</v>
      </c>
      <c r="BB177" s="35">
        <f t="shared" si="18"/>
        <v>3.3385439178654996E-2</v>
      </c>
      <c r="BC177" s="5">
        <f t="shared" si="19"/>
        <v>3096.5687517500919</v>
      </c>
      <c r="BD177" s="35">
        <f t="shared" si="20"/>
        <v>7.4999999999999997E-2</v>
      </c>
      <c r="BE177" s="5">
        <f t="shared" si="50"/>
        <v>145927.40382297293</v>
      </c>
      <c r="BF177" s="5">
        <f t="shared" si="51"/>
        <v>623767.9271919243</v>
      </c>
      <c r="BG177" s="5">
        <f t="shared" si="21"/>
        <v>494072.5961770271</v>
      </c>
      <c r="BH177" s="5">
        <f t="shared" si="22"/>
        <v>769695.33101489721</v>
      </c>
      <c r="BI177" s="150"/>
      <c r="BJ177" s="2">
        <v>172</v>
      </c>
      <c r="BK177" s="118">
        <v>50072</v>
      </c>
      <c r="BL177" s="5">
        <f t="shared" si="52"/>
        <v>491162.57449733745</v>
      </c>
      <c r="BM177" s="5">
        <f t="shared" si="53"/>
        <v>4365.9281923596263</v>
      </c>
      <c r="BN177" s="5">
        <f t="shared" si="23"/>
        <v>1398.4876381048794</v>
      </c>
      <c r="BO177" s="35">
        <f t="shared" si="24"/>
        <v>3.4167610743618508E-2</v>
      </c>
      <c r="BP177" s="5">
        <f t="shared" si="25"/>
        <v>2967.440554254747</v>
      </c>
      <c r="BQ177" s="35">
        <f t="shared" si="26"/>
        <v>7.2499999999999995E-2</v>
      </c>
      <c r="BR177" s="5">
        <f t="shared" si="54"/>
        <v>150235.91314076754</v>
      </c>
      <c r="BS177" s="5">
        <f t="shared" si="55"/>
        <v>600703.73594508809</v>
      </c>
      <c r="BT177" s="5">
        <f t="shared" si="27"/>
        <v>489764.08685923257</v>
      </c>
      <c r="BU177" s="5">
        <f t="shared" si="28"/>
        <v>750939.64908585558</v>
      </c>
      <c r="BV177" s="150"/>
      <c r="BW177" s="2">
        <v>172</v>
      </c>
      <c r="BX177" s="118">
        <v>50072</v>
      </c>
      <c r="BY177" s="5">
        <f t="shared" si="56"/>
        <v>486787.75177017966</v>
      </c>
      <c r="BZ177" s="5">
        <f t="shared" si="57"/>
        <v>4257.9359691467689</v>
      </c>
      <c r="CA177" s="5">
        <f t="shared" si="29"/>
        <v>1418.3407504873876</v>
      </c>
      <c r="CB177" s="35">
        <f t="shared" si="30"/>
        <v>3.4964086388689808E-2</v>
      </c>
      <c r="CC177" s="5">
        <f t="shared" si="31"/>
        <v>2839.5952186593813</v>
      </c>
      <c r="CD177" s="35">
        <f t="shared" si="32"/>
        <v>7.0000000000000007E-2</v>
      </c>
      <c r="CE177" s="5">
        <f t="shared" si="58"/>
        <v>154630.58898030821</v>
      </c>
      <c r="CF177" s="5">
        <f t="shared" si="59"/>
        <v>577734.39771293639</v>
      </c>
      <c r="CG177" s="5">
        <f t="shared" si="33"/>
        <v>485369.41101969226</v>
      </c>
      <c r="CH177" s="5">
        <f t="shared" si="34"/>
        <v>732364.98669324466</v>
      </c>
    </row>
    <row r="178" spans="9:86" ht="14.25" customHeight="1">
      <c r="I178" s="150"/>
      <c r="J178" s="2">
        <v>173</v>
      </c>
      <c r="K178" s="118">
        <v>50100</v>
      </c>
      <c r="L178" s="5">
        <f t="shared" si="35"/>
        <v>506476.78180004621</v>
      </c>
      <c r="M178" s="5">
        <f t="shared" si="0"/>
        <v>4808.1062659259223</v>
      </c>
      <c r="N178" s="5">
        <f t="shared" si="1"/>
        <v>1326.0783910506048</v>
      </c>
      <c r="O178" s="35">
        <f t="shared" si="2"/>
        <v>3.1418894734032615E-2</v>
      </c>
      <c r="P178" s="5">
        <f t="shared" si="3"/>
        <v>3482.0278748753176</v>
      </c>
      <c r="Q178" s="35">
        <f t="shared" si="4"/>
        <v>8.2500000000000004E-2</v>
      </c>
      <c r="R178" s="5">
        <f t="shared" si="36"/>
        <v>134849.29659100543</v>
      </c>
      <c r="S178" s="5">
        <f t="shared" si="37"/>
        <v>696953.08741417923</v>
      </c>
      <c r="T178" s="5">
        <f t="shared" si="38"/>
        <v>505150.70340899559</v>
      </c>
      <c r="U178" s="5">
        <f t="shared" si="39"/>
        <v>831802.38400518463</v>
      </c>
      <c r="V178" s="150"/>
      <c r="W178" s="2">
        <v>173</v>
      </c>
      <c r="X178" s="118">
        <v>50100</v>
      </c>
      <c r="Y178" s="5">
        <f t="shared" si="40"/>
        <v>502429.23930835153</v>
      </c>
      <c r="Z178" s="5">
        <f t="shared" si="41"/>
        <v>4696.0932728280159</v>
      </c>
      <c r="AA178" s="5">
        <f t="shared" si="5"/>
        <v>1346.5650107723386</v>
      </c>
      <c r="AB178" s="35">
        <f t="shared" si="6"/>
        <v>3.2161305244719399E-2</v>
      </c>
      <c r="AC178" s="5">
        <f t="shared" si="7"/>
        <v>3349.5282620556773</v>
      </c>
      <c r="AD178" s="35">
        <f t="shared" si="8"/>
        <v>0.08</v>
      </c>
      <c r="AE178" s="5">
        <f t="shared" si="42"/>
        <v>138917.32570242093</v>
      </c>
      <c r="AF178" s="5">
        <f t="shared" si="43"/>
        <v>673506.81049682572</v>
      </c>
      <c r="AG178" s="5">
        <f t="shared" si="9"/>
        <v>501082.67429757921</v>
      </c>
      <c r="AH178" s="5">
        <f t="shared" si="10"/>
        <v>812424.13619924663</v>
      </c>
      <c r="AI178" s="150"/>
      <c r="AJ178" s="2">
        <v>173</v>
      </c>
      <c r="AK178" s="118">
        <v>50100</v>
      </c>
      <c r="AL178" s="5">
        <f t="shared" si="44"/>
        <v>498294.43486083602</v>
      </c>
      <c r="AM178" s="5">
        <f t="shared" si="45"/>
        <v>4585.0383715778862</v>
      </c>
      <c r="AN178" s="5">
        <f t="shared" si="11"/>
        <v>1366.8868131016538</v>
      </c>
      <c r="AO178" s="35">
        <f t="shared" si="12"/>
        <v>3.2917569632903459E-2</v>
      </c>
      <c r="AP178" s="5">
        <f t="shared" si="13"/>
        <v>3218.1515584762324</v>
      </c>
      <c r="AQ178" s="35">
        <f t="shared" si="14"/>
        <v>7.7499999999999999E-2</v>
      </c>
      <c r="AR178" s="5">
        <f t="shared" si="46"/>
        <v>143072.45195226563</v>
      </c>
      <c r="AS178" s="5">
        <f t="shared" si="47"/>
        <v>650139.18633070891</v>
      </c>
      <c r="AT178" s="5">
        <f t="shared" si="15"/>
        <v>496927.54804773437</v>
      </c>
      <c r="AU178" s="5">
        <f t="shared" si="16"/>
        <v>793211.63828297448</v>
      </c>
      <c r="AV178" s="150"/>
      <c r="AW178" s="2">
        <v>173</v>
      </c>
      <c r="AX178" s="118">
        <v>50100</v>
      </c>
      <c r="AY178" s="5">
        <f t="shared" si="48"/>
        <v>494072.5961770271</v>
      </c>
      <c r="AZ178" s="5">
        <f t="shared" si="49"/>
        <v>4474.9728547377763</v>
      </c>
      <c r="BA178" s="5">
        <f t="shared" si="17"/>
        <v>1387.019128631357</v>
      </c>
      <c r="BB178" s="35">
        <f t="shared" si="18"/>
        <v>3.3687821733817895E-2</v>
      </c>
      <c r="BC178" s="5">
        <f t="shared" si="19"/>
        <v>3087.9537261064193</v>
      </c>
      <c r="BD178" s="35">
        <f t="shared" si="20"/>
        <v>7.4999999999999997E-2</v>
      </c>
      <c r="BE178" s="5">
        <f t="shared" si="50"/>
        <v>147314.4229516043</v>
      </c>
      <c r="BF178" s="5">
        <f t="shared" si="51"/>
        <v>626855.88091803074</v>
      </c>
      <c r="BG178" s="5">
        <f t="shared" si="21"/>
        <v>492685.57704839576</v>
      </c>
      <c r="BH178" s="5">
        <f t="shared" si="22"/>
        <v>774170.3038696351</v>
      </c>
      <c r="BI178" s="150"/>
      <c r="BJ178" s="2">
        <v>173</v>
      </c>
      <c r="BK178" s="118">
        <v>50100</v>
      </c>
      <c r="BL178" s="5">
        <f t="shared" si="52"/>
        <v>489764.08685923257</v>
      </c>
      <c r="BM178" s="5">
        <f t="shared" si="53"/>
        <v>4365.9281923596263</v>
      </c>
      <c r="BN178" s="5">
        <f t="shared" si="23"/>
        <v>1406.9368342517628</v>
      </c>
      <c r="BO178" s="35">
        <f t="shared" si="24"/>
        <v>3.4472192763847373E-2</v>
      </c>
      <c r="BP178" s="5">
        <f t="shared" si="25"/>
        <v>2958.9913581078636</v>
      </c>
      <c r="BQ178" s="35">
        <f t="shared" si="26"/>
        <v>7.2499999999999995E-2</v>
      </c>
      <c r="BR178" s="5">
        <f t="shared" si="54"/>
        <v>151642.84997501932</v>
      </c>
      <c r="BS178" s="5">
        <f t="shared" si="55"/>
        <v>603662.72730319598</v>
      </c>
      <c r="BT178" s="5">
        <f t="shared" si="27"/>
        <v>488357.15002498083</v>
      </c>
      <c r="BU178" s="5">
        <f t="shared" si="28"/>
        <v>755305.57727821532</v>
      </c>
      <c r="BV178" s="150"/>
      <c r="BW178" s="2">
        <v>173</v>
      </c>
      <c r="BX178" s="118">
        <v>50100</v>
      </c>
      <c r="BY178" s="5">
        <f t="shared" si="56"/>
        <v>485369.41101969226</v>
      </c>
      <c r="BZ178" s="5">
        <f t="shared" si="57"/>
        <v>4257.9359691467689</v>
      </c>
      <c r="CA178" s="5">
        <f t="shared" si="29"/>
        <v>1426.6144048652304</v>
      </c>
      <c r="CB178" s="35">
        <f t="shared" si="30"/>
        <v>3.5270811200107138E-2</v>
      </c>
      <c r="CC178" s="5">
        <f t="shared" si="31"/>
        <v>2831.3215642815385</v>
      </c>
      <c r="CD178" s="35">
        <f t="shared" si="32"/>
        <v>7.0000000000000007E-2</v>
      </c>
      <c r="CE178" s="5">
        <f t="shared" si="58"/>
        <v>156057.20338517343</v>
      </c>
      <c r="CF178" s="5">
        <f t="shared" si="59"/>
        <v>580565.71927721798</v>
      </c>
      <c r="CG178" s="5">
        <f t="shared" si="33"/>
        <v>483942.79661482701</v>
      </c>
      <c r="CH178" s="5">
        <f t="shared" si="34"/>
        <v>736622.92266239144</v>
      </c>
    </row>
    <row r="179" spans="9:86" ht="14.25" customHeight="1">
      <c r="I179" s="150"/>
      <c r="J179" s="2">
        <v>174</v>
      </c>
      <c r="K179" s="118">
        <v>50131</v>
      </c>
      <c r="L179" s="5">
        <f t="shared" si="35"/>
        <v>505150.70340899559</v>
      </c>
      <c r="M179" s="5">
        <f t="shared" si="0"/>
        <v>4808.1062659259223</v>
      </c>
      <c r="N179" s="5">
        <f t="shared" si="1"/>
        <v>1335.1951799890776</v>
      </c>
      <c r="O179" s="35">
        <f t="shared" si="2"/>
        <v>3.1717944866240105E-2</v>
      </c>
      <c r="P179" s="5">
        <f t="shared" si="3"/>
        <v>3472.9110859368448</v>
      </c>
      <c r="Q179" s="35">
        <f t="shared" si="4"/>
        <v>8.2500000000000004E-2</v>
      </c>
      <c r="R179" s="5">
        <f t="shared" si="36"/>
        <v>136184.4917709945</v>
      </c>
      <c r="S179" s="5">
        <f t="shared" si="37"/>
        <v>700425.99850011605</v>
      </c>
      <c r="T179" s="5">
        <f t="shared" si="38"/>
        <v>503815.50822900649</v>
      </c>
      <c r="U179" s="5">
        <f t="shared" si="39"/>
        <v>836610.49027111055</v>
      </c>
      <c r="V179" s="150"/>
      <c r="W179" s="2">
        <v>174</v>
      </c>
      <c r="X179" s="118">
        <v>50131</v>
      </c>
      <c r="Y179" s="5">
        <f t="shared" si="40"/>
        <v>501082.67429757921</v>
      </c>
      <c r="Z179" s="5">
        <f t="shared" si="41"/>
        <v>4696.0932728280159</v>
      </c>
      <c r="AA179" s="5">
        <f t="shared" si="5"/>
        <v>1355.5421108441542</v>
      </c>
      <c r="AB179" s="35">
        <f t="shared" si="6"/>
        <v>3.2462717560395274E-2</v>
      </c>
      <c r="AC179" s="5">
        <f t="shared" si="7"/>
        <v>3340.5511619838617</v>
      </c>
      <c r="AD179" s="35">
        <f t="shared" si="8"/>
        <v>0.08</v>
      </c>
      <c r="AE179" s="5">
        <f t="shared" si="42"/>
        <v>140272.8678132651</v>
      </c>
      <c r="AF179" s="5">
        <f t="shared" si="43"/>
        <v>676847.36165880959</v>
      </c>
      <c r="AG179" s="5">
        <f t="shared" si="9"/>
        <v>499727.13218673505</v>
      </c>
      <c r="AH179" s="5">
        <f t="shared" si="10"/>
        <v>817120.22947207466</v>
      </c>
      <c r="AI179" s="150"/>
      <c r="AJ179" s="2">
        <v>174</v>
      </c>
      <c r="AK179" s="118">
        <v>50131</v>
      </c>
      <c r="AL179" s="5">
        <f t="shared" si="44"/>
        <v>496927.54804773437</v>
      </c>
      <c r="AM179" s="5">
        <f t="shared" si="45"/>
        <v>4585.0383715778862</v>
      </c>
      <c r="AN179" s="5">
        <f t="shared" si="11"/>
        <v>1375.714623769602</v>
      </c>
      <c r="AO179" s="35">
        <f t="shared" si="12"/>
        <v>3.3221292621212109E-2</v>
      </c>
      <c r="AP179" s="5">
        <f t="shared" si="13"/>
        <v>3209.3237478082842</v>
      </c>
      <c r="AQ179" s="35">
        <f t="shared" si="14"/>
        <v>7.7499999999999999E-2</v>
      </c>
      <c r="AR179" s="5">
        <f t="shared" si="46"/>
        <v>144448.16657603523</v>
      </c>
      <c r="AS179" s="5">
        <f t="shared" si="47"/>
        <v>653348.51007851714</v>
      </c>
      <c r="AT179" s="5">
        <f t="shared" si="15"/>
        <v>495551.83342396474</v>
      </c>
      <c r="AU179" s="5">
        <f t="shared" si="16"/>
        <v>797796.67665455234</v>
      </c>
      <c r="AV179" s="150"/>
      <c r="AW179" s="2">
        <v>174</v>
      </c>
      <c r="AX179" s="118">
        <v>50131</v>
      </c>
      <c r="AY179" s="5">
        <f t="shared" si="48"/>
        <v>492685.57704839576</v>
      </c>
      <c r="AZ179" s="5">
        <f t="shared" si="49"/>
        <v>4474.9728547377763</v>
      </c>
      <c r="BA179" s="5">
        <f t="shared" si="17"/>
        <v>1395.6879981853031</v>
      </c>
      <c r="BB179" s="35">
        <f t="shared" si="18"/>
        <v>3.3993802048275672E-2</v>
      </c>
      <c r="BC179" s="5">
        <f t="shared" si="19"/>
        <v>3079.2848565524732</v>
      </c>
      <c r="BD179" s="35">
        <f t="shared" si="20"/>
        <v>7.4999999999999997E-2</v>
      </c>
      <c r="BE179" s="5">
        <f t="shared" si="50"/>
        <v>148710.11094978961</v>
      </c>
      <c r="BF179" s="5">
        <f t="shared" si="51"/>
        <v>629935.16577458323</v>
      </c>
      <c r="BG179" s="5">
        <f t="shared" si="21"/>
        <v>491289.88905021048</v>
      </c>
      <c r="BH179" s="5">
        <f t="shared" si="22"/>
        <v>778645.27672437287</v>
      </c>
      <c r="BI179" s="150"/>
      <c r="BJ179" s="2">
        <v>174</v>
      </c>
      <c r="BK179" s="118">
        <v>50131</v>
      </c>
      <c r="BL179" s="5">
        <f t="shared" si="52"/>
        <v>488357.15002498083</v>
      </c>
      <c r="BM179" s="5">
        <f t="shared" si="53"/>
        <v>4365.9281923596263</v>
      </c>
      <c r="BN179" s="5">
        <f t="shared" si="23"/>
        <v>1415.4370776253672</v>
      </c>
      <c r="BO179" s="35">
        <f t="shared" si="24"/>
        <v>3.4780375245116332E-2</v>
      </c>
      <c r="BP179" s="5">
        <f t="shared" si="25"/>
        <v>2950.4911147342591</v>
      </c>
      <c r="BQ179" s="35">
        <f t="shared" si="26"/>
        <v>7.2499999999999995E-2</v>
      </c>
      <c r="BR179" s="5">
        <f t="shared" si="54"/>
        <v>153058.28705264468</v>
      </c>
      <c r="BS179" s="5">
        <f t="shared" si="55"/>
        <v>606613.21841793018</v>
      </c>
      <c r="BT179" s="5">
        <f t="shared" si="27"/>
        <v>486941.71294735547</v>
      </c>
      <c r="BU179" s="5">
        <f t="shared" si="28"/>
        <v>759671.50547057483</v>
      </c>
      <c r="BV179" s="150"/>
      <c r="BW179" s="2">
        <v>174</v>
      </c>
      <c r="BX179" s="118">
        <v>50131</v>
      </c>
      <c r="BY179" s="5">
        <f t="shared" si="56"/>
        <v>483942.79661482701</v>
      </c>
      <c r="BZ179" s="5">
        <f t="shared" si="57"/>
        <v>4257.9359691467689</v>
      </c>
      <c r="CA179" s="5">
        <f t="shared" si="29"/>
        <v>1434.9363222269444</v>
      </c>
      <c r="CB179" s="35">
        <f t="shared" si="30"/>
        <v>3.5581138901481006E-2</v>
      </c>
      <c r="CC179" s="5">
        <f t="shared" si="31"/>
        <v>2822.9996469198245</v>
      </c>
      <c r="CD179" s="35">
        <f t="shared" si="32"/>
        <v>7.0000000000000007E-2</v>
      </c>
      <c r="CE179" s="5">
        <f t="shared" si="58"/>
        <v>157492.13970740038</v>
      </c>
      <c r="CF179" s="5">
        <f t="shared" si="59"/>
        <v>583388.71892413776</v>
      </c>
      <c r="CG179" s="5">
        <f t="shared" si="33"/>
        <v>482507.86029260006</v>
      </c>
      <c r="CH179" s="5">
        <f t="shared" si="34"/>
        <v>740880.85863153811</v>
      </c>
    </row>
    <row r="180" spans="9:86" ht="14.25" customHeight="1">
      <c r="I180" s="150"/>
      <c r="J180" s="2">
        <v>175</v>
      </c>
      <c r="K180" s="118">
        <v>50161</v>
      </c>
      <c r="L180" s="5">
        <f t="shared" si="35"/>
        <v>503815.50822900649</v>
      </c>
      <c r="M180" s="5">
        <f t="shared" si="0"/>
        <v>4808.1062659259223</v>
      </c>
      <c r="N180" s="5">
        <f t="shared" si="1"/>
        <v>1344.3746468515028</v>
      </c>
      <c r="O180" s="35">
        <f t="shared" si="2"/>
        <v>3.2020641482288587E-2</v>
      </c>
      <c r="P180" s="5">
        <f t="shared" si="3"/>
        <v>3463.7316190744195</v>
      </c>
      <c r="Q180" s="35">
        <f t="shared" si="4"/>
        <v>8.2500000000000004E-2</v>
      </c>
      <c r="R180" s="5">
        <f t="shared" si="36"/>
        <v>137528.866417846</v>
      </c>
      <c r="S180" s="5">
        <f t="shared" si="37"/>
        <v>703889.73011919053</v>
      </c>
      <c r="T180" s="5">
        <f t="shared" si="38"/>
        <v>502471.13358215499</v>
      </c>
      <c r="U180" s="5">
        <f t="shared" si="39"/>
        <v>841418.59653703659</v>
      </c>
      <c r="V180" s="150"/>
      <c r="W180" s="2">
        <v>175</v>
      </c>
      <c r="X180" s="118">
        <v>50161</v>
      </c>
      <c r="Y180" s="5">
        <f t="shared" si="40"/>
        <v>499727.13218673505</v>
      </c>
      <c r="Z180" s="5">
        <f t="shared" si="41"/>
        <v>4696.0932728280159</v>
      </c>
      <c r="AA180" s="5">
        <f t="shared" si="5"/>
        <v>1364.5790582497821</v>
      </c>
      <c r="AB180" s="35">
        <f t="shared" si="6"/>
        <v>3.2767779942911912E-2</v>
      </c>
      <c r="AC180" s="5">
        <f t="shared" si="7"/>
        <v>3331.5142145782338</v>
      </c>
      <c r="AD180" s="35">
        <f t="shared" si="8"/>
        <v>0.08</v>
      </c>
      <c r="AE180" s="5">
        <f t="shared" si="42"/>
        <v>141637.44687151487</v>
      </c>
      <c r="AF180" s="5">
        <f t="shared" si="43"/>
        <v>680178.87587338779</v>
      </c>
      <c r="AG180" s="5">
        <f t="shared" si="9"/>
        <v>498362.55312848528</v>
      </c>
      <c r="AH180" s="5">
        <f t="shared" si="10"/>
        <v>821816.32274490269</v>
      </c>
      <c r="AI180" s="150"/>
      <c r="AJ180" s="2">
        <v>175</v>
      </c>
      <c r="AK180" s="118">
        <v>50161</v>
      </c>
      <c r="AL180" s="5">
        <f t="shared" si="44"/>
        <v>495551.83342396474</v>
      </c>
      <c r="AM180" s="5">
        <f t="shared" si="45"/>
        <v>4585.0383715778862</v>
      </c>
      <c r="AN180" s="5">
        <f t="shared" si="11"/>
        <v>1384.5994473814471</v>
      </c>
      <c r="AO180" s="35">
        <f t="shared" si="12"/>
        <v>3.3528668946246017E-2</v>
      </c>
      <c r="AP180" s="5">
        <f t="shared" si="13"/>
        <v>3200.4389241964391</v>
      </c>
      <c r="AQ180" s="35">
        <f t="shared" si="14"/>
        <v>7.7499999999999999E-2</v>
      </c>
      <c r="AR180" s="5">
        <f t="shared" si="46"/>
        <v>145832.76602341668</v>
      </c>
      <c r="AS180" s="5">
        <f t="shared" si="47"/>
        <v>656548.94900271355</v>
      </c>
      <c r="AT180" s="5">
        <f t="shared" si="15"/>
        <v>494167.23397658329</v>
      </c>
      <c r="AU180" s="5">
        <f t="shared" si="16"/>
        <v>802381.7150261302</v>
      </c>
      <c r="AV180" s="150"/>
      <c r="AW180" s="2">
        <v>175</v>
      </c>
      <c r="AX180" s="118">
        <v>50161</v>
      </c>
      <c r="AY180" s="5">
        <f t="shared" si="48"/>
        <v>491289.88905021048</v>
      </c>
      <c r="AZ180" s="5">
        <f t="shared" si="49"/>
        <v>4474.9728547377763</v>
      </c>
      <c r="BA180" s="5">
        <f t="shared" si="17"/>
        <v>1404.4110481739613</v>
      </c>
      <c r="BB180" s="35">
        <f t="shared" si="18"/>
        <v>3.4303438669720202E-2</v>
      </c>
      <c r="BC180" s="5">
        <f t="shared" si="19"/>
        <v>3070.561806563815</v>
      </c>
      <c r="BD180" s="35">
        <f t="shared" si="20"/>
        <v>7.4999999999999997E-2</v>
      </c>
      <c r="BE180" s="5">
        <f t="shared" si="50"/>
        <v>150114.52199796357</v>
      </c>
      <c r="BF180" s="5">
        <f t="shared" si="51"/>
        <v>633005.7275811471</v>
      </c>
      <c r="BG180" s="5">
        <f t="shared" si="21"/>
        <v>489885.47800203651</v>
      </c>
      <c r="BH180" s="5">
        <f t="shared" si="22"/>
        <v>783120.24957911065</v>
      </c>
      <c r="BI180" s="150"/>
      <c r="BJ180" s="2">
        <v>175</v>
      </c>
      <c r="BK180" s="118">
        <v>50161</v>
      </c>
      <c r="BL180" s="5">
        <f t="shared" si="52"/>
        <v>486941.71294735547</v>
      </c>
      <c r="BM180" s="5">
        <f t="shared" si="53"/>
        <v>4365.9281923596263</v>
      </c>
      <c r="BN180" s="5">
        <f t="shared" si="23"/>
        <v>1423.9886766360205</v>
      </c>
      <c r="BO180" s="35">
        <f t="shared" si="24"/>
        <v>3.509221671769093E-2</v>
      </c>
      <c r="BP180" s="5">
        <f t="shared" si="25"/>
        <v>2941.9395157236058</v>
      </c>
      <c r="BQ180" s="35">
        <f t="shared" si="26"/>
        <v>7.2499999999999995E-2</v>
      </c>
      <c r="BR180" s="5">
        <f t="shared" si="54"/>
        <v>154482.27572928069</v>
      </c>
      <c r="BS180" s="5">
        <f t="shared" si="55"/>
        <v>609555.1579336538</v>
      </c>
      <c r="BT180" s="5">
        <f t="shared" si="27"/>
        <v>485517.72427071945</v>
      </c>
      <c r="BU180" s="5">
        <f t="shared" si="28"/>
        <v>764037.43366293446</v>
      </c>
      <c r="BV180" s="150"/>
      <c r="BW180" s="2">
        <v>175</v>
      </c>
      <c r="BX180" s="118">
        <v>50161</v>
      </c>
      <c r="BY180" s="5">
        <f t="shared" si="56"/>
        <v>482507.86029260006</v>
      </c>
      <c r="BZ180" s="5">
        <f t="shared" si="57"/>
        <v>4257.9359691467689</v>
      </c>
      <c r="CA180" s="5">
        <f t="shared" si="29"/>
        <v>1443.3067841066018</v>
      </c>
      <c r="CB180" s="35">
        <f t="shared" si="30"/>
        <v>3.5895128006363054E-2</v>
      </c>
      <c r="CC180" s="5">
        <f t="shared" si="31"/>
        <v>2814.6291850401672</v>
      </c>
      <c r="CD180" s="35">
        <f t="shared" si="32"/>
        <v>7.0000000000000007E-2</v>
      </c>
      <c r="CE180" s="5">
        <f t="shared" si="58"/>
        <v>158935.44649150697</v>
      </c>
      <c r="CF180" s="5">
        <f t="shared" si="59"/>
        <v>586203.3481091779</v>
      </c>
      <c r="CG180" s="5">
        <f t="shared" si="33"/>
        <v>481064.55350849347</v>
      </c>
      <c r="CH180" s="5">
        <f t="shared" si="34"/>
        <v>745138.79460068489</v>
      </c>
    </row>
    <row r="181" spans="9:86" ht="14.25" customHeight="1">
      <c r="I181" s="150"/>
      <c r="J181" s="2">
        <v>176</v>
      </c>
      <c r="K181" s="118">
        <v>50192</v>
      </c>
      <c r="L181" s="5">
        <f t="shared" si="35"/>
        <v>502471.13358215499</v>
      </c>
      <c r="M181" s="5">
        <f t="shared" si="0"/>
        <v>4808.1062659259223</v>
      </c>
      <c r="N181" s="5">
        <f t="shared" si="1"/>
        <v>1353.6172225486066</v>
      </c>
      <c r="O181" s="35">
        <f t="shared" si="2"/>
        <v>3.2327044450857892E-2</v>
      </c>
      <c r="P181" s="5">
        <f t="shared" si="3"/>
        <v>3454.4890433773157</v>
      </c>
      <c r="Q181" s="35">
        <f t="shared" si="4"/>
        <v>8.2500000000000004E-2</v>
      </c>
      <c r="R181" s="5">
        <f t="shared" si="36"/>
        <v>138882.48364039461</v>
      </c>
      <c r="S181" s="5">
        <f t="shared" si="37"/>
        <v>707344.21916256787</v>
      </c>
      <c r="T181" s="5">
        <f t="shared" si="38"/>
        <v>501117.51635960641</v>
      </c>
      <c r="U181" s="5">
        <f t="shared" si="39"/>
        <v>846226.70280296251</v>
      </c>
      <c r="V181" s="150"/>
      <c r="W181" s="2">
        <v>176</v>
      </c>
      <c r="X181" s="118">
        <v>50192</v>
      </c>
      <c r="Y181" s="5">
        <f t="shared" si="40"/>
        <v>498362.55312848528</v>
      </c>
      <c r="Z181" s="5">
        <f t="shared" si="41"/>
        <v>4696.0932728280159</v>
      </c>
      <c r="AA181" s="5">
        <f t="shared" si="5"/>
        <v>1373.6762519714471</v>
      </c>
      <c r="AB181" s="35">
        <f t="shared" si="6"/>
        <v>3.3076552241290719E-2</v>
      </c>
      <c r="AC181" s="5">
        <f t="shared" si="7"/>
        <v>3322.4170208565688</v>
      </c>
      <c r="AD181" s="35">
        <f t="shared" si="8"/>
        <v>0.08</v>
      </c>
      <c r="AE181" s="5">
        <f t="shared" si="42"/>
        <v>143011.12312348632</v>
      </c>
      <c r="AF181" s="5">
        <f t="shared" si="43"/>
        <v>683501.29289424431</v>
      </c>
      <c r="AG181" s="5">
        <f t="shared" si="9"/>
        <v>496988.87687651382</v>
      </c>
      <c r="AH181" s="5">
        <f t="shared" si="10"/>
        <v>826512.4160177306</v>
      </c>
      <c r="AI181" s="150"/>
      <c r="AJ181" s="2">
        <v>176</v>
      </c>
      <c r="AK181" s="118">
        <v>50192</v>
      </c>
      <c r="AL181" s="5">
        <f t="shared" si="44"/>
        <v>494167.23397658329</v>
      </c>
      <c r="AM181" s="5">
        <f t="shared" si="45"/>
        <v>4585.0383715778862</v>
      </c>
      <c r="AN181" s="5">
        <f t="shared" si="11"/>
        <v>1393.541652145786</v>
      </c>
      <c r="AO181" s="35">
        <f t="shared" si="12"/>
        <v>3.3839758438014629E-2</v>
      </c>
      <c r="AP181" s="5">
        <f t="shared" si="13"/>
        <v>3191.4967194321002</v>
      </c>
      <c r="AQ181" s="35">
        <f t="shared" si="14"/>
        <v>7.7499999999999999E-2</v>
      </c>
      <c r="AR181" s="5">
        <f t="shared" si="46"/>
        <v>147226.30767556248</v>
      </c>
      <c r="AS181" s="5">
        <f t="shared" si="47"/>
        <v>659740.44572214561</v>
      </c>
      <c r="AT181" s="5">
        <f t="shared" si="15"/>
        <v>492773.69232443749</v>
      </c>
      <c r="AU181" s="5">
        <f t="shared" si="16"/>
        <v>806966.75339770806</v>
      </c>
      <c r="AV181" s="150"/>
      <c r="AW181" s="2">
        <v>176</v>
      </c>
      <c r="AX181" s="118">
        <v>50192</v>
      </c>
      <c r="AY181" s="5">
        <f t="shared" si="48"/>
        <v>489885.47800203651</v>
      </c>
      <c r="AZ181" s="5">
        <f t="shared" si="49"/>
        <v>4474.9728547377763</v>
      </c>
      <c r="BA181" s="5">
        <f t="shared" si="17"/>
        <v>1413.1886172250483</v>
      </c>
      <c r="BB181" s="35">
        <f t="shared" si="18"/>
        <v>3.4616791409828408E-2</v>
      </c>
      <c r="BC181" s="5">
        <f t="shared" si="19"/>
        <v>3061.7842375127279</v>
      </c>
      <c r="BD181" s="35">
        <f t="shared" si="20"/>
        <v>7.4999999999999997E-2</v>
      </c>
      <c r="BE181" s="5">
        <f t="shared" si="50"/>
        <v>151527.71061518861</v>
      </c>
      <c r="BF181" s="5">
        <f t="shared" si="51"/>
        <v>636067.51181865984</v>
      </c>
      <c r="BG181" s="5">
        <f t="shared" si="21"/>
        <v>488472.28938481148</v>
      </c>
      <c r="BH181" s="5">
        <f t="shared" si="22"/>
        <v>787595.22243384842</v>
      </c>
      <c r="BI181" s="150"/>
      <c r="BJ181" s="2">
        <v>176</v>
      </c>
      <c r="BK181" s="118">
        <v>50192</v>
      </c>
      <c r="BL181" s="5">
        <f t="shared" si="52"/>
        <v>485517.72427071945</v>
      </c>
      <c r="BM181" s="5">
        <f t="shared" si="53"/>
        <v>4365.9281923596263</v>
      </c>
      <c r="BN181" s="5">
        <f t="shared" si="23"/>
        <v>1432.591941557363</v>
      </c>
      <c r="BO181" s="35">
        <f t="shared" si="24"/>
        <v>3.5407776975620323E-2</v>
      </c>
      <c r="BP181" s="5">
        <f t="shared" si="25"/>
        <v>2933.3362508022633</v>
      </c>
      <c r="BQ181" s="35">
        <f t="shared" si="26"/>
        <v>7.2499999999999995E-2</v>
      </c>
      <c r="BR181" s="5">
        <f t="shared" si="54"/>
        <v>155914.86767083805</v>
      </c>
      <c r="BS181" s="5">
        <f t="shared" si="55"/>
        <v>612488.49418445607</v>
      </c>
      <c r="BT181" s="5">
        <f t="shared" si="27"/>
        <v>484085.13232916209</v>
      </c>
      <c r="BU181" s="5">
        <f t="shared" si="28"/>
        <v>768403.36185529409</v>
      </c>
      <c r="BV181" s="150"/>
      <c r="BW181" s="2">
        <v>176</v>
      </c>
      <c r="BX181" s="118">
        <v>50192</v>
      </c>
      <c r="BY181" s="5">
        <f t="shared" si="56"/>
        <v>481064.55350849347</v>
      </c>
      <c r="BZ181" s="5">
        <f t="shared" si="57"/>
        <v>4257.9359691467689</v>
      </c>
      <c r="CA181" s="5">
        <f t="shared" si="29"/>
        <v>1451.726073680557</v>
      </c>
      <c r="CB181" s="35">
        <f t="shared" si="30"/>
        <v>3.6212838291896955E-2</v>
      </c>
      <c r="CC181" s="5">
        <f t="shared" si="31"/>
        <v>2806.2098954662119</v>
      </c>
      <c r="CD181" s="35">
        <f t="shared" si="32"/>
        <v>7.0000000000000007E-2</v>
      </c>
      <c r="CE181" s="5">
        <f t="shared" si="58"/>
        <v>160387.17256518753</v>
      </c>
      <c r="CF181" s="5">
        <f t="shared" si="59"/>
        <v>589009.55800464412</v>
      </c>
      <c r="CG181" s="5">
        <f t="shared" si="33"/>
        <v>479612.82743481291</v>
      </c>
      <c r="CH181" s="5">
        <f t="shared" si="34"/>
        <v>749396.73056983168</v>
      </c>
    </row>
    <row r="182" spans="9:86" ht="14.25" customHeight="1">
      <c r="I182" s="150"/>
      <c r="J182" s="2">
        <v>177</v>
      </c>
      <c r="K182" s="118">
        <v>50222</v>
      </c>
      <c r="L182" s="5">
        <f t="shared" si="35"/>
        <v>501117.51635960641</v>
      </c>
      <c r="M182" s="5">
        <f t="shared" si="0"/>
        <v>4808.1062659259223</v>
      </c>
      <c r="N182" s="5">
        <f t="shared" si="1"/>
        <v>1362.9233409536282</v>
      </c>
      <c r="O182" s="35">
        <f t="shared" si="2"/>
        <v>3.2637214939633022E-2</v>
      </c>
      <c r="P182" s="5">
        <f t="shared" si="3"/>
        <v>3445.1829249722941</v>
      </c>
      <c r="Q182" s="35">
        <f t="shared" si="4"/>
        <v>8.2500000000000004E-2</v>
      </c>
      <c r="R182" s="5">
        <f t="shared" si="36"/>
        <v>140245.40698134823</v>
      </c>
      <c r="S182" s="5">
        <f t="shared" si="37"/>
        <v>710789.40208754013</v>
      </c>
      <c r="T182" s="5">
        <f t="shared" si="38"/>
        <v>499754.59301865275</v>
      </c>
      <c r="U182" s="5">
        <f t="shared" si="39"/>
        <v>851034.80906888843</v>
      </c>
      <c r="V182" s="150"/>
      <c r="W182" s="2">
        <v>177</v>
      </c>
      <c r="X182" s="118">
        <v>50222</v>
      </c>
      <c r="Y182" s="5">
        <f t="shared" si="40"/>
        <v>496988.87687651382</v>
      </c>
      <c r="Z182" s="5">
        <f t="shared" si="41"/>
        <v>4696.0932728280159</v>
      </c>
      <c r="AA182" s="5">
        <f t="shared" si="5"/>
        <v>1382.8340936512568</v>
      </c>
      <c r="AB182" s="35">
        <f t="shared" si="6"/>
        <v>3.3389095603317043E-2</v>
      </c>
      <c r="AC182" s="5">
        <f t="shared" si="7"/>
        <v>3313.2591791767591</v>
      </c>
      <c r="AD182" s="35">
        <f t="shared" si="8"/>
        <v>0.08</v>
      </c>
      <c r="AE182" s="5">
        <f t="shared" si="42"/>
        <v>144393.95721713759</v>
      </c>
      <c r="AF182" s="5">
        <f t="shared" si="43"/>
        <v>686814.55207342107</v>
      </c>
      <c r="AG182" s="5">
        <f t="shared" si="9"/>
        <v>495606.04278286255</v>
      </c>
      <c r="AH182" s="5">
        <f t="shared" si="10"/>
        <v>831208.50929055864</v>
      </c>
      <c r="AI182" s="150"/>
      <c r="AJ182" s="2">
        <v>177</v>
      </c>
      <c r="AK182" s="118">
        <v>50222</v>
      </c>
      <c r="AL182" s="5">
        <f t="shared" si="44"/>
        <v>492773.69232443749</v>
      </c>
      <c r="AM182" s="5">
        <f t="shared" si="45"/>
        <v>4585.0383715778862</v>
      </c>
      <c r="AN182" s="5">
        <f t="shared" si="11"/>
        <v>1402.5416086492273</v>
      </c>
      <c r="AO182" s="35">
        <f t="shared" si="12"/>
        <v>3.4154622225063283E-2</v>
      </c>
      <c r="AP182" s="5">
        <f t="shared" si="13"/>
        <v>3182.4967629286589</v>
      </c>
      <c r="AQ182" s="35">
        <f t="shared" si="14"/>
        <v>7.7499999999999999E-2</v>
      </c>
      <c r="AR182" s="5">
        <f t="shared" si="46"/>
        <v>148628.8492842117</v>
      </c>
      <c r="AS182" s="5">
        <f t="shared" si="47"/>
        <v>662922.94248507428</v>
      </c>
      <c r="AT182" s="5">
        <f t="shared" si="15"/>
        <v>491371.15071578824</v>
      </c>
      <c r="AU182" s="5">
        <f t="shared" si="16"/>
        <v>811551.79176928592</v>
      </c>
      <c r="AV182" s="150"/>
      <c r="AW182" s="2">
        <v>177</v>
      </c>
      <c r="AX182" s="118">
        <v>50222</v>
      </c>
      <c r="AY182" s="5">
        <f t="shared" si="48"/>
        <v>488472.28938481148</v>
      </c>
      <c r="AZ182" s="5">
        <f t="shared" si="49"/>
        <v>4474.9728547377763</v>
      </c>
      <c r="BA182" s="5">
        <f t="shared" si="17"/>
        <v>1422.0210460827047</v>
      </c>
      <c r="BB182" s="35">
        <f t="shared" si="18"/>
        <v>3.4933921378597348E-2</v>
      </c>
      <c r="BC182" s="5">
        <f t="shared" si="19"/>
        <v>3052.9518086550715</v>
      </c>
      <c r="BD182" s="35">
        <f t="shared" si="20"/>
        <v>7.4999999999999997E-2</v>
      </c>
      <c r="BE182" s="5">
        <f t="shared" si="50"/>
        <v>152949.7316612713</v>
      </c>
      <c r="BF182" s="5">
        <f t="shared" si="51"/>
        <v>639120.46362731489</v>
      </c>
      <c r="BG182" s="5">
        <f t="shared" si="21"/>
        <v>487050.26833872875</v>
      </c>
      <c r="BH182" s="5">
        <f t="shared" si="22"/>
        <v>792070.1952885862</v>
      </c>
      <c r="BI182" s="150"/>
      <c r="BJ182" s="2">
        <v>177</v>
      </c>
      <c r="BK182" s="118">
        <v>50222</v>
      </c>
      <c r="BL182" s="5">
        <f t="shared" si="52"/>
        <v>484085.13232916209</v>
      </c>
      <c r="BM182" s="5">
        <f t="shared" si="53"/>
        <v>4365.9281923596263</v>
      </c>
      <c r="BN182" s="5">
        <f t="shared" si="23"/>
        <v>1441.2471845376053</v>
      </c>
      <c r="BO182" s="35">
        <f t="shared" si="24"/>
        <v>3.5727117111068907E-2</v>
      </c>
      <c r="BP182" s="5">
        <f t="shared" si="25"/>
        <v>2924.681007822021</v>
      </c>
      <c r="BQ182" s="35">
        <f t="shared" si="26"/>
        <v>7.2499999999999995E-2</v>
      </c>
      <c r="BR182" s="5">
        <f t="shared" si="54"/>
        <v>157356.11485537566</v>
      </c>
      <c r="BS182" s="5">
        <f t="shared" si="55"/>
        <v>615413.17519227811</v>
      </c>
      <c r="BT182" s="5">
        <f t="shared" si="27"/>
        <v>482643.88514462451</v>
      </c>
      <c r="BU182" s="5">
        <f t="shared" si="28"/>
        <v>772769.29004765372</v>
      </c>
      <c r="BV182" s="150"/>
      <c r="BW182" s="2">
        <v>177</v>
      </c>
      <c r="BX182" s="118">
        <v>50222</v>
      </c>
      <c r="BY182" s="5">
        <f t="shared" si="56"/>
        <v>479612.82743481291</v>
      </c>
      <c r="BZ182" s="5">
        <f t="shared" si="57"/>
        <v>4257.9359691467689</v>
      </c>
      <c r="CA182" s="5">
        <f t="shared" si="29"/>
        <v>1460.194475777027</v>
      </c>
      <c r="CB182" s="35">
        <f t="shared" si="30"/>
        <v>3.6534330833146639E-2</v>
      </c>
      <c r="CC182" s="5">
        <f t="shared" si="31"/>
        <v>2797.7414933697419</v>
      </c>
      <c r="CD182" s="35">
        <f t="shared" si="32"/>
        <v>7.0000000000000007E-2</v>
      </c>
      <c r="CE182" s="5">
        <f t="shared" si="58"/>
        <v>161847.36704096457</v>
      </c>
      <c r="CF182" s="5">
        <f t="shared" si="59"/>
        <v>591807.2994980138</v>
      </c>
      <c r="CG182" s="5">
        <f t="shared" si="33"/>
        <v>478152.63295903587</v>
      </c>
      <c r="CH182" s="5">
        <f t="shared" si="34"/>
        <v>753654.66653897834</v>
      </c>
    </row>
    <row r="183" spans="9:86" ht="14.25" customHeight="1">
      <c r="I183" s="150"/>
      <c r="J183" s="2">
        <v>178</v>
      </c>
      <c r="K183" s="118">
        <v>50253</v>
      </c>
      <c r="L183" s="5">
        <f t="shared" si="35"/>
        <v>499754.59301865275</v>
      </c>
      <c r="M183" s="5">
        <f t="shared" si="0"/>
        <v>4808.1062659259223</v>
      </c>
      <c r="N183" s="5">
        <f t="shared" si="1"/>
        <v>1372.2934389226848</v>
      </c>
      <c r="O183" s="35">
        <f t="shared" si="2"/>
        <v>3.295121545077543E-2</v>
      </c>
      <c r="P183" s="5">
        <f t="shared" si="3"/>
        <v>3435.8128270032375</v>
      </c>
      <c r="Q183" s="35">
        <f t="shared" si="4"/>
        <v>8.2500000000000004E-2</v>
      </c>
      <c r="R183" s="5">
        <f t="shared" si="36"/>
        <v>141617.70042027091</v>
      </c>
      <c r="S183" s="5">
        <f t="shared" si="37"/>
        <v>714225.21491454332</v>
      </c>
      <c r="T183" s="5">
        <f t="shared" si="38"/>
        <v>498382.29957973008</v>
      </c>
      <c r="U183" s="5">
        <f t="shared" si="39"/>
        <v>855842.91533481423</v>
      </c>
      <c r="V183" s="150"/>
      <c r="W183" s="2">
        <v>178</v>
      </c>
      <c r="X183" s="118">
        <v>50253</v>
      </c>
      <c r="Y183" s="5">
        <f t="shared" si="40"/>
        <v>495606.04278286255</v>
      </c>
      <c r="Z183" s="5">
        <f t="shared" si="41"/>
        <v>4696.0932728280159</v>
      </c>
      <c r="AA183" s="5">
        <f t="shared" si="5"/>
        <v>1392.0529876089317</v>
      </c>
      <c r="AB183" s="35">
        <f t="shared" si="6"/>
        <v>3.3705472511007903E-2</v>
      </c>
      <c r="AC183" s="5">
        <f t="shared" si="7"/>
        <v>3304.0402852190841</v>
      </c>
      <c r="AD183" s="35">
        <f t="shared" si="8"/>
        <v>8.0000000000000016E-2</v>
      </c>
      <c r="AE183" s="5">
        <f t="shared" si="42"/>
        <v>145786.01020474653</v>
      </c>
      <c r="AF183" s="5">
        <f t="shared" si="43"/>
        <v>690118.59235864016</v>
      </c>
      <c r="AG183" s="5">
        <f t="shared" si="9"/>
        <v>494213.98979525361</v>
      </c>
      <c r="AH183" s="5">
        <f t="shared" si="10"/>
        <v>835904.60256338667</v>
      </c>
      <c r="AI183" s="150"/>
      <c r="AJ183" s="2">
        <v>178</v>
      </c>
      <c r="AK183" s="118">
        <v>50253</v>
      </c>
      <c r="AL183" s="5">
        <f t="shared" si="44"/>
        <v>491371.15071578824</v>
      </c>
      <c r="AM183" s="5">
        <f t="shared" si="45"/>
        <v>4585.0383715778862</v>
      </c>
      <c r="AN183" s="5">
        <f t="shared" si="11"/>
        <v>1411.599689871754</v>
      </c>
      <c r="AO183" s="35">
        <f t="shared" si="12"/>
        <v>3.4473322769937649E-2</v>
      </c>
      <c r="AP183" s="5">
        <f t="shared" si="13"/>
        <v>3173.4386817061322</v>
      </c>
      <c r="AQ183" s="35">
        <f t="shared" si="14"/>
        <v>7.7499999999999999E-2</v>
      </c>
      <c r="AR183" s="5">
        <f t="shared" si="46"/>
        <v>150040.44897408344</v>
      </c>
      <c r="AS183" s="5">
        <f t="shared" si="47"/>
        <v>666096.38116678037</v>
      </c>
      <c r="AT183" s="5">
        <f t="shared" si="15"/>
        <v>489959.55102591647</v>
      </c>
      <c r="AU183" s="5">
        <f t="shared" si="16"/>
        <v>816136.83014086378</v>
      </c>
      <c r="AV183" s="150"/>
      <c r="AW183" s="2">
        <v>178</v>
      </c>
      <c r="AX183" s="118">
        <v>50253</v>
      </c>
      <c r="AY183" s="5">
        <f t="shared" si="48"/>
        <v>487050.26833872875</v>
      </c>
      <c r="AZ183" s="5">
        <f t="shared" si="49"/>
        <v>4474.9728547377763</v>
      </c>
      <c r="BA183" s="5">
        <f t="shared" si="17"/>
        <v>1430.9086776207218</v>
      </c>
      <c r="BB183" s="35">
        <f t="shared" si="18"/>
        <v>3.5254891019805001E-2</v>
      </c>
      <c r="BC183" s="5">
        <f t="shared" si="19"/>
        <v>3044.0641771170544</v>
      </c>
      <c r="BD183" s="35">
        <f t="shared" si="20"/>
        <v>7.4999999999999997E-2</v>
      </c>
      <c r="BE183" s="5">
        <f t="shared" si="50"/>
        <v>154380.64033889203</v>
      </c>
      <c r="BF183" s="5">
        <f t="shared" si="51"/>
        <v>642164.52780443197</v>
      </c>
      <c r="BG183" s="5">
        <f t="shared" si="21"/>
        <v>485619.35966110806</v>
      </c>
      <c r="BH183" s="5">
        <f t="shared" si="22"/>
        <v>796545.16814332397</v>
      </c>
      <c r="BI183" s="150"/>
      <c r="BJ183" s="2">
        <v>178</v>
      </c>
      <c r="BK183" s="118">
        <v>50253</v>
      </c>
      <c r="BL183" s="5">
        <f t="shared" si="52"/>
        <v>482643.88514462451</v>
      </c>
      <c r="BM183" s="5">
        <f t="shared" si="53"/>
        <v>4365.9281923596263</v>
      </c>
      <c r="BN183" s="5">
        <f t="shared" si="23"/>
        <v>1449.9547196108533</v>
      </c>
      <c r="BO183" s="35">
        <f t="shared" si="24"/>
        <v>3.605029954977361E-2</v>
      </c>
      <c r="BP183" s="5">
        <f t="shared" si="25"/>
        <v>2915.973472748773</v>
      </c>
      <c r="BQ183" s="35">
        <f t="shared" si="26"/>
        <v>7.2499999999999995E-2</v>
      </c>
      <c r="BR183" s="5">
        <f t="shared" si="54"/>
        <v>158806.06957498653</v>
      </c>
      <c r="BS183" s="5">
        <f t="shared" si="55"/>
        <v>618329.14866502688</v>
      </c>
      <c r="BT183" s="5">
        <f t="shared" si="27"/>
        <v>481193.93042501365</v>
      </c>
      <c r="BU183" s="5">
        <f t="shared" si="28"/>
        <v>777135.21824001335</v>
      </c>
      <c r="BV183" s="150"/>
      <c r="BW183" s="2">
        <v>178</v>
      </c>
      <c r="BX183" s="118">
        <v>50253</v>
      </c>
      <c r="BY183" s="5">
        <f t="shared" si="56"/>
        <v>478152.63295903587</v>
      </c>
      <c r="BZ183" s="5">
        <f t="shared" si="57"/>
        <v>4257.9359691467689</v>
      </c>
      <c r="CA183" s="5">
        <f t="shared" si="29"/>
        <v>1468.7122768857262</v>
      </c>
      <c r="CB183" s="35">
        <f t="shared" si="30"/>
        <v>3.6859668038550022E-2</v>
      </c>
      <c r="CC183" s="5">
        <f t="shared" si="31"/>
        <v>2789.2236922610427</v>
      </c>
      <c r="CD183" s="35">
        <f t="shared" si="32"/>
        <v>7.0000000000000007E-2</v>
      </c>
      <c r="CE183" s="5">
        <f t="shared" si="58"/>
        <v>163316.07931785029</v>
      </c>
      <c r="CF183" s="5">
        <f t="shared" si="59"/>
        <v>594596.52319027483</v>
      </c>
      <c r="CG183" s="5">
        <f t="shared" si="33"/>
        <v>476683.92068215011</v>
      </c>
      <c r="CH183" s="5">
        <f t="shared" si="34"/>
        <v>757912.60250812513</v>
      </c>
    </row>
    <row r="184" spans="9:86" ht="14.25" customHeight="1">
      <c r="I184" s="150"/>
      <c r="J184" s="2">
        <v>179</v>
      </c>
      <c r="K184" s="118">
        <v>50284</v>
      </c>
      <c r="L184" s="5">
        <f t="shared" si="35"/>
        <v>498382.29957973008</v>
      </c>
      <c r="M184" s="5">
        <f t="shared" si="0"/>
        <v>4808.1062659259223</v>
      </c>
      <c r="N184" s="5">
        <f t="shared" si="1"/>
        <v>1381.7279563152779</v>
      </c>
      <c r="O184" s="35">
        <f t="shared" si="2"/>
        <v>3.3269109857563844E-2</v>
      </c>
      <c r="P184" s="5">
        <f t="shared" si="3"/>
        <v>3426.3783096106445</v>
      </c>
      <c r="Q184" s="35">
        <f t="shared" si="4"/>
        <v>8.2500000000000004E-2</v>
      </c>
      <c r="R184" s="5">
        <f t="shared" si="36"/>
        <v>142999.42837658618</v>
      </c>
      <c r="S184" s="5">
        <f t="shared" si="37"/>
        <v>717651.59322415397</v>
      </c>
      <c r="T184" s="5">
        <f t="shared" si="38"/>
        <v>497000.57162341481</v>
      </c>
      <c r="U184" s="5">
        <f t="shared" si="39"/>
        <v>860651.02160074015</v>
      </c>
      <c r="V184" s="150"/>
      <c r="W184" s="2">
        <v>179</v>
      </c>
      <c r="X184" s="118">
        <v>50284</v>
      </c>
      <c r="Y184" s="5">
        <f t="shared" si="40"/>
        <v>494213.98979525361</v>
      </c>
      <c r="Z184" s="5">
        <f t="shared" si="41"/>
        <v>4696.0932728280159</v>
      </c>
      <c r="AA184" s="5">
        <f t="shared" si="5"/>
        <v>1401.3333408596582</v>
      </c>
      <c r="AB184" s="35">
        <f t="shared" si="6"/>
        <v>3.4025746817249236E-2</v>
      </c>
      <c r="AC184" s="5">
        <f t="shared" si="7"/>
        <v>3294.7599319683577</v>
      </c>
      <c r="AD184" s="35">
        <f t="shared" si="8"/>
        <v>0.08</v>
      </c>
      <c r="AE184" s="5">
        <f t="shared" si="42"/>
        <v>147187.34354560619</v>
      </c>
      <c r="AF184" s="5">
        <f t="shared" si="43"/>
        <v>693413.35229060857</v>
      </c>
      <c r="AG184" s="5">
        <f t="shared" si="9"/>
        <v>492812.65645439393</v>
      </c>
      <c r="AH184" s="5">
        <f t="shared" si="10"/>
        <v>840600.69583621481</v>
      </c>
      <c r="AI184" s="150"/>
      <c r="AJ184" s="2">
        <v>179</v>
      </c>
      <c r="AK184" s="118">
        <v>50284</v>
      </c>
      <c r="AL184" s="5">
        <f t="shared" si="44"/>
        <v>489959.55102591647</v>
      </c>
      <c r="AM184" s="5">
        <f t="shared" si="45"/>
        <v>4585.0383715778862</v>
      </c>
      <c r="AN184" s="5">
        <f t="shared" si="11"/>
        <v>1420.7162712021759</v>
      </c>
      <c r="AO184" s="35">
        <f t="shared" si="12"/>
        <v>3.4795923905817122E-2</v>
      </c>
      <c r="AP184" s="5">
        <f t="shared" si="13"/>
        <v>3164.3221003757103</v>
      </c>
      <c r="AQ184" s="35">
        <f t="shared" si="14"/>
        <v>7.7499999999999986E-2</v>
      </c>
      <c r="AR184" s="5">
        <f t="shared" si="46"/>
        <v>151461.16524528561</v>
      </c>
      <c r="AS184" s="5">
        <f t="shared" si="47"/>
        <v>669260.70326715603</v>
      </c>
      <c r="AT184" s="5">
        <f t="shared" si="15"/>
        <v>488538.83475471428</v>
      </c>
      <c r="AU184" s="5">
        <f t="shared" si="16"/>
        <v>820721.86851244164</v>
      </c>
      <c r="AV184" s="150"/>
      <c r="AW184" s="2">
        <v>179</v>
      </c>
      <c r="AX184" s="118">
        <v>50284</v>
      </c>
      <c r="AY184" s="5">
        <f t="shared" si="48"/>
        <v>485619.35966110806</v>
      </c>
      <c r="AZ184" s="5">
        <f t="shared" si="49"/>
        <v>4474.9728547377763</v>
      </c>
      <c r="BA184" s="5">
        <f t="shared" si="17"/>
        <v>1439.8518568558511</v>
      </c>
      <c r="BB184" s="35">
        <f t="shared" si="18"/>
        <v>3.5579764147640053E-2</v>
      </c>
      <c r="BC184" s="5">
        <f t="shared" si="19"/>
        <v>3035.1209978819252</v>
      </c>
      <c r="BD184" s="35">
        <f t="shared" si="20"/>
        <v>7.4999999999999997E-2</v>
      </c>
      <c r="BE184" s="5">
        <f t="shared" si="50"/>
        <v>155820.49219574788</v>
      </c>
      <c r="BF184" s="5">
        <f t="shared" si="51"/>
        <v>645199.64880231395</v>
      </c>
      <c r="BG184" s="5">
        <f t="shared" si="21"/>
        <v>484179.50780425221</v>
      </c>
      <c r="BH184" s="5">
        <f t="shared" si="22"/>
        <v>801020.14099806186</v>
      </c>
      <c r="BI184" s="150"/>
      <c r="BJ184" s="2">
        <v>179</v>
      </c>
      <c r="BK184" s="118">
        <v>50284</v>
      </c>
      <c r="BL184" s="5">
        <f t="shared" si="52"/>
        <v>481193.93042501365</v>
      </c>
      <c r="BM184" s="5">
        <f t="shared" si="53"/>
        <v>4365.9281923596263</v>
      </c>
      <c r="BN184" s="5">
        <f t="shared" si="23"/>
        <v>1458.7148627085021</v>
      </c>
      <c r="BO184" s="35">
        <f t="shared" si="24"/>
        <v>3.6377388087670055E-2</v>
      </c>
      <c r="BP184" s="5">
        <f t="shared" si="25"/>
        <v>2907.2133296511242</v>
      </c>
      <c r="BQ184" s="35">
        <f t="shared" si="26"/>
        <v>7.2499999999999995E-2</v>
      </c>
      <c r="BR184" s="5">
        <f t="shared" si="54"/>
        <v>160264.78443769502</v>
      </c>
      <c r="BS184" s="5">
        <f t="shared" si="55"/>
        <v>621236.36199467804</v>
      </c>
      <c r="BT184" s="5">
        <f t="shared" si="27"/>
        <v>479735.21556230512</v>
      </c>
      <c r="BU184" s="5">
        <f t="shared" si="28"/>
        <v>781501.14643237309</v>
      </c>
      <c r="BV184" s="150"/>
      <c r="BW184" s="2">
        <v>179</v>
      </c>
      <c r="BX184" s="118">
        <v>50284</v>
      </c>
      <c r="BY184" s="5">
        <f t="shared" si="56"/>
        <v>476683.92068215011</v>
      </c>
      <c r="BZ184" s="5">
        <f t="shared" si="57"/>
        <v>4257.9359691467689</v>
      </c>
      <c r="CA184" s="5">
        <f t="shared" si="29"/>
        <v>1477.2797651675596</v>
      </c>
      <c r="CB184" s="35">
        <f t="shared" si="30"/>
        <v>3.7188913686541585E-2</v>
      </c>
      <c r="CC184" s="5">
        <f t="shared" si="31"/>
        <v>2780.6562039792093</v>
      </c>
      <c r="CD184" s="35">
        <f t="shared" si="32"/>
        <v>7.0000000000000007E-2</v>
      </c>
      <c r="CE184" s="5">
        <f t="shared" si="58"/>
        <v>164793.35908301786</v>
      </c>
      <c r="CF184" s="5">
        <f t="shared" si="59"/>
        <v>597377.179394254</v>
      </c>
      <c r="CG184" s="5">
        <f t="shared" si="33"/>
        <v>475206.64091698255</v>
      </c>
      <c r="CH184" s="5">
        <f t="shared" si="34"/>
        <v>762170.5384772718</v>
      </c>
    </row>
    <row r="185" spans="9:86" ht="14.25" customHeight="1">
      <c r="I185" s="150"/>
      <c r="J185" s="2">
        <v>180</v>
      </c>
      <c r="K185" s="118">
        <v>50314</v>
      </c>
      <c r="L185" s="5">
        <f t="shared" si="35"/>
        <v>497000.57162341481</v>
      </c>
      <c r="M185" s="5">
        <f t="shared" si="0"/>
        <v>4808.1062659259223</v>
      </c>
      <c r="N185" s="5">
        <f t="shared" si="1"/>
        <v>1391.2273360149456</v>
      </c>
      <c r="O185" s="35">
        <f t="shared" si="2"/>
        <v>3.3590963442249738E-2</v>
      </c>
      <c r="P185" s="5">
        <f t="shared" si="3"/>
        <v>3416.8789299109767</v>
      </c>
      <c r="Q185" s="35">
        <f t="shared" si="4"/>
        <v>8.2500000000000004E-2</v>
      </c>
      <c r="R185" s="5">
        <f t="shared" si="36"/>
        <v>144390.65571260112</v>
      </c>
      <c r="S185" s="5">
        <f t="shared" si="37"/>
        <v>721068.47215406492</v>
      </c>
      <c r="T185" s="5">
        <f t="shared" si="38"/>
        <v>495609.34428739984</v>
      </c>
      <c r="U185" s="5">
        <f t="shared" si="39"/>
        <v>865459.12786666607</v>
      </c>
      <c r="V185" s="150"/>
      <c r="W185" s="2">
        <v>180</v>
      </c>
      <c r="X185" s="118">
        <v>50314</v>
      </c>
      <c r="Y185" s="5">
        <f t="shared" si="40"/>
        <v>492812.65645439393</v>
      </c>
      <c r="Z185" s="5">
        <f t="shared" si="41"/>
        <v>4696.0932728280159</v>
      </c>
      <c r="AA185" s="5">
        <f t="shared" si="5"/>
        <v>1410.6755631320561</v>
      </c>
      <c r="AB185" s="35">
        <f t="shared" si="6"/>
        <v>3.4349983783647488E-2</v>
      </c>
      <c r="AC185" s="5">
        <f t="shared" si="7"/>
        <v>3285.4177096959597</v>
      </c>
      <c r="AD185" s="35">
        <f t="shared" si="8"/>
        <v>0.08</v>
      </c>
      <c r="AE185" s="5">
        <f t="shared" si="42"/>
        <v>148598.01910873826</v>
      </c>
      <c r="AF185" s="5">
        <f t="shared" si="43"/>
        <v>696698.77000030456</v>
      </c>
      <c r="AG185" s="5">
        <f t="shared" si="9"/>
        <v>491401.98089126189</v>
      </c>
      <c r="AH185" s="5">
        <f t="shared" si="10"/>
        <v>845296.78910904285</v>
      </c>
      <c r="AI185" s="150"/>
      <c r="AJ185" s="2">
        <v>180</v>
      </c>
      <c r="AK185" s="118">
        <v>50314</v>
      </c>
      <c r="AL185" s="5">
        <f t="shared" si="44"/>
        <v>488538.83475471428</v>
      </c>
      <c r="AM185" s="5">
        <f t="shared" si="45"/>
        <v>4585.0383715778862</v>
      </c>
      <c r="AN185" s="5">
        <f t="shared" si="11"/>
        <v>1429.8917304536899</v>
      </c>
      <c r="AO185" s="35">
        <f t="shared" si="12"/>
        <v>3.5122490874362783E-2</v>
      </c>
      <c r="AP185" s="5">
        <f t="shared" si="13"/>
        <v>3155.1466411241963</v>
      </c>
      <c r="AQ185" s="35">
        <f t="shared" si="14"/>
        <v>7.7499999999999999E-2</v>
      </c>
      <c r="AR185" s="5">
        <f t="shared" si="46"/>
        <v>152891.05697573931</v>
      </c>
      <c r="AS185" s="5">
        <f t="shared" si="47"/>
        <v>672415.84990828019</v>
      </c>
      <c r="AT185" s="5">
        <f t="shared" si="15"/>
        <v>487108.94302426057</v>
      </c>
      <c r="AU185" s="5">
        <f t="shared" si="16"/>
        <v>825306.9068840195</v>
      </c>
      <c r="AV185" s="150"/>
      <c r="AW185" s="2">
        <v>180</v>
      </c>
      <c r="AX185" s="118">
        <v>50314</v>
      </c>
      <c r="AY185" s="5">
        <f t="shared" si="48"/>
        <v>484179.50780425221</v>
      </c>
      <c r="AZ185" s="5">
        <f t="shared" si="49"/>
        <v>4474.9728547377763</v>
      </c>
      <c r="BA185" s="5">
        <f t="shared" si="17"/>
        <v>1448.8509309612004</v>
      </c>
      <c r="BB185" s="35">
        <f t="shared" si="18"/>
        <v>3.5908605984546205E-2</v>
      </c>
      <c r="BC185" s="5">
        <f t="shared" si="19"/>
        <v>3026.1219237765758</v>
      </c>
      <c r="BD185" s="35">
        <f t="shared" si="20"/>
        <v>7.4999999999999997E-2</v>
      </c>
      <c r="BE185" s="5">
        <f t="shared" si="50"/>
        <v>157269.34312670908</v>
      </c>
      <c r="BF185" s="5">
        <f t="shared" si="51"/>
        <v>648225.77072609053</v>
      </c>
      <c r="BG185" s="5">
        <f t="shared" si="21"/>
        <v>482730.65687329101</v>
      </c>
      <c r="BH185" s="5">
        <f t="shared" si="22"/>
        <v>805495.11385279964</v>
      </c>
      <c r="BI185" s="150"/>
      <c r="BJ185" s="2">
        <v>180</v>
      </c>
      <c r="BK185" s="118">
        <v>50314</v>
      </c>
      <c r="BL185" s="5">
        <f t="shared" si="52"/>
        <v>479735.21556230512</v>
      </c>
      <c r="BM185" s="5">
        <f t="shared" si="53"/>
        <v>4365.9281923596263</v>
      </c>
      <c r="BN185" s="5">
        <f t="shared" si="23"/>
        <v>1467.5279316706997</v>
      </c>
      <c r="BO185" s="35">
        <f t="shared" si="24"/>
        <v>3.670844792873304E-2</v>
      </c>
      <c r="BP185" s="5">
        <f t="shared" si="25"/>
        <v>2898.4002606889267</v>
      </c>
      <c r="BQ185" s="35">
        <f t="shared" si="26"/>
        <v>7.2499999999999995E-2</v>
      </c>
      <c r="BR185" s="5">
        <f t="shared" si="54"/>
        <v>161732.31236936571</v>
      </c>
      <c r="BS185" s="5">
        <f t="shared" si="55"/>
        <v>624134.76225536701</v>
      </c>
      <c r="BT185" s="5">
        <f t="shared" si="27"/>
        <v>478267.68763063441</v>
      </c>
      <c r="BU185" s="5">
        <f t="shared" si="28"/>
        <v>785867.07462473272</v>
      </c>
      <c r="BV185" s="150"/>
      <c r="BW185" s="2">
        <v>180</v>
      </c>
      <c r="BX185" s="118">
        <v>50314</v>
      </c>
      <c r="BY185" s="5">
        <f t="shared" si="56"/>
        <v>475206.64091698255</v>
      </c>
      <c r="BZ185" s="5">
        <f t="shared" si="57"/>
        <v>4257.9359691467689</v>
      </c>
      <c r="CA185" s="5">
        <f t="shared" si="29"/>
        <v>1485.8972304643708</v>
      </c>
      <c r="CB185" s="35">
        <f t="shared" si="30"/>
        <v>3.7522132963388952E-2</v>
      </c>
      <c r="CC185" s="5">
        <f t="shared" si="31"/>
        <v>2772.0387386823982</v>
      </c>
      <c r="CD185" s="35">
        <f t="shared" si="32"/>
        <v>7.0000000000000007E-2</v>
      </c>
      <c r="CE185" s="5">
        <f t="shared" si="58"/>
        <v>166279.25631348224</v>
      </c>
      <c r="CF185" s="5">
        <f t="shared" si="59"/>
        <v>600149.2181329364</v>
      </c>
      <c r="CG185" s="5">
        <f t="shared" si="33"/>
        <v>473720.74368651817</v>
      </c>
      <c r="CH185" s="5">
        <f t="shared" si="34"/>
        <v>766428.4744464187</v>
      </c>
    </row>
    <row r="186" spans="9:86" ht="14.25" customHeight="1">
      <c r="I186" s="150"/>
      <c r="J186" s="2">
        <v>181</v>
      </c>
      <c r="K186" s="118">
        <v>50345</v>
      </c>
      <c r="L186" s="5">
        <f t="shared" si="35"/>
        <v>495609.34428739984</v>
      </c>
      <c r="M186" s="5">
        <f t="shared" si="0"/>
        <v>4808.1062659259223</v>
      </c>
      <c r="N186" s="5">
        <f t="shared" si="1"/>
        <v>1400.7920239500486</v>
      </c>
      <c r="O186" s="35">
        <f t="shared" si="2"/>
        <v>3.3916842935174538E-2</v>
      </c>
      <c r="P186" s="5">
        <f t="shared" si="3"/>
        <v>3407.3142419758738</v>
      </c>
      <c r="Q186" s="35">
        <f t="shared" si="4"/>
        <v>8.2500000000000004E-2</v>
      </c>
      <c r="R186" s="5">
        <f t="shared" si="36"/>
        <v>145791.44773655117</v>
      </c>
      <c r="S186" s="5">
        <f t="shared" si="37"/>
        <v>724475.78639604081</v>
      </c>
      <c r="T186" s="5">
        <f t="shared" si="38"/>
        <v>494208.55226344982</v>
      </c>
      <c r="U186" s="5">
        <f t="shared" si="39"/>
        <v>870267.23413259198</v>
      </c>
      <c r="V186" s="150"/>
      <c r="W186" s="2">
        <v>181</v>
      </c>
      <c r="X186" s="118">
        <v>50345</v>
      </c>
      <c r="Y186" s="5">
        <f t="shared" si="40"/>
        <v>491401.98089126189</v>
      </c>
      <c r="Z186" s="5">
        <f t="shared" si="41"/>
        <v>4696.0932728280159</v>
      </c>
      <c r="AA186" s="5">
        <f t="shared" si="5"/>
        <v>1420.0800668862698</v>
      </c>
      <c r="AB186" s="35">
        <f t="shared" si="6"/>
        <v>3.467825011964306E-2</v>
      </c>
      <c r="AC186" s="5">
        <f t="shared" si="7"/>
        <v>3276.013205941746</v>
      </c>
      <c r="AD186" s="35">
        <f t="shared" si="8"/>
        <v>0.08</v>
      </c>
      <c r="AE186" s="5">
        <f t="shared" si="42"/>
        <v>150018.09917562452</v>
      </c>
      <c r="AF186" s="5">
        <f t="shared" si="43"/>
        <v>699974.78320624633</v>
      </c>
      <c r="AG186" s="5">
        <f t="shared" si="9"/>
        <v>489981.90082437563</v>
      </c>
      <c r="AH186" s="5">
        <f t="shared" si="10"/>
        <v>849992.88238187088</v>
      </c>
      <c r="AI186" s="150"/>
      <c r="AJ186" s="2">
        <v>181</v>
      </c>
      <c r="AK186" s="118">
        <v>50345</v>
      </c>
      <c r="AL186" s="5">
        <f t="shared" si="44"/>
        <v>487108.94302426057</v>
      </c>
      <c r="AM186" s="5">
        <f t="shared" si="45"/>
        <v>4585.0383715778862</v>
      </c>
      <c r="AN186" s="5">
        <f t="shared" si="11"/>
        <v>1439.1264478795365</v>
      </c>
      <c r="AO186" s="35">
        <f t="shared" si="12"/>
        <v>3.5453090364826918E-2</v>
      </c>
      <c r="AP186" s="5">
        <f t="shared" si="13"/>
        <v>3145.9119236983497</v>
      </c>
      <c r="AQ186" s="35">
        <f t="shared" si="14"/>
        <v>7.7499999999999999E-2</v>
      </c>
      <c r="AR186" s="5">
        <f t="shared" si="46"/>
        <v>154330.18342361884</v>
      </c>
      <c r="AS186" s="5">
        <f t="shared" si="47"/>
        <v>675561.76183197857</v>
      </c>
      <c r="AT186" s="5">
        <f t="shared" si="15"/>
        <v>485669.81657638104</v>
      </c>
      <c r="AU186" s="5">
        <f t="shared" si="16"/>
        <v>829891.94525559735</v>
      </c>
      <c r="AV186" s="150"/>
      <c r="AW186" s="2">
        <v>181</v>
      </c>
      <c r="AX186" s="118">
        <v>50345</v>
      </c>
      <c r="AY186" s="5">
        <f t="shared" si="48"/>
        <v>482730.65687329101</v>
      </c>
      <c r="AZ186" s="5">
        <f t="shared" si="49"/>
        <v>4474.9728547377763</v>
      </c>
      <c r="BA186" s="5">
        <f t="shared" si="17"/>
        <v>1457.9062492797079</v>
      </c>
      <c r="BB186" s="35">
        <f t="shared" si="18"/>
        <v>3.6241483200327627E-2</v>
      </c>
      <c r="BC186" s="5">
        <f t="shared" si="19"/>
        <v>3017.0666054580684</v>
      </c>
      <c r="BD186" s="35">
        <f t="shared" si="20"/>
        <v>7.4999999999999997E-2</v>
      </c>
      <c r="BE186" s="5">
        <f t="shared" si="50"/>
        <v>158727.24937598879</v>
      </c>
      <c r="BF186" s="5">
        <f t="shared" si="51"/>
        <v>651242.83733154857</v>
      </c>
      <c r="BG186" s="5">
        <f t="shared" si="21"/>
        <v>481272.75062401133</v>
      </c>
      <c r="BH186" s="5">
        <f t="shared" si="22"/>
        <v>809970.0867075373</v>
      </c>
      <c r="BI186" s="150"/>
      <c r="BJ186" s="2">
        <v>181</v>
      </c>
      <c r="BK186" s="118">
        <v>50345</v>
      </c>
      <c r="BL186" s="5">
        <f t="shared" si="52"/>
        <v>478267.68763063441</v>
      </c>
      <c r="BM186" s="5">
        <f t="shared" si="53"/>
        <v>4365.9281923596263</v>
      </c>
      <c r="BN186" s="5">
        <f t="shared" si="23"/>
        <v>1476.3942462578771</v>
      </c>
      <c r="BO186" s="35">
        <f t="shared" si="24"/>
        <v>3.7043545724078135E-2</v>
      </c>
      <c r="BP186" s="5">
        <f t="shared" si="25"/>
        <v>2889.5339461017493</v>
      </c>
      <c r="BQ186" s="35">
        <f t="shared" si="26"/>
        <v>7.2499999999999995E-2</v>
      </c>
      <c r="BR186" s="5">
        <f t="shared" si="54"/>
        <v>163208.70661562358</v>
      </c>
      <c r="BS186" s="5">
        <f t="shared" si="55"/>
        <v>627024.29620146879</v>
      </c>
      <c r="BT186" s="5">
        <f t="shared" si="27"/>
        <v>476791.29338437651</v>
      </c>
      <c r="BU186" s="5">
        <f t="shared" si="28"/>
        <v>790233.00281709235</v>
      </c>
      <c r="BV186" s="150"/>
      <c r="BW186" s="2">
        <v>181</v>
      </c>
      <c r="BX186" s="118">
        <v>50345</v>
      </c>
      <c r="BY186" s="5">
        <f t="shared" si="56"/>
        <v>473720.74368651817</v>
      </c>
      <c r="BZ186" s="5">
        <f t="shared" si="57"/>
        <v>4257.9359691467689</v>
      </c>
      <c r="CA186" s="5">
        <f t="shared" si="29"/>
        <v>1494.5649643087463</v>
      </c>
      <c r="CB186" s="35">
        <f t="shared" si="30"/>
        <v>3.7859392502290728E-2</v>
      </c>
      <c r="CC186" s="5">
        <f t="shared" si="31"/>
        <v>2763.3710048380226</v>
      </c>
      <c r="CD186" s="35">
        <f t="shared" si="32"/>
        <v>7.0000000000000007E-2</v>
      </c>
      <c r="CE186" s="5">
        <f t="shared" si="58"/>
        <v>167773.82127779099</v>
      </c>
      <c r="CF186" s="5">
        <f t="shared" si="59"/>
        <v>602912.58913777443</v>
      </c>
      <c r="CG186" s="5">
        <f t="shared" si="33"/>
        <v>472226.17872220941</v>
      </c>
      <c r="CH186" s="5">
        <f t="shared" si="34"/>
        <v>770686.41041556536</v>
      </c>
    </row>
    <row r="187" spans="9:86" ht="14.25" customHeight="1">
      <c r="I187" s="150"/>
      <c r="J187" s="2">
        <v>182</v>
      </c>
      <c r="K187" s="118">
        <v>50375</v>
      </c>
      <c r="L187" s="5">
        <f t="shared" si="35"/>
        <v>494208.55226344982</v>
      </c>
      <c r="M187" s="5">
        <f t="shared" si="0"/>
        <v>4808.1062659259223</v>
      </c>
      <c r="N187" s="5">
        <f t="shared" si="1"/>
        <v>1410.4224691147047</v>
      </c>
      <c r="O187" s="35">
        <f t="shared" si="2"/>
        <v>3.424681655519822E-2</v>
      </c>
      <c r="P187" s="5">
        <f t="shared" si="3"/>
        <v>3397.6837968112177</v>
      </c>
      <c r="Q187" s="35">
        <f t="shared" si="4"/>
        <v>8.2500000000000004E-2</v>
      </c>
      <c r="R187" s="5">
        <f t="shared" si="36"/>
        <v>147201.87020566588</v>
      </c>
      <c r="S187" s="5">
        <f t="shared" si="37"/>
        <v>727873.47019285208</v>
      </c>
      <c r="T187" s="5">
        <f t="shared" si="38"/>
        <v>492798.12979433511</v>
      </c>
      <c r="U187" s="5">
        <f t="shared" si="39"/>
        <v>875075.3403985179</v>
      </c>
      <c r="V187" s="150"/>
      <c r="W187" s="2">
        <v>182</v>
      </c>
      <c r="X187" s="118">
        <v>50375</v>
      </c>
      <c r="Y187" s="5">
        <f t="shared" si="40"/>
        <v>489981.90082437563</v>
      </c>
      <c r="Z187" s="5">
        <f t="shared" si="41"/>
        <v>4696.0932728280159</v>
      </c>
      <c r="AA187" s="5">
        <f t="shared" si="5"/>
        <v>1429.5472673321783</v>
      </c>
      <c r="AB187" s="35">
        <f t="shared" si="6"/>
        <v>3.5010614022934816E-2</v>
      </c>
      <c r="AC187" s="5">
        <f t="shared" si="7"/>
        <v>3266.5460054958376</v>
      </c>
      <c r="AD187" s="35">
        <f t="shared" si="8"/>
        <v>0.08</v>
      </c>
      <c r="AE187" s="5">
        <f t="shared" si="42"/>
        <v>151447.6464429567</v>
      </c>
      <c r="AF187" s="5">
        <f t="shared" si="43"/>
        <v>703241.32921174215</v>
      </c>
      <c r="AG187" s="5">
        <f t="shared" si="9"/>
        <v>488552.35355704348</v>
      </c>
      <c r="AH187" s="5">
        <f t="shared" si="10"/>
        <v>854688.97565469891</v>
      </c>
      <c r="AI187" s="150"/>
      <c r="AJ187" s="2">
        <v>182</v>
      </c>
      <c r="AK187" s="118">
        <v>50375</v>
      </c>
      <c r="AL187" s="5">
        <f t="shared" si="44"/>
        <v>485669.81657638104</v>
      </c>
      <c r="AM187" s="5">
        <f t="shared" si="45"/>
        <v>4585.0383715778862</v>
      </c>
      <c r="AN187" s="5">
        <f t="shared" si="11"/>
        <v>1448.4208061887589</v>
      </c>
      <c r="AO187" s="35">
        <f t="shared" si="12"/>
        <v>3.5787790554473543E-2</v>
      </c>
      <c r="AP187" s="5">
        <f t="shared" si="13"/>
        <v>3136.6175653891273</v>
      </c>
      <c r="AQ187" s="35">
        <f t="shared" si="14"/>
        <v>7.7499999999999999E-2</v>
      </c>
      <c r="AR187" s="5">
        <f t="shared" si="46"/>
        <v>155778.60422980759</v>
      </c>
      <c r="AS187" s="5">
        <f t="shared" si="47"/>
        <v>678698.37939736771</v>
      </c>
      <c r="AT187" s="5">
        <f t="shared" si="15"/>
        <v>484221.39577019226</v>
      </c>
      <c r="AU187" s="5">
        <f t="shared" si="16"/>
        <v>834476.98362717533</v>
      </c>
      <c r="AV187" s="150"/>
      <c r="AW187" s="2">
        <v>182</v>
      </c>
      <c r="AX187" s="118">
        <v>50375</v>
      </c>
      <c r="AY187" s="5">
        <f t="shared" si="48"/>
        <v>481272.75062401133</v>
      </c>
      <c r="AZ187" s="5">
        <f t="shared" si="49"/>
        <v>4474.9728547377763</v>
      </c>
      <c r="BA187" s="5">
        <f t="shared" si="17"/>
        <v>1467.0181633377056</v>
      </c>
      <c r="BB187" s="35">
        <f t="shared" si="18"/>
        <v>3.6578463952565546E-2</v>
      </c>
      <c r="BC187" s="5">
        <f t="shared" si="19"/>
        <v>3007.9546914000707</v>
      </c>
      <c r="BD187" s="35">
        <f t="shared" si="20"/>
        <v>7.4999999999999997E-2</v>
      </c>
      <c r="BE187" s="5">
        <f t="shared" si="50"/>
        <v>160194.26753932648</v>
      </c>
      <c r="BF187" s="5">
        <f t="shared" si="51"/>
        <v>654250.79202294862</v>
      </c>
      <c r="BG187" s="5">
        <f t="shared" si="21"/>
        <v>479805.73246067361</v>
      </c>
      <c r="BH187" s="5">
        <f t="shared" si="22"/>
        <v>814445.05956227507</v>
      </c>
      <c r="BI187" s="150"/>
      <c r="BJ187" s="2">
        <v>182</v>
      </c>
      <c r="BK187" s="118">
        <v>50375</v>
      </c>
      <c r="BL187" s="5">
        <f t="shared" si="52"/>
        <v>476791.29338437651</v>
      </c>
      <c r="BM187" s="5">
        <f t="shared" si="53"/>
        <v>4365.9281923596263</v>
      </c>
      <c r="BN187" s="5">
        <f t="shared" si="23"/>
        <v>1485.3141281623516</v>
      </c>
      <c r="BO187" s="35">
        <f t="shared" si="24"/>
        <v>3.7382749612374255E-2</v>
      </c>
      <c r="BP187" s="5">
        <f t="shared" si="25"/>
        <v>2880.6140641972747</v>
      </c>
      <c r="BQ187" s="35">
        <f t="shared" si="26"/>
        <v>7.2499999999999995E-2</v>
      </c>
      <c r="BR187" s="5">
        <f t="shared" si="54"/>
        <v>164694.02074378592</v>
      </c>
      <c r="BS187" s="5">
        <f t="shared" si="55"/>
        <v>629904.91026566608</v>
      </c>
      <c r="BT187" s="5">
        <f t="shared" si="27"/>
        <v>475305.97925621417</v>
      </c>
      <c r="BU187" s="5">
        <f t="shared" si="28"/>
        <v>794598.93100945198</v>
      </c>
      <c r="BV187" s="150"/>
      <c r="BW187" s="2">
        <v>182</v>
      </c>
      <c r="BX187" s="118">
        <v>50375</v>
      </c>
      <c r="BY187" s="5">
        <f t="shared" si="56"/>
        <v>472226.17872220941</v>
      </c>
      <c r="BZ187" s="5">
        <f t="shared" si="57"/>
        <v>4257.9359691467689</v>
      </c>
      <c r="CA187" s="5">
        <f t="shared" si="29"/>
        <v>1503.2832599338803</v>
      </c>
      <c r="CB187" s="35">
        <f t="shared" si="30"/>
        <v>3.8200760423784924E-2</v>
      </c>
      <c r="CC187" s="5">
        <f t="shared" si="31"/>
        <v>2754.6527092128886</v>
      </c>
      <c r="CD187" s="35">
        <f t="shared" si="32"/>
        <v>7.0000000000000007E-2</v>
      </c>
      <c r="CE187" s="5">
        <f t="shared" si="58"/>
        <v>169277.10453772487</v>
      </c>
      <c r="CF187" s="5">
        <f t="shared" si="59"/>
        <v>605667.24184698728</v>
      </c>
      <c r="CG187" s="5">
        <f t="shared" si="33"/>
        <v>470722.89546227554</v>
      </c>
      <c r="CH187" s="5">
        <f t="shared" si="34"/>
        <v>774944.34638471215</v>
      </c>
    </row>
    <row r="188" spans="9:86" ht="14.25" customHeight="1">
      <c r="I188" s="150"/>
      <c r="J188" s="2">
        <v>183</v>
      </c>
      <c r="K188" s="118">
        <v>50406</v>
      </c>
      <c r="L188" s="5">
        <f t="shared" si="35"/>
        <v>492798.12979433511</v>
      </c>
      <c r="M188" s="5">
        <f t="shared" si="0"/>
        <v>4808.1062659259223</v>
      </c>
      <c r="N188" s="5">
        <f t="shared" si="1"/>
        <v>1420.1191235898687</v>
      </c>
      <c r="O188" s="35">
        <f t="shared" si="2"/>
        <v>3.4580954051490642E-2</v>
      </c>
      <c r="P188" s="5">
        <f t="shared" si="3"/>
        <v>3387.9871423360537</v>
      </c>
      <c r="Q188" s="35">
        <f t="shared" si="4"/>
        <v>8.2500000000000004E-2</v>
      </c>
      <c r="R188" s="5">
        <f t="shared" si="36"/>
        <v>148621.98932925574</v>
      </c>
      <c r="S188" s="5">
        <f t="shared" si="37"/>
        <v>731261.45733518817</v>
      </c>
      <c r="T188" s="5">
        <f t="shared" si="38"/>
        <v>491378.01067074522</v>
      </c>
      <c r="U188" s="5">
        <f t="shared" si="39"/>
        <v>879883.44666444394</v>
      </c>
      <c r="V188" s="150"/>
      <c r="W188" s="2">
        <v>183</v>
      </c>
      <c r="X188" s="118">
        <v>50406</v>
      </c>
      <c r="Y188" s="5">
        <f t="shared" si="40"/>
        <v>488552.35355704348</v>
      </c>
      <c r="Z188" s="5">
        <f t="shared" si="41"/>
        <v>4696.0932728280159</v>
      </c>
      <c r="AA188" s="5">
        <f t="shared" si="5"/>
        <v>1439.0775824477259</v>
      </c>
      <c r="AB188" s="35">
        <f t="shared" si="6"/>
        <v>3.5347145221267237E-2</v>
      </c>
      <c r="AC188" s="5">
        <f t="shared" si="7"/>
        <v>3257.0156903802899</v>
      </c>
      <c r="AD188" s="35">
        <f t="shared" si="8"/>
        <v>0.08</v>
      </c>
      <c r="AE188" s="5">
        <f t="shared" si="42"/>
        <v>152886.72402540443</v>
      </c>
      <c r="AF188" s="5">
        <f t="shared" si="43"/>
        <v>706498.34490212239</v>
      </c>
      <c r="AG188" s="5">
        <f t="shared" si="9"/>
        <v>487113.27597459574</v>
      </c>
      <c r="AH188" s="5">
        <f t="shared" si="10"/>
        <v>859385.06892752682</v>
      </c>
      <c r="AI188" s="150"/>
      <c r="AJ188" s="2">
        <v>183</v>
      </c>
      <c r="AK188" s="118">
        <v>50406</v>
      </c>
      <c r="AL188" s="5">
        <f t="shared" si="44"/>
        <v>484221.39577019226</v>
      </c>
      <c r="AM188" s="5">
        <f t="shared" si="45"/>
        <v>4585.0383715778862</v>
      </c>
      <c r="AN188" s="5">
        <f t="shared" si="11"/>
        <v>1457.7751905620612</v>
      </c>
      <c r="AO188" s="35">
        <f t="shared" si="12"/>
        <v>3.6126661150361311E-2</v>
      </c>
      <c r="AP188" s="5">
        <f t="shared" si="13"/>
        <v>3127.263181015825</v>
      </c>
      <c r="AQ188" s="35">
        <f t="shared" si="14"/>
        <v>7.7499999999999999E-2</v>
      </c>
      <c r="AR188" s="5">
        <f t="shared" si="46"/>
        <v>157236.37942036966</v>
      </c>
      <c r="AS188" s="5">
        <f t="shared" si="47"/>
        <v>681825.64257838356</v>
      </c>
      <c r="AT188" s="5">
        <f t="shared" si="15"/>
        <v>482763.62057963019</v>
      </c>
      <c r="AU188" s="5">
        <f t="shared" si="16"/>
        <v>839062.02199875319</v>
      </c>
      <c r="AV188" s="150"/>
      <c r="AW188" s="2">
        <v>183</v>
      </c>
      <c r="AX188" s="118">
        <v>50406</v>
      </c>
      <c r="AY188" s="5">
        <f t="shared" si="48"/>
        <v>479805.73246067361</v>
      </c>
      <c r="AZ188" s="5">
        <f t="shared" si="49"/>
        <v>4474.9728547377763</v>
      </c>
      <c r="BA188" s="5">
        <f t="shared" si="17"/>
        <v>1476.1870268585667</v>
      </c>
      <c r="BB188" s="35">
        <f t="shared" si="18"/>
        <v>3.6919617928397125E-2</v>
      </c>
      <c r="BC188" s="5">
        <f t="shared" si="19"/>
        <v>2998.7858278792096</v>
      </c>
      <c r="BD188" s="35">
        <f t="shared" si="20"/>
        <v>7.4999999999999997E-2</v>
      </c>
      <c r="BE188" s="5">
        <f t="shared" si="50"/>
        <v>161670.45456618504</v>
      </c>
      <c r="BF188" s="5">
        <f t="shared" si="51"/>
        <v>657249.57785082783</v>
      </c>
      <c r="BG188" s="5">
        <f t="shared" si="21"/>
        <v>478329.54543381504</v>
      </c>
      <c r="BH188" s="5">
        <f t="shared" si="22"/>
        <v>818920.03241701284</v>
      </c>
      <c r="BI188" s="150"/>
      <c r="BJ188" s="2">
        <v>183</v>
      </c>
      <c r="BK188" s="118">
        <v>50406</v>
      </c>
      <c r="BL188" s="5">
        <f t="shared" si="52"/>
        <v>475305.97925621417</v>
      </c>
      <c r="BM188" s="5">
        <f t="shared" si="53"/>
        <v>4365.9281923596263</v>
      </c>
      <c r="BN188" s="5">
        <f t="shared" si="23"/>
        <v>1494.287901019999</v>
      </c>
      <c r="BO188" s="35">
        <f t="shared" si="24"/>
        <v>3.7726129261618273E-2</v>
      </c>
      <c r="BP188" s="5">
        <f t="shared" si="25"/>
        <v>2871.6402913396273</v>
      </c>
      <c r="BQ188" s="35">
        <f t="shared" si="26"/>
        <v>7.2499999999999995E-2</v>
      </c>
      <c r="BR188" s="5">
        <f t="shared" si="54"/>
        <v>166188.30864480592</v>
      </c>
      <c r="BS188" s="5">
        <f t="shared" si="55"/>
        <v>632776.55055700568</v>
      </c>
      <c r="BT188" s="5">
        <f t="shared" si="27"/>
        <v>473811.69135519414</v>
      </c>
      <c r="BU188" s="5">
        <f t="shared" si="28"/>
        <v>798964.8592018116</v>
      </c>
      <c r="BV188" s="150"/>
      <c r="BW188" s="2">
        <v>183</v>
      </c>
      <c r="BX188" s="118">
        <v>50406</v>
      </c>
      <c r="BY188" s="5">
        <f t="shared" si="56"/>
        <v>470722.89546227554</v>
      </c>
      <c r="BZ188" s="5">
        <f t="shared" si="57"/>
        <v>4257.9359691467689</v>
      </c>
      <c r="CA188" s="5">
        <f t="shared" si="29"/>
        <v>1512.052412283495</v>
      </c>
      <c r="CB188" s="35">
        <f t="shared" si="30"/>
        <v>3.8546306377519463E-2</v>
      </c>
      <c r="CC188" s="5">
        <f t="shared" si="31"/>
        <v>2745.883556863274</v>
      </c>
      <c r="CD188" s="35">
        <f t="shared" si="32"/>
        <v>7.0000000000000007E-2</v>
      </c>
      <c r="CE188" s="5">
        <f t="shared" si="58"/>
        <v>170789.15695000836</v>
      </c>
      <c r="CF188" s="5">
        <f t="shared" si="59"/>
        <v>608413.12540385057</v>
      </c>
      <c r="CG188" s="5">
        <f t="shared" si="33"/>
        <v>469210.84304999205</v>
      </c>
      <c r="CH188" s="5">
        <f t="shared" si="34"/>
        <v>779202.28235385893</v>
      </c>
    </row>
    <row r="189" spans="9:86" ht="14.25" customHeight="1">
      <c r="I189" s="150"/>
      <c r="J189" s="2">
        <v>184</v>
      </c>
      <c r="K189" s="118">
        <v>50437</v>
      </c>
      <c r="L189" s="5">
        <f t="shared" si="35"/>
        <v>491378.01067074522</v>
      </c>
      <c r="M189" s="5">
        <f t="shared" si="0"/>
        <v>4808.1062659259223</v>
      </c>
      <c r="N189" s="5">
        <f t="shared" si="1"/>
        <v>1429.8824425645489</v>
      </c>
      <c r="O189" s="35">
        <f t="shared" si="2"/>
        <v>3.4919326746739469E-2</v>
      </c>
      <c r="P189" s="5">
        <f t="shared" si="3"/>
        <v>3378.2238233613734</v>
      </c>
      <c r="Q189" s="35">
        <f t="shared" si="4"/>
        <v>8.2500000000000004E-2</v>
      </c>
      <c r="R189" s="5">
        <f t="shared" si="36"/>
        <v>150051.8717718203</v>
      </c>
      <c r="S189" s="5">
        <f t="shared" si="37"/>
        <v>734639.6811585495</v>
      </c>
      <c r="T189" s="5">
        <f t="shared" si="38"/>
        <v>489948.12822818069</v>
      </c>
      <c r="U189" s="5">
        <f t="shared" si="39"/>
        <v>884691.55293036974</v>
      </c>
      <c r="V189" s="150"/>
      <c r="W189" s="2">
        <v>184</v>
      </c>
      <c r="X189" s="118">
        <v>50437</v>
      </c>
      <c r="Y189" s="5">
        <f t="shared" si="40"/>
        <v>487113.27597459574</v>
      </c>
      <c r="Z189" s="5">
        <f t="shared" si="41"/>
        <v>4696.0932728280159</v>
      </c>
      <c r="AA189" s="5">
        <f t="shared" si="5"/>
        <v>1448.6714329973775</v>
      </c>
      <c r="AB189" s="35">
        <f t="shared" si="6"/>
        <v>3.5687915015634175E-2</v>
      </c>
      <c r="AC189" s="5">
        <f t="shared" si="7"/>
        <v>3247.4218398306384</v>
      </c>
      <c r="AD189" s="35">
        <f t="shared" si="8"/>
        <v>0.08</v>
      </c>
      <c r="AE189" s="5">
        <f t="shared" si="42"/>
        <v>154335.39545840182</v>
      </c>
      <c r="AF189" s="5">
        <f t="shared" si="43"/>
        <v>709745.76674195298</v>
      </c>
      <c r="AG189" s="5">
        <f t="shared" si="9"/>
        <v>485664.60454159835</v>
      </c>
      <c r="AH189" s="5">
        <f t="shared" si="10"/>
        <v>864081.16220035474</v>
      </c>
      <c r="AI189" s="150"/>
      <c r="AJ189" s="2">
        <v>184</v>
      </c>
      <c r="AK189" s="118">
        <v>50437</v>
      </c>
      <c r="AL189" s="5">
        <f t="shared" si="44"/>
        <v>482763.62057963019</v>
      </c>
      <c r="AM189" s="5">
        <f t="shared" si="45"/>
        <v>4585.0383715778862</v>
      </c>
      <c r="AN189" s="5">
        <f t="shared" si="11"/>
        <v>1467.1899886677747</v>
      </c>
      <c r="AO189" s="35">
        <f t="shared" si="12"/>
        <v>3.6469773432543061E-2</v>
      </c>
      <c r="AP189" s="5">
        <f t="shared" si="13"/>
        <v>3117.8483829101115</v>
      </c>
      <c r="AQ189" s="35">
        <f t="shared" si="14"/>
        <v>7.7499999999999999E-2</v>
      </c>
      <c r="AR189" s="5">
        <f t="shared" si="46"/>
        <v>158703.56940903745</v>
      </c>
      <c r="AS189" s="5">
        <f t="shared" si="47"/>
        <v>684943.49096129369</v>
      </c>
      <c r="AT189" s="5">
        <f t="shared" si="15"/>
        <v>481296.43059096241</v>
      </c>
      <c r="AU189" s="5">
        <f t="shared" si="16"/>
        <v>843647.06037033116</v>
      </c>
      <c r="AV189" s="150"/>
      <c r="AW189" s="2">
        <v>184</v>
      </c>
      <c r="AX189" s="118">
        <v>50437</v>
      </c>
      <c r="AY189" s="5">
        <f t="shared" si="48"/>
        <v>478329.54543381504</v>
      </c>
      <c r="AZ189" s="5">
        <f t="shared" si="49"/>
        <v>4474.9728547377763</v>
      </c>
      <c r="BA189" s="5">
        <f t="shared" si="17"/>
        <v>1485.4131957764325</v>
      </c>
      <c r="BB189" s="35">
        <f t="shared" si="18"/>
        <v>3.7265016387710417E-2</v>
      </c>
      <c r="BC189" s="5">
        <f t="shared" si="19"/>
        <v>2989.5596589613438</v>
      </c>
      <c r="BD189" s="35">
        <f t="shared" si="20"/>
        <v>7.4999999999999997E-2</v>
      </c>
      <c r="BE189" s="5">
        <f t="shared" si="50"/>
        <v>163155.86776196148</v>
      </c>
      <c r="BF189" s="5">
        <f t="shared" si="51"/>
        <v>660239.1375097892</v>
      </c>
      <c r="BG189" s="5">
        <f t="shared" si="21"/>
        <v>476844.13223803864</v>
      </c>
      <c r="BH189" s="5">
        <f t="shared" si="22"/>
        <v>823395.00527175074</v>
      </c>
      <c r="BI189" s="150"/>
      <c r="BJ189" s="2">
        <v>184</v>
      </c>
      <c r="BK189" s="118">
        <v>50437</v>
      </c>
      <c r="BL189" s="5">
        <f t="shared" si="52"/>
        <v>473811.69135519414</v>
      </c>
      <c r="BM189" s="5">
        <f t="shared" si="53"/>
        <v>4365.9281923596263</v>
      </c>
      <c r="BN189" s="5">
        <f t="shared" si="23"/>
        <v>1503.3158904219949</v>
      </c>
      <c r="BO189" s="35">
        <f t="shared" si="24"/>
        <v>3.8073755912325861E-2</v>
      </c>
      <c r="BP189" s="5">
        <f t="shared" si="25"/>
        <v>2862.6123019376314</v>
      </c>
      <c r="BQ189" s="35">
        <f t="shared" si="26"/>
        <v>7.2499999999999995E-2</v>
      </c>
      <c r="BR189" s="5">
        <f t="shared" si="54"/>
        <v>167691.62453522792</v>
      </c>
      <c r="BS189" s="5">
        <f t="shared" si="55"/>
        <v>635639.16285894334</v>
      </c>
      <c r="BT189" s="5">
        <f t="shared" si="27"/>
        <v>472308.37546477217</v>
      </c>
      <c r="BU189" s="5">
        <f t="shared" si="28"/>
        <v>803330.78739417123</v>
      </c>
      <c r="BV189" s="150"/>
      <c r="BW189" s="2">
        <v>184</v>
      </c>
      <c r="BX189" s="118">
        <v>50437</v>
      </c>
      <c r="BY189" s="5">
        <f t="shared" si="56"/>
        <v>469210.84304999205</v>
      </c>
      <c r="BZ189" s="5">
        <f t="shared" si="57"/>
        <v>4257.9359691467689</v>
      </c>
      <c r="CA189" s="5">
        <f t="shared" si="29"/>
        <v>1520.8727180218152</v>
      </c>
      <c r="CB189" s="35">
        <f t="shared" si="30"/>
        <v>3.889610158543861E-2</v>
      </c>
      <c r="CC189" s="5">
        <f t="shared" si="31"/>
        <v>2737.0632511249537</v>
      </c>
      <c r="CD189" s="35">
        <f t="shared" si="32"/>
        <v>7.0000000000000007E-2</v>
      </c>
      <c r="CE189" s="5">
        <f t="shared" si="58"/>
        <v>172310.02966803018</v>
      </c>
      <c r="CF189" s="5">
        <f t="shared" si="59"/>
        <v>611150.1886549755</v>
      </c>
      <c r="CG189" s="5">
        <f t="shared" si="33"/>
        <v>467689.97033197025</v>
      </c>
      <c r="CH189" s="5">
        <f t="shared" si="34"/>
        <v>783460.21832300571</v>
      </c>
    </row>
    <row r="190" spans="9:86" ht="14.25" customHeight="1">
      <c r="I190" s="150"/>
      <c r="J190" s="2">
        <v>185</v>
      </c>
      <c r="K190" s="118">
        <v>50465</v>
      </c>
      <c r="L190" s="5">
        <f t="shared" si="35"/>
        <v>489948.12822818069</v>
      </c>
      <c r="M190" s="5">
        <f t="shared" si="0"/>
        <v>4808.1062659259223</v>
      </c>
      <c r="N190" s="5">
        <f t="shared" si="1"/>
        <v>1439.71288435718</v>
      </c>
      <c r="O190" s="35">
        <f t="shared" si="2"/>
        <v>3.5262007581831296E-2</v>
      </c>
      <c r="P190" s="5">
        <f t="shared" si="3"/>
        <v>3368.3933815687424</v>
      </c>
      <c r="Q190" s="35">
        <f t="shared" si="4"/>
        <v>8.2500000000000004E-2</v>
      </c>
      <c r="R190" s="5">
        <f t="shared" si="36"/>
        <v>151491.58465617747</v>
      </c>
      <c r="S190" s="5">
        <f t="shared" si="37"/>
        <v>738008.07454011822</v>
      </c>
      <c r="T190" s="5">
        <f t="shared" si="38"/>
        <v>488508.41534382349</v>
      </c>
      <c r="U190" s="5">
        <f t="shared" si="39"/>
        <v>889499.65919629566</v>
      </c>
      <c r="V190" s="150"/>
      <c r="W190" s="2">
        <v>185</v>
      </c>
      <c r="X190" s="118">
        <v>50465</v>
      </c>
      <c r="Y190" s="5">
        <f t="shared" si="40"/>
        <v>485664.60454159835</v>
      </c>
      <c r="Z190" s="5">
        <f t="shared" si="41"/>
        <v>4696.0932728280159</v>
      </c>
      <c r="AA190" s="5">
        <f t="shared" si="5"/>
        <v>1458.3292425506934</v>
      </c>
      <c r="AB190" s="35">
        <f t="shared" si="6"/>
        <v>3.603299632495538E-2</v>
      </c>
      <c r="AC190" s="5">
        <f t="shared" si="7"/>
        <v>3237.7640302773225</v>
      </c>
      <c r="AD190" s="35">
        <f t="shared" si="8"/>
        <v>0.08</v>
      </c>
      <c r="AE190" s="5">
        <f t="shared" si="42"/>
        <v>155793.7247009525</v>
      </c>
      <c r="AF190" s="5">
        <f t="shared" si="43"/>
        <v>712983.53077223036</v>
      </c>
      <c r="AG190" s="5">
        <f t="shared" si="9"/>
        <v>484206.27529904764</v>
      </c>
      <c r="AH190" s="5">
        <f t="shared" si="10"/>
        <v>868777.25547318289</v>
      </c>
      <c r="AI190" s="150"/>
      <c r="AJ190" s="2">
        <v>185</v>
      </c>
      <c r="AK190" s="118">
        <v>50465</v>
      </c>
      <c r="AL190" s="5">
        <f t="shared" si="44"/>
        <v>481296.43059096241</v>
      </c>
      <c r="AM190" s="5">
        <f t="shared" si="45"/>
        <v>4585.0383715778862</v>
      </c>
      <c r="AN190" s="5">
        <f t="shared" si="11"/>
        <v>1476.6655906779206</v>
      </c>
      <c r="AO190" s="35">
        <f t="shared" si="12"/>
        <v>3.6817200298737862E-2</v>
      </c>
      <c r="AP190" s="5">
        <f t="shared" si="13"/>
        <v>3108.3727808999656</v>
      </c>
      <c r="AQ190" s="35">
        <f t="shared" si="14"/>
        <v>7.7499999999999999E-2</v>
      </c>
      <c r="AR190" s="5">
        <f t="shared" si="46"/>
        <v>160180.23499971538</v>
      </c>
      <c r="AS190" s="5">
        <f t="shared" si="47"/>
        <v>688051.86374219367</v>
      </c>
      <c r="AT190" s="5">
        <f t="shared" si="15"/>
        <v>479819.76500028447</v>
      </c>
      <c r="AU190" s="5">
        <f t="shared" si="16"/>
        <v>848232.09874190902</v>
      </c>
      <c r="AV190" s="150"/>
      <c r="AW190" s="2">
        <v>185</v>
      </c>
      <c r="AX190" s="118">
        <v>50465</v>
      </c>
      <c r="AY190" s="5">
        <f t="shared" si="48"/>
        <v>476844.13223803864</v>
      </c>
      <c r="AZ190" s="5">
        <f t="shared" si="49"/>
        <v>4474.9728547377763</v>
      </c>
      <c r="BA190" s="5">
        <f t="shared" si="17"/>
        <v>1494.6970282500351</v>
      </c>
      <c r="BB190" s="35">
        <f t="shared" si="18"/>
        <v>3.7614732207812224E-2</v>
      </c>
      <c r="BC190" s="5">
        <f t="shared" si="19"/>
        <v>2980.2758264877411</v>
      </c>
      <c r="BD190" s="35">
        <f t="shared" si="20"/>
        <v>7.4999999999999997E-2</v>
      </c>
      <c r="BE190" s="5">
        <f t="shared" si="50"/>
        <v>164650.5647902115</v>
      </c>
      <c r="BF190" s="5">
        <f t="shared" si="51"/>
        <v>663219.41333627689</v>
      </c>
      <c r="BG190" s="5">
        <f t="shared" si="21"/>
        <v>475349.43520978861</v>
      </c>
      <c r="BH190" s="5">
        <f t="shared" si="22"/>
        <v>827869.97812648839</v>
      </c>
      <c r="BI190" s="150"/>
      <c r="BJ190" s="2">
        <v>185</v>
      </c>
      <c r="BK190" s="118">
        <v>50465</v>
      </c>
      <c r="BL190" s="5">
        <f t="shared" si="52"/>
        <v>472308.37546477217</v>
      </c>
      <c r="BM190" s="5">
        <f t="shared" si="53"/>
        <v>4365.9281923596263</v>
      </c>
      <c r="BN190" s="5">
        <f t="shared" si="23"/>
        <v>1512.3984239266279</v>
      </c>
      <c r="BO190" s="35">
        <f t="shared" si="24"/>
        <v>3.8425702422194688E-2</v>
      </c>
      <c r="BP190" s="5">
        <f t="shared" si="25"/>
        <v>2853.5297684329985</v>
      </c>
      <c r="BQ190" s="35">
        <f t="shared" si="26"/>
        <v>7.2499999999999995E-2</v>
      </c>
      <c r="BR190" s="5">
        <f t="shared" si="54"/>
        <v>169204.02295915454</v>
      </c>
      <c r="BS190" s="5">
        <f t="shared" si="55"/>
        <v>638492.69262737629</v>
      </c>
      <c r="BT190" s="5">
        <f t="shared" si="27"/>
        <v>470795.97704084555</v>
      </c>
      <c r="BU190" s="5">
        <f t="shared" si="28"/>
        <v>807696.71558653086</v>
      </c>
      <c r="BV190" s="150"/>
      <c r="BW190" s="2">
        <v>185</v>
      </c>
      <c r="BX190" s="118">
        <v>50465</v>
      </c>
      <c r="BY190" s="5">
        <f t="shared" si="56"/>
        <v>467689.97033197025</v>
      </c>
      <c r="BZ190" s="5">
        <f t="shared" si="57"/>
        <v>4257.9359691467689</v>
      </c>
      <c r="CA190" s="5">
        <f t="shared" si="29"/>
        <v>1529.744475543609</v>
      </c>
      <c r="CB190" s="35">
        <f t="shared" si="30"/>
        <v>3.9250218886441812E-2</v>
      </c>
      <c r="CC190" s="5">
        <f t="shared" si="31"/>
        <v>2728.1914936031599</v>
      </c>
      <c r="CD190" s="35">
        <f t="shared" si="32"/>
        <v>7.0000000000000007E-2</v>
      </c>
      <c r="CE190" s="5">
        <f t="shared" si="58"/>
        <v>173839.7741435738</v>
      </c>
      <c r="CF190" s="5">
        <f t="shared" si="59"/>
        <v>613878.38014857867</v>
      </c>
      <c r="CG190" s="5">
        <f t="shared" si="33"/>
        <v>466160.22585642664</v>
      </c>
      <c r="CH190" s="5">
        <f t="shared" si="34"/>
        <v>787718.1542921525</v>
      </c>
    </row>
    <row r="191" spans="9:86" ht="14.25" customHeight="1">
      <c r="I191" s="150"/>
      <c r="J191" s="2">
        <v>186</v>
      </c>
      <c r="K191" s="118">
        <v>50496</v>
      </c>
      <c r="L191" s="5">
        <f t="shared" si="35"/>
        <v>488508.41534382349</v>
      </c>
      <c r="M191" s="5">
        <f t="shared" si="0"/>
        <v>4808.1062659259223</v>
      </c>
      <c r="N191" s="5">
        <f t="shared" si="1"/>
        <v>1449.6109104371358</v>
      </c>
      <c r="O191" s="35">
        <f t="shared" si="2"/>
        <v>3.5609071162064618E-2</v>
      </c>
      <c r="P191" s="5">
        <f t="shared" si="3"/>
        <v>3358.4953554887866</v>
      </c>
      <c r="Q191" s="35">
        <f t="shared" si="4"/>
        <v>8.2500000000000004E-2</v>
      </c>
      <c r="R191" s="5">
        <f t="shared" si="36"/>
        <v>152941.1955666146</v>
      </c>
      <c r="S191" s="5">
        <f t="shared" si="37"/>
        <v>741366.56989560695</v>
      </c>
      <c r="T191" s="5">
        <f t="shared" si="38"/>
        <v>487058.80443338637</v>
      </c>
      <c r="U191" s="5">
        <f t="shared" si="39"/>
        <v>894307.76546222158</v>
      </c>
      <c r="V191" s="150"/>
      <c r="W191" s="2">
        <v>186</v>
      </c>
      <c r="X191" s="118">
        <v>50496</v>
      </c>
      <c r="Y191" s="5">
        <f t="shared" si="40"/>
        <v>484206.27529904764</v>
      </c>
      <c r="Z191" s="5">
        <f t="shared" si="41"/>
        <v>4696.0932728280159</v>
      </c>
      <c r="AA191" s="5">
        <f t="shared" si="5"/>
        <v>1468.0514375010312</v>
      </c>
      <c r="AB191" s="35">
        <f t="shared" si="6"/>
        <v>3.6382463732284931E-2</v>
      </c>
      <c r="AC191" s="5">
        <f t="shared" si="7"/>
        <v>3228.0418353269847</v>
      </c>
      <c r="AD191" s="35">
        <f t="shared" si="8"/>
        <v>8.0000000000000016E-2</v>
      </c>
      <c r="AE191" s="5">
        <f t="shared" si="42"/>
        <v>157261.77613845354</v>
      </c>
      <c r="AF191" s="5">
        <f t="shared" si="43"/>
        <v>716211.57260755729</v>
      </c>
      <c r="AG191" s="5">
        <f t="shared" si="9"/>
        <v>482738.2238615466</v>
      </c>
      <c r="AH191" s="5">
        <f t="shared" si="10"/>
        <v>873473.3487460108</v>
      </c>
      <c r="AI191" s="150"/>
      <c r="AJ191" s="2">
        <v>186</v>
      </c>
      <c r="AK191" s="118">
        <v>50496</v>
      </c>
      <c r="AL191" s="5">
        <f t="shared" si="44"/>
        <v>479819.76500028447</v>
      </c>
      <c r="AM191" s="5">
        <f t="shared" si="45"/>
        <v>4585.0383715778862</v>
      </c>
      <c r="AN191" s="5">
        <f t="shared" si="11"/>
        <v>1486.2023892843822</v>
      </c>
      <c r="AO191" s="35">
        <f t="shared" si="12"/>
        <v>3.7169016310534882E-2</v>
      </c>
      <c r="AP191" s="5">
        <f t="shared" si="13"/>
        <v>3098.835982293504</v>
      </c>
      <c r="AQ191" s="35">
        <f t="shared" si="14"/>
        <v>7.7499999999999999E-2</v>
      </c>
      <c r="AR191" s="5">
        <f t="shared" si="46"/>
        <v>161666.43738899977</v>
      </c>
      <c r="AS191" s="5">
        <f t="shared" si="47"/>
        <v>691150.69972448715</v>
      </c>
      <c r="AT191" s="5">
        <f t="shared" si="15"/>
        <v>478333.56261100009</v>
      </c>
      <c r="AU191" s="5">
        <f t="shared" si="16"/>
        <v>852817.13711348688</v>
      </c>
      <c r="AV191" s="150"/>
      <c r="AW191" s="2">
        <v>186</v>
      </c>
      <c r="AX191" s="118">
        <v>50496</v>
      </c>
      <c r="AY191" s="5">
        <f t="shared" si="48"/>
        <v>475349.43520978861</v>
      </c>
      <c r="AZ191" s="5">
        <f t="shared" si="49"/>
        <v>4474.9728547377763</v>
      </c>
      <c r="BA191" s="5">
        <f t="shared" si="17"/>
        <v>1504.0388846765977</v>
      </c>
      <c r="BB191" s="35">
        <f t="shared" si="18"/>
        <v>3.7968839929627227E-2</v>
      </c>
      <c r="BC191" s="5">
        <f t="shared" si="19"/>
        <v>2970.9339700611786</v>
      </c>
      <c r="BD191" s="35">
        <f t="shared" si="20"/>
        <v>7.4999999999999997E-2</v>
      </c>
      <c r="BE191" s="5">
        <f t="shared" si="50"/>
        <v>166154.60367488809</v>
      </c>
      <c r="BF191" s="5">
        <f t="shared" si="51"/>
        <v>666190.34730633802</v>
      </c>
      <c r="BG191" s="5">
        <f t="shared" si="21"/>
        <v>473845.39632511203</v>
      </c>
      <c r="BH191" s="5">
        <f t="shared" si="22"/>
        <v>832344.95098122605</v>
      </c>
      <c r="BI191" s="150"/>
      <c r="BJ191" s="2">
        <v>186</v>
      </c>
      <c r="BK191" s="118">
        <v>50496</v>
      </c>
      <c r="BL191" s="5">
        <f t="shared" si="52"/>
        <v>470795.97704084555</v>
      </c>
      <c r="BM191" s="5">
        <f t="shared" si="53"/>
        <v>4365.9281923596263</v>
      </c>
      <c r="BN191" s="5">
        <f t="shared" si="23"/>
        <v>1521.5358310711845</v>
      </c>
      <c r="BO191" s="35">
        <f t="shared" si="24"/>
        <v>3.8782043312299036E-2</v>
      </c>
      <c r="BP191" s="5">
        <f t="shared" si="25"/>
        <v>2844.3923612884419</v>
      </c>
      <c r="BQ191" s="35">
        <f t="shared" si="26"/>
        <v>7.2499999999999995E-2</v>
      </c>
      <c r="BR191" s="5">
        <f t="shared" si="54"/>
        <v>170725.55879022571</v>
      </c>
      <c r="BS191" s="5">
        <f t="shared" si="55"/>
        <v>641337.08498866472</v>
      </c>
      <c r="BT191" s="5">
        <f t="shared" si="27"/>
        <v>469274.44120977435</v>
      </c>
      <c r="BU191" s="5">
        <f t="shared" si="28"/>
        <v>812062.64377889037</v>
      </c>
      <c r="BV191" s="150"/>
      <c r="BW191" s="2">
        <v>186</v>
      </c>
      <c r="BX191" s="118">
        <v>50496</v>
      </c>
      <c r="BY191" s="5">
        <f t="shared" si="56"/>
        <v>466160.22585642664</v>
      </c>
      <c r="BZ191" s="5">
        <f t="shared" si="57"/>
        <v>4257.9359691467689</v>
      </c>
      <c r="CA191" s="5">
        <f t="shared" si="29"/>
        <v>1538.6679849842799</v>
      </c>
      <c r="CB191" s="35">
        <f t="shared" si="30"/>
        <v>3.9608732782573597E-2</v>
      </c>
      <c r="CC191" s="5">
        <f t="shared" si="31"/>
        <v>2719.267984162489</v>
      </c>
      <c r="CD191" s="35">
        <f t="shared" si="32"/>
        <v>7.0000000000000007E-2</v>
      </c>
      <c r="CE191" s="5">
        <f t="shared" si="58"/>
        <v>175378.44212855809</v>
      </c>
      <c r="CF191" s="5">
        <f t="shared" si="59"/>
        <v>616597.6481327411</v>
      </c>
      <c r="CG191" s="5">
        <f t="shared" si="33"/>
        <v>464621.55787144235</v>
      </c>
      <c r="CH191" s="5">
        <f t="shared" si="34"/>
        <v>791976.09026129916</v>
      </c>
    </row>
    <row r="192" spans="9:86" ht="14.25" customHeight="1">
      <c r="I192" s="150"/>
      <c r="J192" s="2">
        <v>187</v>
      </c>
      <c r="K192" s="118">
        <v>50526</v>
      </c>
      <c r="L192" s="5">
        <f t="shared" si="35"/>
        <v>487058.80443338637</v>
      </c>
      <c r="M192" s="5">
        <f t="shared" si="0"/>
        <v>4808.1062659259223</v>
      </c>
      <c r="N192" s="5">
        <f t="shared" si="1"/>
        <v>1459.5769854463911</v>
      </c>
      <c r="O192" s="35">
        <f t="shared" si="2"/>
        <v>3.5960593804956378E-2</v>
      </c>
      <c r="P192" s="5">
        <f t="shared" si="3"/>
        <v>3348.5292804795313</v>
      </c>
      <c r="Q192" s="35">
        <f t="shared" si="4"/>
        <v>8.2500000000000004E-2</v>
      </c>
      <c r="R192" s="5">
        <f t="shared" si="36"/>
        <v>154400.77255206098</v>
      </c>
      <c r="S192" s="5">
        <f t="shared" si="37"/>
        <v>744715.09917608649</v>
      </c>
      <c r="T192" s="5">
        <f t="shared" si="38"/>
        <v>485599.22744793998</v>
      </c>
      <c r="U192" s="5">
        <f t="shared" si="39"/>
        <v>899115.8717281475</v>
      </c>
      <c r="V192" s="150"/>
      <c r="W192" s="2">
        <v>187</v>
      </c>
      <c r="X192" s="118">
        <v>50526</v>
      </c>
      <c r="Y192" s="5">
        <f t="shared" si="40"/>
        <v>482738.2238615466</v>
      </c>
      <c r="Z192" s="5">
        <f t="shared" si="41"/>
        <v>4696.0932728280159</v>
      </c>
      <c r="AA192" s="5">
        <f t="shared" si="5"/>
        <v>1477.8384470843716</v>
      </c>
      <c r="AB192" s="35">
        <f t="shared" si="6"/>
        <v>3.6736393532613106E-2</v>
      </c>
      <c r="AC192" s="5">
        <f t="shared" si="7"/>
        <v>3218.2548257436442</v>
      </c>
      <c r="AD192" s="35">
        <f t="shared" si="8"/>
        <v>0.08</v>
      </c>
      <c r="AE192" s="5">
        <f t="shared" si="42"/>
        <v>158739.6145855379</v>
      </c>
      <c r="AF192" s="5">
        <f t="shared" si="43"/>
        <v>719429.8274333009</v>
      </c>
      <c r="AG192" s="5">
        <f t="shared" si="9"/>
        <v>481260.38541446225</v>
      </c>
      <c r="AH192" s="5">
        <f t="shared" si="10"/>
        <v>878169.44201883883</v>
      </c>
      <c r="AI192" s="150"/>
      <c r="AJ192" s="2">
        <v>187</v>
      </c>
      <c r="AK192" s="118">
        <v>50526</v>
      </c>
      <c r="AL192" s="5">
        <f t="shared" si="44"/>
        <v>478333.56261100009</v>
      </c>
      <c r="AM192" s="5">
        <f t="shared" si="45"/>
        <v>4585.0383715778862</v>
      </c>
      <c r="AN192" s="5">
        <f t="shared" si="11"/>
        <v>1495.8007797151772</v>
      </c>
      <c r="AO192" s="35">
        <f t="shared" si="12"/>
        <v>3.7525297741190414E-2</v>
      </c>
      <c r="AP192" s="5">
        <f t="shared" si="13"/>
        <v>3089.237591862709</v>
      </c>
      <c r="AQ192" s="35">
        <f t="shared" si="14"/>
        <v>7.7499999999999999E-2</v>
      </c>
      <c r="AR192" s="5">
        <f t="shared" si="46"/>
        <v>163162.23816871495</v>
      </c>
      <c r="AS192" s="5">
        <f t="shared" si="47"/>
        <v>694239.93731634982</v>
      </c>
      <c r="AT192" s="5">
        <f t="shared" si="15"/>
        <v>476837.76183128491</v>
      </c>
      <c r="AU192" s="5">
        <f t="shared" si="16"/>
        <v>857402.17548506474</v>
      </c>
      <c r="AV192" s="150"/>
      <c r="AW192" s="2">
        <v>187</v>
      </c>
      <c r="AX192" s="118">
        <v>50526</v>
      </c>
      <c r="AY192" s="5">
        <f t="shared" si="48"/>
        <v>473845.39632511203</v>
      </c>
      <c r="AZ192" s="5">
        <f t="shared" si="49"/>
        <v>4474.9728547377763</v>
      </c>
      <c r="BA192" s="5">
        <f t="shared" si="17"/>
        <v>1513.4391277058262</v>
      </c>
      <c r="BB192" s="35">
        <f t="shared" si="18"/>
        <v>3.8327415805490303E-2</v>
      </c>
      <c r="BC192" s="5">
        <f t="shared" si="19"/>
        <v>2961.5337270319501</v>
      </c>
      <c r="BD192" s="35">
        <f t="shared" si="20"/>
        <v>7.4999999999999997E-2</v>
      </c>
      <c r="BE192" s="5">
        <f t="shared" si="50"/>
        <v>167668.0428025939</v>
      </c>
      <c r="BF192" s="5">
        <f t="shared" si="51"/>
        <v>669151.88103336992</v>
      </c>
      <c r="BG192" s="5">
        <f t="shared" si="21"/>
        <v>472331.95719740621</v>
      </c>
      <c r="BH192" s="5">
        <f t="shared" si="22"/>
        <v>836819.92383596383</v>
      </c>
      <c r="BI192" s="150"/>
      <c r="BJ192" s="2">
        <v>187</v>
      </c>
      <c r="BK192" s="118">
        <v>50526</v>
      </c>
      <c r="BL192" s="5">
        <f t="shared" si="52"/>
        <v>469274.44120977435</v>
      </c>
      <c r="BM192" s="5">
        <f t="shared" si="53"/>
        <v>4365.9281923596263</v>
      </c>
      <c r="BN192" s="5">
        <f t="shared" si="23"/>
        <v>1530.7284433839063</v>
      </c>
      <c r="BO192" s="35">
        <f t="shared" si="24"/>
        <v>3.9142854814877309E-2</v>
      </c>
      <c r="BP192" s="5">
        <f t="shared" si="25"/>
        <v>2835.19974897572</v>
      </c>
      <c r="BQ192" s="35">
        <f t="shared" si="26"/>
        <v>7.2499999999999995E-2</v>
      </c>
      <c r="BR192" s="5">
        <f t="shared" si="54"/>
        <v>172256.28723360962</v>
      </c>
      <c r="BS192" s="5">
        <f t="shared" si="55"/>
        <v>644172.28473764041</v>
      </c>
      <c r="BT192" s="5">
        <f t="shared" si="27"/>
        <v>467743.71276639047</v>
      </c>
      <c r="BU192" s="5">
        <f t="shared" si="28"/>
        <v>816428.57197125</v>
      </c>
      <c r="BV192" s="150"/>
      <c r="BW192" s="2">
        <v>187</v>
      </c>
      <c r="BX192" s="118">
        <v>50526</v>
      </c>
      <c r="BY192" s="5">
        <f t="shared" si="56"/>
        <v>464621.55787144235</v>
      </c>
      <c r="BZ192" s="5">
        <f t="shared" si="57"/>
        <v>4257.9359691467689</v>
      </c>
      <c r="CA192" s="5">
        <f t="shared" si="29"/>
        <v>1547.6435482300217</v>
      </c>
      <c r="CB192" s="35">
        <f t="shared" si="30"/>
        <v>3.9971719486806362E-2</v>
      </c>
      <c r="CC192" s="5">
        <f t="shared" si="31"/>
        <v>2710.2924209167472</v>
      </c>
      <c r="CD192" s="35">
        <f t="shared" si="32"/>
        <v>7.0000000000000007E-2</v>
      </c>
      <c r="CE192" s="5">
        <f t="shared" si="58"/>
        <v>176926.08567678812</v>
      </c>
      <c r="CF192" s="5">
        <f t="shared" si="59"/>
        <v>619307.94055365783</v>
      </c>
      <c r="CG192" s="5">
        <f t="shared" si="33"/>
        <v>463073.91432321235</v>
      </c>
      <c r="CH192" s="5">
        <f t="shared" si="34"/>
        <v>796234.02623044595</v>
      </c>
    </row>
    <row r="193" spans="9:86" ht="14.25" customHeight="1">
      <c r="I193" s="150"/>
      <c r="J193" s="2">
        <v>188</v>
      </c>
      <c r="K193" s="118">
        <v>50557</v>
      </c>
      <c r="L193" s="5">
        <f t="shared" si="35"/>
        <v>485599.22744793998</v>
      </c>
      <c r="M193" s="5">
        <f t="shared" si="0"/>
        <v>4808.1062659259223</v>
      </c>
      <c r="N193" s="5">
        <f t="shared" si="1"/>
        <v>1469.6115772213348</v>
      </c>
      <c r="O193" s="35">
        <f t="shared" si="2"/>
        <v>3.631665358970667E-2</v>
      </c>
      <c r="P193" s="5">
        <f t="shared" si="3"/>
        <v>3338.4946887045876</v>
      </c>
      <c r="Q193" s="35">
        <f t="shared" si="4"/>
        <v>8.2500000000000018E-2</v>
      </c>
      <c r="R193" s="5">
        <f t="shared" si="36"/>
        <v>155870.38412928232</v>
      </c>
      <c r="S193" s="5">
        <f t="shared" si="37"/>
        <v>748053.5938647911</v>
      </c>
      <c r="T193" s="5">
        <f t="shared" si="38"/>
        <v>484129.61587071867</v>
      </c>
      <c r="U193" s="5">
        <f t="shared" si="39"/>
        <v>903923.97799407342</v>
      </c>
      <c r="V193" s="150"/>
      <c r="W193" s="2">
        <v>188</v>
      </c>
      <c r="X193" s="118">
        <v>50557</v>
      </c>
      <c r="Y193" s="5">
        <f t="shared" si="40"/>
        <v>481260.38541446225</v>
      </c>
      <c r="Z193" s="5">
        <f t="shared" si="41"/>
        <v>4696.0932728280159</v>
      </c>
      <c r="AA193" s="5">
        <f t="shared" si="5"/>
        <v>1487.6907033982675</v>
      </c>
      <c r="AB193" s="35">
        <f t="shared" si="6"/>
        <v>3.7094863782326043E-2</v>
      </c>
      <c r="AC193" s="5">
        <f t="shared" si="7"/>
        <v>3208.4025694297484</v>
      </c>
      <c r="AD193" s="35">
        <f t="shared" si="8"/>
        <v>0.08</v>
      </c>
      <c r="AE193" s="5">
        <f t="shared" si="42"/>
        <v>160227.30528893616</v>
      </c>
      <c r="AF193" s="5">
        <f t="shared" si="43"/>
        <v>722638.23000273062</v>
      </c>
      <c r="AG193" s="5">
        <f t="shared" si="9"/>
        <v>479772.69471106399</v>
      </c>
      <c r="AH193" s="5">
        <f t="shared" si="10"/>
        <v>882865.53529166675</v>
      </c>
      <c r="AI193" s="150"/>
      <c r="AJ193" s="2">
        <v>188</v>
      </c>
      <c r="AK193" s="118">
        <v>50557</v>
      </c>
      <c r="AL193" s="5">
        <f t="shared" si="44"/>
        <v>476837.76183128491</v>
      </c>
      <c r="AM193" s="5">
        <f t="shared" si="45"/>
        <v>4585.0383715778862</v>
      </c>
      <c r="AN193" s="5">
        <f t="shared" si="11"/>
        <v>1505.4611597508379</v>
      </c>
      <c r="AO193" s="35">
        <f t="shared" si="12"/>
        <v>3.788612262508273E-2</v>
      </c>
      <c r="AP193" s="5">
        <f t="shared" si="13"/>
        <v>3079.5772118270484</v>
      </c>
      <c r="AQ193" s="35">
        <f t="shared" si="14"/>
        <v>7.7499999999999999E-2</v>
      </c>
      <c r="AR193" s="5">
        <f t="shared" si="46"/>
        <v>164667.69932846579</v>
      </c>
      <c r="AS193" s="5">
        <f t="shared" si="47"/>
        <v>697319.51452817686</v>
      </c>
      <c r="AT193" s="5">
        <f t="shared" si="15"/>
        <v>475332.30067153409</v>
      </c>
      <c r="AU193" s="5">
        <f t="shared" si="16"/>
        <v>861987.2138566426</v>
      </c>
      <c r="AV193" s="150"/>
      <c r="AW193" s="2">
        <v>188</v>
      </c>
      <c r="AX193" s="118">
        <v>50557</v>
      </c>
      <c r="AY193" s="5">
        <f t="shared" si="48"/>
        <v>472331.95719740621</v>
      </c>
      <c r="AZ193" s="5">
        <f t="shared" si="49"/>
        <v>4474.9728547377763</v>
      </c>
      <c r="BA193" s="5">
        <f t="shared" si="17"/>
        <v>1522.8981222539878</v>
      </c>
      <c r="BB193" s="35">
        <f t="shared" si="18"/>
        <v>3.8690537848596385E-2</v>
      </c>
      <c r="BC193" s="5">
        <f t="shared" si="19"/>
        <v>2952.0747324837885</v>
      </c>
      <c r="BD193" s="35">
        <f t="shared" si="20"/>
        <v>7.4999999999999997E-2</v>
      </c>
      <c r="BE193" s="5">
        <f t="shared" si="50"/>
        <v>169190.94092484791</v>
      </c>
      <c r="BF193" s="5">
        <f t="shared" si="51"/>
        <v>672103.95576585375</v>
      </c>
      <c r="BG193" s="5">
        <f t="shared" si="21"/>
        <v>470809.05907515221</v>
      </c>
      <c r="BH193" s="5">
        <f t="shared" si="22"/>
        <v>841294.8966907016</v>
      </c>
      <c r="BI193" s="150"/>
      <c r="BJ193" s="2">
        <v>188</v>
      </c>
      <c r="BK193" s="118">
        <v>50557</v>
      </c>
      <c r="BL193" s="5">
        <f t="shared" si="52"/>
        <v>467743.71276639047</v>
      </c>
      <c r="BM193" s="5">
        <f t="shared" si="53"/>
        <v>4365.9281923596263</v>
      </c>
      <c r="BN193" s="5">
        <f t="shared" si="23"/>
        <v>1539.9765943960174</v>
      </c>
      <c r="BO193" s="35">
        <f t="shared" si="24"/>
        <v>3.9508214922776959E-2</v>
      </c>
      <c r="BP193" s="5">
        <f t="shared" si="25"/>
        <v>2825.9515979636089</v>
      </c>
      <c r="BQ193" s="35">
        <f t="shared" si="26"/>
        <v>7.2499999999999995E-2</v>
      </c>
      <c r="BR193" s="5">
        <f t="shared" si="54"/>
        <v>173796.26382800564</v>
      </c>
      <c r="BS193" s="5">
        <f t="shared" si="55"/>
        <v>646998.23633560399</v>
      </c>
      <c r="BT193" s="5">
        <f t="shared" si="27"/>
        <v>466203.73617199447</v>
      </c>
      <c r="BU193" s="5">
        <f t="shared" si="28"/>
        <v>820794.50016360963</v>
      </c>
      <c r="BV193" s="150"/>
      <c r="BW193" s="2">
        <v>188</v>
      </c>
      <c r="BX193" s="118">
        <v>50557</v>
      </c>
      <c r="BY193" s="5">
        <f t="shared" si="56"/>
        <v>463073.91432321235</v>
      </c>
      <c r="BZ193" s="5">
        <f t="shared" si="57"/>
        <v>4257.9359691467689</v>
      </c>
      <c r="CA193" s="5">
        <f t="shared" si="29"/>
        <v>1556.6714689280302</v>
      </c>
      <c r="CB193" s="35">
        <f t="shared" si="30"/>
        <v>4.0339256972480239E-2</v>
      </c>
      <c r="CC193" s="5">
        <f t="shared" si="31"/>
        <v>2701.2645002187387</v>
      </c>
      <c r="CD193" s="35">
        <f t="shared" si="32"/>
        <v>7.0000000000000007E-2</v>
      </c>
      <c r="CE193" s="5">
        <f t="shared" si="58"/>
        <v>178482.75714571614</v>
      </c>
      <c r="CF193" s="5">
        <f t="shared" si="59"/>
        <v>622009.20505387662</v>
      </c>
      <c r="CG193" s="5">
        <f t="shared" si="33"/>
        <v>461517.2428542843</v>
      </c>
      <c r="CH193" s="5">
        <f t="shared" si="34"/>
        <v>800491.96219959273</v>
      </c>
    </row>
    <row r="194" spans="9:86" ht="14.25" customHeight="1">
      <c r="I194" s="150"/>
      <c r="J194" s="2">
        <v>189</v>
      </c>
      <c r="K194" s="118">
        <v>50587</v>
      </c>
      <c r="L194" s="5">
        <f t="shared" si="35"/>
        <v>484129.61587071867</v>
      </c>
      <c r="M194" s="5">
        <f t="shared" si="0"/>
        <v>4808.1062659259223</v>
      </c>
      <c r="N194" s="5">
        <f t="shared" si="1"/>
        <v>1479.7151568147315</v>
      </c>
      <c r="O194" s="35">
        <f t="shared" si="2"/>
        <v>3.6677330408388963E-2</v>
      </c>
      <c r="P194" s="5">
        <f t="shared" si="3"/>
        <v>3328.3911091111909</v>
      </c>
      <c r="Q194" s="35">
        <f t="shared" si="4"/>
        <v>8.2500000000000004E-2</v>
      </c>
      <c r="R194" s="5">
        <f t="shared" si="36"/>
        <v>157350.09928609704</v>
      </c>
      <c r="S194" s="5">
        <f t="shared" si="37"/>
        <v>751381.98497390223</v>
      </c>
      <c r="T194" s="5">
        <f t="shared" si="38"/>
        <v>482649.90071390395</v>
      </c>
      <c r="U194" s="5">
        <f t="shared" si="39"/>
        <v>908732.08425999922</v>
      </c>
      <c r="V194" s="150"/>
      <c r="W194" s="2">
        <v>189</v>
      </c>
      <c r="X194" s="118">
        <v>50587</v>
      </c>
      <c r="Y194" s="5">
        <f t="shared" si="40"/>
        <v>479772.69471106399</v>
      </c>
      <c r="Z194" s="5">
        <f t="shared" si="41"/>
        <v>4696.0932728280159</v>
      </c>
      <c r="AA194" s="5">
        <f t="shared" si="5"/>
        <v>1497.6086414209226</v>
      </c>
      <c r="AB194" s="35">
        <f t="shared" si="6"/>
        <v>3.7457954350390912E-2</v>
      </c>
      <c r="AC194" s="5">
        <f t="shared" si="7"/>
        <v>3198.4846314070933</v>
      </c>
      <c r="AD194" s="35">
        <f t="shared" si="8"/>
        <v>0.08</v>
      </c>
      <c r="AE194" s="5">
        <f t="shared" si="42"/>
        <v>161724.91393035708</v>
      </c>
      <c r="AF194" s="5">
        <f t="shared" si="43"/>
        <v>725836.71463413769</v>
      </c>
      <c r="AG194" s="5">
        <f t="shared" si="9"/>
        <v>478275.08606964309</v>
      </c>
      <c r="AH194" s="5">
        <f t="shared" si="10"/>
        <v>887561.62856449478</v>
      </c>
      <c r="AI194" s="150"/>
      <c r="AJ194" s="2">
        <v>189</v>
      </c>
      <c r="AK194" s="118">
        <v>50587</v>
      </c>
      <c r="AL194" s="5">
        <f t="shared" si="44"/>
        <v>475332.30067153409</v>
      </c>
      <c r="AM194" s="5">
        <f t="shared" si="45"/>
        <v>4585.0383715778862</v>
      </c>
      <c r="AN194" s="5">
        <f t="shared" si="11"/>
        <v>1515.1839297408951</v>
      </c>
      <c r="AO194" s="35">
        <f t="shared" si="12"/>
        <v>3.8251570808892021E-2</v>
      </c>
      <c r="AP194" s="5">
        <f t="shared" si="13"/>
        <v>3069.8544418369911</v>
      </c>
      <c r="AQ194" s="35">
        <f t="shared" si="14"/>
        <v>7.7499999999999999E-2</v>
      </c>
      <c r="AR194" s="5">
        <f t="shared" si="46"/>
        <v>166182.88325820668</v>
      </c>
      <c r="AS194" s="5">
        <f t="shared" si="47"/>
        <v>700389.36897001381</v>
      </c>
      <c r="AT194" s="5">
        <f t="shared" si="15"/>
        <v>473817.11674179317</v>
      </c>
      <c r="AU194" s="5">
        <f t="shared" si="16"/>
        <v>866572.25222822046</v>
      </c>
      <c r="AV194" s="150"/>
      <c r="AW194" s="2">
        <v>189</v>
      </c>
      <c r="AX194" s="118">
        <v>50587</v>
      </c>
      <c r="AY194" s="5">
        <f t="shared" si="48"/>
        <v>470809.05907515221</v>
      </c>
      <c r="AZ194" s="5">
        <f t="shared" si="49"/>
        <v>4474.9728547377763</v>
      </c>
      <c r="BA194" s="5">
        <f t="shared" si="17"/>
        <v>1532.4162355180752</v>
      </c>
      <c r="BB194" s="35">
        <f t="shared" si="18"/>
        <v>3.9058285884175363E-2</v>
      </c>
      <c r="BC194" s="5">
        <f t="shared" si="19"/>
        <v>2942.5566192197011</v>
      </c>
      <c r="BD194" s="35">
        <f t="shared" si="20"/>
        <v>7.4999999999999997E-2</v>
      </c>
      <c r="BE194" s="5">
        <f t="shared" si="50"/>
        <v>170723.35716036599</v>
      </c>
      <c r="BF194" s="5">
        <f t="shared" si="51"/>
        <v>675046.51238507347</v>
      </c>
      <c r="BG194" s="5">
        <f t="shared" si="21"/>
        <v>469276.64283963415</v>
      </c>
      <c r="BH194" s="5">
        <f t="shared" si="22"/>
        <v>845769.86954543949</v>
      </c>
      <c r="BI194" s="150"/>
      <c r="BJ194" s="2">
        <v>189</v>
      </c>
      <c r="BK194" s="118">
        <v>50587</v>
      </c>
      <c r="BL194" s="5">
        <f t="shared" si="52"/>
        <v>466203.73617199447</v>
      </c>
      <c r="BM194" s="5">
        <f t="shared" si="53"/>
        <v>4365.9281923596263</v>
      </c>
      <c r="BN194" s="5">
        <f t="shared" si="23"/>
        <v>1549.2806196538263</v>
      </c>
      <c r="BO194" s="35">
        <f t="shared" si="24"/>
        <v>3.987820344062426E-2</v>
      </c>
      <c r="BP194" s="5">
        <f t="shared" si="25"/>
        <v>2816.6475727058</v>
      </c>
      <c r="BQ194" s="35">
        <f t="shared" si="26"/>
        <v>7.2499999999999995E-2</v>
      </c>
      <c r="BR194" s="5">
        <f t="shared" si="54"/>
        <v>175345.54444765946</v>
      </c>
      <c r="BS194" s="5">
        <f t="shared" si="55"/>
        <v>649814.88390830974</v>
      </c>
      <c r="BT194" s="5">
        <f t="shared" si="27"/>
        <v>464654.45555234066</v>
      </c>
      <c r="BU194" s="5">
        <f t="shared" si="28"/>
        <v>825160.42835596926</v>
      </c>
      <c r="BV194" s="150"/>
      <c r="BW194" s="2">
        <v>189</v>
      </c>
      <c r="BX194" s="118">
        <v>50587</v>
      </c>
      <c r="BY194" s="5">
        <f t="shared" si="56"/>
        <v>461517.2428542843</v>
      </c>
      <c r="BZ194" s="5">
        <f t="shared" si="57"/>
        <v>4257.9359691467689</v>
      </c>
      <c r="CA194" s="5">
        <f t="shared" si="29"/>
        <v>1565.7520524967772</v>
      </c>
      <c r="CB194" s="35">
        <f t="shared" si="30"/>
        <v>4.0711425024467868E-2</v>
      </c>
      <c r="CC194" s="5">
        <f t="shared" si="31"/>
        <v>2692.1839166499917</v>
      </c>
      <c r="CD194" s="35">
        <f t="shared" si="32"/>
        <v>7.0000000000000007E-2</v>
      </c>
      <c r="CE194" s="5">
        <f t="shared" si="58"/>
        <v>180048.50919821291</v>
      </c>
      <c r="CF194" s="5">
        <f t="shared" si="59"/>
        <v>624701.38897052663</v>
      </c>
      <c r="CG194" s="5">
        <f t="shared" si="33"/>
        <v>459951.49080178753</v>
      </c>
      <c r="CH194" s="5">
        <f t="shared" si="34"/>
        <v>804749.89816873951</v>
      </c>
    </row>
    <row r="195" spans="9:86" ht="14.25" customHeight="1">
      <c r="I195" s="150"/>
      <c r="J195" s="2">
        <v>190</v>
      </c>
      <c r="K195" s="118">
        <v>50618</v>
      </c>
      <c r="L195" s="5">
        <f t="shared" si="35"/>
        <v>482649.90071390395</v>
      </c>
      <c r="M195" s="5">
        <f t="shared" si="0"/>
        <v>4808.1062659259223</v>
      </c>
      <c r="N195" s="5">
        <f t="shared" si="1"/>
        <v>1489.8881985178327</v>
      </c>
      <c r="O195" s="35">
        <f t="shared" si="2"/>
        <v>3.7042706018936417E-2</v>
      </c>
      <c r="P195" s="5">
        <f t="shared" si="3"/>
        <v>3318.2180674080896</v>
      </c>
      <c r="Q195" s="35">
        <f t="shared" si="4"/>
        <v>8.2500000000000004E-2</v>
      </c>
      <c r="R195" s="5">
        <f t="shared" si="36"/>
        <v>158839.98748461489</v>
      </c>
      <c r="S195" s="5">
        <f t="shared" si="37"/>
        <v>754700.20304131031</v>
      </c>
      <c r="T195" s="5">
        <f t="shared" si="38"/>
        <v>481160.0125153861</v>
      </c>
      <c r="U195" s="5">
        <f t="shared" si="39"/>
        <v>913540.19052592525</v>
      </c>
      <c r="V195" s="150"/>
      <c r="W195" s="2">
        <v>190</v>
      </c>
      <c r="X195" s="118">
        <v>50618</v>
      </c>
      <c r="Y195" s="5">
        <f t="shared" si="40"/>
        <v>478275.08606964309</v>
      </c>
      <c r="Z195" s="5">
        <f t="shared" si="41"/>
        <v>4696.0932728280159</v>
      </c>
      <c r="AA195" s="5">
        <f t="shared" si="5"/>
        <v>1507.5926990303951</v>
      </c>
      <c r="AB195" s="35">
        <f t="shared" si="6"/>
        <v>3.782574697133699E-2</v>
      </c>
      <c r="AC195" s="5">
        <f t="shared" si="7"/>
        <v>3188.5005737976207</v>
      </c>
      <c r="AD195" s="35">
        <f t="shared" si="8"/>
        <v>0.08</v>
      </c>
      <c r="AE195" s="5">
        <f t="shared" si="42"/>
        <v>163232.50662938747</v>
      </c>
      <c r="AF195" s="5">
        <f t="shared" si="43"/>
        <v>729025.21520793531</v>
      </c>
      <c r="AG195" s="5">
        <f t="shared" si="9"/>
        <v>476767.49337061268</v>
      </c>
      <c r="AH195" s="5">
        <f t="shared" si="10"/>
        <v>892257.72183732281</v>
      </c>
      <c r="AI195" s="150"/>
      <c r="AJ195" s="2">
        <v>190</v>
      </c>
      <c r="AK195" s="118">
        <v>50618</v>
      </c>
      <c r="AL195" s="5">
        <f t="shared" si="44"/>
        <v>473817.11674179317</v>
      </c>
      <c r="AM195" s="5">
        <f t="shared" si="45"/>
        <v>4585.0383715778862</v>
      </c>
      <c r="AN195" s="5">
        <f t="shared" si="11"/>
        <v>1524.969492620472</v>
      </c>
      <c r="AO195" s="35">
        <f t="shared" si="12"/>
        <v>3.8621724004576342E-2</v>
      </c>
      <c r="AP195" s="5">
        <f t="shared" si="13"/>
        <v>3060.0688789574142</v>
      </c>
      <c r="AQ195" s="35">
        <f t="shared" si="14"/>
        <v>7.7499999999999999E-2</v>
      </c>
      <c r="AR195" s="5">
        <f t="shared" si="46"/>
        <v>167707.85275082715</v>
      </c>
      <c r="AS195" s="5">
        <f t="shared" si="47"/>
        <v>703449.43784897123</v>
      </c>
      <c r="AT195" s="5">
        <f t="shared" si="15"/>
        <v>472292.14724917267</v>
      </c>
      <c r="AU195" s="5">
        <f t="shared" si="16"/>
        <v>871157.29059979832</v>
      </c>
      <c r="AV195" s="150"/>
      <c r="AW195" s="2">
        <v>190</v>
      </c>
      <c r="AX195" s="118">
        <v>50618</v>
      </c>
      <c r="AY195" s="5">
        <f t="shared" si="48"/>
        <v>469276.64283963415</v>
      </c>
      <c r="AZ195" s="5">
        <f t="shared" si="49"/>
        <v>4474.9728547377763</v>
      </c>
      <c r="BA195" s="5">
        <f t="shared" si="17"/>
        <v>1541.9938369900633</v>
      </c>
      <c r="BB195" s="35">
        <f t="shared" si="18"/>
        <v>3.9430741602462634E-2</v>
      </c>
      <c r="BC195" s="5">
        <f t="shared" si="19"/>
        <v>2932.979017747713</v>
      </c>
      <c r="BD195" s="35">
        <f t="shared" si="20"/>
        <v>7.4999999999999983E-2</v>
      </c>
      <c r="BE195" s="5">
        <f t="shared" si="50"/>
        <v>172265.35099735606</v>
      </c>
      <c r="BF195" s="5">
        <f t="shared" si="51"/>
        <v>677979.49140282115</v>
      </c>
      <c r="BG195" s="5">
        <f t="shared" si="21"/>
        <v>467734.64900264406</v>
      </c>
      <c r="BH195" s="5">
        <f t="shared" si="22"/>
        <v>850244.84240017715</v>
      </c>
      <c r="BI195" s="150"/>
      <c r="BJ195" s="2">
        <v>190</v>
      </c>
      <c r="BK195" s="118">
        <v>50618</v>
      </c>
      <c r="BL195" s="5">
        <f t="shared" si="52"/>
        <v>464654.45555234066</v>
      </c>
      <c r="BM195" s="5">
        <f t="shared" si="53"/>
        <v>4365.9281923596263</v>
      </c>
      <c r="BN195" s="5">
        <f t="shared" si="23"/>
        <v>1558.6408567309018</v>
      </c>
      <c r="BO195" s="35">
        <f t="shared" si="24"/>
        <v>4.0252902037789584E-2</v>
      </c>
      <c r="BP195" s="5">
        <f t="shared" si="25"/>
        <v>2807.2873356287246</v>
      </c>
      <c r="BQ195" s="35">
        <f t="shared" si="26"/>
        <v>7.2499999999999995E-2</v>
      </c>
      <c r="BR195" s="5">
        <f t="shared" si="54"/>
        <v>176904.18530439035</v>
      </c>
      <c r="BS195" s="5">
        <f t="shared" si="55"/>
        <v>652622.1712439385</v>
      </c>
      <c r="BT195" s="5">
        <f t="shared" si="27"/>
        <v>463095.81469560973</v>
      </c>
      <c r="BU195" s="5">
        <f t="shared" si="28"/>
        <v>829526.35654832888</v>
      </c>
      <c r="BV195" s="150"/>
      <c r="BW195" s="2">
        <v>190</v>
      </c>
      <c r="BX195" s="118">
        <v>50618</v>
      </c>
      <c r="BY195" s="5">
        <f t="shared" si="56"/>
        <v>459951.49080178753</v>
      </c>
      <c r="BZ195" s="5">
        <f t="shared" si="57"/>
        <v>4257.9359691467689</v>
      </c>
      <c r="CA195" s="5">
        <f t="shared" si="29"/>
        <v>1574.8856061363417</v>
      </c>
      <c r="CB195" s="35">
        <f t="shared" si="30"/>
        <v>4.1088305292134197E-2</v>
      </c>
      <c r="CC195" s="5">
        <f t="shared" si="31"/>
        <v>2683.0503630104272</v>
      </c>
      <c r="CD195" s="35">
        <f t="shared" si="32"/>
        <v>7.0000000000000007E-2</v>
      </c>
      <c r="CE195" s="5">
        <f t="shared" si="58"/>
        <v>181623.39480434926</v>
      </c>
      <c r="CF195" s="5">
        <f t="shared" si="59"/>
        <v>627384.43933353701</v>
      </c>
      <c r="CG195" s="5">
        <f t="shared" si="33"/>
        <v>458376.60519565118</v>
      </c>
      <c r="CH195" s="5">
        <f t="shared" si="34"/>
        <v>809007.8341378863</v>
      </c>
    </row>
    <row r="196" spans="9:86" ht="14.25" customHeight="1">
      <c r="I196" s="150"/>
      <c r="J196" s="2">
        <v>191</v>
      </c>
      <c r="K196" s="118">
        <v>50649</v>
      </c>
      <c r="L196" s="5">
        <f t="shared" si="35"/>
        <v>481160.0125153861</v>
      </c>
      <c r="M196" s="5">
        <f t="shared" si="0"/>
        <v>4808.1062659259223</v>
      </c>
      <c r="N196" s="5">
        <f t="shared" si="1"/>
        <v>1500.1311798826428</v>
      </c>
      <c r="O196" s="35">
        <f t="shared" si="2"/>
        <v>3.7412864099998493E-2</v>
      </c>
      <c r="P196" s="5">
        <f t="shared" si="3"/>
        <v>3307.9750860432796</v>
      </c>
      <c r="Q196" s="35">
        <f t="shared" si="4"/>
        <v>8.2500000000000004E-2</v>
      </c>
      <c r="R196" s="5">
        <f t="shared" si="36"/>
        <v>160340.11866449754</v>
      </c>
      <c r="S196" s="5">
        <f t="shared" si="37"/>
        <v>758008.17812735355</v>
      </c>
      <c r="T196" s="5">
        <f t="shared" si="38"/>
        <v>479659.88133550348</v>
      </c>
      <c r="U196" s="5">
        <f t="shared" si="39"/>
        <v>918348.29679185105</v>
      </c>
      <c r="V196" s="150"/>
      <c r="W196" s="2">
        <v>191</v>
      </c>
      <c r="X196" s="118">
        <v>50649</v>
      </c>
      <c r="Y196" s="5">
        <f t="shared" si="40"/>
        <v>476767.49337061268</v>
      </c>
      <c r="Z196" s="5">
        <f t="shared" si="41"/>
        <v>4696.0932728280159</v>
      </c>
      <c r="AA196" s="5">
        <f t="shared" si="5"/>
        <v>1517.6433170239311</v>
      </c>
      <c r="AB196" s="35">
        <f t="shared" si="6"/>
        <v>3.8198325300106792E-2</v>
      </c>
      <c r="AC196" s="5">
        <f t="shared" si="7"/>
        <v>3178.4499558040848</v>
      </c>
      <c r="AD196" s="35">
        <f t="shared" si="8"/>
        <v>0.08</v>
      </c>
      <c r="AE196" s="5">
        <f t="shared" si="42"/>
        <v>164750.1499464114</v>
      </c>
      <c r="AF196" s="5">
        <f t="shared" si="43"/>
        <v>732203.66516373935</v>
      </c>
      <c r="AG196" s="5">
        <f t="shared" si="9"/>
        <v>475249.85005358874</v>
      </c>
      <c r="AH196" s="5">
        <f t="shared" si="10"/>
        <v>896953.81511015072</v>
      </c>
      <c r="AI196" s="150"/>
      <c r="AJ196" s="2">
        <v>191</v>
      </c>
      <c r="AK196" s="118">
        <v>50649</v>
      </c>
      <c r="AL196" s="5">
        <f t="shared" si="44"/>
        <v>472292.14724917267</v>
      </c>
      <c r="AM196" s="5">
        <f t="shared" si="45"/>
        <v>4585.0383715778862</v>
      </c>
      <c r="AN196" s="5">
        <f t="shared" si="11"/>
        <v>1534.8182539269792</v>
      </c>
      <c r="AO196" s="35">
        <f t="shared" si="12"/>
        <v>3.8996665844217071E-2</v>
      </c>
      <c r="AP196" s="5">
        <f t="shared" si="13"/>
        <v>3050.220117650907</v>
      </c>
      <c r="AQ196" s="35">
        <f t="shared" si="14"/>
        <v>7.7499999999999999E-2</v>
      </c>
      <c r="AR196" s="5">
        <f t="shared" si="46"/>
        <v>169242.67100475414</v>
      </c>
      <c r="AS196" s="5">
        <f t="shared" si="47"/>
        <v>706499.65796662215</v>
      </c>
      <c r="AT196" s="5">
        <f t="shared" si="15"/>
        <v>470757.32899524568</v>
      </c>
      <c r="AU196" s="5">
        <f t="shared" si="16"/>
        <v>875742.32897137629</v>
      </c>
      <c r="AV196" s="150"/>
      <c r="AW196" s="2">
        <v>191</v>
      </c>
      <c r="AX196" s="118">
        <v>50649</v>
      </c>
      <c r="AY196" s="5">
        <f t="shared" si="48"/>
        <v>467734.64900264406</v>
      </c>
      <c r="AZ196" s="5">
        <f t="shared" si="49"/>
        <v>4474.9728547377763</v>
      </c>
      <c r="BA196" s="5">
        <f t="shared" si="17"/>
        <v>1551.6312984712513</v>
      </c>
      <c r="BB196" s="35">
        <f t="shared" si="18"/>
        <v>3.9807988613539215E-2</v>
      </c>
      <c r="BC196" s="5">
        <f t="shared" si="19"/>
        <v>2923.341556266525</v>
      </c>
      <c r="BD196" s="35">
        <f t="shared" si="20"/>
        <v>7.4999999999999997E-2</v>
      </c>
      <c r="BE196" s="5">
        <f t="shared" si="50"/>
        <v>173816.9822958273</v>
      </c>
      <c r="BF196" s="5">
        <f t="shared" si="51"/>
        <v>680902.83295908768</v>
      </c>
      <c r="BG196" s="5">
        <f t="shared" si="21"/>
        <v>466183.01770417282</v>
      </c>
      <c r="BH196" s="5">
        <f t="shared" si="22"/>
        <v>854719.81525491504</v>
      </c>
      <c r="BI196" s="150"/>
      <c r="BJ196" s="2">
        <v>191</v>
      </c>
      <c r="BK196" s="118">
        <v>50649</v>
      </c>
      <c r="BL196" s="5">
        <f t="shared" si="52"/>
        <v>463095.81469560973</v>
      </c>
      <c r="BM196" s="5">
        <f t="shared" si="53"/>
        <v>4365.9281923596263</v>
      </c>
      <c r="BN196" s="5">
        <f t="shared" si="23"/>
        <v>1568.0576452403175</v>
      </c>
      <c r="BO196" s="35">
        <f t="shared" si="24"/>
        <v>4.0632394303221922E-2</v>
      </c>
      <c r="BP196" s="5">
        <f t="shared" si="25"/>
        <v>2797.8705471193089</v>
      </c>
      <c r="BQ196" s="35">
        <f t="shared" si="26"/>
        <v>7.2499999999999995E-2</v>
      </c>
      <c r="BR196" s="5">
        <f t="shared" si="54"/>
        <v>178472.24294963066</v>
      </c>
      <c r="BS196" s="5">
        <f t="shared" si="55"/>
        <v>655420.0417910578</v>
      </c>
      <c r="BT196" s="5">
        <f t="shared" si="27"/>
        <v>461527.7570503694</v>
      </c>
      <c r="BU196" s="5">
        <f t="shared" si="28"/>
        <v>833892.28474068851</v>
      </c>
      <c r="BV196" s="150"/>
      <c r="BW196" s="2">
        <v>191</v>
      </c>
      <c r="BX196" s="118">
        <v>50649</v>
      </c>
      <c r="BY196" s="5">
        <f t="shared" si="56"/>
        <v>458376.60519565118</v>
      </c>
      <c r="BZ196" s="5">
        <f t="shared" si="57"/>
        <v>4257.9359691467689</v>
      </c>
      <c r="CA196" s="5">
        <f t="shared" si="29"/>
        <v>1584.0724388388035</v>
      </c>
      <c r="CB196" s="35">
        <f t="shared" si="30"/>
        <v>4.1469981344165657E-2</v>
      </c>
      <c r="CC196" s="5">
        <f t="shared" si="31"/>
        <v>2673.8635303079654</v>
      </c>
      <c r="CD196" s="35">
        <f t="shared" si="32"/>
        <v>7.0000000000000007E-2</v>
      </c>
      <c r="CE196" s="5">
        <f t="shared" si="58"/>
        <v>183207.46724318806</v>
      </c>
      <c r="CF196" s="5">
        <f t="shared" si="59"/>
        <v>630058.30286384502</v>
      </c>
      <c r="CG196" s="5">
        <f t="shared" si="33"/>
        <v>456792.5327568124</v>
      </c>
      <c r="CH196" s="5">
        <f t="shared" si="34"/>
        <v>813265.77010703308</v>
      </c>
    </row>
    <row r="197" spans="9:86" ht="14.25" customHeight="1">
      <c r="I197" s="150"/>
      <c r="J197" s="2">
        <v>192</v>
      </c>
      <c r="K197" s="118">
        <v>50679</v>
      </c>
      <c r="L197" s="5">
        <f t="shared" si="35"/>
        <v>479659.88133550348</v>
      </c>
      <c r="M197" s="5">
        <f t="shared" si="0"/>
        <v>4808.1062659259223</v>
      </c>
      <c r="N197" s="5">
        <f t="shared" si="1"/>
        <v>1510.4445817443361</v>
      </c>
      <c r="O197" s="35">
        <f t="shared" si="2"/>
        <v>3.7787890307745098E-2</v>
      </c>
      <c r="P197" s="5">
        <f t="shared" si="3"/>
        <v>3297.6616841815862</v>
      </c>
      <c r="Q197" s="35">
        <f t="shared" si="4"/>
        <v>8.249999999999999E-2</v>
      </c>
      <c r="R197" s="5">
        <f t="shared" si="36"/>
        <v>161850.56324624189</v>
      </c>
      <c r="S197" s="5">
        <f t="shared" si="37"/>
        <v>761305.83981153509</v>
      </c>
      <c r="T197" s="5">
        <f t="shared" si="38"/>
        <v>478149.43675375916</v>
      </c>
      <c r="U197" s="5">
        <f t="shared" si="39"/>
        <v>923156.40305777697</v>
      </c>
      <c r="V197" s="150"/>
      <c r="W197" s="2">
        <v>192</v>
      </c>
      <c r="X197" s="118">
        <v>50679</v>
      </c>
      <c r="Y197" s="5">
        <f t="shared" si="40"/>
        <v>475249.85005358874</v>
      </c>
      <c r="Z197" s="5">
        <f t="shared" si="41"/>
        <v>4696.0932728280159</v>
      </c>
      <c r="AA197" s="5">
        <f t="shared" si="5"/>
        <v>1527.760939137424</v>
      </c>
      <c r="AB197" s="35">
        <f t="shared" si="6"/>
        <v>3.8575774968854511E-2</v>
      </c>
      <c r="AC197" s="5">
        <f t="shared" si="7"/>
        <v>3168.3323336905919</v>
      </c>
      <c r="AD197" s="35">
        <f t="shared" si="8"/>
        <v>0.08</v>
      </c>
      <c r="AE197" s="5">
        <f t="shared" si="42"/>
        <v>166277.91088554883</v>
      </c>
      <c r="AF197" s="5">
        <f t="shared" si="43"/>
        <v>735371.99749742995</v>
      </c>
      <c r="AG197" s="5">
        <f t="shared" si="9"/>
        <v>473722.08911445132</v>
      </c>
      <c r="AH197" s="5">
        <f t="shared" si="10"/>
        <v>901649.90838297876</v>
      </c>
      <c r="AI197" s="150"/>
      <c r="AJ197" s="2">
        <v>192</v>
      </c>
      <c r="AK197" s="118">
        <v>50679</v>
      </c>
      <c r="AL197" s="5">
        <f t="shared" si="44"/>
        <v>470757.32899524568</v>
      </c>
      <c r="AM197" s="5">
        <f t="shared" si="45"/>
        <v>4585.0383715778862</v>
      </c>
      <c r="AN197" s="5">
        <f t="shared" si="11"/>
        <v>1544.7306218169247</v>
      </c>
      <c r="AO197" s="35">
        <f t="shared" si="12"/>
        <v>3.9376481936811869E-2</v>
      </c>
      <c r="AP197" s="5">
        <f t="shared" si="13"/>
        <v>3040.3077497609615</v>
      </c>
      <c r="AQ197" s="35">
        <f t="shared" si="14"/>
        <v>7.7499999999999999E-2</v>
      </c>
      <c r="AR197" s="5">
        <f t="shared" si="46"/>
        <v>170787.40162657105</v>
      </c>
      <c r="AS197" s="5">
        <f t="shared" si="47"/>
        <v>709539.96571638307</v>
      </c>
      <c r="AT197" s="5">
        <f t="shared" si="15"/>
        <v>469212.59837342874</v>
      </c>
      <c r="AU197" s="5">
        <f t="shared" si="16"/>
        <v>880327.36734295415</v>
      </c>
      <c r="AV197" s="150"/>
      <c r="AW197" s="2">
        <v>192</v>
      </c>
      <c r="AX197" s="118">
        <v>50679</v>
      </c>
      <c r="AY197" s="5">
        <f t="shared" si="48"/>
        <v>466183.01770417282</v>
      </c>
      <c r="AZ197" s="5">
        <f t="shared" si="49"/>
        <v>4474.9728547377763</v>
      </c>
      <c r="BA197" s="5">
        <f t="shared" si="17"/>
        <v>1561.3289940866966</v>
      </c>
      <c r="BB197" s="35">
        <f t="shared" si="18"/>
        <v>4.0190112504118906E-2</v>
      </c>
      <c r="BC197" s="5">
        <f t="shared" si="19"/>
        <v>2913.6438606510796</v>
      </c>
      <c r="BD197" s="35">
        <f t="shared" si="20"/>
        <v>7.4999999999999983E-2</v>
      </c>
      <c r="BE197" s="5">
        <f t="shared" si="50"/>
        <v>175378.31128991401</v>
      </c>
      <c r="BF197" s="5">
        <f t="shared" si="51"/>
        <v>683816.47681973875</v>
      </c>
      <c r="BG197" s="5">
        <f t="shared" si="21"/>
        <v>464621.68871008611</v>
      </c>
      <c r="BH197" s="5">
        <f t="shared" si="22"/>
        <v>859194.7881096527</v>
      </c>
      <c r="BI197" s="150"/>
      <c r="BJ197" s="2">
        <v>192</v>
      </c>
      <c r="BK197" s="118">
        <v>50679</v>
      </c>
      <c r="BL197" s="5">
        <f t="shared" si="52"/>
        <v>461527.7570503694</v>
      </c>
      <c r="BM197" s="5">
        <f t="shared" si="53"/>
        <v>4365.9281923596263</v>
      </c>
      <c r="BN197" s="5">
        <f t="shared" si="23"/>
        <v>1577.5313268469781</v>
      </c>
      <c r="BO197" s="35">
        <f t="shared" si="24"/>
        <v>4.1016765802230501E-2</v>
      </c>
      <c r="BP197" s="5">
        <f t="shared" si="25"/>
        <v>2788.3968655126482</v>
      </c>
      <c r="BQ197" s="35">
        <f t="shared" si="26"/>
        <v>7.2499999999999995E-2</v>
      </c>
      <c r="BR197" s="5">
        <f t="shared" si="54"/>
        <v>180049.77427647763</v>
      </c>
      <c r="BS197" s="5">
        <f t="shared" si="55"/>
        <v>658208.43865657039</v>
      </c>
      <c r="BT197" s="5">
        <f t="shared" si="27"/>
        <v>459950.22572352242</v>
      </c>
      <c r="BU197" s="5">
        <f t="shared" si="28"/>
        <v>838258.21293304802</v>
      </c>
      <c r="BV197" s="150"/>
      <c r="BW197" s="2">
        <v>192</v>
      </c>
      <c r="BX197" s="118">
        <v>50679</v>
      </c>
      <c r="BY197" s="5">
        <f t="shared" si="56"/>
        <v>456792.5327568124</v>
      </c>
      <c r="BZ197" s="5">
        <f t="shared" si="57"/>
        <v>4257.9359691467689</v>
      </c>
      <c r="CA197" s="5">
        <f t="shared" si="29"/>
        <v>1593.3128613986964</v>
      </c>
      <c r="CB197" s="35">
        <f t="shared" si="30"/>
        <v>4.1856538725345907E-2</v>
      </c>
      <c r="CC197" s="5">
        <f t="shared" si="31"/>
        <v>2664.6231077480725</v>
      </c>
      <c r="CD197" s="35">
        <f t="shared" si="32"/>
        <v>7.0000000000000007E-2</v>
      </c>
      <c r="CE197" s="5">
        <f t="shared" si="58"/>
        <v>184800.78010458677</v>
      </c>
      <c r="CF197" s="5">
        <f t="shared" si="59"/>
        <v>632722.92597159313</v>
      </c>
      <c r="CG197" s="5">
        <f t="shared" si="33"/>
        <v>455199.21989541373</v>
      </c>
      <c r="CH197" s="5">
        <f t="shared" si="34"/>
        <v>817523.70607617986</v>
      </c>
    </row>
    <row r="198" spans="9:86" ht="14.25" customHeight="1">
      <c r="I198" s="150"/>
      <c r="J198" s="2">
        <v>193</v>
      </c>
      <c r="K198" s="118">
        <v>50710</v>
      </c>
      <c r="L198" s="5">
        <f t="shared" si="35"/>
        <v>478149.43675375916</v>
      </c>
      <c r="M198" s="5">
        <f t="shared" si="0"/>
        <v>4808.1062659259223</v>
      </c>
      <c r="N198" s="5">
        <f t="shared" si="1"/>
        <v>1520.8288882438283</v>
      </c>
      <c r="O198" s="35">
        <f t="shared" si="2"/>
        <v>3.8167872334699468E-2</v>
      </c>
      <c r="P198" s="5">
        <f t="shared" si="3"/>
        <v>3287.2773776820941</v>
      </c>
      <c r="Q198" s="35">
        <f t="shared" si="4"/>
        <v>8.2500000000000004E-2</v>
      </c>
      <c r="R198" s="5">
        <f t="shared" si="36"/>
        <v>163371.39213448571</v>
      </c>
      <c r="S198" s="5">
        <f t="shared" si="37"/>
        <v>764593.11718921713</v>
      </c>
      <c r="T198" s="5">
        <f t="shared" si="38"/>
        <v>476628.60786551534</v>
      </c>
      <c r="U198" s="5">
        <f t="shared" si="39"/>
        <v>927964.50932370289</v>
      </c>
      <c r="V198" s="150"/>
      <c r="W198" s="2">
        <v>193</v>
      </c>
      <c r="X198" s="118">
        <v>50710</v>
      </c>
      <c r="Y198" s="5">
        <f t="shared" si="40"/>
        <v>473722.08911445132</v>
      </c>
      <c r="Z198" s="5">
        <f t="shared" si="41"/>
        <v>4696.0932728280159</v>
      </c>
      <c r="AA198" s="5">
        <f t="shared" si="5"/>
        <v>1537.9460120650069</v>
      </c>
      <c r="AB198" s="35">
        <f t="shared" si="6"/>
        <v>3.8958183645773095E-2</v>
      </c>
      <c r="AC198" s="5">
        <f t="shared" si="7"/>
        <v>3158.1472607630089</v>
      </c>
      <c r="AD198" s="35">
        <f t="shared" si="8"/>
        <v>0.08</v>
      </c>
      <c r="AE198" s="5">
        <f t="shared" si="42"/>
        <v>167815.85689761385</v>
      </c>
      <c r="AF198" s="5">
        <f t="shared" si="43"/>
        <v>738530.14475819294</v>
      </c>
      <c r="AG198" s="5">
        <f t="shared" si="9"/>
        <v>472184.14310238633</v>
      </c>
      <c r="AH198" s="5">
        <f t="shared" si="10"/>
        <v>906346.00165580679</v>
      </c>
      <c r="AI198" s="150"/>
      <c r="AJ198" s="2">
        <v>193</v>
      </c>
      <c r="AK198" s="118">
        <v>50710</v>
      </c>
      <c r="AL198" s="5">
        <f t="shared" si="44"/>
        <v>469212.59837342874</v>
      </c>
      <c r="AM198" s="5">
        <f t="shared" si="45"/>
        <v>4585.0383715778862</v>
      </c>
      <c r="AN198" s="5">
        <f t="shared" si="11"/>
        <v>1554.7070070828254</v>
      </c>
      <c r="AO198" s="35">
        <f t="shared" si="12"/>
        <v>3.9761259927095789E-2</v>
      </c>
      <c r="AP198" s="5">
        <f t="shared" si="13"/>
        <v>3030.3313644950608</v>
      </c>
      <c r="AQ198" s="35">
        <f t="shared" si="14"/>
        <v>7.7500000000000013E-2</v>
      </c>
      <c r="AR198" s="5">
        <f t="shared" si="46"/>
        <v>172342.10863365387</v>
      </c>
      <c r="AS198" s="5">
        <f t="shared" si="47"/>
        <v>712570.29708087817</v>
      </c>
      <c r="AT198" s="5">
        <f t="shared" si="15"/>
        <v>467657.89136634592</v>
      </c>
      <c r="AU198" s="5">
        <f t="shared" si="16"/>
        <v>884912.40571453201</v>
      </c>
      <c r="AV198" s="150"/>
      <c r="AW198" s="2">
        <v>193</v>
      </c>
      <c r="AX198" s="118">
        <v>50710</v>
      </c>
      <c r="AY198" s="5">
        <f t="shared" si="48"/>
        <v>464621.68871008611</v>
      </c>
      <c r="AZ198" s="5">
        <f t="shared" si="49"/>
        <v>4474.9728547377763</v>
      </c>
      <c r="BA198" s="5">
        <f t="shared" si="17"/>
        <v>1571.0873002997382</v>
      </c>
      <c r="BB198" s="35">
        <f t="shared" si="18"/>
        <v>4.0577200896363567E-2</v>
      </c>
      <c r="BC198" s="5">
        <f t="shared" si="19"/>
        <v>2903.8855544380381</v>
      </c>
      <c r="BD198" s="35">
        <f t="shared" si="20"/>
        <v>7.4999999999999997E-2</v>
      </c>
      <c r="BE198" s="5">
        <f t="shared" si="50"/>
        <v>176949.39859021374</v>
      </c>
      <c r="BF198" s="5">
        <f t="shared" si="51"/>
        <v>686720.36237417674</v>
      </c>
      <c r="BG198" s="5">
        <f t="shared" si="21"/>
        <v>463050.60140978638</v>
      </c>
      <c r="BH198" s="5">
        <f t="shared" si="22"/>
        <v>863669.76096439047</v>
      </c>
      <c r="BI198" s="150"/>
      <c r="BJ198" s="2">
        <v>193</v>
      </c>
      <c r="BK198" s="118">
        <v>50710</v>
      </c>
      <c r="BL198" s="5">
        <f t="shared" si="52"/>
        <v>459950.22572352242</v>
      </c>
      <c r="BM198" s="5">
        <f t="shared" si="53"/>
        <v>4365.9281923596263</v>
      </c>
      <c r="BN198" s="5">
        <f t="shared" si="23"/>
        <v>1587.0622452800117</v>
      </c>
      <c r="BO198" s="35">
        <f t="shared" si="24"/>
        <v>4.1406104135293977E-2</v>
      </c>
      <c r="BP198" s="5">
        <f t="shared" si="25"/>
        <v>2778.8659470796147</v>
      </c>
      <c r="BQ198" s="35">
        <f t="shared" si="26"/>
        <v>7.2499999999999995E-2</v>
      </c>
      <c r="BR198" s="5">
        <f t="shared" si="54"/>
        <v>181636.83652175765</v>
      </c>
      <c r="BS198" s="5">
        <f t="shared" si="55"/>
        <v>660987.30460365</v>
      </c>
      <c r="BT198" s="5">
        <f t="shared" si="27"/>
        <v>458363.16347824241</v>
      </c>
      <c r="BU198" s="5">
        <f t="shared" si="28"/>
        <v>842624.14112540765</v>
      </c>
      <c r="BV198" s="150"/>
      <c r="BW198" s="2">
        <v>193</v>
      </c>
      <c r="BX198" s="118">
        <v>50710</v>
      </c>
      <c r="BY198" s="5">
        <f t="shared" si="56"/>
        <v>455199.21989541373</v>
      </c>
      <c r="BZ198" s="5">
        <f t="shared" si="57"/>
        <v>4257.9359691467689</v>
      </c>
      <c r="CA198" s="5">
        <f t="shared" si="29"/>
        <v>1602.6071864235219</v>
      </c>
      <c r="CB198" s="35">
        <f t="shared" si="30"/>
        <v>4.2248065015359271E-2</v>
      </c>
      <c r="CC198" s="5">
        <f t="shared" si="31"/>
        <v>2655.3287827232471</v>
      </c>
      <c r="CD198" s="35">
        <f t="shared" si="32"/>
        <v>7.0000000000000007E-2</v>
      </c>
      <c r="CE198" s="5">
        <f t="shared" si="58"/>
        <v>186403.38729101029</v>
      </c>
      <c r="CF198" s="5">
        <f t="shared" si="59"/>
        <v>635378.25475431641</v>
      </c>
      <c r="CG198" s="5">
        <f t="shared" si="33"/>
        <v>453596.61270899023</v>
      </c>
      <c r="CH198" s="5">
        <f t="shared" si="34"/>
        <v>821781.64204532676</v>
      </c>
    </row>
    <row r="199" spans="9:86" ht="14.25" customHeight="1">
      <c r="I199" s="150"/>
      <c r="J199" s="2">
        <v>194</v>
      </c>
      <c r="K199" s="118">
        <v>50740</v>
      </c>
      <c r="L199" s="5">
        <f t="shared" si="35"/>
        <v>476628.60786551534</v>
      </c>
      <c r="M199" s="5">
        <f t="shared" si="0"/>
        <v>4808.1062659259223</v>
      </c>
      <c r="N199" s="5">
        <f t="shared" si="1"/>
        <v>1531.2845868505042</v>
      </c>
      <c r="O199" s="35">
        <f t="shared" si="2"/>
        <v>3.8552899970684978E-2</v>
      </c>
      <c r="P199" s="5">
        <f t="shared" si="3"/>
        <v>3276.8216790754182</v>
      </c>
      <c r="Q199" s="35">
        <f t="shared" si="4"/>
        <v>8.2500000000000004E-2</v>
      </c>
      <c r="R199" s="5">
        <f t="shared" si="36"/>
        <v>164902.6767213362</v>
      </c>
      <c r="S199" s="5">
        <f t="shared" si="37"/>
        <v>767869.93886829249</v>
      </c>
      <c r="T199" s="5">
        <f t="shared" si="38"/>
        <v>475097.32327866484</v>
      </c>
      <c r="U199" s="5">
        <f t="shared" si="39"/>
        <v>932772.61558962869</v>
      </c>
      <c r="V199" s="150"/>
      <c r="W199" s="2">
        <v>194</v>
      </c>
      <c r="X199" s="118">
        <v>50740</v>
      </c>
      <c r="Y199" s="5">
        <f t="shared" si="40"/>
        <v>472184.14310238633</v>
      </c>
      <c r="Z199" s="5">
        <f t="shared" si="41"/>
        <v>4696.0932728280159</v>
      </c>
      <c r="AA199" s="5">
        <f t="shared" si="5"/>
        <v>1548.1989854787735</v>
      </c>
      <c r="AB199" s="35">
        <f t="shared" si="6"/>
        <v>3.9345641096034917E-2</v>
      </c>
      <c r="AC199" s="5">
        <f t="shared" si="7"/>
        <v>3147.8942873492424</v>
      </c>
      <c r="AD199" s="35">
        <f t="shared" si="8"/>
        <v>0.08</v>
      </c>
      <c r="AE199" s="5">
        <f t="shared" si="42"/>
        <v>169364.05588309263</v>
      </c>
      <c r="AF199" s="5">
        <f t="shared" si="43"/>
        <v>741678.03904554213</v>
      </c>
      <c r="AG199" s="5">
        <f t="shared" si="9"/>
        <v>470635.94411690754</v>
      </c>
      <c r="AH199" s="5">
        <f t="shared" si="10"/>
        <v>911042.09492863482</v>
      </c>
      <c r="AI199" s="150"/>
      <c r="AJ199" s="2">
        <v>194</v>
      </c>
      <c r="AK199" s="118">
        <v>50740</v>
      </c>
      <c r="AL199" s="5">
        <f t="shared" si="44"/>
        <v>467657.89136634592</v>
      </c>
      <c r="AM199" s="5">
        <f t="shared" si="45"/>
        <v>4585.0383715778862</v>
      </c>
      <c r="AN199" s="5">
        <f t="shared" si="11"/>
        <v>1564.7478231702353</v>
      </c>
      <c r="AO199" s="35">
        <f t="shared" si="12"/>
        <v>4.015108955647588E-2</v>
      </c>
      <c r="AP199" s="5">
        <f t="shared" si="13"/>
        <v>3020.2905484076509</v>
      </c>
      <c r="AQ199" s="35">
        <f t="shared" si="14"/>
        <v>7.7499999999999999E-2</v>
      </c>
      <c r="AR199" s="5">
        <f t="shared" si="46"/>
        <v>173906.85645682411</v>
      </c>
      <c r="AS199" s="5">
        <f t="shared" si="47"/>
        <v>715590.58762928587</v>
      </c>
      <c r="AT199" s="5">
        <f t="shared" si="15"/>
        <v>466093.14354317571</v>
      </c>
      <c r="AU199" s="5">
        <f t="shared" si="16"/>
        <v>889497.44408610999</v>
      </c>
      <c r="AV199" s="150"/>
      <c r="AW199" s="2">
        <v>194</v>
      </c>
      <c r="AX199" s="118">
        <v>50740</v>
      </c>
      <c r="AY199" s="5">
        <f t="shared" si="48"/>
        <v>463050.60140978638</v>
      </c>
      <c r="AZ199" s="5">
        <f t="shared" si="49"/>
        <v>4474.9728547377763</v>
      </c>
      <c r="BA199" s="5">
        <f t="shared" si="17"/>
        <v>1580.9065959266118</v>
      </c>
      <c r="BB199" s="35">
        <f t="shared" si="18"/>
        <v>4.0969343508811602E-2</v>
      </c>
      <c r="BC199" s="5">
        <f t="shared" si="19"/>
        <v>2894.0662588111645</v>
      </c>
      <c r="BD199" s="35">
        <f t="shared" si="20"/>
        <v>7.4999999999999997E-2</v>
      </c>
      <c r="BE199" s="5">
        <f t="shared" si="50"/>
        <v>178530.30518614035</v>
      </c>
      <c r="BF199" s="5">
        <f t="shared" si="51"/>
        <v>689614.4286329879</v>
      </c>
      <c r="BG199" s="5">
        <f t="shared" si="21"/>
        <v>461469.69481385977</v>
      </c>
      <c r="BH199" s="5">
        <f t="shared" si="22"/>
        <v>868144.73381912825</v>
      </c>
      <c r="BI199" s="150"/>
      <c r="BJ199" s="2">
        <v>194</v>
      </c>
      <c r="BK199" s="118">
        <v>50740</v>
      </c>
      <c r="BL199" s="5">
        <f t="shared" si="52"/>
        <v>458363.16347824241</v>
      </c>
      <c r="BM199" s="5">
        <f t="shared" si="53"/>
        <v>4365.9281923596263</v>
      </c>
      <c r="BN199" s="5">
        <f t="shared" si="23"/>
        <v>1596.6507463452454</v>
      </c>
      <c r="BO199" s="35">
        <f t="shared" si="24"/>
        <v>4.1800498998982978E-2</v>
      </c>
      <c r="BP199" s="5">
        <f t="shared" si="25"/>
        <v>2769.277446014381</v>
      </c>
      <c r="BQ199" s="35">
        <f t="shared" si="26"/>
        <v>7.2499999999999995E-2</v>
      </c>
      <c r="BR199" s="5">
        <f t="shared" si="54"/>
        <v>183233.48726810291</v>
      </c>
      <c r="BS199" s="5">
        <f t="shared" si="55"/>
        <v>663756.58204966434</v>
      </c>
      <c r="BT199" s="5">
        <f t="shared" si="27"/>
        <v>456766.51273189718</v>
      </c>
      <c r="BU199" s="5">
        <f t="shared" si="28"/>
        <v>846990.06931776728</v>
      </c>
      <c r="BV199" s="150"/>
      <c r="BW199" s="2">
        <v>194</v>
      </c>
      <c r="BX199" s="118">
        <v>50740</v>
      </c>
      <c r="BY199" s="5">
        <f t="shared" si="56"/>
        <v>453596.61270899023</v>
      </c>
      <c r="BZ199" s="5">
        <f t="shared" si="57"/>
        <v>4257.9359691467689</v>
      </c>
      <c r="CA199" s="5">
        <f t="shared" si="29"/>
        <v>1611.955728344326</v>
      </c>
      <c r="CB199" s="35">
        <f t="shared" si="30"/>
        <v>4.2644649889707002E-2</v>
      </c>
      <c r="CC199" s="5">
        <f t="shared" si="31"/>
        <v>2645.9802408024429</v>
      </c>
      <c r="CD199" s="35">
        <f t="shared" si="32"/>
        <v>7.0000000000000007E-2</v>
      </c>
      <c r="CE199" s="5">
        <f t="shared" si="58"/>
        <v>188015.34301935462</v>
      </c>
      <c r="CF199" s="5">
        <f t="shared" si="59"/>
        <v>638024.23499511881</v>
      </c>
      <c r="CG199" s="5">
        <f t="shared" si="33"/>
        <v>451984.6569806459</v>
      </c>
      <c r="CH199" s="5">
        <f t="shared" si="34"/>
        <v>826039.57801447343</v>
      </c>
    </row>
    <row r="200" spans="9:86" ht="14.25" customHeight="1">
      <c r="I200" s="150"/>
      <c r="J200" s="2">
        <v>195</v>
      </c>
      <c r="K200" s="118">
        <v>50771</v>
      </c>
      <c r="L200" s="5">
        <f t="shared" si="35"/>
        <v>475097.32327866484</v>
      </c>
      <c r="M200" s="5">
        <f t="shared" si="0"/>
        <v>4808.1062659259223</v>
      </c>
      <c r="N200" s="5">
        <f t="shared" si="1"/>
        <v>1541.8121683851014</v>
      </c>
      <c r="O200" s="35">
        <f t="shared" si="2"/>
        <v>3.8943065165974747E-2</v>
      </c>
      <c r="P200" s="5">
        <f t="shared" si="3"/>
        <v>3266.294097540821</v>
      </c>
      <c r="Q200" s="35">
        <f t="shared" si="4"/>
        <v>8.2500000000000004E-2</v>
      </c>
      <c r="R200" s="5">
        <f t="shared" si="36"/>
        <v>166444.48888972131</v>
      </c>
      <c r="S200" s="5">
        <f t="shared" si="37"/>
        <v>771136.23296583327</v>
      </c>
      <c r="T200" s="5">
        <f t="shared" si="38"/>
        <v>473555.51111027977</v>
      </c>
      <c r="U200" s="5">
        <f t="shared" si="39"/>
        <v>937580.72185555461</v>
      </c>
      <c r="V200" s="150"/>
      <c r="W200" s="2">
        <v>195</v>
      </c>
      <c r="X200" s="118">
        <v>50771</v>
      </c>
      <c r="Y200" s="5">
        <f t="shared" si="40"/>
        <v>470635.94411690754</v>
      </c>
      <c r="Z200" s="5">
        <f t="shared" si="41"/>
        <v>4696.0932728280159</v>
      </c>
      <c r="AA200" s="5">
        <f t="shared" si="5"/>
        <v>1558.5203120486321</v>
      </c>
      <c r="AB200" s="35">
        <f t="shared" si="6"/>
        <v>3.9738239244935115E-2</v>
      </c>
      <c r="AC200" s="5">
        <f t="shared" si="7"/>
        <v>3137.5729607793837</v>
      </c>
      <c r="AD200" s="35">
        <f t="shared" si="8"/>
        <v>0.08</v>
      </c>
      <c r="AE200" s="5">
        <f t="shared" si="42"/>
        <v>170922.57619514127</v>
      </c>
      <c r="AF200" s="5">
        <f t="shared" si="43"/>
        <v>744815.61200632155</v>
      </c>
      <c r="AG200" s="5">
        <f t="shared" si="9"/>
        <v>469077.42380485893</v>
      </c>
      <c r="AH200" s="5">
        <f t="shared" si="10"/>
        <v>915738.18820146285</v>
      </c>
      <c r="AI200" s="150"/>
      <c r="AJ200" s="2">
        <v>195</v>
      </c>
      <c r="AK200" s="118">
        <v>50771</v>
      </c>
      <c r="AL200" s="5">
        <f t="shared" si="44"/>
        <v>466093.14354317571</v>
      </c>
      <c r="AM200" s="5">
        <f t="shared" si="45"/>
        <v>4585.0383715778862</v>
      </c>
      <c r="AN200" s="5">
        <f t="shared" si="11"/>
        <v>1574.8534861948765</v>
      </c>
      <c r="AO200" s="35">
        <f t="shared" si="12"/>
        <v>4.0546062726168196E-2</v>
      </c>
      <c r="AP200" s="5">
        <f t="shared" si="13"/>
        <v>3010.1848853830097</v>
      </c>
      <c r="AQ200" s="35">
        <f t="shared" si="14"/>
        <v>7.7499999999999999E-2</v>
      </c>
      <c r="AR200" s="5">
        <f t="shared" si="46"/>
        <v>175481.709943019</v>
      </c>
      <c r="AS200" s="5">
        <f t="shared" si="47"/>
        <v>718600.77251466888</v>
      </c>
      <c r="AT200" s="5">
        <f t="shared" si="15"/>
        <v>464518.29005698086</v>
      </c>
      <c r="AU200" s="5">
        <f t="shared" si="16"/>
        <v>894082.48245768785</v>
      </c>
      <c r="AV200" s="150"/>
      <c r="AW200" s="2">
        <v>195</v>
      </c>
      <c r="AX200" s="118">
        <v>50771</v>
      </c>
      <c r="AY200" s="5">
        <f t="shared" si="48"/>
        <v>461469.69481385977</v>
      </c>
      <c r="AZ200" s="5">
        <f t="shared" si="49"/>
        <v>4474.9728547377763</v>
      </c>
      <c r="BA200" s="5">
        <f t="shared" si="17"/>
        <v>1590.7872621511528</v>
      </c>
      <c r="BB200" s="35">
        <f t="shared" si="18"/>
        <v>4.1366632219508648E-2</v>
      </c>
      <c r="BC200" s="5">
        <f t="shared" si="19"/>
        <v>2884.1855925866234</v>
      </c>
      <c r="BD200" s="35">
        <f t="shared" si="20"/>
        <v>7.4999999999999997E-2</v>
      </c>
      <c r="BE200" s="5">
        <f t="shared" si="50"/>
        <v>180121.09244829151</v>
      </c>
      <c r="BF200" s="5">
        <f t="shared" si="51"/>
        <v>692498.61422557454</v>
      </c>
      <c r="BG200" s="5">
        <f t="shared" si="21"/>
        <v>459878.90755170863</v>
      </c>
      <c r="BH200" s="5">
        <f t="shared" si="22"/>
        <v>872619.70667386602</v>
      </c>
      <c r="BI200" s="150"/>
      <c r="BJ200" s="2">
        <v>195</v>
      </c>
      <c r="BK200" s="118">
        <v>50771</v>
      </c>
      <c r="BL200" s="5">
        <f t="shared" si="52"/>
        <v>456766.51273189718</v>
      </c>
      <c r="BM200" s="5">
        <f t="shared" si="53"/>
        <v>4365.9281923596263</v>
      </c>
      <c r="BN200" s="5">
        <f t="shared" si="23"/>
        <v>1606.2971779377476</v>
      </c>
      <c r="BO200" s="35">
        <f t="shared" si="24"/>
        <v>4.2200042249084316E-2</v>
      </c>
      <c r="BP200" s="5">
        <f t="shared" si="25"/>
        <v>2759.6310144218787</v>
      </c>
      <c r="BQ200" s="35">
        <f t="shared" si="26"/>
        <v>7.2499999999999995E-2</v>
      </c>
      <c r="BR200" s="5">
        <f t="shared" si="54"/>
        <v>184839.78444604066</v>
      </c>
      <c r="BS200" s="5">
        <f t="shared" si="55"/>
        <v>666516.21306408627</v>
      </c>
      <c r="BT200" s="5">
        <f t="shared" si="27"/>
        <v>455160.21555395942</v>
      </c>
      <c r="BU200" s="5">
        <f t="shared" si="28"/>
        <v>851355.99751012691</v>
      </c>
      <c r="BV200" s="150"/>
      <c r="BW200" s="2">
        <v>195</v>
      </c>
      <c r="BX200" s="118">
        <v>50771</v>
      </c>
      <c r="BY200" s="5">
        <f t="shared" si="56"/>
        <v>451984.6569806459</v>
      </c>
      <c r="BZ200" s="5">
        <f t="shared" si="57"/>
        <v>4257.9359691467689</v>
      </c>
      <c r="CA200" s="5">
        <f t="shared" si="29"/>
        <v>1621.3588034263344</v>
      </c>
      <c r="CB200" s="35">
        <f t="shared" si="30"/>
        <v>4.3046385182825213E-2</v>
      </c>
      <c r="CC200" s="5">
        <f t="shared" si="31"/>
        <v>2636.5771657204346</v>
      </c>
      <c r="CD200" s="35">
        <f t="shared" si="32"/>
        <v>7.0000000000000007E-2</v>
      </c>
      <c r="CE200" s="5">
        <f t="shared" si="58"/>
        <v>189636.70182278095</v>
      </c>
      <c r="CF200" s="5">
        <f t="shared" si="59"/>
        <v>640660.81216083921</v>
      </c>
      <c r="CG200" s="5">
        <f t="shared" si="33"/>
        <v>450363.29817721958</v>
      </c>
      <c r="CH200" s="5">
        <f t="shared" si="34"/>
        <v>830297.5139836201</v>
      </c>
    </row>
    <row r="201" spans="9:86" ht="14.25" customHeight="1">
      <c r="I201" s="150"/>
      <c r="J201" s="2">
        <v>196</v>
      </c>
      <c r="K201" s="118">
        <v>50802</v>
      </c>
      <c r="L201" s="5">
        <f t="shared" si="35"/>
        <v>473555.51111027977</v>
      </c>
      <c r="M201" s="5">
        <f t="shared" si="0"/>
        <v>4808.1062659259223</v>
      </c>
      <c r="N201" s="5">
        <f t="shared" si="1"/>
        <v>1552.412127042749</v>
      </c>
      <c r="O201" s="35">
        <f t="shared" si="2"/>
        <v>3.9338462096737699E-2</v>
      </c>
      <c r="P201" s="5">
        <f t="shared" si="3"/>
        <v>3255.6941388831733</v>
      </c>
      <c r="Q201" s="35">
        <f t="shared" si="4"/>
        <v>8.2500000000000004E-2</v>
      </c>
      <c r="R201" s="5">
        <f t="shared" si="36"/>
        <v>167996.90101676405</v>
      </c>
      <c r="S201" s="5">
        <f t="shared" si="37"/>
        <v>774391.92710471642</v>
      </c>
      <c r="T201" s="5">
        <f t="shared" si="38"/>
        <v>472003.098983237</v>
      </c>
      <c r="U201" s="5">
        <f t="shared" si="39"/>
        <v>942388.82812148053</v>
      </c>
      <c r="V201" s="150"/>
      <c r="W201" s="2">
        <v>196</v>
      </c>
      <c r="X201" s="118">
        <v>50802</v>
      </c>
      <c r="Y201" s="5">
        <f t="shared" si="40"/>
        <v>469077.42380485893</v>
      </c>
      <c r="Z201" s="5">
        <f t="shared" si="41"/>
        <v>4696.0932728280159</v>
      </c>
      <c r="AA201" s="5">
        <f t="shared" si="5"/>
        <v>1568.9104474622895</v>
      </c>
      <c r="AB201" s="35">
        <f t="shared" si="6"/>
        <v>4.0136072243331135E-2</v>
      </c>
      <c r="AC201" s="5">
        <f t="shared" si="7"/>
        <v>3127.1828253657263</v>
      </c>
      <c r="AD201" s="35">
        <f t="shared" si="8"/>
        <v>0.08</v>
      </c>
      <c r="AE201" s="5">
        <f t="shared" si="42"/>
        <v>172491.48664260356</v>
      </c>
      <c r="AF201" s="5">
        <f t="shared" si="43"/>
        <v>747942.79483168724</v>
      </c>
      <c r="AG201" s="5">
        <f t="shared" si="9"/>
        <v>467508.51335739665</v>
      </c>
      <c r="AH201" s="5">
        <f t="shared" si="10"/>
        <v>920434.28147429076</v>
      </c>
      <c r="AI201" s="150"/>
      <c r="AJ201" s="2">
        <v>196</v>
      </c>
      <c r="AK201" s="118">
        <v>50802</v>
      </c>
      <c r="AL201" s="5">
        <f t="shared" si="44"/>
        <v>464518.29005698086</v>
      </c>
      <c r="AM201" s="5">
        <f t="shared" si="45"/>
        <v>4585.0383715778862</v>
      </c>
      <c r="AN201" s="5">
        <f t="shared" si="11"/>
        <v>1585.0244149598848</v>
      </c>
      <c r="AO201" s="35">
        <f t="shared" si="12"/>
        <v>4.0946273562630794E-2</v>
      </c>
      <c r="AP201" s="5">
        <f t="shared" si="13"/>
        <v>3000.0139566180014</v>
      </c>
      <c r="AQ201" s="35">
        <f t="shared" si="14"/>
        <v>7.7499999999999999E-2</v>
      </c>
      <c r="AR201" s="5">
        <f t="shared" si="46"/>
        <v>177066.73435797889</v>
      </c>
      <c r="AS201" s="5">
        <f t="shared" si="47"/>
        <v>721600.7864712869</v>
      </c>
      <c r="AT201" s="5">
        <f t="shared" si="15"/>
        <v>462933.26564202097</v>
      </c>
      <c r="AU201" s="5">
        <f t="shared" si="16"/>
        <v>898667.52082926582</v>
      </c>
      <c r="AV201" s="150"/>
      <c r="AW201" s="2">
        <v>196</v>
      </c>
      <c r="AX201" s="118">
        <v>50802</v>
      </c>
      <c r="AY201" s="5">
        <f t="shared" si="48"/>
        <v>459878.90755170863</v>
      </c>
      <c r="AZ201" s="5">
        <f t="shared" si="49"/>
        <v>4474.9728547377763</v>
      </c>
      <c r="BA201" s="5">
        <f t="shared" si="17"/>
        <v>1600.7296825395974</v>
      </c>
      <c r="BB201" s="35">
        <f t="shared" si="18"/>
        <v>4.1769161131434022E-2</v>
      </c>
      <c r="BC201" s="5">
        <f t="shared" si="19"/>
        <v>2874.2431721981789</v>
      </c>
      <c r="BD201" s="35">
        <f t="shared" si="20"/>
        <v>7.4999999999999997E-2</v>
      </c>
      <c r="BE201" s="5">
        <f t="shared" si="50"/>
        <v>181721.8221308311</v>
      </c>
      <c r="BF201" s="5">
        <f t="shared" si="51"/>
        <v>695372.85739777272</v>
      </c>
      <c r="BG201" s="5">
        <f t="shared" si="21"/>
        <v>458278.17786916904</v>
      </c>
      <c r="BH201" s="5">
        <f t="shared" si="22"/>
        <v>877094.6795286038</v>
      </c>
      <c r="BI201" s="150"/>
      <c r="BJ201" s="2">
        <v>196</v>
      </c>
      <c r="BK201" s="118">
        <v>50802</v>
      </c>
      <c r="BL201" s="5">
        <f t="shared" si="52"/>
        <v>455160.21555395942</v>
      </c>
      <c r="BM201" s="5">
        <f t="shared" si="53"/>
        <v>4365.9281923596263</v>
      </c>
      <c r="BN201" s="5">
        <f t="shared" si="23"/>
        <v>1616.0018900544551</v>
      </c>
      <c r="BO201" s="35">
        <f t="shared" si="24"/>
        <v>4.2604827966020963E-2</v>
      </c>
      <c r="BP201" s="5">
        <f t="shared" si="25"/>
        <v>2749.9263023051712</v>
      </c>
      <c r="BQ201" s="35">
        <f t="shared" si="26"/>
        <v>7.2499999999999981E-2</v>
      </c>
      <c r="BR201" s="5">
        <f t="shared" si="54"/>
        <v>186455.78633609513</v>
      </c>
      <c r="BS201" s="5">
        <f t="shared" si="55"/>
        <v>669266.13936639146</v>
      </c>
      <c r="BT201" s="5">
        <f t="shared" si="27"/>
        <v>453544.21366390499</v>
      </c>
      <c r="BU201" s="5">
        <f t="shared" si="28"/>
        <v>855721.92570248665</v>
      </c>
      <c r="BV201" s="150"/>
      <c r="BW201" s="2">
        <v>196</v>
      </c>
      <c r="BX201" s="118">
        <v>50802</v>
      </c>
      <c r="BY201" s="5">
        <f t="shared" si="56"/>
        <v>450363.29817721958</v>
      </c>
      <c r="BZ201" s="5">
        <f t="shared" si="57"/>
        <v>4257.9359691467689</v>
      </c>
      <c r="CA201" s="5">
        <f t="shared" si="29"/>
        <v>1630.8167297796545</v>
      </c>
      <c r="CB201" s="35">
        <f t="shared" si="30"/>
        <v>4.3453364953498205E-2</v>
      </c>
      <c r="CC201" s="5">
        <f t="shared" si="31"/>
        <v>2627.1192393671145</v>
      </c>
      <c r="CD201" s="35">
        <f t="shared" si="32"/>
        <v>7.0000000000000007E-2</v>
      </c>
      <c r="CE201" s="5">
        <f t="shared" si="58"/>
        <v>191267.51855256059</v>
      </c>
      <c r="CF201" s="5">
        <f t="shared" si="59"/>
        <v>643287.93140020629</v>
      </c>
      <c r="CG201" s="5">
        <f t="shared" si="33"/>
        <v>448732.48144743993</v>
      </c>
      <c r="CH201" s="5">
        <f t="shared" si="34"/>
        <v>834555.44995276688</v>
      </c>
    </row>
    <row r="202" spans="9:86" ht="14.25" customHeight="1">
      <c r="I202" s="150"/>
      <c r="J202" s="2">
        <v>197</v>
      </c>
      <c r="K202" s="118">
        <v>50830</v>
      </c>
      <c r="L202" s="5">
        <f t="shared" si="35"/>
        <v>472003.098983237</v>
      </c>
      <c r="M202" s="5">
        <f t="shared" si="0"/>
        <v>4808.1062659259223</v>
      </c>
      <c r="N202" s="5">
        <f t="shared" si="1"/>
        <v>1563.0849604161681</v>
      </c>
      <c r="O202" s="35">
        <f t="shared" si="2"/>
        <v>3.9739187232879086E-2</v>
      </c>
      <c r="P202" s="5">
        <f t="shared" si="3"/>
        <v>3245.0213055097543</v>
      </c>
      <c r="Q202" s="35">
        <f t="shared" si="4"/>
        <v>8.2500000000000004E-2</v>
      </c>
      <c r="R202" s="5">
        <f t="shared" si="36"/>
        <v>169559.98597718021</v>
      </c>
      <c r="S202" s="5">
        <f t="shared" si="37"/>
        <v>777636.94841022615</v>
      </c>
      <c r="T202" s="5">
        <f t="shared" si="38"/>
        <v>470440.0140228208</v>
      </c>
      <c r="U202" s="5">
        <f t="shared" si="39"/>
        <v>947196.93438740633</v>
      </c>
      <c r="V202" s="150"/>
      <c r="W202" s="2">
        <v>197</v>
      </c>
      <c r="X202" s="118">
        <v>50830</v>
      </c>
      <c r="Y202" s="5">
        <f t="shared" si="40"/>
        <v>467508.51335739665</v>
      </c>
      <c r="Z202" s="5">
        <f t="shared" si="41"/>
        <v>4696.0932728280159</v>
      </c>
      <c r="AA202" s="5">
        <f t="shared" si="5"/>
        <v>1579.3698504453714</v>
      </c>
      <c r="AB202" s="35">
        <f t="shared" si="6"/>
        <v>4.0539236535476461E-2</v>
      </c>
      <c r="AC202" s="5">
        <f t="shared" si="7"/>
        <v>3116.7234223826445</v>
      </c>
      <c r="AD202" s="35">
        <f t="shared" si="8"/>
        <v>0.08</v>
      </c>
      <c r="AE202" s="5">
        <f t="shared" si="42"/>
        <v>174070.85649304892</v>
      </c>
      <c r="AF202" s="5">
        <f t="shared" si="43"/>
        <v>751059.51825406984</v>
      </c>
      <c r="AG202" s="5">
        <f t="shared" si="9"/>
        <v>465929.14350695128</v>
      </c>
      <c r="AH202" s="5">
        <f t="shared" si="10"/>
        <v>925130.3747471188</v>
      </c>
      <c r="AI202" s="150"/>
      <c r="AJ202" s="2">
        <v>197</v>
      </c>
      <c r="AK202" s="118">
        <v>50830</v>
      </c>
      <c r="AL202" s="5">
        <f t="shared" si="44"/>
        <v>462933.26564202097</v>
      </c>
      <c r="AM202" s="5">
        <f t="shared" si="45"/>
        <v>4585.0383715778862</v>
      </c>
      <c r="AN202" s="5">
        <f t="shared" si="11"/>
        <v>1595.2610309731676</v>
      </c>
      <c r="AO202" s="35">
        <f t="shared" si="12"/>
        <v>4.1351818485390712E-2</v>
      </c>
      <c r="AP202" s="5">
        <f t="shared" si="13"/>
        <v>2989.7773406047186</v>
      </c>
      <c r="AQ202" s="35">
        <f t="shared" si="14"/>
        <v>7.7499999999999999E-2</v>
      </c>
      <c r="AR202" s="5">
        <f t="shared" si="46"/>
        <v>178661.99538895205</v>
      </c>
      <c r="AS202" s="5">
        <f t="shared" si="47"/>
        <v>724590.5638118916</v>
      </c>
      <c r="AT202" s="5">
        <f t="shared" si="15"/>
        <v>461338.0046110478</v>
      </c>
      <c r="AU202" s="5">
        <f t="shared" si="16"/>
        <v>903252.55920084368</v>
      </c>
      <c r="AV202" s="150"/>
      <c r="AW202" s="2">
        <v>197</v>
      </c>
      <c r="AX202" s="118">
        <v>50830</v>
      </c>
      <c r="AY202" s="5">
        <f t="shared" si="48"/>
        <v>458278.17786916904</v>
      </c>
      <c r="AZ202" s="5">
        <f t="shared" si="49"/>
        <v>4474.9728547377763</v>
      </c>
      <c r="BA202" s="5">
        <f t="shared" si="17"/>
        <v>1610.73424305547</v>
      </c>
      <c r="BB202" s="35">
        <f t="shared" si="18"/>
        <v>4.2177026640320851E-2</v>
      </c>
      <c r="BC202" s="5">
        <f t="shared" si="19"/>
        <v>2864.2386116823063</v>
      </c>
      <c r="BD202" s="35">
        <f t="shared" si="20"/>
        <v>7.4999999999999997E-2</v>
      </c>
      <c r="BE202" s="5">
        <f t="shared" si="50"/>
        <v>183332.55637388656</v>
      </c>
      <c r="BF202" s="5">
        <f t="shared" si="51"/>
        <v>698237.09600945504</v>
      </c>
      <c r="BG202" s="5">
        <f t="shared" si="21"/>
        <v>456667.44362611359</v>
      </c>
      <c r="BH202" s="5">
        <f t="shared" si="22"/>
        <v>881569.65238334157</v>
      </c>
      <c r="BI202" s="150"/>
      <c r="BJ202" s="2">
        <v>197</v>
      </c>
      <c r="BK202" s="118">
        <v>50830</v>
      </c>
      <c r="BL202" s="5">
        <f t="shared" si="52"/>
        <v>453544.21366390499</v>
      </c>
      <c r="BM202" s="5">
        <f t="shared" si="53"/>
        <v>4365.9281923596263</v>
      </c>
      <c r="BN202" s="5">
        <f t="shared" si="23"/>
        <v>1625.7652348068673</v>
      </c>
      <c r="BO202" s="35">
        <f t="shared" si="24"/>
        <v>4.3014952522665226E-2</v>
      </c>
      <c r="BP202" s="5">
        <f t="shared" si="25"/>
        <v>2740.1629575527591</v>
      </c>
      <c r="BQ202" s="35">
        <f t="shared" si="26"/>
        <v>7.2499999999999995E-2</v>
      </c>
      <c r="BR202" s="5">
        <f t="shared" si="54"/>
        <v>188081.551570902</v>
      </c>
      <c r="BS202" s="5">
        <f t="shared" si="55"/>
        <v>672006.30232394417</v>
      </c>
      <c r="BT202" s="5">
        <f t="shared" si="27"/>
        <v>451918.44842909812</v>
      </c>
      <c r="BU202" s="5">
        <f t="shared" si="28"/>
        <v>860087.85389484616</v>
      </c>
      <c r="BV202" s="150"/>
      <c r="BW202" s="2">
        <v>197</v>
      </c>
      <c r="BX202" s="118">
        <v>50830</v>
      </c>
      <c r="BY202" s="5">
        <f t="shared" si="56"/>
        <v>448732.48144743993</v>
      </c>
      <c r="BZ202" s="5">
        <f t="shared" si="57"/>
        <v>4257.9359691467689</v>
      </c>
      <c r="CA202" s="5">
        <f t="shared" si="29"/>
        <v>1640.3298273700357</v>
      </c>
      <c r="CB202" s="35">
        <f t="shared" si="30"/>
        <v>4.3865685552664881E-2</v>
      </c>
      <c r="CC202" s="5">
        <f t="shared" si="31"/>
        <v>2617.6061417767332</v>
      </c>
      <c r="CD202" s="35">
        <f t="shared" si="32"/>
        <v>7.0000000000000007E-2</v>
      </c>
      <c r="CE202" s="5">
        <f t="shared" si="58"/>
        <v>192907.84837993063</v>
      </c>
      <c r="CF202" s="5">
        <f t="shared" si="59"/>
        <v>645905.53754198307</v>
      </c>
      <c r="CG202" s="5">
        <f t="shared" si="33"/>
        <v>447092.15162006987</v>
      </c>
      <c r="CH202" s="5">
        <f t="shared" si="34"/>
        <v>838813.38592191366</v>
      </c>
    </row>
    <row r="203" spans="9:86" ht="14.25" customHeight="1">
      <c r="I203" s="150"/>
      <c r="J203" s="2">
        <v>198</v>
      </c>
      <c r="K203" s="118">
        <v>50861</v>
      </c>
      <c r="L203" s="5">
        <f t="shared" si="35"/>
        <v>470440.0140228208</v>
      </c>
      <c r="M203" s="5">
        <f t="shared" si="0"/>
        <v>4808.1062659259223</v>
      </c>
      <c r="N203" s="5">
        <f t="shared" si="1"/>
        <v>1573.8311695190291</v>
      </c>
      <c r="O203" s="35">
        <f t="shared" si="2"/>
        <v>4.0145339408378215E-2</v>
      </c>
      <c r="P203" s="5">
        <f t="shared" si="3"/>
        <v>3234.2750964068932</v>
      </c>
      <c r="Q203" s="35">
        <f t="shared" si="4"/>
        <v>8.2500000000000004E-2</v>
      </c>
      <c r="R203" s="5">
        <f t="shared" si="36"/>
        <v>171133.81714669924</v>
      </c>
      <c r="S203" s="5">
        <f t="shared" si="37"/>
        <v>780871.22350663308</v>
      </c>
      <c r="T203" s="5">
        <f t="shared" si="38"/>
        <v>468866.18285330175</v>
      </c>
      <c r="U203" s="5">
        <f t="shared" si="39"/>
        <v>952005.04065333237</v>
      </c>
      <c r="V203" s="150"/>
      <c r="W203" s="2">
        <v>198</v>
      </c>
      <c r="X203" s="118">
        <v>50861</v>
      </c>
      <c r="Y203" s="5">
        <f t="shared" si="40"/>
        <v>465929.14350695128</v>
      </c>
      <c r="Z203" s="5">
        <f t="shared" si="41"/>
        <v>4696.0932728280159</v>
      </c>
      <c r="AA203" s="5">
        <f t="shared" si="5"/>
        <v>1589.898982781674</v>
      </c>
      <c r="AB203" s="35">
        <f t="shared" si="6"/>
        <v>4.0947830929351274E-2</v>
      </c>
      <c r="AC203" s="5">
        <f t="shared" si="7"/>
        <v>3106.1942900463418</v>
      </c>
      <c r="AD203" s="35">
        <f t="shared" si="8"/>
        <v>7.9999999999999988E-2</v>
      </c>
      <c r="AE203" s="5">
        <f t="shared" si="42"/>
        <v>175660.75547583061</v>
      </c>
      <c r="AF203" s="5">
        <f t="shared" si="43"/>
        <v>754165.71254411619</v>
      </c>
      <c r="AG203" s="5">
        <f t="shared" si="9"/>
        <v>464339.2445241696</v>
      </c>
      <c r="AH203" s="5">
        <f t="shared" si="10"/>
        <v>929826.46801994683</v>
      </c>
      <c r="AI203" s="150"/>
      <c r="AJ203" s="2">
        <v>198</v>
      </c>
      <c r="AK203" s="118">
        <v>50861</v>
      </c>
      <c r="AL203" s="5">
        <f t="shared" si="44"/>
        <v>461338.0046110478</v>
      </c>
      <c r="AM203" s="5">
        <f t="shared" si="45"/>
        <v>4585.0383715778862</v>
      </c>
      <c r="AN203" s="5">
        <f t="shared" si="11"/>
        <v>1605.5637584648694</v>
      </c>
      <c r="AO203" s="35">
        <f t="shared" si="12"/>
        <v>4.176279627736753E-2</v>
      </c>
      <c r="AP203" s="5">
        <f t="shared" si="13"/>
        <v>2979.4746131130169</v>
      </c>
      <c r="AQ203" s="35">
        <f t="shared" si="14"/>
        <v>7.7499999999999999E-2</v>
      </c>
      <c r="AR203" s="5">
        <f t="shared" si="46"/>
        <v>180267.55914741693</v>
      </c>
      <c r="AS203" s="5">
        <f t="shared" si="47"/>
        <v>727570.03842500458</v>
      </c>
      <c r="AT203" s="5">
        <f t="shared" si="15"/>
        <v>459732.44085258292</v>
      </c>
      <c r="AU203" s="5">
        <f t="shared" si="16"/>
        <v>907837.59757242154</v>
      </c>
      <c r="AV203" s="150"/>
      <c r="AW203" s="2">
        <v>198</v>
      </c>
      <c r="AX203" s="118">
        <v>50861</v>
      </c>
      <c r="AY203" s="5">
        <f t="shared" si="48"/>
        <v>456667.44362611359</v>
      </c>
      <c r="AZ203" s="5">
        <f t="shared" si="49"/>
        <v>4474.9728547377763</v>
      </c>
      <c r="BA203" s="5">
        <f t="shared" si="17"/>
        <v>1620.8013320745667</v>
      </c>
      <c r="BB203" s="35">
        <f t="shared" si="18"/>
        <v>4.2590327504972623E-2</v>
      </c>
      <c r="BC203" s="5">
        <f t="shared" si="19"/>
        <v>2854.1715226632095</v>
      </c>
      <c r="BD203" s="35">
        <f t="shared" si="20"/>
        <v>7.4999999999999997E-2</v>
      </c>
      <c r="BE203" s="5">
        <f t="shared" si="50"/>
        <v>184953.35770596113</v>
      </c>
      <c r="BF203" s="5">
        <f t="shared" si="51"/>
        <v>701091.26753211825</v>
      </c>
      <c r="BG203" s="5">
        <f t="shared" si="21"/>
        <v>455046.64229403902</v>
      </c>
      <c r="BH203" s="5">
        <f t="shared" si="22"/>
        <v>886044.62523807934</v>
      </c>
      <c r="BI203" s="150"/>
      <c r="BJ203" s="2">
        <v>198</v>
      </c>
      <c r="BK203" s="118">
        <v>50861</v>
      </c>
      <c r="BL203" s="5">
        <f t="shared" si="52"/>
        <v>451918.44842909812</v>
      </c>
      <c r="BM203" s="5">
        <f t="shared" si="53"/>
        <v>4365.9281923596263</v>
      </c>
      <c r="BN203" s="5">
        <f t="shared" si="23"/>
        <v>1635.587566433825</v>
      </c>
      <c r="BO203" s="35">
        <f t="shared" si="24"/>
        <v>4.3430514654648374E-2</v>
      </c>
      <c r="BP203" s="5">
        <f t="shared" si="25"/>
        <v>2730.3406259258013</v>
      </c>
      <c r="BQ203" s="35">
        <f t="shared" si="26"/>
        <v>7.2500000000000009E-2</v>
      </c>
      <c r="BR203" s="5">
        <f t="shared" si="54"/>
        <v>189717.13913733582</v>
      </c>
      <c r="BS203" s="5">
        <f t="shared" si="55"/>
        <v>674736.64294986997</v>
      </c>
      <c r="BT203" s="5">
        <f t="shared" si="27"/>
        <v>450282.8608626643</v>
      </c>
      <c r="BU203" s="5">
        <f t="shared" si="28"/>
        <v>864453.78208720579</v>
      </c>
      <c r="BV203" s="150"/>
      <c r="BW203" s="2">
        <v>198</v>
      </c>
      <c r="BX203" s="118">
        <v>50861</v>
      </c>
      <c r="BY203" s="5">
        <f t="shared" si="56"/>
        <v>447092.15162006987</v>
      </c>
      <c r="BZ203" s="5">
        <f t="shared" si="57"/>
        <v>4257.9359691467689</v>
      </c>
      <c r="CA203" s="5">
        <f t="shared" si="29"/>
        <v>1649.8984180296948</v>
      </c>
      <c r="CB203" s="35">
        <f t="shared" si="30"/>
        <v>4.4283445693721224E-2</v>
      </c>
      <c r="CC203" s="5">
        <f t="shared" si="31"/>
        <v>2608.0375511170741</v>
      </c>
      <c r="CD203" s="35">
        <f t="shared" si="32"/>
        <v>6.9999999999999993E-2</v>
      </c>
      <c r="CE203" s="5">
        <f t="shared" si="58"/>
        <v>194557.74679796031</v>
      </c>
      <c r="CF203" s="5">
        <f t="shared" si="59"/>
        <v>648513.5750931002</v>
      </c>
      <c r="CG203" s="5">
        <f t="shared" si="33"/>
        <v>445442.25320204016</v>
      </c>
      <c r="CH203" s="5">
        <f t="shared" si="34"/>
        <v>843071.32189106056</v>
      </c>
    </row>
    <row r="204" spans="9:86" ht="14.25" customHeight="1">
      <c r="I204" s="150"/>
      <c r="J204" s="2">
        <v>199</v>
      </c>
      <c r="K204" s="118">
        <v>50891</v>
      </c>
      <c r="L204" s="5">
        <f t="shared" si="35"/>
        <v>468866.18285330175</v>
      </c>
      <c r="M204" s="5">
        <f t="shared" si="0"/>
        <v>4808.1062659259223</v>
      </c>
      <c r="N204" s="5">
        <f t="shared" si="1"/>
        <v>1584.6512588094729</v>
      </c>
      <c r="O204" s="35">
        <f t="shared" si="2"/>
        <v>4.0557019894231355E-2</v>
      </c>
      <c r="P204" s="5">
        <f t="shared" si="3"/>
        <v>3223.4550071164495</v>
      </c>
      <c r="Q204" s="35">
        <f t="shared" si="4"/>
        <v>8.2500000000000004E-2</v>
      </c>
      <c r="R204" s="5">
        <f t="shared" si="36"/>
        <v>172718.4684055087</v>
      </c>
      <c r="S204" s="5">
        <f t="shared" si="37"/>
        <v>784094.6785137495</v>
      </c>
      <c r="T204" s="5">
        <f t="shared" si="38"/>
        <v>467281.53159449226</v>
      </c>
      <c r="U204" s="5">
        <f t="shared" si="39"/>
        <v>956813.14691925817</v>
      </c>
      <c r="V204" s="150"/>
      <c r="W204" s="2">
        <v>199</v>
      </c>
      <c r="X204" s="118">
        <v>50891</v>
      </c>
      <c r="Y204" s="5">
        <f t="shared" si="40"/>
        <v>464339.2445241696</v>
      </c>
      <c r="Z204" s="5">
        <f t="shared" si="41"/>
        <v>4696.0932728280159</v>
      </c>
      <c r="AA204" s="5">
        <f t="shared" si="5"/>
        <v>1600.4983093335518</v>
      </c>
      <c r="AB204" s="35">
        <f t="shared" si="6"/>
        <v>4.1361956669598104E-2</v>
      </c>
      <c r="AC204" s="5">
        <f t="shared" si="7"/>
        <v>3095.5949634944641</v>
      </c>
      <c r="AD204" s="35">
        <f t="shared" si="8"/>
        <v>0.08</v>
      </c>
      <c r="AE204" s="5">
        <f t="shared" si="42"/>
        <v>177261.25378516415</v>
      </c>
      <c r="AF204" s="5">
        <f t="shared" si="43"/>
        <v>757261.30750761065</v>
      </c>
      <c r="AG204" s="5">
        <f t="shared" si="9"/>
        <v>462738.74621483602</v>
      </c>
      <c r="AH204" s="5">
        <f t="shared" si="10"/>
        <v>934522.56129277474</v>
      </c>
      <c r="AI204" s="150"/>
      <c r="AJ204" s="2">
        <v>199</v>
      </c>
      <c r="AK204" s="118">
        <v>50891</v>
      </c>
      <c r="AL204" s="5">
        <f t="shared" si="44"/>
        <v>459732.44085258292</v>
      </c>
      <c r="AM204" s="5">
        <f t="shared" si="45"/>
        <v>4585.0383715778862</v>
      </c>
      <c r="AN204" s="5">
        <f t="shared" si="11"/>
        <v>1615.9330244049547</v>
      </c>
      <c r="AO204" s="35">
        <f t="shared" si="12"/>
        <v>4.2179308157801743E-2</v>
      </c>
      <c r="AP204" s="5">
        <f t="shared" si="13"/>
        <v>2969.1053471729315</v>
      </c>
      <c r="AQ204" s="35">
        <f t="shared" si="14"/>
        <v>7.7499999999999999E-2</v>
      </c>
      <c r="AR204" s="5">
        <f t="shared" si="46"/>
        <v>181883.49217182188</v>
      </c>
      <c r="AS204" s="5">
        <f t="shared" si="47"/>
        <v>730539.14377217751</v>
      </c>
      <c r="AT204" s="5">
        <f t="shared" si="15"/>
        <v>458116.50782817794</v>
      </c>
      <c r="AU204" s="5">
        <f t="shared" si="16"/>
        <v>912422.6359439994</v>
      </c>
      <c r="AV204" s="150"/>
      <c r="AW204" s="2">
        <v>199</v>
      </c>
      <c r="AX204" s="118">
        <v>50891</v>
      </c>
      <c r="AY204" s="5">
        <f t="shared" si="48"/>
        <v>455046.64229403902</v>
      </c>
      <c r="AZ204" s="5">
        <f t="shared" si="49"/>
        <v>4474.9728547377763</v>
      </c>
      <c r="BA204" s="5">
        <f t="shared" si="17"/>
        <v>1630.9313404000327</v>
      </c>
      <c r="BB204" s="35">
        <f t="shared" si="18"/>
        <v>4.3009164920184209E-2</v>
      </c>
      <c r="BC204" s="5">
        <f t="shared" si="19"/>
        <v>2844.0415143377436</v>
      </c>
      <c r="BD204" s="35">
        <f t="shared" si="20"/>
        <v>7.4999999999999997E-2</v>
      </c>
      <c r="BE204" s="5">
        <f t="shared" si="50"/>
        <v>186584.28904636117</v>
      </c>
      <c r="BF204" s="5">
        <f t="shared" si="51"/>
        <v>703935.30904645601</v>
      </c>
      <c r="BG204" s="5">
        <f t="shared" si="21"/>
        <v>453415.71095363901</v>
      </c>
      <c r="BH204" s="5">
        <f t="shared" si="22"/>
        <v>890519.59809281724</v>
      </c>
      <c r="BI204" s="150"/>
      <c r="BJ204" s="2">
        <v>199</v>
      </c>
      <c r="BK204" s="118">
        <v>50891</v>
      </c>
      <c r="BL204" s="5">
        <f t="shared" si="52"/>
        <v>450282.8608626643</v>
      </c>
      <c r="BM204" s="5">
        <f t="shared" si="53"/>
        <v>4365.9281923596263</v>
      </c>
      <c r="BN204" s="5">
        <f t="shared" si="23"/>
        <v>1645.469241314363</v>
      </c>
      <c r="BO204" s="35">
        <f t="shared" si="24"/>
        <v>4.3851615533274206E-2</v>
      </c>
      <c r="BP204" s="5">
        <f t="shared" si="25"/>
        <v>2720.4589510452633</v>
      </c>
      <c r="BQ204" s="35">
        <f t="shared" si="26"/>
        <v>7.2499999999999995E-2</v>
      </c>
      <c r="BR204" s="5">
        <f t="shared" si="54"/>
        <v>191362.60837865018</v>
      </c>
      <c r="BS204" s="5">
        <f t="shared" si="55"/>
        <v>677457.10190091527</v>
      </c>
      <c r="BT204" s="5">
        <f t="shared" si="27"/>
        <v>448637.39162134996</v>
      </c>
      <c r="BU204" s="5">
        <f t="shared" si="28"/>
        <v>868819.71027956542</v>
      </c>
      <c r="BV204" s="150"/>
      <c r="BW204" s="2">
        <v>199</v>
      </c>
      <c r="BX204" s="118">
        <v>50891</v>
      </c>
      <c r="BY204" s="5">
        <f t="shared" si="56"/>
        <v>445442.25320204016</v>
      </c>
      <c r="BZ204" s="5">
        <f t="shared" si="57"/>
        <v>4257.9359691467689</v>
      </c>
      <c r="CA204" s="5">
        <f t="shared" si="29"/>
        <v>1659.5228254682011</v>
      </c>
      <c r="CB204" s="35">
        <f t="shared" si="30"/>
        <v>4.4706746525426395E-2</v>
      </c>
      <c r="CC204" s="5">
        <f t="shared" si="31"/>
        <v>2598.4131436785678</v>
      </c>
      <c r="CD204" s="35">
        <f t="shared" si="32"/>
        <v>7.0000000000000007E-2</v>
      </c>
      <c r="CE204" s="5">
        <f t="shared" si="58"/>
        <v>196217.26962342852</v>
      </c>
      <c r="CF204" s="5">
        <f t="shared" si="59"/>
        <v>651111.98823677876</v>
      </c>
      <c r="CG204" s="5">
        <f t="shared" si="33"/>
        <v>443782.73037657194</v>
      </c>
      <c r="CH204" s="5">
        <f t="shared" si="34"/>
        <v>847329.25786020723</v>
      </c>
    </row>
    <row r="205" spans="9:86" ht="14.25" customHeight="1">
      <c r="I205" s="150"/>
      <c r="J205" s="2">
        <v>200</v>
      </c>
      <c r="K205" s="118">
        <v>50922</v>
      </c>
      <c r="L205" s="5">
        <f t="shared" si="35"/>
        <v>467281.53159449226</v>
      </c>
      <c r="M205" s="5">
        <f t="shared" si="0"/>
        <v>4808.1062659259223</v>
      </c>
      <c r="N205" s="5">
        <f t="shared" si="1"/>
        <v>1595.5457362137881</v>
      </c>
      <c r="O205" s="35">
        <f t="shared" si="2"/>
        <v>4.0974332474112987E-2</v>
      </c>
      <c r="P205" s="5">
        <f t="shared" si="3"/>
        <v>3212.5605297121342</v>
      </c>
      <c r="Q205" s="35">
        <f t="shared" si="4"/>
        <v>8.2500000000000004E-2</v>
      </c>
      <c r="R205" s="5">
        <f t="shared" si="36"/>
        <v>174314.01414172249</v>
      </c>
      <c r="S205" s="5">
        <f t="shared" si="37"/>
        <v>787307.23904346162</v>
      </c>
      <c r="T205" s="5">
        <f t="shared" si="38"/>
        <v>465685.98585827847</v>
      </c>
      <c r="U205" s="5">
        <f t="shared" si="39"/>
        <v>961621.25318518409</v>
      </c>
      <c r="V205" s="150"/>
      <c r="W205" s="2">
        <v>200</v>
      </c>
      <c r="X205" s="118">
        <v>50922</v>
      </c>
      <c r="Y205" s="5">
        <f t="shared" si="40"/>
        <v>462738.74621483602</v>
      </c>
      <c r="Z205" s="5">
        <f t="shared" si="41"/>
        <v>4696.0932728280159</v>
      </c>
      <c r="AA205" s="5">
        <f t="shared" si="5"/>
        <v>1611.1682980624423</v>
      </c>
      <c r="AB205" s="35">
        <f t="shared" si="6"/>
        <v>4.1781717513175547E-2</v>
      </c>
      <c r="AC205" s="5">
        <f t="shared" si="7"/>
        <v>3084.9249747655736</v>
      </c>
      <c r="AD205" s="35">
        <f t="shared" si="8"/>
        <v>0.08</v>
      </c>
      <c r="AE205" s="5">
        <f t="shared" si="42"/>
        <v>178872.42208322659</v>
      </c>
      <c r="AF205" s="5">
        <f t="shared" si="43"/>
        <v>760346.23248237628</v>
      </c>
      <c r="AG205" s="5">
        <f t="shared" si="9"/>
        <v>461127.57791677356</v>
      </c>
      <c r="AH205" s="5">
        <f t="shared" si="10"/>
        <v>939218.65456560289</v>
      </c>
      <c r="AI205" s="150"/>
      <c r="AJ205" s="2">
        <v>200</v>
      </c>
      <c r="AK205" s="118">
        <v>50922</v>
      </c>
      <c r="AL205" s="5">
        <f t="shared" si="44"/>
        <v>458116.50782817794</v>
      </c>
      <c r="AM205" s="5">
        <f t="shared" si="45"/>
        <v>4585.0383715778862</v>
      </c>
      <c r="AN205" s="5">
        <f t="shared" si="11"/>
        <v>1626.3692585209037</v>
      </c>
      <c r="AO205" s="35">
        <f t="shared" si="12"/>
        <v>4.2601457857900885E-2</v>
      </c>
      <c r="AP205" s="5">
        <f t="shared" si="13"/>
        <v>2958.6691130569825</v>
      </c>
      <c r="AQ205" s="35">
        <f t="shared" si="14"/>
        <v>7.7499999999999999E-2</v>
      </c>
      <c r="AR205" s="5">
        <f t="shared" si="46"/>
        <v>183509.86143034277</v>
      </c>
      <c r="AS205" s="5">
        <f t="shared" si="47"/>
        <v>733497.81288523448</v>
      </c>
      <c r="AT205" s="5">
        <f t="shared" si="15"/>
        <v>456490.13856965705</v>
      </c>
      <c r="AU205" s="5">
        <f t="shared" si="16"/>
        <v>917007.67431557726</v>
      </c>
      <c r="AV205" s="150"/>
      <c r="AW205" s="2">
        <v>200</v>
      </c>
      <c r="AX205" s="118">
        <v>50922</v>
      </c>
      <c r="AY205" s="5">
        <f t="shared" si="48"/>
        <v>453415.71095363901</v>
      </c>
      <c r="AZ205" s="5">
        <f t="shared" si="49"/>
        <v>4474.9728547377763</v>
      </c>
      <c r="BA205" s="5">
        <f t="shared" si="17"/>
        <v>1641.1246612775326</v>
      </c>
      <c r="BB205" s="35">
        <f t="shared" si="18"/>
        <v>4.3433642592380348E-2</v>
      </c>
      <c r="BC205" s="5">
        <f t="shared" si="19"/>
        <v>2833.8481934602437</v>
      </c>
      <c r="BD205" s="35">
        <f t="shared" si="20"/>
        <v>7.4999999999999997E-2</v>
      </c>
      <c r="BE205" s="5">
        <f t="shared" si="50"/>
        <v>188225.41370763871</v>
      </c>
      <c r="BF205" s="5">
        <f t="shared" si="51"/>
        <v>706769.15723991627</v>
      </c>
      <c r="BG205" s="5">
        <f t="shared" si="21"/>
        <v>451774.58629236149</v>
      </c>
      <c r="BH205" s="5">
        <f t="shared" si="22"/>
        <v>894994.57094755501</v>
      </c>
      <c r="BI205" s="150"/>
      <c r="BJ205" s="2">
        <v>200</v>
      </c>
      <c r="BK205" s="118">
        <v>50922</v>
      </c>
      <c r="BL205" s="5">
        <f t="shared" si="52"/>
        <v>448637.39162134996</v>
      </c>
      <c r="BM205" s="5">
        <f t="shared" si="53"/>
        <v>4365.9281923596263</v>
      </c>
      <c r="BN205" s="5">
        <f t="shared" si="23"/>
        <v>1655.4106179806372</v>
      </c>
      <c r="BO205" s="35">
        <f t="shared" si="24"/>
        <v>4.4278358841149931E-2</v>
      </c>
      <c r="BP205" s="5">
        <f t="shared" si="25"/>
        <v>2710.5175743789891</v>
      </c>
      <c r="BQ205" s="35">
        <f t="shared" si="26"/>
        <v>7.2499999999999995E-2</v>
      </c>
      <c r="BR205" s="5">
        <f t="shared" si="54"/>
        <v>193018.01899663082</v>
      </c>
      <c r="BS205" s="5">
        <f t="shared" si="55"/>
        <v>680167.61947529425</v>
      </c>
      <c r="BT205" s="5">
        <f t="shared" si="27"/>
        <v>446981.98100336932</v>
      </c>
      <c r="BU205" s="5">
        <f t="shared" si="28"/>
        <v>873185.63847192505</v>
      </c>
      <c r="BV205" s="150"/>
      <c r="BW205" s="2">
        <v>200</v>
      </c>
      <c r="BX205" s="118">
        <v>50922</v>
      </c>
      <c r="BY205" s="5">
        <f t="shared" si="56"/>
        <v>443782.73037657194</v>
      </c>
      <c r="BZ205" s="5">
        <f t="shared" si="57"/>
        <v>4257.9359691467689</v>
      </c>
      <c r="CA205" s="5">
        <f t="shared" si="29"/>
        <v>1669.2033752834323</v>
      </c>
      <c r="CB205" s="35">
        <f t="shared" si="30"/>
        <v>4.5135691707526231E-2</v>
      </c>
      <c r="CC205" s="5">
        <f t="shared" si="31"/>
        <v>2588.7325938633367</v>
      </c>
      <c r="CD205" s="35">
        <f t="shared" si="32"/>
        <v>7.0000000000000007E-2</v>
      </c>
      <c r="CE205" s="5">
        <f t="shared" si="58"/>
        <v>197886.47299871195</v>
      </c>
      <c r="CF205" s="5">
        <f t="shared" si="59"/>
        <v>653700.72083064215</v>
      </c>
      <c r="CG205" s="5">
        <f t="shared" si="33"/>
        <v>442113.52700128849</v>
      </c>
      <c r="CH205" s="5">
        <f t="shared" si="34"/>
        <v>851587.19382935413</v>
      </c>
    </row>
    <row r="206" spans="9:86" ht="14.25" customHeight="1">
      <c r="I206" s="150"/>
      <c r="J206" s="2">
        <v>201</v>
      </c>
      <c r="K206" s="118">
        <v>50952</v>
      </c>
      <c r="L206" s="5">
        <f t="shared" si="35"/>
        <v>465685.98585827847</v>
      </c>
      <c r="M206" s="5">
        <f t="shared" si="0"/>
        <v>4808.1062659259223</v>
      </c>
      <c r="N206" s="5">
        <f t="shared" si="1"/>
        <v>1606.515113150258</v>
      </c>
      <c r="O206" s="35">
        <f t="shared" si="2"/>
        <v>4.1397383522874573E-2</v>
      </c>
      <c r="P206" s="5">
        <f t="shared" si="3"/>
        <v>3201.5911527756643</v>
      </c>
      <c r="Q206" s="35">
        <f t="shared" si="4"/>
        <v>8.2500000000000004E-2</v>
      </c>
      <c r="R206" s="5">
        <f t="shared" si="36"/>
        <v>175920.52925487276</v>
      </c>
      <c r="S206" s="5">
        <f t="shared" si="37"/>
        <v>790508.83019623731</v>
      </c>
      <c r="T206" s="5">
        <f t="shared" si="38"/>
        <v>464079.47074512823</v>
      </c>
      <c r="U206" s="5">
        <f t="shared" si="39"/>
        <v>966429.35945111001</v>
      </c>
      <c r="V206" s="150"/>
      <c r="W206" s="2">
        <v>201</v>
      </c>
      <c r="X206" s="118">
        <v>50952</v>
      </c>
      <c r="Y206" s="5">
        <f t="shared" si="40"/>
        <v>461127.57791677356</v>
      </c>
      <c r="Z206" s="5">
        <f t="shared" si="41"/>
        <v>4696.0932728280159</v>
      </c>
      <c r="AA206" s="5">
        <f t="shared" si="5"/>
        <v>1621.9094200495251</v>
      </c>
      <c r="AB206" s="35">
        <f t="shared" si="6"/>
        <v>4.2207219807849056E-2</v>
      </c>
      <c r="AC206" s="5">
        <f t="shared" si="7"/>
        <v>3074.1838527784907</v>
      </c>
      <c r="AD206" s="35">
        <f t="shared" si="8"/>
        <v>0.08</v>
      </c>
      <c r="AE206" s="5">
        <f t="shared" si="42"/>
        <v>180494.3315032761</v>
      </c>
      <c r="AF206" s="5">
        <f t="shared" si="43"/>
        <v>763420.41633515479</v>
      </c>
      <c r="AG206" s="5">
        <f t="shared" si="9"/>
        <v>459505.66849672404</v>
      </c>
      <c r="AH206" s="5">
        <f t="shared" si="10"/>
        <v>943914.74783843092</v>
      </c>
      <c r="AI206" s="150"/>
      <c r="AJ206" s="2">
        <v>201</v>
      </c>
      <c r="AK206" s="118">
        <v>50952</v>
      </c>
      <c r="AL206" s="5">
        <f t="shared" si="44"/>
        <v>456490.13856965705</v>
      </c>
      <c r="AM206" s="5">
        <f t="shared" si="45"/>
        <v>4585.0383715778862</v>
      </c>
      <c r="AN206" s="5">
        <f t="shared" si="11"/>
        <v>1636.8728933155176</v>
      </c>
      <c r="AO206" s="35">
        <f t="shared" si="12"/>
        <v>4.3029351699322448E-2</v>
      </c>
      <c r="AP206" s="5">
        <f t="shared" si="13"/>
        <v>2948.1654782623687</v>
      </c>
      <c r="AQ206" s="35">
        <f t="shared" si="14"/>
        <v>7.7500000000000013E-2</v>
      </c>
      <c r="AR206" s="5">
        <f t="shared" si="46"/>
        <v>185146.73432365828</v>
      </c>
      <c r="AS206" s="5">
        <f t="shared" si="47"/>
        <v>736445.97836349683</v>
      </c>
      <c r="AT206" s="5">
        <f t="shared" si="15"/>
        <v>454853.26567634154</v>
      </c>
      <c r="AU206" s="5">
        <f t="shared" si="16"/>
        <v>921592.71268715512</v>
      </c>
      <c r="AV206" s="150"/>
      <c r="AW206" s="2">
        <v>201</v>
      </c>
      <c r="AX206" s="118">
        <v>50952</v>
      </c>
      <c r="AY206" s="5">
        <f t="shared" si="48"/>
        <v>451774.58629236149</v>
      </c>
      <c r="AZ206" s="5">
        <f t="shared" si="49"/>
        <v>4474.9728547377763</v>
      </c>
      <c r="BA206" s="5">
        <f t="shared" si="17"/>
        <v>1651.3816904105174</v>
      </c>
      <c r="BB206" s="35">
        <f t="shared" si="18"/>
        <v>4.3863866818090791E-2</v>
      </c>
      <c r="BC206" s="5">
        <f t="shared" si="19"/>
        <v>2823.5911643272589</v>
      </c>
      <c r="BD206" s="35">
        <f t="shared" si="20"/>
        <v>7.4999999999999983E-2</v>
      </c>
      <c r="BE206" s="5">
        <f t="shared" si="50"/>
        <v>189876.79539804923</v>
      </c>
      <c r="BF206" s="5">
        <f t="shared" si="51"/>
        <v>709592.7484042435</v>
      </c>
      <c r="BG206" s="5">
        <f t="shared" si="21"/>
        <v>450123.204601951</v>
      </c>
      <c r="BH206" s="5">
        <f t="shared" si="22"/>
        <v>899469.54380229278</v>
      </c>
      <c r="BI206" s="150"/>
      <c r="BJ206" s="2">
        <v>201</v>
      </c>
      <c r="BK206" s="118">
        <v>50952</v>
      </c>
      <c r="BL206" s="5">
        <f t="shared" si="52"/>
        <v>446981.98100336932</v>
      </c>
      <c r="BM206" s="5">
        <f t="shared" si="53"/>
        <v>4365.9281923596263</v>
      </c>
      <c r="BN206" s="5">
        <f t="shared" si="23"/>
        <v>1665.4120571309368</v>
      </c>
      <c r="BO206" s="35">
        <f t="shared" si="24"/>
        <v>4.4710850850653412E-2</v>
      </c>
      <c r="BP206" s="5">
        <f t="shared" si="25"/>
        <v>2700.5161352286896</v>
      </c>
      <c r="BQ206" s="35">
        <f t="shared" si="26"/>
        <v>7.2499999999999995E-2</v>
      </c>
      <c r="BR206" s="5">
        <f t="shared" si="54"/>
        <v>194683.43105376177</v>
      </c>
      <c r="BS206" s="5">
        <f t="shared" si="55"/>
        <v>682868.13561052294</v>
      </c>
      <c r="BT206" s="5">
        <f t="shared" si="27"/>
        <v>445316.56894623837</v>
      </c>
      <c r="BU206" s="5">
        <f t="shared" si="28"/>
        <v>877551.56666428468</v>
      </c>
      <c r="BV206" s="150"/>
      <c r="BW206" s="2">
        <v>201</v>
      </c>
      <c r="BX206" s="118">
        <v>50952</v>
      </c>
      <c r="BY206" s="5">
        <f t="shared" si="56"/>
        <v>442113.52700128849</v>
      </c>
      <c r="BZ206" s="5">
        <f t="shared" si="57"/>
        <v>4257.9359691467689</v>
      </c>
      <c r="CA206" s="5">
        <f t="shared" si="29"/>
        <v>1678.9403949725861</v>
      </c>
      <c r="CB206" s="35">
        <f t="shared" si="30"/>
        <v>4.5570387489212279E-2</v>
      </c>
      <c r="CC206" s="5">
        <f t="shared" si="31"/>
        <v>2578.9955741741828</v>
      </c>
      <c r="CD206" s="35">
        <f t="shared" si="32"/>
        <v>7.0000000000000007E-2</v>
      </c>
      <c r="CE206" s="5">
        <f t="shared" si="58"/>
        <v>199565.41339368455</v>
      </c>
      <c r="CF206" s="5">
        <f t="shared" si="59"/>
        <v>656279.71640481637</v>
      </c>
      <c r="CG206" s="5">
        <f t="shared" si="33"/>
        <v>440434.58660631592</v>
      </c>
      <c r="CH206" s="5">
        <f t="shared" si="34"/>
        <v>855845.12979850092</v>
      </c>
    </row>
    <row r="207" spans="9:86" ht="14.25" customHeight="1">
      <c r="I207" s="150"/>
      <c r="J207" s="2">
        <v>202</v>
      </c>
      <c r="K207" s="118">
        <v>50983</v>
      </c>
      <c r="L207" s="5">
        <f t="shared" si="35"/>
        <v>464079.47074512823</v>
      </c>
      <c r="M207" s="5">
        <f t="shared" si="0"/>
        <v>4808.1062659259223</v>
      </c>
      <c r="N207" s="5">
        <f t="shared" si="1"/>
        <v>1617.5599045531658</v>
      </c>
      <c r="O207" s="35">
        <f t="shared" si="2"/>
        <v>4.1826282088005415E-2</v>
      </c>
      <c r="P207" s="5">
        <f t="shared" si="3"/>
        <v>3190.5463613727566</v>
      </c>
      <c r="Q207" s="35">
        <f t="shared" si="4"/>
        <v>8.2500000000000004E-2</v>
      </c>
      <c r="R207" s="5">
        <f t="shared" si="36"/>
        <v>177538.08915942593</v>
      </c>
      <c r="S207" s="5">
        <f t="shared" si="37"/>
        <v>793699.37655761011</v>
      </c>
      <c r="T207" s="5">
        <f t="shared" si="38"/>
        <v>462461.91084057506</v>
      </c>
      <c r="U207" s="5">
        <f t="shared" si="39"/>
        <v>971237.46571703604</v>
      </c>
      <c r="V207" s="150"/>
      <c r="W207" s="2">
        <v>202</v>
      </c>
      <c r="X207" s="118">
        <v>50983</v>
      </c>
      <c r="Y207" s="5">
        <f t="shared" si="40"/>
        <v>459505.66849672404</v>
      </c>
      <c r="Z207" s="5">
        <f t="shared" si="41"/>
        <v>4696.0932728280159</v>
      </c>
      <c r="AA207" s="5">
        <f t="shared" si="5"/>
        <v>1632.7221495165222</v>
      </c>
      <c r="AB207" s="35">
        <f t="shared" si="6"/>
        <v>4.2638572573643771E-2</v>
      </c>
      <c r="AC207" s="5">
        <f t="shared" si="7"/>
        <v>3063.3711233114936</v>
      </c>
      <c r="AD207" s="35">
        <f t="shared" si="8"/>
        <v>0.08</v>
      </c>
      <c r="AE207" s="5">
        <f t="shared" si="42"/>
        <v>182127.05365279262</v>
      </c>
      <c r="AF207" s="5">
        <f t="shared" si="43"/>
        <v>766483.78745846625</v>
      </c>
      <c r="AG207" s="5">
        <f t="shared" si="9"/>
        <v>457872.94634720753</v>
      </c>
      <c r="AH207" s="5">
        <f t="shared" si="10"/>
        <v>948610.84111125884</v>
      </c>
      <c r="AI207" s="150"/>
      <c r="AJ207" s="2">
        <v>202</v>
      </c>
      <c r="AK207" s="118">
        <v>50983</v>
      </c>
      <c r="AL207" s="5">
        <f t="shared" si="44"/>
        <v>454853.26567634154</v>
      </c>
      <c r="AM207" s="5">
        <f t="shared" si="45"/>
        <v>4585.0383715778862</v>
      </c>
      <c r="AN207" s="5">
        <f t="shared" si="11"/>
        <v>1647.4443640848472</v>
      </c>
      <c r="AO207" s="35">
        <f t="shared" si="12"/>
        <v>4.3463098675618532E-2</v>
      </c>
      <c r="AP207" s="5">
        <f t="shared" si="13"/>
        <v>2937.594007493039</v>
      </c>
      <c r="AQ207" s="35">
        <f t="shared" si="14"/>
        <v>7.7499999999999999E-2</v>
      </c>
      <c r="AR207" s="5">
        <f t="shared" si="46"/>
        <v>186794.17868774312</v>
      </c>
      <c r="AS207" s="5">
        <f t="shared" si="47"/>
        <v>739383.57237098983</v>
      </c>
      <c r="AT207" s="5">
        <f t="shared" si="15"/>
        <v>453205.82131225668</v>
      </c>
      <c r="AU207" s="5">
        <f t="shared" si="16"/>
        <v>926177.75105873297</v>
      </c>
      <c r="AV207" s="150"/>
      <c r="AW207" s="2">
        <v>202</v>
      </c>
      <c r="AX207" s="118">
        <v>50983</v>
      </c>
      <c r="AY207" s="5">
        <f t="shared" si="48"/>
        <v>450123.204601951</v>
      </c>
      <c r="AZ207" s="5">
        <f t="shared" si="49"/>
        <v>4474.9728547377763</v>
      </c>
      <c r="BA207" s="5">
        <f t="shared" si="17"/>
        <v>1661.702825975583</v>
      </c>
      <c r="BB207" s="35">
        <f t="shared" si="18"/>
        <v>4.4299946565386571E-2</v>
      </c>
      <c r="BC207" s="5">
        <f t="shared" si="19"/>
        <v>2813.2700287621933</v>
      </c>
      <c r="BD207" s="35">
        <f t="shared" si="20"/>
        <v>7.4999999999999983E-2</v>
      </c>
      <c r="BE207" s="5">
        <f t="shared" si="50"/>
        <v>191538.49822402481</v>
      </c>
      <c r="BF207" s="5">
        <f t="shared" si="51"/>
        <v>712406.01843300567</v>
      </c>
      <c r="BG207" s="5">
        <f t="shared" si="21"/>
        <v>448461.5017759754</v>
      </c>
      <c r="BH207" s="5">
        <f t="shared" si="22"/>
        <v>903944.51665703044</v>
      </c>
      <c r="BI207" s="150"/>
      <c r="BJ207" s="2">
        <v>202</v>
      </c>
      <c r="BK207" s="118">
        <v>50983</v>
      </c>
      <c r="BL207" s="5">
        <f t="shared" si="52"/>
        <v>445316.56894623837</v>
      </c>
      <c r="BM207" s="5">
        <f t="shared" si="53"/>
        <v>4365.9281923596263</v>
      </c>
      <c r="BN207" s="5">
        <f t="shared" si="23"/>
        <v>1675.4739216427697</v>
      </c>
      <c r="BO207" s="35">
        <f t="shared" si="24"/>
        <v>4.5149200505361232E-2</v>
      </c>
      <c r="BP207" s="5">
        <f t="shared" si="25"/>
        <v>2690.4542707168566</v>
      </c>
      <c r="BQ207" s="35">
        <f t="shared" si="26"/>
        <v>7.2499999999999995E-2</v>
      </c>
      <c r="BR207" s="5">
        <f t="shared" si="54"/>
        <v>196358.90497540456</v>
      </c>
      <c r="BS207" s="5">
        <f t="shared" si="55"/>
        <v>685558.58988123981</v>
      </c>
      <c r="BT207" s="5">
        <f t="shared" si="27"/>
        <v>443641.09502459562</v>
      </c>
      <c r="BU207" s="5">
        <f t="shared" si="28"/>
        <v>881917.49485664442</v>
      </c>
      <c r="BV207" s="150"/>
      <c r="BW207" s="2">
        <v>202</v>
      </c>
      <c r="BX207" s="118">
        <v>50983</v>
      </c>
      <c r="BY207" s="5">
        <f t="shared" si="56"/>
        <v>440434.58660631592</v>
      </c>
      <c r="BZ207" s="5">
        <f t="shared" si="57"/>
        <v>4257.9359691467689</v>
      </c>
      <c r="CA207" s="5">
        <f t="shared" si="29"/>
        <v>1688.7342139432594</v>
      </c>
      <c r="CB207" s="35">
        <f t="shared" si="30"/>
        <v>4.6010942790541763E-2</v>
      </c>
      <c r="CC207" s="5">
        <f t="shared" si="31"/>
        <v>2569.2017552035095</v>
      </c>
      <c r="CD207" s="35">
        <f t="shared" si="32"/>
        <v>7.0000000000000007E-2</v>
      </c>
      <c r="CE207" s="5">
        <f t="shared" si="58"/>
        <v>201254.14760762782</v>
      </c>
      <c r="CF207" s="5">
        <f t="shared" si="59"/>
        <v>658848.91816001991</v>
      </c>
      <c r="CG207" s="5">
        <f t="shared" si="33"/>
        <v>438745.85239237268</v>
      </c>
      <c r="CH207" s="5">
        <f t="shared" si="34"/>
        <v>860103.0657676477</v>
      </c>
    </row>
    <row r="208" spans="9:86" ht="14.25" customHeight="1">
      <c r="I208" s="150"/>
      <c r="J208" s="2">
        <v>203</v>
      </c>
      <c r="K208" s="118">
        <v>51014</v>
      </c>
      <c r="L208" s="5">
        <f t="shared" si="35"/>
        <v>462461.91084057506</v>
      </c>
      <c r="M208" s="5">
        <f t="shared" si="0"/>
        <v>4808.1062659259223</v>
      </c>
      <c r="N208" s="5">
        <f t="shared" si="1"/>
        <v>1628.6806288969688</v>
      </c>
      <c r="O208" s="35">
        <f t="shared" si="2"/>
        <v>4.2261139974187199E-2</v>
      </c>
      <c r="P208" s="5">
        <f t="shared" si="3"/>
        <v>3179.4256370289536</v>
      </c>
      <c r="Q208" s="35">
        <f t="shared" si="4"/>
        <v>8.2500000000000004E-2</v>
      </c>
      <c r="R208" s="5">
        <f t="shared" si="36"/>
        <v>179166.76978832291</v>
      </c>
      <c r="S208" s="5">
        <f t="shared" si="37"/>
        <v>796878.80219463911</v>
      </c>
      <c r="T208" s="5">
        <f t="shared" si="38"/>
        <v>460833.23021167808</v>
      </c>
      <c r="U208" s="5">
        <f t="shared" si="39"/>
        <v>976045.57198296208</v>
      </c>
      <c r="V208" s="150"/>
      <c r="W208" s="2">
        <v>203</v>
      </c>
      <c r="X208" s="118">
        <v>51014</v>
      </c>
      <c r="Y208" s="5">
        <f t="shared" si="40"/>
        <v>457872.94634720753</v>
      </c>
      <c r="Z208" s="5">
        <f t="shared" si="41"/>
        <v>4696.0932728280159</v>
      </c>
      <c r="AA208" s="5">
        <f t="shared" si="5"/>
        <v>1643.606963846632</v>
      </c>
      <c r="AB208" s="35">
        <f t="shared" si="6"/>
        <v>4.3075887587390477E-2</v>
      </c>
      <c r="AC208" s="5">
        <f t="shared" si="7"/>
        <v>3052.4863089813839</v>
      </c>
      <c r="AD208" s="35">
        <f t="shared" si="8"/>
        <v>0.08</v>
      </c>
      <c r="AE208" s="5">
        <f t="shared" si="42"/>
        <v>183770.66061663924</v>
      </c>
      <c r="AF208" s="5">
        <f t="shared" si="43"/>
        <v>769536.27376744768</v>
      </c>
      <c r="AG208" s="5">
        <f t="shared" si="9"/>
        <v>456229.33938336087</v>
      </c>
      <c r="AH208" s="5">
        <f t="shared" si="10"/>
        <v>953306.93438408687</v>
      </c>
      <c r="AI208" s="150"/>
      <c r="AJ208" s="2">
        <v>203</v>
      </c>
      <c r="AK208" s="118">
        <v>51014</v>
      </c>
      <c r="AL208" s="5">
        <f t="shared" si="44"/>
        <v>453205.82131225668</v>
      </c>
      <c r="AM208" s="5">
        <f t="shared" si="45"/>
        <v>4585.0383715778862</v>
      </c>
      <c r="AN208" s="5">
        <f t="shared" si="11"/>
        <v>1658.0841089362284</v>
      </c>
      <c r="AO208" s="35">
        <f t="shared" si="12"/>
        <v>4.39028105367733E-2</v>
      </c>
      <c r="AP208" s="5">
        <f t="shared" si="13"/>
        <v>2926.9542626416578</v>
      </c>
      <c r="AQ208" s="35">
        <f t="shared" si="14"/>
        <v>7.7499999999999999E-2</v>
      </c>
      <c r="AR208" s="5">
        <f t="shared" si="46"/>
        <v>188452.26279667934</v>
      </c>
      <c r="AS208" s="5">
        <f t="shared" si="47"/>
        <v>742310.52663363144</v>
      </c>
      <c r="AT208" s="5">
        <f t="shared" si="15"/>
        <v>451547.73720332043</v>
      </c>
      <c r="AU208" s="5">
        <f t="shared" si="16"/>
        <v>930762.78943031072</v>
      </c>
      <c r="AV208" s="150"/>
      <c r="AW208" s="2">
        <v>203</v>
      </c>
      <c r="AX208" s="118">
        <v>51014</v>
      </c>
      <c r="AY208" s="5">
        <f t="shared" si="48"/>
        <v>448461.5017759754</v>
      </c>
      <c r="AZ208" s="5">
        <f t="shared" si="49"/>
        <v>4474.9728547377763</v>
      </c>
      <c r="BA208" s="5">
        <f t="shared" si="17"/>
        <v>1672.0884686379304</v>
      </c>
      <c r="BB208" s="35">
        <f t="shared" si="18"/>
        <v>4.4741993558409104E-2</v>
      </c>
      <c r="BC208" s="5">
        <f t="shared" si="19"/>
        <v>2802.8843860998459</v>
      </c>
      <c r="BD208" s="35">
        <f t="shared" si="20"/>
        <v>7.4999999999999997E-2</v>
      </c>
      <c r="BE208" s="5">
        <f t="shared" si="50"/>
        <v>193210.58669266274</v>
      </c>
      <c r="BF208" s="5">
        <f t="shared" si="51"/>
        <v>715208.90281910554</v>
      </c>
      <c r="BG208" s="5">
        <f t="shared" si="21"/>
        <v>446789.41330733744</v>
      </c>
      <c r="BH208" s="5">
        <f t="shared" si="22"/>
        <v>908419.48951176833</v>
      </c>
      <c r="BI208" s="150"/>
      <c r="BJ208" s="2">
        <v>203</v>
      </c>
      <c r="BK208" s="118">
        <v>51014</v>
      </c>
      <c r="BL208" s="5">
        <f t="shared" si="52"/>
        <v>443641.09502459562</v>
      </c>
      <c r="BM208" s="5">
        <f t="shared" si="53"/>
        <v>4365.9281923596263</v>
      </c>
      <c r="BN208" s="5">
        <f t="shared" si="23"/>
        <v>1685.5965765860278</v>
      </c>
      <c r="BO208" s="35">
        <f t="shared" si="24"/>
        <v>4.5593519504569191E-2</v>
      </c>
      <c r="BP208" s="5">
        <f t="shared" si="25"/>
        <v>2680.3316157735985</v>
      </c>
      <c r="BQ208" s="35">
        <f t="shared" si="26"/>
        <v>7.2499999999999995E-2</v>
      </c>
      <c r="BR208" s="5">
        <f t="shared" si="54"/>
        <v>198044.50155199057</v>
      </c>
      <c r="BS208" s="5">
        <f t="shared" si="55"/>
        <v>688238.92149701342</v>
      </c>
      <c r="BT208" s="5">
        <f t="shared" si="27"/>
        <v>441955.4984480096</v>
      </c>
      <c r="BU208" s="5">
        <f t="shared" si="28"/>
        <v>886283.42304900405</v>
      </c>
      <c r="BV208" s="150"/>
      <c r="BW208" s="2">
        <v>203</v>
      </c>
      <c r="BX208" s="118">
        <v>51014</v>
      </c>
      <c r="BY208" s="5">
        <f t="shared" si="56"/>
        <v>438745.85239237268</v>
      </c>
      <c r="BZ208" s="5">
        <f t="shared" si="57"/>
        <v>4257.9359691467689</v>
      </c>
      <c r="CA208" s="5">
        <f t="shared" si="29"/>
        <v>1698.5851635245949</v>
      </c>
      <c r="CB208" s="35">
        <f t="shared" si="30"/>
        <v>4.6457469286949514E-2</v>
      </c>
      <c r="CC208" s="5">
        <f t="shared" si="31"/>
        <v>2559.350805622174</v>
      </c>
      <c r="CD208" s="35">
        <f t="shared" si="32"/>
        <v>7.0000000000000007E-2</v>
      </c>
      <c r="CE208" s="5">
        <f t="shared" si="58"/>
        <v>202952.73277115243</v>
      </c>
      <c r="CF208" s="5">
        <f t="shared" si="59"/>
        <v>661408.26896564208</v>
      </c>
      <c r="CG208" s="5">
        <f t="shared" si="33"/>
        <v>437047.26722884807</v>
      </c>
      <c r="CH208" s="5">
        <f t="shared" si="34"/>
        <v>864361.00173679448</v>
      </c>
    </row>
    <row r="209" spans="9:86" ht="14.25" customHeight="1">
      <c r="I209" s="150"/>
      <c r="J209" s="2">
        <v>204</v>
      </c>
      <c r="K209" s="118">
        <v>51044</v>
      </c>
      <c r="L209" s="5">
        <f t="shared" si="35"/>
        <v>460833.23021167808</v>
      </c>
      <c r="M209" s="5">
        <f t="shared" si="0"/>
        <v>4808.1062659259223</v>
      </c>
      <c r="N209" s="5">
        <f t="shared" si="1"/>
        <v>1639.8778082206354</v>
      </c>
      <c r="O209" s="35">
        <f t="shared" si="2"/>
        <v>4.2702071831079831E-2</v>
      </c>
      <c r="P209" s="5">
        <f t="shared" si="3"/>
        <v>3168.2284577052869</v>
      </c>
      <c r="Q209" s="35">
        <f t="shared" si="4"/>
        <v>8.2500000000000004E-2</v>
      </c>
      <c r="R209" s="5">
        <f t="shared" si="36"/>
        <v>180806.64759654354</v>
      </c>
      <c r="S209" s="5">
        <f t="shared" si="37"/>
        <v>800047.03065234434</v>
      </c>
      <c r="T209" s="5">
        <f t="shared" si="38"/>
        <v>459193.35240345745</v>
      </c>
      <c r="U209" s="5">
        <f t="shared" si="39"/>
        <v>980853.67824888788</v>
      </c>
      <c r="V209" s="150"/>
      <c r="W209" s="2">
        <v>204</v>
      </c>
      <c r="X209" s="118">
        <v>51044</v>
      </c>
      <c r="Y209" s="5">
        <f t="shared" si="40"/>
        <v>456229.33938336087</v>
      </c>
      <c r="Z209" s="5">
        <f t="shared" si="41"/>
        <v>4696.0932728280159</v>
      </c>
      <c r="AA209" s="5">
        <f t="shared" si="5"/>
        <v>1654.5643436056098</v>
      </c>
      <c r="AB209" s="35">
        <f t="shared" si="6"/>
        <v>4.3519279470502728E-2</v>
      </c>
      <c r="AC209" s="5">
        <f t="shared" si="7"/>
        <v>3041.5289292224061</v>
      </c>
      <c r="AD209" s="35">
        <f t="shared" si="8"/>
        <v>0.08</v>
      </c>
      <c r="AE209" s="5">
        <f t="shared" si="42"/>
        <v>185425.22496024484</v>
      </c>
      <c r="AF209" s="5">
        <f t="shared" si="43"/>
        <v>772577.80269667006</v>
      </c>
      <c r="AG209" s="5">
        <f t="shared" si="9"/>
        <v>454574.77503975527</v>
      </c>
      <c r="AH209" s="5">
        <f t="shared" si="10"/>
        <v>958003.0276569149</v>
      </c>
      <c r="AI209" s="150"/>
      <c r="AJ209" s="2">
        <v>204</v>
      </c>
      <c r="AK209" s="118">
        <v>51044</v>
      </c>
      <c r="AL209" s="5">
        <f t="shared" si="44"/>
        <v>451547.73720332043</v>
      </c>
      <c r="AM209" s="5">
        <f t="shared" si="45"/>
        <v>4585.0383715778862</v>
      </c>
      <c r="AN209" s="5">
        <f t="shared" si="11"/>
        <v>1668.792568806442</v>
      </c>
      <c r="AO209" s="35">
        <f t="shared" si="12"/>
        <v>4.4348601876971268E-2</v>
      </c>
      <c r="AP209" s="5">
        <f t="shared" si="13"/>
        <v>2916.2458027714442</v>
      </c>
      <c r="AQ209" s="35">
        <f t="shared" si="14"/>
        <v>7.7499999999999999E-2</v>
      </c>
      <c r="AR209" s="5">
        <f t="shared" si="46"/>
        <v>190121.05536548578</v>
      </c>
      <c r="AS209" s="5">
        <f t="shared" si="47"/>
        <v>745226.77243640285</v>
      </c>
      <c r="AT209" s="5">
        <f t="shared" si="15"/>
        <v>449878.94463451399</v>
      </c>
      <c r="AU209" s="5">
        <f t="shared" si="16"/>
        <v>935347.82780188858</v>
      </c>
      <c r="AV209" s="150"/>
      <c r="AW209" s="2">
        <v>204</v>
      </c>
      <c r="AX209" s="118">
        <v>51044</v>
      </c>
      <c r="AY209" s="5">
        <f t="shared" si="48"/>
        <v>446789.41330733744</v>
      </c>
      <c r="AZ209" s="5">
        <f t="shared" si="49"/>
        <v>4474.9728547377763</v>
      </c>
      <c r="BA209" s="5">
        <f t="shared" si="17"/>
        <v>1682.5390215669177</v>
      </c>
      <c r="BB209" s="35">
        <f t="shared" si="18"/>
        <v>4.5190122365129537E-2</v>
      </c>
      <c r="BC209" s="5">
        <f t="shared" si="19"/>
        <v>2792.4338331708586</v>
      </c>
      <c r="BD209" s="35">
        <f t="shared" si="20"/>
        <v>7.4999999999999997E-2</v>
      </c>
      <c r="BE209" s="5">
        <f t="shared" si="50"/>
        <v>194893.12571422965</v>
      </c>
      <c r="BF209" s="5">
        <f t="shared" si="51"/>
        <v>718001.33665227646</v>
      </c>
      <c r="BG209" s="5">
        <f t="shared" si="21"/>
        <v>445106.87428577052</v>
      </c>
      <c r="BH209" s="5">
        <f t="shared" si="22"/>
        <v>912894.46236650611</v>
      </c>
      <c r="BI209" s="150"/>
      <c r="BJ209" s="2">
        <v>204</v>
      </c>
      <c r="BK209" s="118">
        <v>51044</v>
      </c>
      <c r="BL209" s="5">
        <f t="shared" si="52"/>
        <v>441955.4984480096</v>
      </c>
      <c r="BM209" s="5">
        <f t="shared" si="53"/>
        <v>4365.9281923596263</v>
      </c>
      <c r="BN209" s="5">
        <f t="shared" si="23"/>
        <v>1695.7803892362349</v>
      </c>
      <c r="BO209" s="35">
        <f t="shared" si="24"/>
        <v>4.6043922391042866E-2</v>
      </c>
      <c r="BP209" s="5">
        <f t="shared" si="25"/>
        <v>2670.1478031233914</v>
      </c>
      <c r="BQ209" s="35">
        <f t="shared" si="26"/>
        <v>7.2499999999999995E-2</v>
      </c>
      <c r="BR209" s="5">
        <f t="shared" si="54"/>
        <v>199740.2819412268</v>
      </c>
      <c r="BS209" s="5">
        <f t="shared" si="55"/>
        <v>690909.06930013676</v>
      </c>
      <c r="BT209" s="5">
        <f t="shared" si="27"/>
        <v>440259.71805877337</v>
      </c>
      <c r="BU209" s="5">
        <f t="shared" si="28"/>
        <v>890649.35124136356</v>
      </c>
      <c r="BV209" s="150"/>
      <c r="BW209" s="2">
        <v>204</v>
      </c>
      <c r="BX209" s="118">
        <v>51044</v>
      </c>
      <c r="BY209" s="5">
        <f t="shared" si="56"/>
        <v>437047.26722884807</v>
      </c>
      <c r="BZ209" s="5">
        <f t="shared" si="57"/>
        <v>4257.9359691467689</v>
      </c>
      <c r="CA209" s="5">
        <f t="shared" si="29"/>
        <v>1708.4935769784884</v>
      </c>
      <c r="CB209" s="35">
        <f t="shared" si="30"/>
        <v>4.6910081496989615E-2</v>
      </c>
      <c r="CC209" s="5">
        <f t="shared" si="31"/>
        <v>2549.4423921682805</v>
      </c>
      <c r="CD209" s="35">
        <f t="shared" si="32"/>
        <v>7.0000000000000007E-2</v>
      </c>
      <c r="CE209" s="5">
        <f t="shared" si="58"/>
        <v>204661.22634813091</v>
      </c>
      <c r="CF209" s="5">
        <f t="shared" si="59"/>
        <v>663957.71135781042</v>
      </c>
      <c r="CG209" s="5">
        <f t="shared" si="33"/>
        <v>435338.77365186956</v>
      </c>
      <c r="CH209" s="5">
        <f t="shared" si="34"/>
        <v>868618.93770594127</v>
      </c>
    </row>
    <row r="210" spans="9:86" ht="14.25" customHeight="1">
      <c r="I210" s="150"/>
      <c r="J210" s="2">
        <v>205</v>
      </c>
      <c r="K210" s="118">
        <v>51075</v>
      </c>
      <c r="L210" s="5">
        <f t="shared" si="35"/>
        <v>459193.35240345745</v>
      </c>
      <c r="M210" s="5">
        <f t="shared" si="0"/>
        <v>4808.1062659259223</v>
      </c>
      <c r="N210" s="5">
        <f t="shared" si="1"/>
        <v>1651.1519681521522</v>
      </c>
      <c r="O210" s="35">
        <f t="shared" si="2"/>
        <v>4.3149195244483775E-2</v>
      </c>
      <c r="P210" s="5">
        <f t="shared" si="3"/>
        <v>3156.9542977737701</v>
      </c>
      <c r="Q210" s="35">
        <f t="shared" si="4"/>
        <v>8.2500000000000004E-2</v>
      </c>
      <c r="R210" s="5">
        <f t="shared" si="36"/>
        <v>182457.79956469568</v>
      </c>
      <c r="S210" s="5">
        <f t="shared" si="37"/>
        <v>803203.98495011812</v>
      </c>
      <c r="T210" s="5">
        <f t="shared" si="38"/>
        <v>457542.20043530531</v>
      </c>
      <c r="U210" s="5">
        <f t="shared" si="39"/>
        <v>985661.7845148138</v>
      </c>
      <c r="V210" s="150"/>
      <c r="W210" s="2">
        <v>205</v>
      </c>
      <c r="X210" s="118">
        <v>51075</v>
      </c>
      <c r="Y210" s="5">
        <f t="shared" si="40"/>
        <v>454574.77503975527</v>
      </c>
      <c r="Z210" s="5">
        <f t="shared" si="41"/>
        <v>4696.0932728280159</v>
      </c>
      <c r="AA210" s="5">
        <f t="shared" si="5"/>
        <v>1665.5947725629803</v>
      </c>
      <c r="AB210" s="35">
        <f t="shared" si="6"/>
        <v>4.3968865780129943E-2</v>
      </c>
      <c r="AC210" s="5">
        <f t="shared" si="7"/>
        <v>3030.4985002650355</v>
      </c>
      <c r="AD210" s="35">
        <f t="shared" si="8"/>
        <v>0.08</v>
      </c>
      <c r="AE210" s="5">
        <f t="shared" si="42"/>
        <v>187090.81973280781</v>
      </c>
      <c r="AF210" s="5">
        <f t="shared" si="43"/>
        <v>775608.30119693512</v>
      </c>
      <c r="AG210" s="5">
        <f t="shared" si="9"/>
        <v>452909.18026719231</v>
      </c>
      <c r="AH210" s="5">
        <f t="shared" si="10"/>
        <v>962699.12092974293</v>
      </c>
      <c r="AI210" s="150"/>
      <c r="AJ210" s="2">
        <v>205</v>
      </c>
      <c r="AK210" s="118">
        <v>51075</v>
      </c>
      <c r="AL210" s="5">
        <f t="shared" si="44"/>
        <v>449878.94463451399</v>
      </c>
      <c r="AM210" s="5">
        <f t="shared" si="45"/>
        <v>4585.0383715778862</v>
      </c>
      <c r="AN210" s="5">
        <f t="shared" si="11"/>
        <v>1679.5701874799834</v>
      </c>
      <c r="AO210" s="35">
        <f t="shared" si="12"/>
        <v>4.480059022574126E-2</v>
      </c>
      <c r="AP210" s="5">
        <f t="shared" si="13"/>
        <v>2905.4681840979028</v>
      </c>
      <c r="AQ210" s="35">
        <f t="shared" si="14"/>
        <v>7.7499999999999999E-2</v>
      </c>
      <c r="AR210" s="5">
        <f t="shared" si="46"/>
        <v>191800.62555296576</v>
      </c>
      <c r="AS210" s="5">
        <f t="shared" si="47"/>
        <v>748132.24062050076</v>
      </c>
      <c r="AT210" s="5">
        <f t="shared" si="15"/>
        <v>448199.37444703403</v>
      </c>
      <c r="AU210" s="5">
        <f t="shared" si="16"/>
        <v>939932.86617346655</v>
      </c>
      <c r="AV210" s="150"/>
      <c r="AW210" s="2">
        <v>205</v>
      </c>
      <c r="AX210" s="118">
        <v>51075</v>
      </c>
      <c r="AY210" s="5">
        <f t="shared" si="48"/>
        <v>445106.87428577052</v>
      </c>
      <c r="AZ210" s="5">
        <f t="shared" si="49"/>
        <v>4474.9728547377763</v>
      </c>
      <c r="BA210" s="5">
        <f t="shared" si="17"/>
        <v>1693.0548904517109</v>
      </c>
      <c r="BB210" s="35">
        <f t="shared" si="18"/>
        <v>4.5644450488483562E-2</v>
      </c>
      <c r="BC210" s="5">
        <f t="shared" si="19"/>
        <v>2781.9179642860654</v>
      </c>
      <c r="BD210" s="35">
        <f t="shared" si="20"/>
        <v>7.4999999999999997E-2</v>
      </c>
      <c r="BE210" s="5">
        <f t="shared" si="50"/>
        <v>196586.18060468137</v>
      </c>
      <c r="BF210" s="5">
        <f t="shared" si="51"/>
        <v>720783.25461656251</v>
      </c>
      <c r="BG210" s="5">
        <f t="shared" si="21"/>
        <v>443413.8193953188</v>
      </c>
      <c r="BH210" s="5">
        <f t="shared" si="22"/>
        <v>917369.43522124388</v>
      </c>
      <c r="BI210" s="150"/>
      <c r="BJ210" s="2">
        <v>205</v>
      </c>
      <c r="BK210" s="118">
        <v>51075</v>
      </c>
      <c r="BL210" s="5">
        <f t="shared" si="52"/>
        <v>440259.71805877337</v>
      </c>
      <c r="BM210" s="5">
        <f t="shared" si="53"/>
        <v>4365.9281923596263</v>
      </c>
      <c r="BN210" s="5">
        <f t="shared" si="23"/>
        <v>1706.0257290878708</v>
      </c>
      <c r="BO210" s="35">
        <f t="shared" si="24"/>
        <v>4.6500526642143214E-2</v>
      </c>
      <c r="BP210" s="5">
        <f t="shared" si="25"/>
        <v>2659.9024632717556</v>
      </c>
      <c r="BQ210" s="35">
        <f t="shared" si="26"/>
        <v>7.2499999999999981E-2</v>
      </c>
      <c r="BR210" s="5">
        <f t="shared" si="54"/>
        <v>201446.30767031468</v>
      </c>
      <c r="BS210" s="5">
        <f t="shared" si="55"/>
        <v>693568.97176340851</v>
      </c>
      <c r="BT210" s="5">
        <f t="shared" si="27"/>
        <v>438553.69232968549</v>
      </c>
      <c r="BU210" s="5">
        <f t="shared" si="28"/>
        <v>895015.27943372319</v>
      </c>
      <c r="BV210" s="150"/>
      <c r="BW210" s="2">
        <v>205</v>
      </c>
      <c r="BX210" s="118">
        <v>51075</v>
      </c>
      <c r="BY210" s="5">
        <f t="shared" si="56"/>
        <v>435338.77365186956</v>
      </c>
      <c r="BZ210" s="5">
        <f t="shared" si="57"/>
        <v>4257.9359691467689</v>
      </c>
      <c r="CA210" s="5">
        <f t="shared" si="29"/>
        <v>1718.4597895108632</v>
      </c>
      <c r="CB210" s="35">
        <f t="shared" si="30"/>
        <v>4.7368896873451742E-2</v>
      </c>
      <c r="CC210" s="5">
        <f t="shared" si="31"/>
        <v>2539.4761796359057</v>
      </c>
      <c r="CD210" s="35">
        <f t="shared" si="32"/>
        <v>7.0000000000000007E-2</v>
      </c>
      <c r="CE210" s="5">
        <f t="shared" si="58"/>
        <v>206379.68613764178</v>
      </c>
      <c r="CF210" s="5">
        <f t="shared" si="59"/>
        <v>666497.18753744627</v>
      </c>
      <c r="CG210" s="5">
        <f t="shared" si="33"/>
        <v>433620.31386235869</v>
      </c>
      <c r="CH210" s="5">
        <f t="shared" si="34"/>
        <v>872876.87367508805</v>
      </c>
    </row>
    <row r="211" spans="9:86" ht="14.25" customHeight="1">
      <c r="I211" s="150"/>
      <c r="J211" s="2">
        <v>206</v>
      </c>
      <c r="K211" s="118">
        <v>51105</v>
      </c>
      <c r="L211" s="5">
        <f t="shared" si="35"/>
        <v>457542.20043530531</v>
      </c>
      <c r="M211" s="5">
        <f t="shared" si="0"/>
        <v>4808.1062659259223</v>
      </c>
      <c r="N211" s="5">
        <f t="shared" si="1"/>
        <v>1662.5036379331982</v>
      </c>
      <c r="O211" s="35">
        <f t="shared" si="2"/>
        <v>4.3602630831031372E-2</v>
      </c>
      <c r="P211" s="5">
        <f t="shared" si="3"/>
        <v>3145.6026279927241</v>
      </c>
      <c r="Q211" s="35">
        <f t="shared" si="4"/>
        <v>8.2500000000000004E-2</v>
      </c>
      <c r="R211" s="5">
        <f t="shared" si="36"/>
        <v>184120.30320262889</v>
      </c>
      <c r="S211" s="5">
        <f t="shared" si="37"/>
        <v>806349.58757811086</v>
      </c>
      <c r="T211" s="5">
        <f t="shared" si="38"/>
        <v>455879.69679737213</v>
      </c>
      <c r="U211" s="5">
        <f t="shared" si="39"/>
        <v>990469.89078073972</v>
      </c>
      <c r="V211" s="150"/>
      <c r="W211" s="2">
        <v>206</v>
      </c>
      <c r="X211" s="118">
        <v>51105</v>
      </c>
      <c r="Y211" s="5">
        <f t="shared" si="40"/>
        <v>452909.18026719231</v>
      </c>
      <c r="Z211" s="5">
        <f t="shared" si="41"/>
        <v>4696.0932728280159</v>
      </c>
      <c r="AA211" s="5">
        <f t="shared" si="5"/>
        <v>1676.6987377134001</v>
      </c>
      <c r="AB211" s="35">
        <f t="shared" si="6"/>
        <v>4.442476710383933E-2</v>
      </c>
      <c r="AC211" s="5">
        <f t="shared" si="7"/>
        <v>3019.3945351146158</v>
      </c>
      <c r="AD211" s="35">
        <f t="shared" si="8"/>
        <v>8.0000000000000016E-2</v>
      </c>
      <c r="AE211" s="5">
        <f t="shared" si="42"/>
        <v>188767.5184705212</v>
      </c>
      <c r="AF211" s="5">
        <f t="shared" si="43"/>
        <v>778627.69573204976</v>
      </c>
      <c r="AG211" s="5">
        <f t="shared" si="9"/>
        <v>451232.48152947892</v>
      </c>
      <c r="AH211" s="5">
        <f t="shared" si="10"/>
        <v>967395.21420257096</v>
      </c>
      <c r="AI211" s="150"/>
      <c r="AJ211" s="2">
        <v>206</v>
      </c>
      <c r="AK211" s="118">
        <v>51105</v>
      </c>
      <c r="AL211" s="5">
        <f t="shared" si="44"/>
        <v>448199.37444703403</v>
      </c>
      <c r="AM211" s="5">
        <f t="shared" si="45"/>
        <v>4585.0383715778862</v>
      </c>
      <c r="AN211" s="5">
        <f t="shared" si="11"/>
        <v>1690.4174116074582</v>
      </c>
      <c r="AO211" s="35">
        <f t="shared" si="12"/>
        <v>4.5258896142628777E-2</v>
      </c>
      <c r="AP211" s="5">
        <f t="shared" si="13"/>
        <v>2894.620959970428</v>
      </c>
      <c r="AQ211" s="35">
        <f t="shared" si="14"/>
        <v>7.7499999999999999E-2</v>
      </c>
      <c r="AR211" s="5">
        <f t="shared" si="46"/>
        <v>193491.04296457322</v>
      </c>
      <c r="AS211" s="5">
        <f t="shared" si="47"/>
        <v>751026.86158047116</v>
      </c>
      <c r="AT211" s="5">
        <f t="shared" si="15"/>
        <v>446508.95703542657</v>
      </c>
      <c r="AU211" s="5">
        <f t="shared" si="16"/>
        <v>944517.90454504441</v>
      </c>
      <c r="AV211" s="150"/>
      <c r="AW211" s="2">
        <v>206</v>
      </c>
      <c r="AX211" s="118">
        <v>51105</v>
      </c>
      <c r="AY211" s="5">
        <f t="shared" si="48"/>
        <v>443413.8193953188</v>
      </c>
      <c r="AZ211" s="5">
        <f t="shared" si="49"/>
        <v>4474.9728547377763</v>
      </c>
      <c r="BA211" s="5">
        <f t="shared" si="17"/>
        <v>1703.6364835170339</v>
      </c>
      <c r="BB211" s="35">
        <f t="shared" si="18"/>
        <v>4.6105098461034194E-2</v>
      </c>
      <c r="BC211" s="5">
        <f t="shared" si="19"/>
        <v>2771.3363712207424</v>
      </c>
      <c r="BD211" s="35">
        <f t="shared" si="20"/>
        <v>7.4999999999999997E-2</v>
      </c>
      <c r="BE211" s="5">
        <f t="shared" si="50"/>
        <v>198289.81708819841</v>
      </c>
      <c r="BF211" s="5">
        <f t="shared" si="51"/>
        <v>723554.59098778327</v>
      </c>
      <c r="BG211" s="5">
        <f t="shared" si="21"/>
        <v>441710.18291180179</v>
      </c>
      <c r="BH211" s="5">
        <f t="shared" si="22"/>
        <v>921844.40807598166</v>
      </c>
      <c r="BI211" s="150"/>
      <c r="BJ211" s="2">
        <v>206</v>
      </c>
      <c r="BK211" s="118">
        <v>51105</v>
      </c>
      <c r="BL211" s="5">
        <f t="shared" si="52"/>
        <v>438553.69232968549</v>
      </c>
      <c r="BM211" s="5">
        <f t="shared" si="53"/>
        <v>4365.9281923596263</v>
      </c>
      <c r="BN211" s="5">
        <f t="shared" si="23"/>
        <v>1716.3329678677765</v>
      </c>
      <c r="BO211" s="35">
        <f t="shared" si="24"/>
        <v>4.6963452764479635E-2</v>
      </c>
      <c r="BP211" s="5">
        <f t="shared" si="25"/>
        <v>2649.5952244918499</v>
      </c>
      <c r="BQ211" s="35">
        <f t="shared" si="26"/>
        <v>7.2499999999999995E-2</v>
      </c>
      <c r="BR211" s="5">
        <f t="shared" si="54"/>
        <v>203162.64063818246</v>
      </c>
      <c r="BS211" s="5">
        <f t="shared" si="55"/>
        <v>696218.56698790041</v>
      </c>
      <c r="BT211" s="5">
        <f t="shared" si="27"/>
        <v>436837.35936181771</v>
      </c>
      <c r="BU211" s="5">
        <f t="shared" si="28"/>
        <v>899381.20762608293</v>
      </c>
      <c r="BV211" s="150"/>
      <c r="BW211" s="2">
        <v>206</v>
      </c>
      <c r="BX211" s="118">
        <v>51105</v>
      </c>
      <c r="BY211" s="5">
        <f t="shared" si="56"/>
        <v>433620.31386235869</v>
      </c>
      <c r="BZ211" s="5">
        <f t="shared" si="57"/>
        <v>4257.9359691467689</v>
      </c>
      <c r="CA211" s="5">
        <f t="shared" si="29"/>
        <v>1728.48413828301</v>
      </c>
      <c r="CB211" s="35">
        <f t="shared" si="30"/>
        <v>4.7834035898004668E-2</v>
      </c>
      <c r="CC211" s="5">
        <f t="shared" si="31"/>
        <v>2529.4518308637589</v>
      </c>
      <c r="CD211" s="35">
        <f t="shared" si="32"/>
        <v>6.9999999999999993E-2</v>
      </c>
      <c r="CE211" s="5">
        <f t="shared" si="58"/>
        <v>208108.17027592479</v>
      </c>
      <c r="CF211" s="5">
        <f t="shared" si="59"/>
        <v>669026.63936830999</v>
      </c>
      <c r="CG211" s="5">
        <f t="shared" si="33"/>
        <v>431891.82972407568</v>
      </c>
      <c r="CH211" s="5">
        <f t="shared" si="34"/>
        <v>877134.80964423483</v>
      </c>
    </row>
    <row r="212" spans="9:86" ht="14.25" customHeight="1">
      <c r="I212" s="150"/>
      <c r="J212" s="2">
        <v>207</v>
      </c>
      <c r="K212" s="118">
        <v>51136</v>
      </c>
      <c r="L212" s="5">
        <f t="shared" si="35"/>
        <v>455879.69679737213</v>
      </c>
      <c r="M212" s="5">
        <f t="shared" si="0"/>
        <v>4808.1062659259223</v>
      </c>
      <c r="N212" s="5">
        <f t="shared" si="1"/>
        <v>1673.9333504439887</v>
      </c>
      <c r="O212" s="35">
        <f t="shared" si="2"/>
        <v>4.4062502336567437E-2</v>
      </c>
      <c r="P212" s="5">
        <f t="shared" si="3"/>
        <v>3134.1729154819336</v>
      </c>
      <c r="Q212" s="35">
        <f t="shared" si="4"/>
        <v>8.2500000000000004E-2</v>
      </c>
      <c r="R212" s="5">
        <f t="shared" si="36"/>
        <v>185794.23655307287</v>
      </c>
      <c r="S212" s="5">
        <f t="shared" si="37"/>
        <v>809483.76049359282</v>
      </c>
      <c r="T212" s="5">
        <f t="shared" si="38"/>
        <v>454205.76344692812</v>
      </c>
      <c r="U212" s="5">
        <f t="shared" si="39"/>
        <v>995277.99704666575</v>
      </c>
      <c r="V212" s="150"/>
      <c r="W212" s="2">
        <v>207</v>
      </c>
      <c r="X212" s="118">
        <v>51136</v>
      </c>
      <c r="Y212" s="5">
        <f t="shared" si="40"/>
        <v>451232.48152947892</v>
      </c>
      <c r="Z212" s="5">
        <f t="shared" si="41"/>
        <v>4696.0932728280159</v>
      </c>
      <c r="AA212" s="5">
        <f t="shared" si="5"/>
        <v>1687.8767292981561</v>
      </c>
      <c r="AB212" s="35">
        <f t="shared" si="6"/>
        <v>4.4887107157986481E-2</v>
      </c>
      <c r="AC212" s="5">
        <f t="shared" si="7"/>
        <v>3008.2165435298598</v>
      </c>
      <c r="AD212" s="35">
        <f t="shared" si="8"/>
        <v>0.08</v>
      </c>
      <c r="AE212" s="5">
        <f t="shared" si="42"/>
        <v>190455.39519981935</v>
      </c>
      <c r="AF212" s="5">
        <f t="shared" si="43"/>
        <v>781635.91227557964</v>
      </c>
      <c r="AG212" s="5">
        <f t="shared" si="9"/>
        <v>449544.60480018076</v>
      </c>
      <c r="AH212" s="5">
        <f t="shared" si="10"/>
        <v>972091.30747539899</v>
      </c>
      <c r="AI212" s="150"/>
      <c r="AJ212" s="2">
        <v>207</v>
      </c>
      <c r="AK212" s="118">
        <v>51136</v>
      </c>
      <c r="AL212" s="5">
        <f t="shared" si="44"/>
        <v>446508.95703542657</v>
      </c>
      <c r="AM212" s="5">
        <f t="shared" si="45"/>
        <v>4585.0383715778862</v>
      </c>
      <c r="AN212" s="5">
        <f t="shared" si="11"/>
        <v>1701.3346907240898</v>
      </c>
      <c r="AO212" s="35">
        <f t="shared" si="12"/>
        <v>4.57236433155567E-2</v>
      </c>
      <c r="AP212" s="5">
        <f t="shared" si="13"/>
        <v>2883.7036808537964</v>
      </c>
      <c r="AQ212" s="35">
        <f t="shared" si="14"/>
        <v>7.7499999999999999E-2</v>
      </c>
      <c r="AR212" s="5">
        <f t="shared" si="46"/>
        <v>195192.37765529731</v>
      </c>
      <c r="AS212" s="5">
        <f t="shared" si="47"/>
        <v>753910.56526132498</v>
      </c>
      <c r="AT212" s="5">
        <f t="shared" si="15"/>
        <v>444807.62234470248</v>
      </c>
      <c r="AU212" s="5">
        <f t="shared" si="16"/>
        <v>949102.94291662227</v>
      </c>
      <c r="AV212" s="150"/>
      <c r="AW212" s="2">
        <v>207</v>
      </c>
      <c r="AX212" s="118">
        <v>51136</v>
      </c>
      <c r="AY212" s="5">
        <f t="shared" si="48"/>
        <v>441710.18291180179</v>
      </c>
      <c r="AZ212" s="5">
        <f t="shared" si="49"/>
        <v>4474.9728547377763</v>
      </c>
      <c r="BA212" s="5">
        <f t="shared" si="17"/>
        <v>1714.2842115390154</v>
      </c>
      <c r="BB212" s="35">
        <f t="shared" si="18"/>
        <v>4.6572189943322559E-2</v>
      </c>
      <c r="BC212" s="5">
        <f t="shared" si="19"/>
        <v>2760.6886431987609</v>
      </c>
      <c r="BD212" s="35">
        <f t="shared" si="20"/>
        <v>7.4999999999999997E-2</v>
      </c>
      <c r="BE212" s="5">
        <f t="shared" si="50"/>
        <v>200004.10129973743</v>
      </c>
      <c r="BF212" s="5">
        <f t="shared" si="51"/>
        <v>726315.27963098208</v>
      </c>
      <c r="BG212" s="5">
        <f t="shared" si="21"/>
        <v>439995.89870026277</v>
      </c>
      <c r="BH212" s="5">
        <f t="shared" si="22"/>
        <v>926319.38093071955</v>
      </c>
      <c r="BI212" s="150"/>
      <c r="BJ212" s="2">
        <v>207</v>
      </c>
      <c r="BK212" s="118">
        <v>51136</v>
      </c>
      <c r="BL212" s="5">
        <f t="shared" si="52"/>
        <v>436837.35936181771</v>
      </c>
      <c r="BM212" s="5">
        <f t="shared" si="53"/>
        <v>4365.9281923596263</v>
      </c>
      <c r="BN212" s="5">
        <f t="shared" si="23"/>
        <v>1726.7024795486445</v>
      </c>
      <c r="BO212" s="35">
        <f t="shared" si="24"/>
        <v>4.743282439225098E-2</v>
      </c>
      <c r="BP212" s="5">
        <f t="shared" si="25"/>
        <v>2639.2257128109818</v>
      </c>
      <c r="BQ212" s="35">
        <f t="shared" si="26"/>
        <v>7.2499999999999995E-2</v>
      </c>
      <c r="BR212" s="5">
        <f t="shared" si="54"/>
        <v>204889.3431177311</v>
      </c>
      <c r="BS212" s="5">
        <f t="shared" si="55"/>
        <v>698857.7927007114</v>
      </c>
      <c r="BT212" s="5">
        <f t="shared" si="27"/>
        <v>435110.65688226908</v>
      </c>
      <c r="BU212" s="5">
        <f t="shared" si="28"/>
        <v>903747.13581844256</v>
      </c>
      <c r="BV212" s="150"/>
      <c r="BW212" s="2">
        <v>207</v>
      </c>
      <c r="BX212" s="118">
        <v>51136</v>
      </c>
      <c r="BY212" s="5">
        <f t="shared" si="56"/>
        <v>431891.82972407568</v>
      </c>
      <c r="BZ212" s="5">
        <f t="shared" si="57"/>
        <v>4257.9359691467689</v>
      </c>
      <c r="CA212" s="5">
        <f t="shared" si="29"/>
        <v>1738.566962422994</v>
      </c>
      <c r="CB212" s="35">
        <f t="shared" si="30"/>
        <v>4.8305622179527274E-2</v>
      </c>
      <c r="CC212" s="5">
        <f t="shared" si="31"/>
        <v>2519.3690067237749</v>
      </c>
      <c r="CD212" s="35">
        <f t="shared" si="32"/>
        <v>7.0000000000000007E-2</v>
      </c>
      <c r="CE212" s="5">
        <f t="shared" si="58"/>
        <v>209846.73723834779</v>
      </c>
      <c r="CF212" s="5">
        <f t="shared" si="59"/>
        <v>671546.00837503374</v>
      </c>
      <c r="CG212" s="5">
        <f t="shared" si="33"/>
        <v>430153.2627616527</v>
      </c>
      <c r="CH212" s="5">
        <f t="shared" si="34"/>
        <v>881392.7456133815</v>
      </c>
    </row>
    <row r="213" spans="9:86" ht="14.25" customHeight="1">
      <c r="I213" s="150"/>
      <c r="J213" s="2">
        <v>208</v>
      </c>
      <c r="K213" s="118">
        <v>51167</v>
      </c>
      <c r="L213" s="5">
        <f t="shared" si="35"/>
        <v>454205.76344692812</v>
      </c>
      <c r="M213" s="5">
        <f t="shared" si="0"/>
        <v>4808.1062659259223</v>
      </c>
      <c r="N213" s="5">
        <f t="shared" si="1"/>
        <v>1685.4416422282916</v>
      </c>
      <c r="O213" s="35">
        <f t="shared" si="2"/>
        <v>4.4528936738388022E-2</v>
      </c>
      <c r="P213" s="5">
        <f t="shared" si="3"/>
        <v>3122.6646236976308</v>
      </c>
      <c r="Q213" s="35">
        <f t="shared" si="4"/>
        <v>8.2500000000000004E-2</v>
      </c>
      <c r="R213" s="5">
        <f t="shared" si="36"/>
        <v>187479.67819530115</v>
      </c>
      <c r="S213" s="5">
        <f t="shared" si="37"/>
        <v>812606.42511729046</v>
      </c>
      <c r="T213" s="5">
        <f t="shared" si="38"/>
        <v>452520.32180469984</v>
      </c>
      <c r="U213" s="5">
        <f t="shared" si="39"/>
        <v>1000086.1033125916</v>
      </c>
      <c r="V213" s="150"/>
      <c r="W213" s="2">
        <v>208</v>
      </c>
      <c r="X213" s="118">
        <v>51167</v>
      </c>
      <c r="Y213" s="5">
        <f t="shared" si="40"/>
        <v>449544.60480018076</v>
      </c>
      <c r="Z213" s="5">
        <f t="shared" si="41"/>
        <v>4696.0932728280159</v>
      </c>
      <c r="AA213" s="5">
        <f t="shared" si="5"/>
        <v>1699.1292408268105</v>
      </c>
      <c r="AB213" s="35">
        <f t="shared" si="6"/>
        <v>4.5356012889943884E-2</v>
      </c>
      <c r="AC213" s="5">
        <f t="shared" si="7"/>
        <v>2996.9640320012054</v>
      </c>
      <c r="AD213" s="35">
        <f t="shared" si="8"/>
        <v>0.08</v>
      </c>
      <c r="AE213" s="5">
        <f t="shared" si="42"/>
        <v>192154.52444064617</v>
      </c>
      <c r="AF213" s="5">
        <f t="shared" si="43"/>
        <v>784632.87630758085</v>
      </c>
      <c r="AG213" s="5">
        <f t="shared" si="9"/>
        <v>447845.47555935394</v>
      </c>
      <c r="AH213" s="5">
        <f t="shared" si="10"/>
        <v>976787.40074822702</v>
      </c>
      <c r="AI213" s="150"/>
      <c r="AJ213" s="2">
        <v>208</v>
      </c>
      <c r="AK213" s="118">
        <v>51167</v>
      </c>
      <c r="AL213" s="5">
        <f t="shared" si="44"/>
        <v>444807.62234470248</v>
      </c>
      <c r="AM213" s="5">
        <f t="shared" si="45"/>
        <v>4585.0383715778862</v>
      </c>
      <c r="AN213" s="5">
        <f t="shared" si="11"/>
        <v>1712.3224772683493</v>
      </c>
      <c r="AO213" s="35">
        <f t="shared" si="12"/>
        <v>4.6194958663043489E-2</v>
      </c>
      <c r="AP213" s="5">
        <f t="shared" si="13"/>
        <v>2872.7158943095369</v>
      </c>
      <c r="AQ213" s="35">
        <f t="shared" si="14"/>
        <v>7.7499999999999999E-2</v>
      </c>
      <c r="AR213" s="5">
        <f t="shared" si="46"/>
        <v>196904.70013256566</v>
      </c>
      <c r="AS213" s="5">
        <f t="shared" si="47"/>
        <v>756783.28115563456</v>
      </c>
      <c r="AT213" s="5">
        <f t="shared" si="15"/>
        <v>443095.29986743414</v>
      </c>
      <c r="AU213" s="5">
        <f t="shared" si="16"/>
        <v>953687.98128820024</v>
      </c>
      <c r="AV213" s="150"/>
      <c r="AW213" s="2">
        <v>208</v>
      </c>
      <c r="AX213" s="118">
        <v>51167</v>
      </c>
      <c r="AY213" s="5">
        <f t="shared" si="48"/>
        <v>439995.89870026277</v>
      </c>
      <c r="AZ213" s="5">
        <f t="shared" si="49"/>
        <v>4474.9728547377763</v>
      </c>
      <c r="BA213" s="5">
        <f t="shared" si="17"/>
        <v>1724.9984878611344</v>
      </c>
      <c r="BB213" s="35">
        <f t="shared" si="18"/>
        <v>4.7045851826075777E-2</v>
      </c>
      <c r="BC213" s="5">
        <f t="shared" si="19"/>
        <v>2749.9743668766419</v>
      </c>
      <c r="BD213" s="35">
        <f t="shared" si="20"/>
        <v>7.4999999999999983E-2</v>
      </c>
      <c r="BE213" s="5">
        <f t="shared" si="50"/>
        <v>201729.09978759856</v>
      </c>
      <c r="BF213" s="5">
        <f t="shared" si="51"/>
        <v>729065.25399785873</v>
      </c>
      <c r="BG213" s="5">
        <f t="shared" si="21"/>
        <v>438270.90021240164</v>
      </c>
      <c r="BH213" s="5">
        <f t="shared" si="22"/>
        <v>930794.35378545732</v>
      </c>
      <c r="BI213" s="150"/>
      <c r="BJ213" s="2">
        <v>208</v>
      </c>
      <c r="BK213" s="118">
        <v>51167</v>
      </c>
      <c r="BL213" s="5">
        <f t="shared" si="52"/>
        <v>435110.65688226908</v>
      </c>
      <c r="BM213" s="5">
        <f t="shared" si="53"/>
        <v>4365.9281923596263</v>
      </c>
      <c r="BN213" s="5">
        <f t="shared" si="23"/>
        <v>1737.1346403625839</v>
      </c>
      <c r="BO213" s="35">
        <f t="shared" si="24"/>
        <v>4.7908768389442941E-2</v>
      </c>
      <c r="BP213" s="5">
        <f t="shared" si="25"/>
        <v>2628.7935519970424</v>
      </c>
      <c r="BQ213" s="35">
        <f t="shared" si="26"/>
        <v>7.2499999999999995E-2</v>
      </c>
      <c r="BR213" s="5">
        <f t="shared" si="54"/>
        <v>206626.47775809368</v>
      </c>
      <c r="BS213" s="5">
        <f t="shared" si="55"/>
        <v>701486.58625270845</v>
      </c>
      <c r="BT213" s="5">
        <f t="shared" si="27"/>
        <v>433373.5222419065</v>
      </c>
      <c r="BU213" s="5">
        <f t="shared" si="28"/>
        <v>908113.06401080219</v>
      </c>
      <c r="BV213" s="150"/>
      <c r="BW213" s="2">
        <v>208</v>
      </c>
      <c r="BX213" s="118">
        <v>51167</v>
      </c>
      <c r="BY213" s="5">
        <f t="shared" si="56"/>
        <v>430153.2627616527</v>
      </c>
      <c r="BZ213" s="5">
        <f t="shared" si="57"/>
        <v>4257.9359691467689</v>
      </c>
      <c r="CA213" s="5">
        <f t="shared" si="29"/>
        <v>1748.7086030371279</v>
      </c>
      <c r="CB213" s="35">
        <f t="shared" si="30"/>
        <v>4.8783782556295563E-2</v>
      </c>
      <c r="CC213" s="5">
        <f t="shared" si="31"/>
        <v>2509.227366109641</v>
      </c>
      <c r="CD213" s="35">
        <f t="shared" si="32"/>
        <v>7.0000000000000007E-2</v>
      </c>
      <c r="CE213" s="5">
        <f t="shared" si="58"/>
        <v>211595.44584138491</v>
      </c>
      <c r="CF213" s="5">
        <f t="shared" si="59"/>
        <v>674055.23574114335</v>
      </c>
      <c r="CG213" s="5">
        <f t="shared" si="33"/>
        <v>428404.55415861559</v>
      </c>
      <c r="CH213" s="5">
        <f t="shared" si="34"/>
        <v>885650.68158252828</v>
      </c>
    </row>
    <row r="214" spans="9:86" ht="14.25" customHeight="1">
      <c r="I214" s="150"/>
      <c r="J214" s="2">
        <v>209</v>
      </c>
      <c r="K214" s="118">
        <v>51196</v>
      </c>
      <c r="L214" s="5">
        <f t="shared" si="35"/>
        <v>452520.32180469984</v>
      </c>
      <c r="M214" s="5">
        <f t="shared" si="0"/>
        <v>4808.1062659259223</v>
      </c>
      <c r="N214" s="5">
        <f t="shared" si="1"/>
        <v>1697.0290535186109</v>
      </c>
      <c r="O214" s="35">
        <f t="shared" si="2"/>
        <v>4.5002064351514895E-2</v>
      </c>
      <c r="P214" s="5">
        <f t="shared" si="3"/>
        <v>3111.0772124073114</v>
      </c>
      <c r="Q214" s="35">
        <f t="shared" si="4"/>
        <v>8.2500000000000004E-2</v>
      </c>
      <c r="R214" s="5">
        <f t="shared" si="36"/>
        <v>189176.70724881976</v>
      </c>
      <c r="S214" s="5">
        <f t="shared" si="37"/>
        <v>815717.50232969772</v>
      </c>
      <c r="T214" s="5">
        <f t="shared" si="38"/>
        <v>450823.29275118123</v>
      </c>
      <c r="U214" s="5">
        <f t="shared" si="39"/>
        <v>1004894.2095785175</v>
      </c>
      <c r="V214" s="150"/>
      <c r="W214" s="2">
        <v>209</v>
      </c>
      <c r="X214" s="118">
        <v>51196</v>
      </c>
      <c r="Y214" s="5">
        <f t="shared" si="40"/>
        <v>447845.47555935394</v>
      </c>
      <c r="Z214" s="5">
        <f t="shared" si="41"/>
        <v>4696.0932728280159</v>
      </c>
      <c r="AA214" s="5">
        <f t="shared" si="5"/>
        <v>1710.4567690989893</v>
      </c>
      <c r="AB214" s="35">
        <f t="shared" si="6"/>
        <v>4.5831614584364792E-2</v>
      </c>
      <c r="AC214" s="5">
        <f t="shared" si="7"/>
        <v>2985.6365037290266</v>
      </c>
      <c r="AD214" s="35">
        <f t="shared" si="8"/>
        <v>0.08</v>
      </c>
      <c r="AE214" s="5">
        <f t="shared" si="42"/>
        <v>193864.98120974516</v>
      </c>
      <c r="AF214" s="5">
        <f t="shared" si="43"/>
        <v>787618.51281130989</v>
      </c>
      <c r="AG214" s="5">
        <f t="shared" si="9"/>
        <v>446135.01879025495</v>
      </c>
      <c r="AH214" s="5">
        <f t="shared" si="10"/>
        <v>981483.49402105506</v>
      </c>
      <c r="AI214" s="150"/>
      <c r="AJ214" s="2">
        <v>209</v>
      </c>
      <c r="AK214" s="118">
        <v>51196</v>
      </c>
      <c r="AL214" s="5">
        <f t="shared" si="44"/>
        <v>443095.29986743414</v>
      </c>
      <c r="AM214" s="5">
        <f t="shared" si="45"/>
        <v>4585.0383715778862</v>
      </c>
      <c r="AN214" s="5">
        <f t="shared" si="11"/>
        <v>1723.3812266007076</v>
      </c>
      <c r="AO214" s="35">
        <f t="shared" si="12"/>
        <v>4.6672972440456338E-2</v>
      </c>
      <c r="AP214" s="5">
        <f t="shared" si="13"/>
        <v>2861.6571449771786</v>
      </c>
      <c r="AQ214" s="35">
        <f t="shared" si="14"/>
        <v>7.7499999999999999E-2</v>
      </c>
      <c r="AR214" s="5">
        <f t="shared" si="46"/>
        <v>198628.08135916636</v>
      </c>
      <c r="AS214" s="5">
        <f t="shared" si="47"/>
        <v>759644.93830061168</v>
      </c>
      <c r="AT214" s="5">
        <f t="shared" si="15"/>
        <v>441371.91864083341</v>
      </c>
      <c r="AU214" s="5">
        <f t="shared" si="16"/>
        <v>958273.0196597781</v>
      </c>
      <c r="AV214" s="150"/>
      <c r="AW214" s="2">
        <v>209</v>
      </c>
      <c r="AX214" s="118">
        <v>51196</v>
      </c>
      <c r="AY214" s="5">
        <f t="shared" si="48"/>
        <v>438270.90021240164</v>
      </c>
      <c r="AZ214" s="5">
        <f t="shared" si="49"/>
        <v>4474.9728547377763</v>
      </c>
      <c r="BA214" s="5">
        <f t="shared" si="17"/>
        <v>1735.7797284102662</v>
      </c>
      <c r="BB214" s="35">
        <f t="shared" si="18"/>
        <v>4.7526214336449324E-2</v>
      </c>
      <c r="BC214" s="5">
        <f t="shared" si="19"/>
        <v>2739.1931263275101</v>
      </c>
      <c r="BD214" s="35">
        <f t="shared" si="20"/>
        <v>7.4999999999999997E-2</v>
      </c>
      <c r="BE214" s="5">
        <f t="shared" si="50"/>
        <v>203464.87951600883</v>
      </c>
      <c r="BF214" s="5">
        <f t="shared" si="51"/>
        <v>731804.4471241862</v>
      </c>
      <c r="BG214" s="5">
        <f t="shared" si="21"/>
        <v>436535.1204839914</v>
      </c>
      <c r="BH214" s="5">
        <f t="shared" si="22"/>
        <v>935269.32664019498</v>
      </c>
      <c r="BI214" s="150"/>
      <c r="BJ214" s="2">
        <v>209</v>
      </c>
      <c r="BK214" s="118">
        <v>51196</v>
      </c>
      <c r="BL214" s="5">
        <f t="shared" si="52"/>
        <v>433373.5222419065</v>
      </c>
      <c r="BM214" s="5">
        <f t="shared" si="53"/>
        <v>4365.9281923596263</v>
      </c>
      <c r="BN214" s="5">
        <f t="shared" si="23"/>
        <v>1747.6298288147746</v>
      </c>
      <c r="BO214" s="35">
        <f t="shared" si="24"/>
        <v>4.8391414956059767E-2</v>
      </c>
      <c r="BP214" s="5">
        <f t="shared" si="25"/>
        <v>2618.2983635448518</v>
      </c>
      <c r="BQ214" s="35">
        <f t="shared" si="26"/>
        <v>7.2499999999999995E-2</v>
      </c>
      <c r="BR214" s="5">
        <f t="shared" si="54"/>
        <v>208374.10758690845</v>
      </c>
      <c r="BS214" s="5">
        <f t="shared" si="55"/>
        <v>704104.88461625332</v>
      </c>
      <c r="BT214" s="5">
        <f t="shared" si="27"/>
        <v>431625.89241309173</v>
      </c>
      <c r="BU214" s="5">
        <f t="shared" si="28"/>
        <v>912478.99220316182</v>
      </c>
      <c r="BV214" s="150"/>
      <c r="BW214" s="2">
        <v>209</v>
      </c>
      <c r="BX214" s="118">
        <v>51196</v>
      </c>
      <c r="BY214" s="5">
        <f t="shared" si="56"/>
        <v>428404.55415861559</v>
      </c>
      <c r="BZ214" s="5">
        <f t="shared" si="57"/>
        <v>4257.9359691467689</v>
      </c>
      <c r="CA214" s="5">
        <f t="shared" si="29"/>
        <v>1758.9094032215112</v>
      </c>
      <c r="CB214" s="35">
        <f t="shared" si="30"/>
        <v>4.9268647202203544E-2</v>
      </c>
      <c r="CC214" s="5">
        <f t="shared" si="31"/>
        <v>2499.0265659252577</v>
      </c>
      <c r="CD214" s="35">
        <f t="shared" si="32"/>
        <v>7.0000000000000007E-2</v>
      </c>
      <c r="CE214" s="5">
        <f t="shared" si="58"/>
        <v>213354.35524460641</v>
      </c>
      <c r="CF214" s="5">
        <f t="shared" si="59"/>
        <v>676554.26230706857</v>
      </c>
      <c r="CG214" s="5">
        <f t="shared" si="33"/>
        <v>426645.64475539408</v>
      </c>
      <c r="CH214" s="5">
        <f t="shared" si="34"/>
        <v>889908.61755167495</v>
      </c>
    </row>
    <row r="215" spans="9:86" ht="14.25" customHeight="1">
      <c r="I215" s="150"/>
      <c r="J215" s="2">
        <v>210</v>
      </c>
      <c r="K215" s="118">
        <v>51227</v>
      </c>
      <c r="L215" s="5">
        <f t="shared" si="35"/>
        <v>450823.29275118123</v>
      </c>
      <c r="M215" s="5">
        <f t="shared" si="0"/>
        <v>4808.1062659259223</v>
      </c>
      <c r="N215" s="5">
        <f t="shared" si="1"/>
        <v>1708.6961282615512</v>
      </c>
      <c r="O215" s="35">
        <f t="shared" si="2"/>
        <v>4.5482018939193083E-2</v>
      </c>
      <c r="P215" s="5">
        <f t="shared" si="3"/>
        <v>3099.4101376643712</v>
      </c>
      <c r="Q215" s="35">
        <f t="shared" si="4"/>
        <v>8.2500000000000018E-2</v>
      </c>
      <c r="R215" s="5">
        <f t="shared" si="36"/>
        <v>190885.4033770813</v>
      </c>
      <c r="S215" s="5">
        <f t="shared" si="37"/>
        <v>818816.91246736213</v>
      </c>
      <c r="T215" s="5">
        <f t="shared" si="38"/>
        <v>449114.59662291966</v>
      </c>
      <c r="U215" s="5">
        <f t="shared" si="39"/>
        <v>1009702.3158444434</v>
      </c>
      <c r="V215" s="150"/>
      <c r="W215" s="2">
        <v>210</v>
      </c>
      <c r="X215" s="118">
        <v>51227</v>
      </c>
      <c r="Y215" s="5">
        <f t="shared" si="40"/>
        <v>446135.01879025495</v>
      </c>
      <c r="Z215" s="5">
        <f t="shared" si="41"/>
        <v>4696.0932728280159</v>
      </c>
      <c r="AA215" s="5">
        <f t="shared" si="5"/>
        <v>1721.8598142263158</v>
      </c>
      <c r="AB215" s="35">
        <f t="shared" si="6"/>
        <v>4.6314045973669532E-2</v>
      </c>
      <c r="AC215" s="5">
        <f t="shared" si="7"/>
        <v>2974.2334586017</v>
      </c>
      <c r="AD215" s="35">
        <f t="shared" si="8"/>
        <v>0.08</v>
      </c>
      <c r="AE215" s="5">
        <f t="shared" si="42"/>
        <v>195586.84102397147</v>
      </c>
      <c r="AF215" s="5">
        <f t="shared" si="43"/>
        <v>790592.74626991164</v>
      </c>
      <c r="AG215" s="5">
        <f t="shared" si="9"/>
        <v>444413.15897602862</v>
      </c>
      <c r="AH215" s="5">
        <f t="shared" si="10"/>
        <v>986179.58729388309</v>
      </c>
      <c r="AI215" s="150"/>
      <c r="AJ215" s="2">
        <v>210</v>
      </c>
      <c r="AK215" s="118">
        <v>51227</v>
      </c>
      <c r="AL215" s="5">
        <f t="shared" si="44"/>
        <v>441371.91864083341</v>
      </c>
      <c r="AM215" s="5">
        <f t="shared" si="45"/>
        <v>4585.0383715778862</v>
      </c>
      <c r="AN215" s="5">
        <f t="shared" si="11"/>
        <v>1734.5113970225038</v>
      </c>
      <c r="AO215" s="35">
        <f t="shared" si="12"/>
        <v>4.7157818350486311E-2</v>
      </c>
      <c r="AP215" s="5">
        <f t="shared" si="13"/>
        <v>2850.5269745553824</v>
      </c>
      <c r="AQ215" s="35">
        <f t="shared" si="14"/>
        <v>7.7499999999999999E-2</v>
      </c>
      <c r="AR215" s="5">
        <f t="shared" si="46"/>
        <v>200362.59275618885</v>
      </c>
      <c r="AS215" s="5">
        <f t="shared" si="47"/>
        <v>762495.46527516702</v>
      </c>
      <c r="AT215" s="5">
        <f t="shared" si="15"/>
        <v>439637.40724381089</v>
      </c>
      <c r="AU215" s="5">
        <f t="shared" si="16"/>
        <v>962858.05803135585</v>
      </c>
      <c r="AV215" s="150"/>
      <c r="AW215" s="2">
        <v>210</v>
      </c>
      <c r="AX215" s="118">
        <v>51227</v>
      </c>
      <c r="AY215" s="5">
        <f t="shared" si="48"/>
        <v>436535.1204839914</v>
      </c>
      <c r="AZ215" s="5">
        <f t="shared" si="49"/>
        <v>4474.9728547377763</v>
      </c>
      <c r="BA215" s="5">
        <f t="shared" si="17"/>
        <v>1746.6283517128304</v>
      </c>
      <c r="BB215" s="35">
        <f t="shared" si="18"/>
        <v>4.8013411148491072E-2</v>
      </c>
      <c r="BC215" s="5">
        <f t="shared" si="19"/>
        <v>2728.3445030249459</v>
      </c>
      <c r="BD215" s="35">
        <f t="shared" si="20"/>
        <v>7.4999999999999997E-2</v>
      </c>
      <c r="BE215" s="5">
        <f t="shared" si="50"/>
        <v>205211.50786772167</v>
      </c>
      <c r="BF215" s="5">
        <f t="shared" si="51"/>
        <v>734532.79162721115</v>
      </c>
      <c r="BG215" s="5">
        <f t="shared" si="21"/>
        <v>434788.49213227857</v>
      </c>
      <c r="BH215" s="5">
        <f t="shared" si="22"/>
        <v>939744.29949493287</v>
      </c>
      <c r="BI215" s="150"/>
      <c r="BJ215" s="2">
        <v>210</v>
      </c>
      <c r="BK215" s="118">
        <v>51227</v>
      </c>
      <c r="BL215" s="5">
        <f t="shared" si="52"/>
        <v>431625.89241309173</v>
      </c>
      <c r="BM215" s="5">
        <f t="shared" si="53"/>
        <v>4365.9281923596263</v>
      </c>
      <c r="BN215" s="5">
        <f t="shared" si="23"/>
        <v>1758.1884256971971</v>
      </c>
      <c r="BO215" s="35">
        <f t="shared" si="24"/>
        <v>4.8880897738576977E-2</v>
      </c>
      <c r="BP215" s="5">
        <f t="shared" si="25"/>
        <v>2607.7397666624292</v>
      </c>
      <c r="BQ215" s="35">
        <f t="shared" si="26"/>
        <v>7.2499999999999995E-2</v>
      </c>
      <c r="BR215" s="5">
        <f t="shared" si="54"/>
        <v>210132.29601260566</v>
      </c>
      <c r="BS215" s="5">
        <f t="shared" si="55"/>
        <v>706712.62438291579</v>
      </c>
      <c r="BT215" s="5">
        <f t="shared" si="27"/>
        <v>429867.70398739452</v>
      </c>
      <c r="BU215" s="5">
        <f t="shared" si="28"/>
        <v>916844.92039552145</v>
      </c>
      <c r="BV215" s="150"/>
      <c r="BW215" s="2">
        <v>210</v>
      </c>
      <c r="BX215" s="118">
        <v>51227</v>
      </c>
      <c r="BY215" s="5">
        <f t="shared" si="56"/>
        <v>426645.64475539408</v>
      </c>
      <c r="BZ215" s="5">
        <f t="shared" si="57"/>
        <v>4257.9359691467689</v>
      </c>
      <c r="CA215" s="5">
        <f t="shared" si="29"/>
        <v>1769.1697080736367</v>
      </c>
      <c r="CB215" s="35">
        <f t="shared" si="30"/>
        <v>4.9760349737204793E-2</v>
      </c>
      <c r="CC215" s="5">
        <f t="shared" si="31"/>
        <v>2488.7662610731322</v>
      </c>
      <c r="CD215" s="35">
        <f t="shared" si="32"/>
        <v>7.0000000000000007E-2</v>
      </c>
      <c r="CE215" s="5">
        <f t="shared" si="58"/>
        <v>215123.52495268005</v>
      </c>
      <c r="CF215" s="5">
        <f t="shared" si="59"/>
        <v>679043.02856814174</v>
      </c>
      <c r="CG215" s="5">
        <f t="shared" si="33"/>
        <v>424876.47504732042</v>
      </c>
      <c r="CH215" s="5">
        <f t="shared" si="34"/>
        <v>894166.55352082173</v>
      </c>
    </row>
    <row r="216" spans="9:86" ht="14.25" customHeight="1">
      <c r="I216" s="150"/>
      <c r="J216" s="2">
        <v>211</v>
      </c>
      <c r="K216" s="118">
        <v>51257</v>
      </c>
      <c r="L216" s="5">
        <f t="shared" si="35"/>
        <v>449114.59662291966</v>
      </c>
      <c r="M216" s="5">
        <f t="shared" si="0"/>
        <v>4808.1062659259223</v>
      </c>
      <c r="N216" s="5">
        <f t="shared" si="1"/>
        <v>1720.4434141433499</v>
      </c>
      <c r="O216" s="35">
        <f t="shared" si="2"/>
        <v>4.5968937827808302E-2</v>
      </c>
      <c r="P216" s="5">
        <f t="shared" si="3"/>
        <v>3087.6628517825725</v>
      </c>
      <c r="Q216" s="35">
        <f t="shared" si="4"/>
        <v>8.249999999999999E-2</v>
      </c>
      <c r="R216" s="5">
        <f t="shared" si="36"/>
        <v>192605.84679122464</v>
      </c>
      <c r="S216" s="5">
        <f t="shared" si="37"/>
        <v>821904.57531914464</v>
      </c>
      <c r="T216" s="5">
        <f t="shared" si="38"/>
        <v>447394.15320877632</v>
      </c>
      <c r="U216" s="5">
        <f t="shared" si="39"/>
        <v>1014510.4221103693</v>
      </c>
      <c r="V216" s="150"/>
      <c r="W216" s="2">
        <v>211</v>
      </c>
      <c r="X216" s="118">
        <v>51257</v>
      </c>
      <c r="Y216" s="5">
        <f t="shared" si="40"/>
        <v>444413.15897602862</v>
      </c>
      <c r="Z216" s="5">
        <f t="shared" si="41"/>
        <v>4696.0932728280159</v>
      </c>
      <c r="AA216" s="5">
        <f t="shared" si="5"/>
        <v>1733.3388796544914</v>
      </c>
      <c r="AB216" s="35">
        <f t="shared" si="6"/>
        <v>4.680344435295139E-2</v>
      </c>
      <c r="AC216" s="5">
        <f t="shared" si="7"/>
        <v>2962.7543931735245</v>
      </c>
      <c r="AD216" s="35">
        <f t="shared" si="8"/>
        <v>0.08</v>
      </c>
      <c r="AE216" s="5">
        <f t="shared" si="42"/>
        <v>197320.17990362598</v>
      </c>
      <c r="AF216" s="5">
        <f t="shared" si="43"/>
        <v>793555.50066308514</v>
      </c>
      <c r="AG216" s="5">
        <f t="shared" si="9"/>
        <v>442679.82009637414</v>
      </c>
      <c r="AH216" s="5">
        <f t="shared" si="10"/>
        <v>990875.68056671112</v>
      </c>
      <c r="AI216" s="150"/>
      <c r="AJ216" s="2">
        <v>211</v>
      </c>
      <c r="AK216" s="118">
        <v>51257</v>
      </c>
      <c r="AL216" s="5">
        <f t="shared" si="44"/>
        <v>439637.40724381089</v>
      </c>
      <c r="AM216" s="5">
        <f t="shared" si="45"/>
        <v>4585.0383715778862</v>
      </c>
      <c r="AN216" s="5">
        <f t="shared" si="11"/>
        <v>1745.713449794941</v>
      </c>
      <c r="AO216" s="35">
        <f t="shared" si="12"/>
        <v>4.7649633658042645E-2</v>
      </c>
      <c r="AP216" s="5">
        <f t="shared" si="13"/>
        <v>2839.3249217829452</v>
      </c>
      <c r="AQ216" s="35">
        <f t="shared" si="14"/>
        <v>7.7499999999999999E-2</v>
      </c>
      <c r="AR216" s="5">
        <f t="shared" si="46"/>
        <v>202108.3062059838</v>
      </c>
      <c r="AS216" s="5">
        <f t="shared" si="47"/>
        <v>765334.79019694997</v>
      </c>
      <c r="AT216" s="5">
        <f t="shared" si="15"/>
        <v>437891.69379401597</v>
      </c>
      <c r="AU216" s="5">
        <f t="shared" si="16"/>
        <v>967443.09640293382</v>
      </c>
      <c r="AV216" s="150"/>
      <c r="AW216" s="2">
        <v>211</v>
      </c>
      <c r="AX216" s="118">
        <v>51257</v>
      </c>
      <c r="AY216" s="5">
        <f t="shared" si="48"/>
        <v>434788.49213227857</v>
      </c>
      <c r="AZ216" s="5">
        <f t="shared" si="49"/>
        <v>4474.9728547377763</v>
      </c>
      <c r="BA216" s="5">
        <f t="shared" si="17"/>
        <v>1757.5447789110353</v>
      </c>
      <c r="BB216" s="35">
        <f t="shared" si="18"/>
        <v>4.8507579498023853E-2</v>
      </c>
      <c r="BC216" s="5">
        <f t="shared" si="19"/>
        <v>2717.428075826741</v>
      </c>
      <c r="BD216" s="35">
        <f t="shared" si="20"/>
        <v>7.4999999999999997E-2</v>
      </c>
      <c r="BE216" s="5">
        <f t="shared" si="50"/>
        <v>206969.05264663271</v>
      </c>
      <c r="BF216" s="5">
        <f t="shared" si="51"/>
        <v>737250.21970303787</v>
      </c>
      <c r="BG216" s="5">
        <f t="shared" si="21"/>
        <v>433030.94735336752</v>
      </c>
      <c r="BH216" s="5">
        <f t="shared" si="22"/>
        <v>944219.27234967053</v>
      </c>
      <c r="BI216" s="150"/>
      <c r="BJ216" s="2">
        <v>211</v>
      </c>
      <c r="BK216" s="118">
        <v>51257</v>
      </c>
      <c r="BL216" s="5">
        <f t="shared" si="52"/>
        <v>429867.70398739452</v>
      </c>
      <c r="BM216" s="5">
        <f t="shared" si="53"/>
        <v>4365.9281923596263</v>
      </c>
      <c r="BN216" s="5">
        <f t="shared" si="23"/>
        <v>1768.8108141024513</v>
      </c>
      <c r="BO216" s="35">
        <f t="shared" si="24"/>
        <v>4.937735394481238E-2</v>
      </c>
      <c r="BP216" s="5">
        <f t="shared" si="25"/>
        <v>2597.117378257175</v>
      </c>
      <c r="BQ216" s="35">
        <f t="shared" si="26"/>
        <v>7.2499999999999995E-2</v>
      </c>
      <c r="BR216" s="5">
        <f t="shared" si="54"/>
        <v>211901.1068267081</v>
      </c>
      <c r="BS216" s="5">
        <f t="shared" si="55"/>
        <v>709309.74176117301</v>
      </c>
      <c r="BT216" s="5">
        <f t="shared" si="27"/>
        <v>428098.89317329205</v>
      </c>
      <c r="BU216" s="5">
        <f t="shared" si="28"/>
        <v>921210.84858788108</v>
      </c>
      <c r="BV216" s="150"/>
      <c r="BW216" s="2">
        <v>211</v>
      </c>
      <c r="BX216" s="118">
        <v>51257</v>
      </c>
      <c r="BY216" s="5">
        <f t="shared" si="56"/>
        <v>424876.47504732042</v>
      </c>
      <c r="BZ216" s="5">
        <f t="shared" si="57"/>
        <v>4257.9359691467689</v>
      </c>
      <c r="CA216" s="5">
        <f t="shared" si="29"/>
        <v>1779.4898647040663</v>
      </c>
      <c r="CB216" s="35">
        <f t="shared" si="30"/>
        <v>5.0259027342171678E-2</v>
      </c>
      <c r="CC216" s="5">
        <f t="shared" si="31"/>
        <v>2478.4461044427026</v>
      </c>
      <c r="CD216" s="35">
        <f t="shared" si="32"/>
        <v>7.0000000000000007E-2</v>
      </c>
      <c r="CE216" s="5">
        <f t="shared" si="58"/>
        <v>216903.0148173841</v>
      </c>
      <c r="CF216" s="5">
        <f t="shared" si="59"/>
        <v>681521.47467258445</v>
      </c>
      <c r="CG216" s="5">
        <f t="shared" si="33"/>
        <v>423096.98518261634</v>
      </c>
      <c r="CH216" s="5">
        <f t="shared" si="34"/>
        <v>898424.48948996852</v>
      </c>
    </row>
    <row r="217" spans="9:86" ht="14.25" customHeight="1">
      <c r="I217" s="150"/>
      <c r="J217" s="2">
        <v>212</v>
      </c>
      <c r="K217" s="118">
        <v>51288</v>
      </c>
      <c r="L217" s="5">
        <f t="shared" si="35"/>
        <v>447394.15320877632</v>
      </c>
      <c r="M217" s="5">
        <f t="shared" si="0"/>
        <v>4808.1062659259223</v>
      </c>
      <c r="N217" s="5">
        <f t="shared" si="1"/>
        <v>1732.2714626155853</v>
      </c>
      <c r="O217" s="35">
        <f t="shared" si="2"/>
        <v>4.6462962026431888E-2</v>
      </c>
      <c r="P217" s="5">
        <f t="shared" si="3"/>
        <v>3075.8348033103371</v>
      </c>
      <c r="Q217" s="35">
        <f t="shared" si="4"/>
        <v>8.2500000000000004E-2</v>
      </c>
      <c r="R217" s="5">
        <f t="shared" si="36"/>
        <v>194338.11825384022</v>
      </c>
      <c r="S217" s="5">
        <f t="shared" si="37"/>
        <v>824980.41012245498</v>
      </c>
      <c r="T217" s="5">
        <f t="shared" si="38"/>
        <v>445661.88174616074</v>
      </c>
      <c r="U217" s="5">
        <f t="shared" si="39"/>
        <v>1019318.5283762952</v>
      </c>
      <c r="V217" s="150"/>
      <c r="W217" s="2">
        <v>212</v>
      </c>
      <c r="X217" s="118">
        <v>51288</v>
      </c>
      <c r="Y217" s="5">
        <f t="shared" si="40"/>
        <v>442679.82009637414</v>
      </c>
      <c r="Z217" s="5">
        <f t="shared" si="41"/>
        <v>4696.0932728280159</v>
      </c>
      <c r="AA217" s="5">
        <f t="shared" si="5"/>
        <v>1744.8944721855214</v>
      </c>
      <c r="AB217" s="35">
        <f t="shared" si="6"/>
        <v>4.7299950699509555E-2</v>
      </c>
      <c r="AC217" s="5">
        <f t="shared" si="7"/>
        <v>2951.1988006424945</v>
      </c>
      <c r="AD217" s="35">
        <f t="shared" si="8"/>
        <v>0.08</v>
      </c>
      <c r="AE217" s="5">
        <f t="shared" si="42"/>
        <v>199065.0743758115</v>
      </c>
      <c r="AF217" s="5">
        <f t="shared" si="43"/>
        <v>796506.69946372765</v>
      </c>
      <c r="AG217" s="5">
        <f t="shared" si="9"/>
        <v>440934.92562418862</v>
      </c>
      <c r="AH217" s="5">
        <f t="shared" si="10"/>
        <v>995571.77383953915</v>
      </c>
      <c r="AI217" s="150"/>
      <c r="AJ217" s="2">
        <v>212</v>
      </c>
      <c r="AK217" s="118">
        <v>51288</v>
      </c>
      <c r="AL217" s="5">
        <f t="shared" si="44"/>
        <v>437891.69379401597</v>
      </c>
      <c r="AM217" s="5">
        <f t="shared" si="45"/>
        <v>4585.0383715778862</v>
      </c>
      <c r="AN217" s="5">
        <f t="shared" si="11"/>
        <v>1756.9878491581999</v>
      </c>
      <c r="AO217" s="35">
        <f t="shared" si="12"/>
        <v>4.8148559309773596E-2</v>
      </c>
      <c r="AP217" s="5">
        <f t="shared" si="13"/>
        <v>2828.0505224196863</v>
      </c>
      <c r="AQ217" s="35">
        <f t="shared" si="14"/>
        <v>7.7499999999999999E-2</v>
      </c>
      <c r="AR217" s="5">
        <f t="shared" si="46"/>
        <v>203865.294055142</v>
      </c>
      <c r="AS217" s="5">
        <f t="shared" si="47"/>
        <v>768162.84071936971</v>
      </c>
      <c r="AT217" s="5">
        <f t="shared" si="15"/>
        <v>436134.70594485779</v>
      </c>
      <c r="AU217" s="5">
        <f t="shared" si="16"/>
        <v>972028.13477451168</v>
      </c>
      <c r="AV217" s="150"/>
      <c r="AW217" s="2">
        <v>212</v>
      </c>
      <c r="AX217" s="118">
        <v>51288</v>
      </c>
      <c r="AY217" s="5">
        <f t="shared" si="48"/>
        <v>433030.94735336752</v>
      </c>
      <c r="AZ217" s="5">
        <f t="shared" si="49"/>
        <v>4474.9728547377763</v>
      </c>
      <c r="BA217" s="5">
        <f t="shared" si="17"/>
        <v>1768.5294337792293</v>
      </c>
      <c r="BB217" s="35">
        <f t="shared" si="18"/>
        <v>4.9008860302154372E-2</v>
      </c>
      <c r="BC217" s="5">
        <f t="shared" si="19"/>
        <v>2706.443420958547</v>
      </c>
      <c r="BD217" s="35">
        <f t="shared" si="20"/>
        <v>7.5000000000000011E-2</v>
      </c>
      <c r="BE217" s="5">
        <f t="shared" si="50"/>
        <v>208737.58208041196</v>
      </c>
      <c r="BF217" s="5">
        <f t="shared" si="51"/>
        <v>739956.66312399646</v>
      </c>
      <c r="BG217" s="5">
        <f t="shared" si="21"/>
        <v>431262.41791958828</v>
      </c>
      <c r="BH217" s="5">
        <f t="shared" si="22"/>
        <v>948694.24520440842</v>
      </c>
      <c r="BI217" s="150"/>
      <c r="BJ217" s="2">
        <v>212</v>
      </c>
      <c r="BK217" s="118">
        <v>51288</v>
      </c>
      <c r="BL217" s="5">
        <f t="shared" si="52"/>
        <v>428098.89317329205</v>
      </c>
      <c r="BM217" s="5">
        <f t="shared" si="53"/>
        <v>4365.9281923596263</v>
      </c>
      <c r="BN217" s="5">
        <f t="shared" si="23"/>
        <v>1779.4973794376538</v>
      </c>
      <c r="BO217" s="35">
        <f t="shared" si="24"/>
        <v>4.9880924463422703E-2</v>
      </c>
      <c r="BP217" s="5">
        <f t="shared" si="25"/>
        <v>2586.4308129219726</v>
      </c>
      <c r="BQ217" s="35">
        <f t="shared" si="26"/>
        <v>7.2499999999999995E-2</v>
      </c>
      <c r="BR217" s="5">
        <f t="shared" si="54"/>
        <v>213680.60420614574</v>
      </c>
      <c r="BS217" s="5">
        <f t="shared" si="55"/>
        <v>711896.17257409496</v>
      </c>
      <c r="BT217" s="5">
        <f t="shared" si="27"/>
        <v>426319.39579385438</v>
      </c>
      <c r="BU217" s="5">
        <f t="shared" si="28"/>
        <v>925576.7767802407</v>
      </c>
      <c r="BV217" s="150"/>
      <c r="BW217" s="2">
        <v>212</v>
      </c>
      <c r="BX217" s="118">
        <v>51288</v>
      </c>
      <c r="BY217" s="5">
        <f t="shared" si="56"/>
        <v>423096.98518261634</v>
      </c>
      <c r="BZ217" s="5">
        <f t="shared" si="57"/>
        <v>4257.9359691467689</v>
      </c>
      <c r="CA217" s="5">
        <f t="shared" si="29"/>
        <v>1789.8702222481734</v>
      </c>
      <c r="CB217" s="35">
        <f t="shared" si="30"/>
        <v>5.0764820878379913E-2</v>
      </c>
      <c r="CC217" s="5">
        <f t="shared" si="31"/>
        <v>2468.0657468985955</v>
      </c>
      <c r="CD217" s="35">
        <f t="shared" si="32"/>
        <v>7.0000000000000007E-2</v>
      </c>
      <c r="CE217" s="5">
        <f t="shared" si="58"/>
        <v>218692.88503963227</v>
      </c>
      <c r="CF217" s="5">
        <f t="shared" si="59"/>
        <v>683989.54041948309</v>
      </c>
      <c r="CG217" s="5">
        <f t="shared" si="33"/>
        <v>421307.11496036814</v>
      </c>
      <c r="CH217" s="5">
        <f t="shared" si="34"/>
        <v>902682.4254591153</v>
      </c>
    </row>
    <row r="218" spans="9:86" ht="14.25" customHeight="1">
      <c r="I218" s="150"/>
      <c r="J218" s="2">
        <v>213</v>
      </c>
      <c r="K218" s="118">
        <v>51318</v>
      </c>
      <c r="L218" s="5">
        <f t="shared" si="35"/>
        <v>445661.88174616074</v>
      </c>
      <c r="M218" s="5">
        <f t="shared" si="0"/>
        <v>4808.1062659259223</v>
      </c>
      <c r="N218" s="5">
        <f t="shared" si="1"/>
        <v>1744.1808289210671</v>
      </c>
      <c r="O218" s="35">
        <f t="shared" si="2"/>
        <v>4.6964236351212489E-2</v>
      </c>
      <c r="P218" s="5">
        <f t="shared" si="3"/>
        <v>3063.9254370048552</v>
      </c>
      <c r="Q218" s="35">
        <f t="shared" si="4"/>
        <v>8.2500000000000004E-2</v>
      </c>
      <c r="R218" s="5">
        <f t="shared" si="36"/>
        <v>196082.29908276128</v>
      </c>
      <c r="S218" s="5">
        <f t="shared" si="37"/>
        <v>828044.33555945987</v>
      </c>
      <c r="T218" s="5">
        <f t="shared" si="38"/>
        <v>443917.70091723965</v>
      </c>
      <c r="U218" s="5">
        <f t="shared" si="39"/>
        <v>1024126.6346422211</v>
      </c>
      <c r="V218" s="150"/>
      <c r="W218" s="2">
        <v>213</v>
      </c>
      <c r="X218" s="118">
        <v>51318</v>
      </c>
      <c r="Y218" s="5">
        <f t="shared" si="40"/>
        <v>440934.92562418862</v>
      </c>
      <c r="Z218" s="5">
        <f t="shared" si="41"/>
        <v>4696.0932728280159</v>
      </c>
      <c r="AA218" s="5">
        <f t="shared" si="5"/>
        <v>1756.5271020000914</v>
      </c>
      <c r="AB218" s="35">
        <f t="shared" si="6"/>
        <v>4.7803709797228165E-2</v>
      </c>
      <c r="AC218" s="5">
        <f t="shared" si="7"/>
        <v>2939.5661708279245</v>
      </c>
      <c r="AD218" s="35">
        <f t="shared" si="8"/>
        <v>0.08</v>
      </c>
      <c r="AE218" s="5">
        <f t="shared" si="42"/>
        <v>200821.60147781158</v>
      </c>
      <c r="AF218" s="5">
        <f t="shared" si="43"/>
        <v>799446.2656345556</v>
      </c>
      <c r="AG218" s="5">
        <f t="shared" si="9"/>
        <v>439178.39852218854</v>
      </c>
      <c r="AH218" s="5">
        <f t="shared" si="10"/>
        <v>1000267.8671123672</v>
      </c>
      <c r="AI218" s="150"/>
      <c r="AJ218" s="2">
        <v>213</v>
      </c>
      <c r="AK218" s="118">
        <v>51318</v>
      </c>
      <c r="AL218" s="5">
        <f t="shared" si="44"/>
        <v>436134.70594485779</v>
      </c>
      <c r="AM218" s="5">
        <f t="shared" si="45"/>
        <v>4585.0383715778862</v>
      </c>
      <c r="AN218" s="5">
        <f t="shared" si="11"/>
        <v>1768.3350623506794</v>
      </c>
      <c r="AO218" s="35">
        <f t="shared" si="12"/>
        <v>4.8654740058432962E-2</v>
      </c>
      <c r="AP218" s="5">
        <f t="shared" si="13"/>
        <v>2816.7033092272068</v>
      </c>
      <c r="AQ218" s="35">
        <f t="shared" si="14"/>
        <v>7.7500000000000013E-2</v>
      </c>
      <c r="AR218" s="5">
        <f t="shared" si="46"/>
        <v>205633.62911749267</v>
      </c>
      <c r="AS218" s="5">
        <f t="shared" si="47"/>
        <v>770979.54402859695</v>
      </c>
      <c r="AT218" s="5">
        <f t="shared" si="15"/>
        <v>434366.37088250712</v>
      </c>
      <c r="AU218" s="5">
        <f t="shared" si="16"/>
        <v>976613.17314608966</v>
      </c>
      <c r="AV218" s="150"/>
      <c r="AW218" s="2">
        <v>213</v>
      </c>
      <c r="AX218" s="118">
        <v>51318</v>
      </c>
      <c r="AY218" s="5">
        <f t="shared" si="48"/>
        <v>431262.41791958828</v>
      </c>
      <c r="AZ218" s="5">
        <f t="shared" si="49"/>
        <v>4474.9728547377763</v>
      </c>
      <c r="BA218" s="5">
        <f t="shared" si="17"/>
        <v>1779.5827427403497</v>
      </c>
      <c r="BB218" s="35">
        <f t="shared" si="18"/>
        <v>4.9517398283626876E-2</v>
      </c>
      <c r="BC218" s="5">
        <f t="shared" si="19"/>
        <v>2695.3901119974266</v>
      </c>
      <c r="BD218" s="35">
        <f t="shared" si="20"/>
        <v>7.4999999999999997E-2</v>
      </c>
      <c r="BE218" s="5">
        <f t="shared" si="50"/>
        <v>210517.1648231523</v>
      </c>
      <c r="BF218" s="5">
        <f t="shared" si="51"/>
        <v>742652.05323599384</v>
      </c>
      <c r="BG218" s="5">
        <f t="shared" si="21"/>
        <v>429482.83517684793</v>
      </c>
      <c r="BH218" s="5">
        <f t="shared" si="22"/>
        <v>953169.21805914608</v>
      </c>
      <c r="BI218" s="150"/>
      <c r="BJ218" s="2">
        <v>213</v>
      </c>
      <c r="BK218" s="118">
        <v>51318</v>
      </c>
      <c r="BL218" s="5">
        <f t="shared" si="52"/>
        <v>426319.39579385438</v>
      </c>
      <c r="BM218" s="5">
        <f t="shared" si="53"/>
        <v>4365.9281923596263</v>
      </c>
      <c r="BN218" s="5">
        <f t="shared" si="23"/>
        <v>1790.2485094384228</v>
      </c>
      <c r="BO218" s="35">
        <f t="shared" si="24"/>
        <v>5.0391753988244796E-2</v>
      </c>
      <c r="BP218" s="5">
        <f t="shared" si="25"/>
        <v>2575.6796829212035</v>
      </c>
      <c r="BQ218" s="35">
        <f t="shared" si="26"/>
        <v>7.2499999999999995E-2</v>
      </c>
      <c r="BR218" s="5">
        <f t="shared" si="54"/>
        <v>215470.85271558416</v>
      </c>
      <c r="BS218" s="5">
        <f t="shared" si="55"/>
        <v>714471.85225701611</v>
      </c>
      <c r="BT218" s="5">
        <f t="shared" si="27"/>
        <v>424529.14728441596</v>
      </c>
      <c r="BU218" s="5">
        <f t="shared" si="28"/>
        <v>929942.70497260033</v>
      </c>
      <c r="BV218" s="150"/>
      <c r="BW218" s="2">
        <v>213</v>
      </c>
      <c r="BX218" s="118">
        <v>51318</v>
      </c>
      <c r="BY218" s="5">
        <f t="shared" si="56"/>
        <v>421307.11496036814</v>
      </c>
      <c r="BZ218" s="5">
        <f t="shared" si="57"/>
        <v>4257.9359691467689</v>
      </c>
      <c r="CA218" s="5">
        <f t="shared" si="29"/>
        <v>1800.3111318779547</v>
      </c>
      <c r="CB218" s="35">
        <f t="shared" si="30"/>
        <v>5.1277875011837136E-2</v>
      </c>
      <c r="CC218" s="5">
        <f t="shared" si="31"/>
        <v>2457.6248372688142</v>
      </c>
      <c r="CD218" s="35">
        <f t="shared" si="32"/>
        <v>7.0000000000000007E-2</v>
      </c>
      <c r="CE218" s="5">
        <f t="shared" si="58"/>
        <v>220493.19617151021</v>
      </c>
      <c r="CF218" s="5">
        <f t="shared" si="59"/>
        <v>686447.16525675193</v>
      </c>
      <c r="CG218" s="5">
        <f t="shared" si="33"/>
        <v>419506.8038284902</v>
      </c>
      <c r="CH218" s="5">
        <f t="shared" si="34"/>
        <v>906940.3614282622</v>
      </c>
    </row>
    <row r="219" spans="9:86" ht="14.25" customHeight="1">
      <c r="I219" s="150"/>
      <c r="J219" s="2">
        <v>214</v>
      </c>
      <c r="K219" s="118">
        <v>51349</v>
      </c>
      <c r="L219" s="5">
        <f t="shared" si="35"/>
        <v>443917.70091723965</v>
      </c>
      <c r="M219" s="5">
        <f t="shared" si="0"/>
        <v>4808.1062659259223</v>
      </c>
      <c r="N219" s="5">
        <f t="shared" si="1"/>
        <v>1756.1720721198999</v>
      </c>
      <c r="O219" s="35">
        <f t="shared" si="2"/>
        <v>4.7472909554844886E-2</v>
      </c>
      <c r="P219" s="5">
        <f t="shared" si="3"/>
        <v>3051.9341938060224</v>
      </c>
      <c r="Q219" s="35">
        <f t="shared" si="4"/>
        <v>8.2500000000000004E-2</v>
      </c>
      <c r="R219" s="5">
        <f t="shared" si="36"/>
        <v>197838.47115488118</v>
      </c>
      <c r="S219" s="5">
        <f t="shared" si="37"/>
        <v>831096.26975326589</v>
      </c>
      <c r="T219" s="5">
        <f t="shared" si="38"/>
        <v>442161.52884511976</v>
      </c>
      <c r="U219" s="5">
        <f t="shared" si="39"/>
        <v>1028934.7409081471</v>
      </c>
      <c r="V219" s="150"/>
      <c r="W219" s="2">
        <v>214</v>
      </c>
      <c r="X219" s="118">
        <v>51349</v>
      </c>
      <c r="Y219" s="5">
        <f t="shared" si="40"/>
        <v>439178.39852218854</v>
      </c>
      <c r="Z219" s="5">
        <f t="shared" si="41"/>
        <v>4696.0932728280159</v>
      </c>
      <c r="AA219" s="5">
        <f t="shared" si="5"/>
        <v>1768.237282680092</v>
      </c>
      <c r="AB219" s="35">
        <f t="shared" si="6"/>
        <v>4.8314870366032062E-2</v>
      </c>
      <c r="AC219" s="5">
        <f t="shared" si="7"/>
        <v>2927.8559901479239</v>
      </c>
      <c r="AD219" s="35">
        <f t="shared" si="8"/>
        <v>0.08</v>
      </c>
      <c r="AE219" s="5">
        <f t="shared" si="42"/>
        <v>202589.83876049166</v>
      </c>
      <c r="AF219" s="5">
        <f t="shared" si="43"/>
        <v>802374.12162470352</v>
      </c>
      <c r="AG219" s="5">
        <f t="shared" si="9"/>
        <v>437410.16123950842</v>
      </c>
      <c r="AH219" s="5">
        <f t="shared" si="10"/>
        <v>1004963.9603851952</v>
      </c>
      <c r="AI219" s="150"/>
      <c r="AJ219" s="2">
        <v>214</v>
      </c>
      <c r="AK219" s="118">
        <v>51349</v>
      </c>
      <c r="AL219" s="5">
        <f t="shared" si="44"/>
        <v>434366.37088250712</v>
      </c>
      <c r="AM219" s="5">
        <f t="shared" si="45"/>
        <v>4585.0383715778862</v>
      </c>
      <c r="AN219" s="5">
        <f t="shared" si="11"/>
        <v>1779.755559628361</v>
      </c>
      <c r="AO219" s="35">
        <f t="shared" si="12"/>
        <v>4.9168324592322683E-2</v>
      </c>
      <c r="AP219" s="5">
        <f t="shared" si="13"/>
        <v>2805.2828119495252</v>
      </c>
      <c r="AQ219" s="35">
        <f t="shared" si="14"/>
        <v>7.7499999999999999E-2</v>
      </c>
      <c r="AR219" s="5">
        <f t="shared" si="46"/>
        <v>207413.38467712104</v>
      </c>
      <c r="AS219" s="5">
        <f t="shared" si="47"/>
        <v>773784.82684054645</v>
      </c>
      <c r="AT219" s="5">
        <f t="shared" si="15"/>
        <v>432586.61532287876</v>
      </c>
      <c r="AU219" s="5">
        <f t="shared" si="16"/>
        <v>981198.21151766751</v>
      </c>
      <c r="AV219" s="150"/>
      <c r="AW219" s="2">
        <v>214</v>
      </c>
      <c r="AX219" s="118">
        <v>51349</v>
      </c>
      <c r="AY219" s="5">
        <f t="shared" si="48"/>
        <v>429482.83517684793</v>
      </c>
      <c r="AZ219" s="5">
        <f t="shared" si="49"/>
        <v>4474.9728547377763</v>
      </c>
      <c r="BA219" s="5">
        <f t="shared" si="17"/>
        <v>1790.7051348824771</v>
      </c>
      <c r="BB219" s="35">
        <f t="shared" si="18"/>
        <v>5.0033342100252814E-2</v>
      </c>
      <c r="BC219" s="5">
        <f t="shared" si="19"/>
        <v>2684.2677198552992</v>
      </c>
      <c r="BD219" s="35">
        <f t="shared" si="20"/>
        <v>7.4999999999999997E-2</v>
      </c>
      <c r="BE219" s="5">
        <f t="shared" si="50"/>
        <v>212307.86995803477</v>
      </c>
      <c r="BF219" s="5">
        <f t="shared" si="51"/>
        <v>745336.32095584914</v>
      </c>
      <c r="BG219" s="5">
        <f t="shared" si="21"/>
        <v>427692.13004196546</v>
      </c>
      <c r="BH219" s="5">
        <f t="shared" si="22"/>
        <v>957644.19091388397</v>
      </c>
      <c r="BI219" s="150"/>
      <c r="BJ219" s="2">
        <v>214</v>
      </c>
      <c r="BK219" s="118">
        <v>51349</v>
      </c>
      <c r="BL219" s="5">
        <f t="shared" si="52"/>
        <v>424529.14728441596</v>
      </c>
      <c r="BM219" s="5">
        <f t="shared" si="53"/>
        <v>4365.9281923596263</v>
      </c>
      <c r="BN219" s="5">
        <f t="shared" si="23"/>
        <v>1801.0645941829466</v>
      </c>
      <c r="BO219" s="35">
        <f t="shared" si="24"/>
        <v>5.0909991147712039E-2</v>
      </c>
      <c r="BP219" s="5">
        <f t="shared" si="25"/>
        <v>2564.8635981766797</v>
      </c>
      <c r="BQ219" s="35">
        <f t="shared" si="26"/>
        <v>7.2499999999999995E-2</v>
      </c>
      <c r="BR219" s="5">
        <f t="shared" si="54"/>
        <v>217271.9173097671</v>
      </c>
      <c r="BS219" s="5">
        <f t="shared" si="55"/>
        <v>717036.71585519274</v>
      </c>
      <c r="BT219" s="5">
        <f t="shared" si="27"/>
        <v>422728.08269023302</v>
      </c>
      <c r="BU219" s="5">
        <f t="shared" si="28"/>
        <v>934308.63316495984</v>
      </c>
      <c r="BV219" s="150"/>
      <c r="BW219" s="2">
        <v>214</v>
      </c>
      <c r="BX219" s="118">
        <v>51349</v>
      </c>
      <c r="BY219" s="5">
        <f t="shared" si="56"/>
        <v>419506.8038284902</v>
      </c>
      <c r="BZ219" s="5">
        <f t="shared" si="57"/>
        <v>4257.9359691467689</v>
      </c>
      <c r="CA219" s="5">
        <f t="shared" si="29"/>
        <v>1810.8129468139091</v>
      </c>
      <c r="CB219" s="35">
        <f t="shared" si="30"/>
        <v>5.1798338342685935E-2</v>
      </c>
      <c r="CC219" s="5">
        <f t="shared" si="31"/>
        <v>2447.1230223328598</v>
      </c>
      <c r="CD219" s="35">
        <f t="shared" si="32"/>
        <v>7.0000000000000007E-2</v>
      </c>
      <c r="CE219" s="5">
        <f t="shared" si="58"/>
        <v>222304.00911832412</v>
      </c>
      <c r="CF219" s="5">
        <f t="shared" si="59"/>
        <v>688894.28827908484</v>
      </c>
      <c r="CG219" s="5">
        <f t="shared" si="33"/>
        <v>417695.99088167626</v>
      </c>
      <c r="CH219" s="5">
        <f t="shared" si="34"/>
        <v>911198.29739740898</v>
      </c>
    </row>
    <row r="220" spans="9:86" ht="14.25" customHeight="1">
      <c r="I220" s="150"/>
      <c r="J220" s="2">
        <v>215</v>
      </c>
      <c r="K220" s="118">
        <v>51380</v>
      </c>
      <c r="L220" s="5">
        <f t="shared" si="35"/>
        <v>442161.52884511976</v>
      </c>
      <c r="M220" s="5">
        <f t="shared" si="0"/>
        <v>4808.1062659259223</v>
      </c>
      <c r="N220" s="5">
        <f t="shared" si="1"/>
        <v>1768.245755115724</v>
      </c>
      <c r="O220" s="35">
        <f t="shared" si="2"/>
        <v>4.7989134461359384E-2</v>
      </c>
      <c r="P220" s="5">
        <f t="shared" si="3"/>
        <v>3039.8605108101983</v>
      </c>
      <c r="Q220" s="35">
        <f t="shared" si="4"/>
        <v>8.2500000000000004E-2</v>
      </c>
      <c r="R220" s="5">
        <f t="shared" si="36"/>
        <v>199606.7169099969</v>
      </c>
      <c r="S220" s="5">
        <f t="shared" si="37"/>
        <v>834136.13026407606</v>
      </c>
      <c r="T220" s="5">
        <f t="shared" si="38"/>
        <v>440393.28309000406</v>
      </c>
      <c r="U220" s="5">
        <f t="shared" si="39"/>
        <v>1033742.847174073</v>
      </c>
      <c r="V220" s="150"/>
      <c r="W220" s="2">
        <v>215</v>
      </c>
      <c r="X220" s="118">
        <v>51380</v>
      </c>
      <c r="Y220" s="5">
        <f t="shared" si="40"/>
        <v>437410.16123950842</v>
      </c>
      <c r="Z220" s="5">
        <f t="shared" si="41"/>
        <v>4696.0932728280159</v>
      </c>
      <c r="AA220" s="5">
        <f t="shared" si="5"/>
        <v>1780.0255312312929</v>
      </c>
      <c r="AB220" s="35">
        <f t="shared" si="6"/>
        <v>4.8833585196662727E-2</v>
      </c>
      <c r="AC220" s="5">
        <f t="shared" si="7"/>
        <v>2916.067741596723</v>
      </c>
      <c r="AD220" s="35">
        <f t="shared" si="8"/>
        <v>0.08</v>
      </c>
      <c r="AE220" s="5">
        <f t="shared" si="42"/>
        <v>204369.86429172294</v>
      </c>
      <c r="AF220" s="5">
        <f t="shared" si="43"/>
        <v>805290.18936630024</v>
      </c>
      <c r="AG220" s="5">
        <f t="shared" si="9"/>
        <v>435630.13570827711</v>
      </c>
      <c r="AH220" s="5">
        <f t="shared" si="10"/>
        <v>1009660.0536580232</v>
      </c>
      <c r="AI220" s="150"/>
      <c r="AJ220" s="2">
        <v>215</v>
      </c>
      <c r="AK220" s="118">
        <v>51380</v>
      </c>
      <c r="AL220" s="5">
        <f t="shared" si="44"/>
        <v>432586.61532287876</v>
      </c>
      <c r="AM220" s="5">
        <f t="shared" si="45"/>
        <v>4585.0383715778862</v>
      </c>
      <c r="AN220" s="5">
        <f t="shared" si="11"/>
        <v>1791.2498142842942</v>
      </c>
      <c r="AO220" s="35">
        <f t="shared" si="12"/>
        <v>4.9689465670055138E-2</v>
      </c>
      <c r="AP220" s="5">
        <f t="shared" si="13"/>
        <v>2793.788557293592</v>
      </c>
      <c r="AQ220" s="35">
        <f t="shared" si="14"/>
        <v>7.7499999999999999E-2</v>
      </c>
      <c r="AR220" s="5">
        <f t="shared" si="46"/>
        <v>209204.63449140533</v>
      </c>
      <c r="AS220" s="5">
        <f t="shared" si="47"/>
        <v>776578.61539784004</v>
      </c>
      <c r="AT220" s="5">
        <f t="shared" si="15"/>
        <v>430795.36550859449</v>
      </c>
      <c r="AU220" s="5">
        <f t="shared" si="16"/>
        <v>985783.24988924537</v>
      </c>
      <c r="AV220" s="150"/>
      <c r="AW220" s="2">
        <v>215</v>
      </c>
      <c r="AX220" s="118">
        <v>51380</v>
      </c>
      <c r="AY220" s="5">
        <f t="shared" si="48"/>
        <v>427692.13004196546</v>
      </c>
      <c r="AZ220" s="5">
        <f t="shared" si="49"/>
        <v>4474.9728547377763</v>
      </c>
      <c r="BA220" s="5">
        <f t="shared" si="17"/>
        <v>1801.8970419754924</v>
      </c>
      <c r="BB220" s="35">
        <f t="shared" si="18"/>
        <v>5.0556844479659399E-2</v>
      </c>
      <c r="BC220" s="5">
        <f t="shared" si="19"/>
        <v>2673.0758127622839</v>
      </c>
      <c r="BD220" s="35">
        <f t="shared" si="20"/>
        <v>7.4999999999999997E-2</v>
      </c>
      <c r="BE220" s="5">
        <f t="shared" si="50"/>
        <v>214109.76700001027</v>
      </c>
      <c r="BF220" s="5">
        <f t="shared" si="51"/>
        <v>748009.39676861139</v>
      </c>
      <c r="BG220" s="5">
        <f t="shared" si="21"/>
        <v>425890.23299998994</v>
      </c>
      <c r="BH220" s="5">
        <f t="shared" si="22"/>
        <v>962119.16376862163</v>
      </c>
      <c r="BI220" s="150"/>
      <c r="BJ220" s="2">
        <v>215</v>
      </c>
      <c r="BK220" s="118">
        <v>51380</v>
      </c>
      <c r="BL220" s="5">
        <f t="shared" si="52"/>
        <v>422728.08269023302</v>
      </c>
      <c r="BM220" s="5">
        <f t="shared" si="53"/>
        <v>4365.9281923596263</v>
      </c>
      <c r="BN220" s="5">
        <f t="shared" si="23"/>
        <v>1811.9460261061354</v>
      </c>
      <c r="BO220" s="35">
        <f t="shared" si="24"/>
        <v>5.1435788639589225E-2</v>
      </c>
      <c r="BP220" s="5">
        <f t="shared" si="25"/>
        <v>2553.982166253491</v>
      </c>
      <c r="BQ220" s="35">
        <f t="shared" si="26"/>
        <v>7.2499999999999995E-2</v>
      </c>
      <c r="BR220" s="5">
        <f t="shared" si="54"/>
        <v>219083.86333587323</v>
      </c>
      <c r="BS220" s="5">
        <f t="shared" si="55"/>
        <v>719590.69802144624</v>
      </c>
      <c r="BT220" s="5">
        <f t="shared" si="27"/>
        <v>420916.13666412688</v>
      </c>
      <c r="BU220" s="5">
        <f t="shared" si="28"/>
        <v>938674.56135731947</v>
      </c>
      <c r="BV220" s="150"/>
      <c r="BW220" s="2">
        <v>215</v>
      </c>
      <c r="BX220" s="118">
        <v>51380</v>
      </c>
      <c r="BY220" s="5">
        <f t="shared" si="56"/>
        <v>417695.99088167626</v>
      </c>
      <c r="BZ220" s="5">
        <f t="shared" si="57"/>
        <v>4257.9359691467689</v>
      </c>
      <c r="CA220" s="5">
        <f t="shared" si="29"/>
        <v>1821.3760223369904</v>
      </c>
      <c r="CB220" s="35">
        <f t="shared" si="30"/>
        <v>5.2326363539925223E-2</v>
      </c>
      <c r="CC220" s="5">
        <f t="shared" si="31"/>
        <v>2436.5599468097785</v>
      </c>
      <c r="CD220" s="35">
        <f t="shared" si="32"/>
        <v>7.0000000000000007E-2</v>
      </c>
      <c r="CE220" s="5">
        <f t="shared" si="58"/>
        <v>224125.38514066112</v>
      </c>
      <c r="CF220" s="5">
        <f t="shared" si="59"/>
        <v>691330.84822589462</v>
      </c>
      <c r="CG220" s="5">
        <f t="shared" si="33"/>
        <v>415874.61485933926</v>
      </c>
      <c r="CH220" s="5">
        <f t="shared" si="34"/>
        <v>915456.23336655577</v>
      </c>
    </row>
    <row r="221" spans="9:86" ht="14.25" customHeight="1">
      <c r="I221" s="150"/>
      <c r="J221" s="2">
        <v>216</v>
      </c>
      <c r="K221" s="118">
        <v>51410</v>
      </c>
      <c r="L221" s="5">
        <f t="shared" si="35"/>
        <v>440393.28309000406</v>
      </c>
      <c r="M221" s="5">
        <f t="shared" si="0"/>
        <v>4808.1062659259223</v>
      </c>
      <c r="N221" s="5">
        <f t="shared" si="1"/>
        <v>1780.4024446821445</v>
      </c>
      <c r="O221" s="35">
        <f t="shared" si="2"/>
        <v>4.8513068106489171E-2</v>
      </c>
      <c r="P221" s="5">
        <f t="shared" si="3"/>
        <v>3027.7038212437778</v>
      </c>
      <c r="Q221" s="35">
        <f t="shared" si="4"/>
        <v>8.2500000000000004E-2</v>
      </c>
      <c r="R221" s="5">
        <f t="shared" si="36"/>
        <v>201387.11935467905</v>
      </c>
      <c r="S221" s="5">
        <f t="shared" si="37"/>
        <v>837163.83408531989</v>
      </c>
      <c r="T221" s="5">
        <f t="shared" si="38"/>
        <v>438612.88064532191</v>
      </c>
      <c r="U221" s="5">
        <f t="shared" si="39"/>
        <v>1038550.9534399989</v>
      </c>
      <c r="V221" s="150"/>
      <c r="W221" s="2">
        <v>216</v>
      </c>
      <c r="X221" s="118">
        <v>51410</v>
      </c>
      <c r="Y221" s="5">
        <f t="shared" si="40"/>
        <v>435630.13570827711</v>
      </c>
      <c r="Z221" s="5">
        <f t="shared" si="41"/>
        <v>4696.0932728280159</v>
      </c>
      <c r="AA221" s="5">
        <f t="shared" si="5"/>
        <v>1791.8923681061683</v>
      </c>
      <c r="AB221" s="35">
        <f t="shared" si="6"/>
        <v>4.9360011291031215E-2</v>
      </c>
      <c r="AC221" s="5">
        <f t="shared" si="7"/>
        <v>2904.2009047218476</v>
      </c>
      <c r="AD221" s="35">
        <f t="shared" si="8"/>
        <v>0.08</v>
      </c>
      <c r="AE221" s="5">
        <f t="shared" si="42"/>
        <v>206161.75665982912</v>
      </c>
      <c r="AF221" s="5">
        <f t="shared" si="43"/>
        <v>808194.3902710221</v>
      </c>
      <c r="AG221" s="5">
        <f t="shared" si="9"/>
        <v>433838.24334017094</v>
      </c>
      <c r="AH221" s="5">
        <f t="shared" si="10"/>
        <v>1014356.1469308513</v>
      </c>
      <c r="AI221" s="150"/>
      <c r="AJ221" s="2">
        <v>216</v>
      </c>
      <c r="AK221" s="118">
        <v>51410</v>
      </c>
      <c r="AL221" s="5">
        <f t="shared" si="44"/>
        <v>430795.36550859449</v>
      </c>
      <c r="AM221" s="5">
        <f t="shared" si="45"/>
        <v>4585.0383715778862</v>
      </c>
      <c r="AN221" s="5">
        <f t="shared" si="11"/>
        <v>1802.8183026682136</v>
      </c>
      <c r="AO221" s="35">
        <f t="shared" si="12"/>
        <v>5.0218320260891854E-2</v>
      </c>
      <c r="AP221" s="5">
        <f t="shared" si="13"/>
        <v>2782.2200689096726</v>
      </c>
      <c r="AQ221" s="35">
        <f t="shared" si="14"/>
        <v>7.7499999999999999E-2</v>
      </c>
      <c r="AR221" s="5">
        <f t="shared" si="46"/>
        <v>211007.45279407356</v>
      </c>
      <c r="AS221" s="5">
        <f t="shared" si="47"/>
        <v>779360.83546674973</v>
      </c>
      <c r="AT221" s="5">
        <f t="shared" si="15"/>
        <v>428992.54720592627</v>
      </c>
      <c r="AU221" s="5">
        <f t="shared" si="16"/>
        <v>990368.28826082335</v>
      </c>
      <c r="AV221" s="150"/>
      <c r="AW221" s="2">
        <v>216</v>
      </c>
      <c r="AX221" s="118">
        <v>51410</v>
      </c>
      <c r="AY221" s="5">
        <f t="shared" si="48"/>
        <v>425890.23299998994</v>
      </c>
      <c r="AZ221" s="5">
        <f t="shared" si="49"/>
        <v>4474.9728547377763</v>
      </c>
      <c r="BA221" s="5">
        <f t="shared" si="17"/>
        <v>1813.1588984878395</v>
      </c>
      <c r="BB221" s="35">
        <f t="shared" si="18"/>
        <v>5.108806235961412E-2</v>
      </c>
      <c r="BC221" s="5">
        <f t="shared" si="19"/>
        <v>2661.8139562499368</v>
      </c>
      <c r="BD221" s="35">
        <f t="shared" si="20"/>
        <v>7.4999999999999997E-2</v>
      </c>
      <c r="BE221" s="5">
        <f t="shared" si="50"/>
        <v>215922.9258984981</v>
      </c>
      <c r="BF221" s="5">
        <f t="shared" si="51"/>
        <v>750671.21072486136</v>
      </c>
      <c r="BG221" s="5">
        <f t="shared" si="21"/>
        <v>424077.07410150208</v>
      </c>
      <c r="BH221" s="5">
        <f t="shared" si="22"/>
        <v>966594.13662335952</v>
      </c>
      <c r="BI221" s="150"/>
      <c r="BJ221" s="2">
        <v>216</v>
      </c>
      <c r="BK221" s="118">
        <v>51410</v>
      </c>
      <c r="BL221" s="5">
        <f t="shared" si="52"/>
        <v>420916.13666412688</v>
      </c>
      <c r="BM221" s="5">
        <f t="shared" si="53"/>
        <v>4365.9281923596263</v>
      </c>
      <c r="BN221" s="5">
        <f t="shared" si="23"/>
        <v>1822.8932000138598</v>
      </c>
      <c r="BO221" s="35">
        <f t="shared" si="24"/>
        <v>5.1969303371282749E-2</v>
      </c>
      <c r="BP221" s="5">
        <f t="shared" si="25"/>
        <v>2543.0349923457666</v>
      </c>
      <c r="BQ221" s="35">
        <f t="shared" si="26"/>
        <v>7.2499999999999995E-2</v>
      </c>
      <c r="BR221" s="5">
        <f t="shared" si="54"/>
        <v>220906.75653588711</v>
      </c>
      <c r="BS221" s="5">
        <f t="shared" si="55"/>
        <v>722133.73301379196</v>
      </c>
      <c r="BT221" s="5">
        <f t="shared" si="27"/>
        <v>419093.24346411304</v>
      </c>
      <c r="BU221" s="5">
        <f t="shared" si="28"/>
        <v>943040.4895496791</v>
      </c>
      <c r="BV221" s="150"/>
      <c r="BW221" s="2">
        <v>216</v>
      </c>
      <c r="BX221" s="118">
        <v>51410</v>
      </c>
      <c r="BY221" s="5">
        <f t="shared" si="56"/>
        <v>415874.61485933926</v>
      </c>
      <c r="BZ221" s="5">
        <f t="shared" si="57"/>
        <v>4257.9359691467689</v>
      </c>
      <c r="CA221" s="5">
        <f t="shared" si="29"/>
        <v>1832.0007158006233</v>
      </c>
      <c r="CB221" s="35">
        <f t="shared" si="30"/>
        <v>5.2862107481706E-2</v>
      </c>
      <c r="CC221" s="5">
        <f t="shared" si="31"/>
        <v>2425.9352533461456</v>
      </c>
      <c r="CD221" s="35">
        <f t="shared" si="32"/>
        <v>7.0000000000000007E-2</v>
      </c>
      <c r="CE221" s="5">
        <f t="shared" si="58"/>
        <v>225957.38585646174</v>
      </c>
      <c r="CF221" s="5">
        <f t="shared" si="59"/>
        <v>693756.78347924072</v>
      </c>
      <c r="CG221" s="5">
        <f t="shared" si="33"/>
        <v>414042.61414353864</v>
      </c>
      <c r="CH221" s="5">
        <f t="shared" si="34"/>
        <v>919714.16933570243</v>
      </c>
    </row>
    <row r="222" spans="9:86" ht="14.25" customHeight="1">
      <c r="I222" s="150"/>
      <c r="J222" s="2">
        <v>217</v>
      </c>
      <c r="K222" s="118">
        <v>51441</v>
      </c>
      <c r="L222" s="5">
        <f t="shared" si="35"/>
        <v>438612.88064532191</v>
      </c>
      <c r="M222" s="5">
        <f t="shared" si="0"/>
        <v>4808.1062659259223</v>
      </c>
      <c r="N222" s="5">
        <f t="shared" si="1"/>
        <v>1792.642711489334</v>
      </c>
      <c r="O222" s="35">
        <f t="shared" si="2"/>
        <v>4.9044871883886031E-2</v>
      </c>
      <c r="P222" s="5">
        <f t="shared" si="3"/>
        <v>3015.4635544365883</v>
      </c>
      <c r="Q222" s="35">
        <f t="shared" si="4"/>
        <v>8.2500000000000004E-2</v>
      </c>
      <c r="R222" s="5">
        <f t="shared" si="36"/>
        <v>203179.76206616839</v>
      </c>
      <c r="S222" s="5">
        <f t="shared" si="37"/>
        <v>840179.29763975646</v>
      </c>
      <c r="T222" s="5">
        <f t="shared" si="38"/>
        <v>436820.23793383257</v>
      </c>
      <c r="U222" s="5">
        <f t="shared" si="39"/>
        <v>1043359.0597059248</v>
      </c>
      <c r="V222" s="150"/>
      <c r="W222" s="2">
        <v>217</v>
      </c>
      <c r="X222" s="118">
        <v>51441</v>
      </c>
      <c r="Y222" s="5">
        <f t="shared" si="40"/>
        <v>433838.24334017094</v>
      </c>
      <c r="Z222" s="5">
        <f t="shared" si="41"/>
        <v>4696.0932728280159</v>
      </c>
      <c r="AA222" s="5">
        <f t="shared" si="5"/>
        <v>1803.8383172268759</v>
      </c>
      <c r="AB222" s="35">
        <f t="shared" si="6"/>
        <v>4.9894310008419235E-2</v>
      </c>
      <c r="AC222" s="5">
        <f t="shared" si="7"/>
        <v>2892.25495560114</v>
      </c>
      <c r="AD222" s="35">
        <f t="shared" si="8"/>
        <v>0.08</v>
      </c>
      <c r="AE222" s="5">
        <f t="shared" si="42"/>
        <v>207965.594977056</v>
      </c>
      <c r="AF222" s="5">
        <f t="shared" si="43"/>
        <v>811086.64522662328</v>
      </c>
      <c r="AG222" s="5">
        <f t="shared" si="9"/>
        <v>432034.40502294409</v>
      </c>
      <c r="AH222" s="5">
        <f t="shared" si="10"/>
        <v>1019052.2402036793</v>
      </c>
      <c r="AI222" s="150"/>
      <c r="AJ222" s="2">
        <v>217</v>
      </c>
      <c r="AK222" s="118">
        <v>51441</v>
      </c>
      <c r="AL222" s="5">
        <f t="shared" si="44"/>
        <v>428992.54720592627</v>
      </c>
      <c r="AM222" s="5">
        <f t="shared" si="45"/>
        <v>4585.0383715778862</v>
      </c>
      <c r="AN222" s="5">
        <f t="shared" si="11"/>
        <v>1814.4615042062792</v>
      </c>
      <c r="AO222" s="35">
        <f t="shared" si="12"/>
        <v>5.0755049690929831E-2</v>
      </c>
      <c r="AP222" s="5">
        <f t="shared" si="13"/>
        <v>2770.576867371607</v>
      </c>
      <c r="AQ222" s="35">
        <f t="shared" si="14"/>
        <v>7.7499999999999999E-2</v>
      </c>
      <c r="AR222" s="5">
        <f t="shared" si="46"/>
        <v>212821.91429827982</v>
      </c>
      <c r="AS222" s="5">
        <f t="shared" si="47"/>
        <v>782131.4123341213</v>
      </c>
      <c r="AT222" s="5">
        <f t="shared" si="15"/>
        <v>427178.08570171997</v>
      </c>
      <c r="AU222" s="5">
        <f t="shared" si="16"/>
        <v>994953.32663240109</v>
      </c>
      <c r="AV222" s="150"/>
      <c r="AW222" s="2">
        <v>217</v>
      </c>
      <c r="AX222" s="118">
        <v>51441</v>
      </c>
      <c r="AY222" s="5">
        <f t="shared" si="48"/>
        <v>424077.07410150208</v>
      </c>
      <c r="AZ222" s="5">
        <f t="shared" si="49"/>
        <v>4474.9728547377763</v>
      </c>
      <c r="BA222" s="5">
        <f t="shared" si="17"/>
        <v>1824.4911416033883</v>
      </c>
      <c r="BB222" s="35">
        <f t="shared" si="18"/>
        <v>5.162715703419609E-2</v>
      </c>
      <c r="BC222" s="5">
        <f t="shared" si="19"/>
        <v>2650.481713134388</v>
      </c>
      <c r="BD222" s="35">
        <f t="shared" si="20"/>
        <v>7.5000000000000011E-2</v>
      </c>
      <c r="BE222" s="5">
        <f t="shared" si="50"/>
        <v>217747.41704010149</v>
      </c>
      <c r="BF222" s="5">
        <f t="shared" si="51"/>
        <v>753321.69243799569</v>
      </c>
      <c r="BG222" s="5">
        <f t="shared" si="21"/>
        <v>422252.58295989869</v>
      </c>
      <c r="BH222" s="5">
        <f t="shared" si="22"/>
        <v>971069.10947809718</v>
      </c>
      <c r="BI222" s="150"/>
      <c r="BJ222" s="2">
        <v>217</v>
      </c>
      <c r="BK222" s="118">
        <v>51441</v>
      </c>
      <c r="BL222" s="5">
        <f t="shared" si="52"/>
        <v>419093.24346411304</v>
      </c>
      <c r="BM222" s="5">
        <f t="shared" si="53"/>
        <v>4365.9281923596263</v>
      </c>
      <c r="BN222" s="5">
        <f t="shared" si="23"/>
        <v>1833.9065130972767</v>
      </c>
      <c r="BO222" s="35">
        <f t="shared" si="24"/>
        <v>5.2510696605997109E-2</v>
      </c>
      <c r="BP222" s="5">
        <f t="shared" si="25"/>
        <v>2532.0216792623496</v>
      </c>
      <c r="BQ222" s="35">
        <f t="shared" si="26"/>
        <v>7.2499999999999995E-2</v>
      </c>
      <c r="BR222" s="5">
        <f t="shared" si="54"/>
        <v>222740.6630489844</v>
      </c>
      <c r="BS222" s="5">
        <f t="shared" si="55"/>
        <v>724665.75469305436</v>
      </c>
      <c r="BT222" s="5">
        <f t="shared" si="27"/>
        <v>417259.33695101575</v>
      </c>
      <c r="BU222" s="5">
        <f t="shared" si="28"/>
        <v>947406.41774203873</v>
      </c>
      <c r="BV222" s="150"/>
      <c r="BW222" s="2">
        <v>217</v>
      </c>
      <c r="BX222" s="118">
        <v>51441</v>
      </c>
      <c r="BY222" s="5">
        <f t="shared" si="56"/>
        <v>414042.61414353864</v>
      </c>
      <c r="BZ222" s="5">
        <f t="shared" si="57"/>
        <v>4257.9359691467689</v>
      </c>
      <c r="CA222" s="5">
        <f t="shared" si="29"/>
        <v>1842.6873866427936</v>
      </c>
      <c r="CB222" s="35">
        <f t="shared" si="30"/>
        <v>5.3405731401472936E-2</v>
      </c>
      <c r="CC222" s="5">
        <f t="shared" si="31"/>
        <v>2415.2485825039753</v>
      </c>
      <c r="CD222" s="35">
        <f t="shared" si="32"/>
        <v>6.9999999999999993E-2</v>
      </c>
      <c r="CE222" s="5">
        <f t="shared" si="58"/>
        <v>227800.07324310453</v>
      </c>
      <c r="CF222" s="5">
        <f t="shared" si="59"/>
        <v>696172.03206174471</v>
      </c>
      <c r="CG222" s="5">
        <f t="shared" si="33"/>
        <v>412199.92675689585</v>
      </c>
      <c r="CH222" s="5">
        <f t="shared" si="34"/>
        <v>923972.10530484922</v>
      </c>
    </row>
    <row r="223" spans="9:86" ht="14.25" customHeight="1">
      <c r="I223" s="150"/>
      <c r="J223" s="2">
        <v>218</v>
      </c>
      <c r="K223" s="118">
        <v>51471</v>
      </c>
      <c r="L223" s="5">
        <f t="shared" si="35"/>
        <v>436820.23793383257</v>
      </c>
      <c r="M223" s="5">
        <f t="shared" si="0"/>
        <v>4808.1062659259223</v>
      </c>
      <c r="N223" s="5">
        <f t="shared" si="1"/>
        <v>1804.9671301308235</v>
      </c>
      <c r="O223" s="35">
        <f t="shared" si="2"/>
        <v>4.9584711697471251E-2</v>
      </c>
      <c r="P223" s="5">
        <f t="shared" si="3"/>
        <v>3003.1391357950988</v>
      </c>
      <c r="Q223" s="35">
        <f t="shared" si="4"/>
        <v>8.2500000000000004E-2</v>
      </c>
      <c r="R223" s="5">
        <f t="shared" si="36"/>
        <v>204984.72919629922</v>
      </c>
      <c r="S223" s="5">
        <f t="shared" si="37"/>
        <v>843182.43677555153</v>
      </c>
      <c r="T223" s="5">
        <f t="shared" si="38"/>
        <v>435015.27080370177</v>
      </c>
      <c r="U223" s="5">
        <f t="shared" si="39"/>
        <v>1048167.1659718507</v>
      </c>
      <c r="V223" s="150"/>
      <c r="W223" s="2">
        <v>218</v>
      </c>
      <c r="X223" s="118">
        <v>51471</v>
      </c>
      <c r="Y223" s="5">
        <f t="shared" si="40"/>
        <v>432034.40502294409</v>
      </c>
      <c r="Z223" s="5">
        <f t="shared" si="41"/>
        <v>4696.0932728280159</v>
      </c>
      <c r="AA223" s="5">
        <f t="shared" si="5"/>
        <v>1815.8639060083883</v>
      </c>
      <c r="AB223" s="35">
        <f t="shared" si="6"/>
        <v>5.0436647217814601E-2</v>
      </c>
      <c r="AC223" s="5">
        <f t="shared" si="7"/>
        <v>2880.2293668196276</v>
      </c>
      <c r="AD223" s="35">
        <f t="shared" si="8"/>
        <v>0.08</v>
      </c>
      <c r="AE223" s="5">
        <f t="shared" si="42"/>
        <v>209781.45888306439</v>
      </c>
      <c r="AF223" s="5">
        <f t="shared" si="43"/>
        <v>813966.87459344289</v>
      </c>
      <c r="AG223" s="5">
        <f t="shared" si="9"/>
        <v>430218.54111693572</v>
      </c>
      <c r="AH223" s="5">
        <f t="shared" si="10"/>
        <v>1023748.3334765073</v>
      </c>
      <c r="AI223" s="150"/>
      <c r="AJ223" s="2">
        <v>218</v>
      </c>
      <c r="AK223" s="118">
        <v>51471</v>
      </c>
      <c r="AL223" s="5">
        <f t="shared" si="44"/>
        <v>427178.08570171997</v>
      </c>
      <c r="AM223" s="5">
        <f t="shared" si="45"/>
        <v>4585.0383715778862</v>
      </c>
      <c r="AN223" s="5">
        <f t="shared" si="11"/>
        <v>1826.1799014209446</v>
      </c>
      <c r="AO223" s="35">
        <f t="shared" si="12"/>
        <v>5.1299819795421447E-2</v>
      </c>
      <c r="AP223" s="5">
        <f t="shared" si="13"/>
        <v>2758.8584701569416</v>
      </c>
      <c r="AQ223" s="35">
        <f t="shared" si="14"/>
        <v>7.7499999999999999E-2</v>
      </c>
      <c r="AR223" s="5">
        <f t="shared" si="46"/>
        <v>214648.09419970078</v>
      </c>
      <c r="AS223" s="5">
        <f t="shared" si="47"/>
        <v>784890.2708042782</v>
      </c>
      <c r="AT223" s="5">
        <f t="shared" si="15"/>
        <v>425351.90580029902</v>
      </c>
      <c r="AU223" s="5">
        <f t="shared" si="16"/>
        <v>999538.36500397895</v>
      </c>
      <c r="AV223" s="150"/>
      <c r="AW223" s="2">
        <v>218</v>
      </c>
      <c r="AX223" s="118">
        <v>51471</v>
      </c>
      <c r="AY223" s="5">
        <f t="shared" si="48"/>
        <v>422252.58295989869</v>
      </c>
      <c r="AZ223" s="5">
        <f t="shared" si="49"/>
        <v>4474.9728547377763</v>
      </c>
      <c r="BA223" s="5">
        <f t="shared" si="17"/>
        <v>1835.8942112384098</v>
      </c>
      <c r="BB223" s="35">
        <f t="shared" si="18"/>
        <v>5.2174294306100613E-2</v>
      </c>
      <c r="BC223" s="5">
        <f t="shared" si="19"/>
        <v>2639.0786434993665</v>
      </c>
      <c r="BD223" s="35">
        <f t="shared" si="20"/>
        <v>7.4999999999999997E-2</v>
      </c>
      <c r="BE223" s="5">
        <f t="shared" si="50"/>
        <v>219583.31125133988</v>
      </c>
      <c r="BF223" s="5">
        <f t="shared" si="51"/>
        <v>755960.7710814951</v>
      </c>
      <c r="BG223" s="5">
        <f t="shared" si="21"/>
        <v>420416.68874866026</v>
      </c>
      <c r="BH223" s="5">
        <f t="shared" si="22"/>
        <v>975544.08233283495</v>
      </c>
      <c r="BI223" s="150"/>
      <c r="BJ223" s="2">
        <v>218</v>
      </c>
      <c r="BK223" s="118">
        <v>51471</v>
      </c>
      <c r="BL223" s="5">
        <f t="shared" si="52"/>
        <v>417259.33695101575</v>
      </c>
      <c r="BM223" s="5">
        <f t="shared" si="53"/>
        <v>4365.9281923596263</v>
      </c>
      <c r="BN223" s="5">
        <f t="shared" si="23"/>
        <v>1844.9863649472395</v>
      </c>
      <c r="BO223" s="35">
        <f t="shared" si="24"/>
        <v>5.3060134115023971E-2</v>
      </c>
      <c r="BP223" s="5">
        <f t="shared" si="25"/>
        <v>2520.9418274123868</v>
      </c>
      <c r="BQ223" s="35">
        <f t="shared" si="26"/>
        <v>7.2499999999999995E-2</v>
      </c>
      <c r="BR223" s="5">
        <f t="shared" si="54"/>
        <v>224585.64941393165</v>
      </c>
      <c r="BS223" s="5">
        <f t="shared" si="55"/>
        <v>727186.69652046671</v>
      </c>
      <c r="BT223" s="5">
        <f t="shared" si="27"/>
        <v>415414.35058606853</v>
      </c>
      <c r="BU223" s="5">
        <f t="shared" si="28"/>
        <v>951772.34593439836</v>
      </c>
      <c r="BV223" s="150"/>
      <c r="BW223" s="2">
        <v>218</v>
      </c>
      <c r="BX223" s="118">
        <v>51471</v>
      </c>
      <c r="BY223" s="5">
        <f t="shared" si="56"/>
        <v>412199.92675689585</v>
      </c>
      <c r="BZ223" s="5">
        <f t="shared" si="57"/>
        <v>4257.9359691467689</v>
      </c>
      <c r="CA223" s="5">
        <f t="shared" si="29"/>
        <v>1853.4363963982096</v>
      </c>
      <c r="CB223" s="35">
        <f t="shared" si="30"/>
        <v>5.3957401040237898E-2</v>
      </c>
      <c r="CC223" s="5">
        <f t="shared" si="31"/>
        <v>2404.4995727485593</v>
      </c>
      <c r="CD223" s="35">
        <f t="shared" si="32"/>
        <v>7.0000000000000007E-2</v>
      </c>
      <c r="CE223" s="5">
        <f t="shared" si="58"/>
        <v>229653.50963950274</v>
      </c>
      <c r="CF223" s="5">
        <f t="shared" si="59"/>
        <v>698576.53163449327</v>
      </c>
      <c r="CG223" s="5">
        <f t="shared" si="33"/>
        <v>410346.49036049761</v>
      </c>
      <c r="CH223" s="5">
        <f t="shared" si="34"/>
        <v>928230.041273996</v>
      </c>
    </row>
    <row r="224" spans="9:86" ht="14.25" customHeight="1">
      <c r="I224" s="150"/>
      <c r="J224" s="2">
        <v>219</v>
      </c>
      <c r="K224" s="118">
        <v>51502</v>
      </c>
      <c r="L224" s="5">
        <f t="shared" si="35"/>
        <v>435015.27080370177</v>
      </c>
      <c r="M224" s="5">
        <f t="shared" si="0"/>
        <v>4808.1062659259223</v>
      </c>
      <c r="N224" s="5">
        <f t="shared" si="1"/>
        <v>1817.3762791504728</v>
      </c>
      <c r="O224" s="35">
        <f t="shared" si="2"/>
        <v>5.0132758120223886E-2</v>
      </c>
      <c r="P224" s="5">
        <f t="shared" si="3"/>
        <v>2990.7299867754496</v>
      </c>
      <c r="Q224" s="35">
        <f t="shared" si="4"/>
        <v>8.2500000000000004E-2</v>
      </c>
      <c r="R224" s="5">
        <f t="shared" si="36"/>
        <v>206802.1054754497</v>
      </c>
      <c r="S224" s="5">
        <f t="shared" si="37"/>
        <v>846173.16676232696</v>
      </c>
      <c r="T224" s="5">
        <f t="shared" si="38"/>
        <v>433197.89452455129</v>
      </c>
      <c r="U224" s="5">
        <f t="shared" si="39"/>
        <v>1052975.2722377768</v>
      </c>
      <c r="V224" s="150"/>
      <c r="W224" s="2">
        <v>219</v>
      </c>
      <c r="X224" s="118">
        <v>51502</v>
      </c>
      <c r="Y224" s="5">
        <f t="shared" si="40"/>
        <v>430218.54111693572</v>
      </c>
      <c r="Z224" s="5">
        <f t="shared" si="41"/>
        <v>4696.0932728280159</v>
      </c>
      <c r="AA224" s="5">
        <f t="shared" si="5"/>
        <v>1827.9696653817773</v>
      </c>
      <c r="AB224" s="35">
        <f t="shared" si="6"/>
        <v>5.0987193456683455E-2</v>
      </c>
      <c r="AC224" s="5">
        <f t="shared" si="7"/>
        <v>2868.1236074462386</v>
      </c>
      <c r="AD224" s="35">
        <f t="shared" si="8"/>
        <v>8.0000000000000016E-2</v>
      </c>
      <c r="AE224" s="5">
        <f t="shared" si="42"/>
        <v>211609.42854844616</v>
      </c>
      <c r="AF224" s="5">
        <f t="shared" si="43"/>
        <v>816834.99820088909</v>
      </c>
      <c r="AG224" s="5">
        <f t="shared" si="9"/>
        <v>428390.57145155396</v>
      </c>
      <c r="AH224" s="5">
        <f t="shared" si="10"/>
        <v>1028444.4267493353</v>
      </c>
      <c r="AI224" s="150"/>
      <c r="AJ224" s="2">
        <v>219</v>
      </c>
      <c r="AK224" s="118">
        <v>51502</v>
      </c>
      <c r="AL224" s="5">
        <f t="shared" si="44"/>
        <v>425351.90580029902</v>
      </c>
      <c r="AM224" s="5">
        <f t="shared" si="45"/>
        <v>4585.0383715778862</v>
      </c>
      <c r="AN224" s="5">
        <f t="shared" si="11"/>
        <v>1837.9739799509553</v>
      </c>
      <c r="AO224" s="35">
        <f t="shared" si="12"/>
        <v>5.1852801077530652E-2</v>
      </c>
      <c r="AP224" s="5">
        <f t="shared" si="13"/>
        <v>2747.064391626931</v>
      </c>
      <c r="AQ224" s="35">
        <f t="shared" si="14"/>
        <v>7.7499999999999986E-2</v>
      </c>
      <c r="AR224" s="5">
        <f t="shared" si="46"/>
        <v>216486.06817965175</v>
      </c>
      <c r="AS224" s="5">
        <f t="shared" si="47"/>
        <v>787637.33519590518</v>
      </c>
      <c r="AT224" s="5">
        <f t="shared" si="15"/>
        <v>423513.93182034808</v>
      </c>
      <c r="AU224" s="5">
        <f t="shared" si="16"/>
        <v>1004123.4033755569</v>
      </c>
      <c r="AV224" s="150"/>
      <c r="AW224" s="2">
        <v>219</v>
      </c>
      <c r="AX224" s="118">
        <v>51502</v>
      </c>
      <c r="AY224" s="5">
        <f t="shared" si="48"/>
        <v>420416.68874866026</v>
      </c>
      <c r="AZ224" s="5">
        <f t="shared" si="49"/>
        <v>4474.9728547377763</v>
      </c>
      <c r="BA224" s="5">
        <f t="shared" si="17"/>
        <v>1847.3685500586498</v>
      </c>
      <c r="BB224" s="35">
        <f t="shared" si="18"/>
        <v>5.272964464537909E-2</v>
      </c>
      <c r="BC224" s="5">
        <f t="shared" si="19"/>
        <v>2627.6043046791265</v>
      </c>
      <c r="BD224" s="35">
        <f t="shared" si="20"/>
        <v>7.4999999999999997E-2</v>
      </c>
      <c r="BE224" s="5">
        <f t="shared" si="50"/>
        <v>221430.67980139854</v>
      </c>
      <c r="BF224" s="5">
        <f t="shared" si="51"/>
        <v>758588.37538617419</v>
      </c>
      <c r="BG224" s="5">
        <f t="shared" si="21"/>
        <v>418569.32019860164</v>
      </c>
      <c r="BH224" s="5">
        <f t="shared" si="22"/>
        <v>980019.05518757273</v>
      </c>
      <c r="BI224" s="150"/>
      <c r="BJ224" s="2">
        <v>219</v>
      </c>
      <c r="BK224" s="118">
        <v>51502</v>
      </c>
      <c r="BL224" s="5">
        <f t="shared" si="52"/>
        <v>415414.35058606853</v>
      </c>
      <c r="BM224" s="5">
        <f t="shared" si="53"/>
        <v>4365.9281923596263</v>
      </c>
      <c r="BN224" s="5">
        <f t="shared" si="23"/>
        <v>1856.1331575687959</v>
      </c>
      <c r="BO224" s="35">
        <f t="shared" si="24"/>
        <v>5.3617786336465884E-2</v>
      </c>
      <c r="BP224" s="5">
        <f t="shared" si="25"/>
        <v>2509.7950347908304</v>
      </c>
      <c r="BQ224" s="35">
        <f t="shared" si="26"/>
        <v>7.2499999999999981E-2</v>
      </c>
      <c r="BR224" s="5">
        <f t="shared" si="54"/>
        <v>226441.78257150046</v>
      </c>
      <c r="BS224" s="5">
        <f t="shared" si="55"/>
        <v>729696.49155525758</v>
      </c>
      <c r="BT224" s="5">
        <f t="shared" si="27"/>
        <v>413558.21742849972</v>
      </c>
      <c r="BU224" s="5">
        <f t="shared" si="28"/>
        <v>956138.2741267581</v>
      </c>
      <c r="BV224" s="150"/>
      <c r="BW224" s="2">
        <v>219</v>
      </c>
      <c r="BX224" s="118">
        <v>51502</v>
      </c>
      <c r="BY224" s="5">
        <f t="shared" si="56"/>
        <v>410346.49036049761</v>
      </c>
      <c r="BZ224" s="5">
        <f t="shared" si="57"/>
        <v>4257.9359691467689</v>
      </c>
      <c r="CA224" s="5">
        <f t="shared" si="29"/>
        <v>1864.2481087105325</v>
      </c>
      <c r="CB224" s="35">
        <f t="shared" si="30"/>
        <v>5.4517286805287495E-2</v>
      </c>
      <c r="CC224" s="5">
        <f t="shared" si="31"/>
        <v>2393.6878604362364</v>
      </c>
      <c r="CD224" s="35">
        <f t="shared" si="32"/>
        <v>7.0000000000000007E-2</v>
      </c>
      <c r="CE224" s="5">
        <f t="shared" si="58"/>
        <v>231517.75774821328</v>
      </c>
      <c r="CF224" s="5">
        <f t="shared" si="59"/>
        <v>700970.21949492954</v>
      </c>
      <c r="CG224" s="5">
        <f t="shared" si="33"/>
        <v>408482.2422517871</v>
      </c>
      <c r="CH224" s="5">
        <f t="shared" si="34"/>
        <v>932487.97724314278</v>
      </c>
    </row>
    <row r="225" spans="9:86" ht="14.25" customHeight="1">
      <c r="I225" s="150"/>
      <c r="J225" s="2">
        <v>220</v>
      </c>
      <c r="K225" s="118">
        <v>51533</v>
      </c>
      <c r="L225" s="5">
        <f t="shared" si="35"/>
        <v>433197.89452455129</v>
      </c>
      <c r="M225" s="5">
        <f t="shared" si="0"/>
        <v>4808.1062659259223</v>
      </c>
      <c r="N225" s="5">
        <f t="shared" si="1"/>
        <v>1829.870741069632</v>
      </c>
      <c r="O225" s="35">
        <f t="shared" si="2"/>
        <v>5.0689186559726228E-2</v>
      </c>
      <c r="P225" s="5">
        <f t="shared" si="3"/>
        <v>2978.2355248562903</v>
      </c>
      <c r="Q225" s="35">
        <f t="shared" si="4"/>
        <v>8.2500000000000018E-2</v>
      </c>
      <c r="R225" s="5">
        <f t="shared" si="36"/>
        <v>208631.97621651934</v>
      </c>
      <c r="S225" s="5">
        <f t="shared" si="37"/>
        <v>849151.40228718321</v>
      </c>
      <c r="T225" s="5">
        <f t="shared" si="38"/>
        <v>431368.02378348168</v>
      </c>
      <c r="U225" s="5">
        <f t="shared" si="39"/>
        <v>1057783.3785037026</v>
      </c>
      <c r="V225" s="150"/>
      <c r="W225" s="2">
        <v>220</v>
      </c>
      <c r="X225" s="118">
        <v>51533</v>
      </c>
      <c r="Y225" s="5">
        <f t="shared" si="40"/>
        <v>428390.57145155396</v>
      </c>
      <c r="Z225" s="5">
        <f t="shared" si="41"/>
        <v>4696.0932728280159</v>
      </c>
      <c r="AA225" s="5">
        <f t="shared" si="5"/>
        <v>1840.1561298176562</v>
      </c>
      <c r="AB225" s="35">
        <f t="shared" si="6"/>
        <v>5.1546124096498891E-2</v>
      </c>
      <c r="AC225" s="5">
        <f t="shared" si="7"/>
        <v>2855.9371430103597</v>
      </c>
      <c r="AD225" s="35">
        <f t="shared" si="8"/>
        <v>7.9999999999999988E-2</v>
      </c>
      <c r="AE225" s="5">
        <f t="shared" si="42"/>
        <v>213449.58467826381</v>
      </c>
      <c r="AF225" s="5">
        <f t="shared" si="43"/>
        <v>819690.93534389941</v>
      </c>
      <c r="AG225" s="5">
        <f t="shared" si="9"/>
        <v>426550.41532173631</v>
      </c>
      <c r="AH225" s="5">
        <f t="shared" si="10"/>
        <v>1033140.5200221632</v>
      </c>
      <c r="AI225" s="150"/>
      <c r="AJ225" s="2">
        <v>220</v>
      </c>
      <c r="AK225" s="118">
        <v>51533</v>
      </c>
      <c r="AL225" s="5">
        <f t="shared" si="44"/>
        <v>423513.93182034808</v>
      </c>
      <c r="AM225" s="5">
        <f t="shared" si="45"/>
        <v>4585.0383715778862</v>
      </c>
      <c r="AN225" s="5">
        <f t="shared" si="11"/>
        <v>1849.8442285714714</v>
      </c>
      <c r="AO225" s="35">
        <f t="shared" si="12"/>
        <v>5.2414168873844653E-2</v>
      </c>
      <c r="AP225" s="5">
        <f t="shared" si="13"/>
        <v>2735.1941430064148</v>
      </c>
      <c r="AQ225" s="35">
        <f t="shared" si="14"/>
        <v>7.7499999999999999E-2</v>
      </c>
      <c r="AR225" s="5">
        <f t="shared" si="46"/>
        <v>218335.91240822323</v>
      </c>
      <c r="AS225" s="5">
        <f t="shared" si="47"/>
        <v>790372.52933891164</v>
      </c>
      <c r="AT225" s="5">
        <f t="shared" si="15"/>
        <v>421664.08759177662</v>
      </c>
      <c r="AU225" s="5">
        <f t="shared" si="16"/>
        <v>1008708.4417471349</v>
      </c>
      <c r="AV225" s="150"/>
      <c r="AW225" s="2">
        <v>220</v>
      </c>
      <c r="AX225" s="118">
        <v>51533</v>
      </c>
      <c r="AY225" s="5">
        <f t="shared" si="48"/>
        <v>418569.32019860164</v>
      </c>
      <c r="AZ225" s="5">
        <f t="shared" si="49"/>
        <v>4474.9728547377763</v>
      </c>
      <c r="BA225" s="5">
        <f t="shared" si="17"/>
        <v>1858.9146034965161</v>
      </c>
      <c r="BB225" s="35">
        <f t="shared" si="18"/>
        <v>5.3293383354933999E-2</v>
      </c>
      <c r="BC225" s="5">
        <f t="shared" si="19"/>
        <v>2616.0582512412602</v>
      </c>
      <c r="BD225" s="35">
        <f t="shared" si="20"/>
        <v>7.5000000000000011E-2</v>
      </c>
      <c r="BE225" s="5">
        <f t="shared" si="50"/>
        <v>223289.59440489506</v>
      </c>
      <c r="BF225" s="5">
        <f t="shared" si="51"/>
        <v>761204.43363741541</v>
      </c>
      <c r="BG225" s="5">
        <f t="shared" si="21"/>
        <v>416710.40559510514</v>
      </c>
      <c r="BH225" s="5">
        <f t="shared" si="22"/>
        <v>984494.0280423105</v>
      </c>
      <c r="BI225" s="150"/>
      <c r="BJ225" s="2">
        <v>220</v>
      </c>
      <c r="BK225" s="118">
        <v>51533</v>
      </c>
      <c r="BL225" s="5">
        <f t="shared" si="52"/>
        <v>413558.21742849972</v>
      </c>
      <c r="BM225" s="5">
        <f t="shared" si="53"/>
        <v>4365.9281923596263</v>
      </c>
      <c r="BN225" s="5">
        <f t="shared" si="23"/>
        <v>1867.3472953957739</v>
      </c>
      <c r="BO225" s="35">
        <f t="shared" si="24"/>
        <v>5.4183828540714331E-2</v>
      </c>
      <c r="BP225" s="5">
        <f t="shared" si="25"/>
        <v>2498.5808969638524</v>
      </c>
      <c r="BQ225" s="35">
        <f t="shared" si="26"/>
        <v>7.2499999999999995E-2</v>
      </c>
      <c r="BR225" s="5">
        <f t="shared" si="54"/>
        <v>228309.12986689623</v>
      </c>
      <c r="BS225" s="5">
        <f t="shared" si="55"/>
        <v>732195.07245222142</v>
      </c>
      <c r="BT225" s="5">
        <f t="shared" si="27"/>
        <v>411690.87013310392</v>
      </c>
      <c r="BU225" s="5">
        <f t="shared" si="28"/>
        <v>960504.20231911761</v>
      </c>
      <c r="BV225" s="150"/>
      <c r="BW225" s="2">
        <v>220</v>
      </c>
      <c r="BX225" s="118">
        <v>51533</v>
      </c>
      <c r="BY225" s="5">
        <f t="shared" si="56"/>
        <v>408482.2422517871</v>
      </c>
      <c r="BZ225" s="5">
        <f t="shared" si="57"/>
        <v>4257.9359691467689</v>
      </c>
      <c r="CA225" s="5">
        <f t="shared" si="29"/>
        <v>1875.1228893446773</v>
      </c>
      <c r="CB225" s="35">
        <f t="shared" si="30"/>
        <v>5.5085563935644219E-2</v>
      </c>
      <c r="CC225" s="5">
        <f t="shared" si="31"/>
        <v>2382.8130798020916</v>
      </c>
      <c r="CD225" s="35">
        <f t="shared" si="32"/>
        <v>7.0000000000000007E-2</v>
      </c>
      <c r="CE225" s="5">
        <f t="shared" si="58"/>
        <v>233392.88063755794</v>
      </c>
      <c r="CF225" s="5">
        <f t="shared" si="59"/>
        <v>703353.03257473162</v>
      </c>
      <c r="CG225" s="5">
        <f t="shared" si="33"/>
        <v>406607.1193624424</v>
      </c>
      <c r="CH225" s="5">
        <f t="shared" si="34"/>
        <v>936745.91321228957</v>
      </c>
    </row>
    <row r="226" spans="9:86" ht="14.25" customHeight="1">
      <c r="I226" s="150"/>
      <c r="J226" s="2">
        <v>221</v>
      </c>
      <c r="K226" s="118">
        <v>51561</v>
      </c>
      <c r="L226" s="5">
        <f t="shared" si="35"/>
        <v>431368.02378348168</v>
      </c>
      <c r="M226" s="5">
        <f t="shared" si="0"/>
        <v>4808.1062659259223</v>
      </c>
      <c r="N226" s="5">
        <f t="shared" si="1"/>
        <v>1842.4511024144858</v>
      </c>
      <c r="O226" s="35">
        <f t="shared" si="2"/>
        <v>5.1254177430803946E-2</v>
      </c>
      <c r="P226" s="5">
        <f t="shared" si="3"/>
        <v>2965.6551635114365</v>
      </c>
      <c r="Q226" s="35">
        <f t="shared" si="4"/>
        <v>8.2500000000000004E-2</v>
      </c>
      <c r="R226" s="5">
        <f t="shared" si="36"/>
        <v>210474.42731893383</v>
      </c>
      <c r="S226" s="5">
        <f t="shared" si="37"/>
        <v>852117.05745069461</v>
      </c>
      <c r="T226" s="5">
        <f t="shared" si="38"/>
        <v>429525.57268106722</v>
      </c>
      <c r="U226" s="5">
        <f t="shared" si="39"/>
        <v>1062591.4847696284</v>
      </c>
      <c r="V226" s="150"/>
      <c r="W226" s="2">
        <v>221</v>
      </c>
      <c r="X226" s="118">
        <v>51561</v>
      </c>
      <c r="Y226" s="5">
        <f t="shared" si="40"/>
        <v>426550.41532173631</v>
      </c>
      <c r="Z226" s="5">
        <f t="shared" si="41"/>
        <v>4696.0932728280159</v>
      </c>
      <c r="AA226" s="5">
        <f t="shared" si="5"/>
        <v>1852.4238373497737</v>
      </c>
      <c r="AB226" s="35">
        <f t="shared" si="6"/>
        <v>5.2113619515363599E-2</v>
      </c>
      <c r="AC226" s="5">
        <f t="shared" si="7"/>
        <v>2843.6694354782421</v>
      </c>
      <c r="AD226" s="35">
        <f t="shared" si="8"/>
        <v>0.08</v>
      </c>
      <c r="AE226" s="5">
        <f t="shared" si="42"/>
        <v>215302.00851561359</v>
      </c>
      <c r="AF226" s="5">
        <f t="shared" si="43"/>
        <v>822534.6047793777</v>
      </c>
      <c r="AG226" s="5">
        <f t="shared" si="9"/>
        <v>424697.99148438656</v>
      </c>
      <c r="AH226" s="5">
        <f t="shared" si="10"/>
        <v>1037836.6132949913</v>
      </c>
      <c r="AI226" s="150"/>
      <c r="AJ226" s="2">
        <v>221</v>
      </c>
      <c r="AK226" s="118">
        <v>51561</v>
      </c>
      <c r="AL226" s="5">
        <f t="shared" si="44"/>
        <v>421664.08759177662</v>
      </c>
      <c r="AM226" s="5">
        <f t="shared" si="45"/>
        <v>4585.0383715778862</v>
      </c>
      <c r="AN226" s="5">
        <f t="shared" si="11"/>
        <v>1861.7911392143287</v>
      </c>
      <c r="AO226" s="35">
        <f t="shared" si="12"/>
        <v>5.2984103526979263E-2</v>
      </c>
      <c r="AP226" s="5">
        <f t="shared" si="13"/>
        <v>2723.2472323635575</v>
      </c>
      <c r="AQ226" s="35">
        <f t="shared" si="14"/>
        <v>7.7499999999999999E-2</v>
      </c>
      <c r="AR226" s="5">
        <f t="shared" si="46"/>
        <v>220197.70354743756</v>
      </c>
      <c r="AS226" s="5">
        <f t="shared" si="47"/>
        <v>793095.7765712752</v>
      </c>
      <c r="AT226" s="5">
        <f t="shared" si="15"/>
        <v>419802.29645256232</v>
      </c>
      <c r="AU226" s="5">
        <f t="shared" si="16"/>
        <v>1013293.4801187128</v>
      </c>
      <c r="AV226" s="150"/>
      <c r="AW226" s="2">
        <v>221</v>
      </c>
      <c r="AX226" s="118">
        <v>51561</v>
      </c>
      <c r="AY226" s="5">
        <f t="shared" si="48"/>
        <v>416710.40559510514</v>
      </c>
      <c r="AZ226" s="5">
        <f t="shared" si="49"/>
        <v>4474.9728547377763</v>
      </c>
      <c r="BA226" s="5">
        <f t="shared" si="17"/>
        <v>1870.5328197683693</v>
      </c>
      <c r="BB226" s="35">
        <f t="shared" si="18"/>
        <v>5.3865690743106556E-2</v>
      </c>
      <c r="BC226" s="5">
        <f t="shared" si="19"/>
        <v>2604.440034969407</v>
      </c>
      <c r="BD226" s="35">
        <f t="shared" si="20"/>
        <v>7.4999999999999997E-2</v>
      </c>
      <c r="BE226" s="5">
        <f t="shared" si="50"/>
        <v>225160.12722466342</v>
      </c>
      <c r="BF226" s="5">
        <f t="shared" si="51"/>
        <v>763808.87367238477</v>
      </c>
      <c r="BG226" s="5">
        <f t="shared" si="21"/>
        <v>414839.87277533679</v>
      </c>
      <c r="BH226" s="5">
        <f t="shared" si="22"/>
        <v>988969.00089704816</v>
      </c>
      <c r="BI226" s="150"/>
      <c r="BJ226" s="2">
        <v>221</v>
      </c>
      <c r="BK226" s="118">
        <v>51561</v>
      </c>
      <c r="BL226" s="5">
        <f t="shared" si="52"/>
        <v>411690.87013310392</v>
      </c>
      <c r="BM226" s="5">
        <f t="shared" si="53"/>
        <v>4365.9281923596263</v>
      </c>
      <c r="BN226" s="5">
        <f t="shared" si="23"/>
        <v>1878.6291853054568</v>
      </c>
      <c r="BO226" s="35">
        <f t="shared" si="24"/>
        <v>5.4758441003019853E-2</v>
      </c>
      <c r="BP226" s="5">
        <f t="shared" si="25"/>
        <v>2487.2990070541696</v>
      </c>
      <c r="BQ226" s="35">
        <f t="shared" si="26"/>
        <v>7.2499999999999995E-2</v>
      </c>
      <c r="BR226" s="5">
        <f t="shared" si="54"/>
        <v>230187.75905220167</v>
      </c>
      <c r="BS226" s="5">
        <f t="shared" si="55"/>
        <v>734682.3714592756</v>
      </c>
      <c r="BT226" s="5">
        <f t="shared" si="27"/>
        <v>409812.24094779848</v>
      </c>
      <c r="BU226" s="5">
        <f t="shared" si="28"/>
        <v>964870.13051147724</v>
      </c>
      <c r="BV226" s="150"/>
      <c r="BW226" s="2">
        <v>221</v>
      </c>
      <c r="BX226" s="118">
        <v>51561</v>
      </c>
      <c r="BY226" s="5">
        <f t="shared" si="56"/>
        <v>406607.1193624424</v>
      </c>
      <c r="BZ226" s="5">
        <f t="shared" si="57"/>
        <v>4257.9359691467689</v>
      </c>
      <c r="CA226" s="5">
        <f t="shared" si="29"/>
        <v>1886.0611061991881</v>
      </c>
      <c r="CB226" s="35">
        <f t="shared" si="30"/>
        <v>5.5662412674618814E-2</v>
      </c>
      <c r="CC226" s="5">
        <f t="shared" si="31"/>
        <v>2371.8748629475808</v>
      </c>
      <c r="CD226" s="35">
        <f t="shared" si="32"/>
        <v>7.0000000000000007E-2</v>
      </c>
      <c r="CE226" s="5">
        <f t="shared" si="58"/>
        <v>235278.94174375714</v>
      </c>
      <c r="CF226" s="5">
        <f t="shared" si="59"/>
        <v>705724.90743767924</v>
      </c>
      <c r="CG226" s="5">
        <f t="shared" si="33"/>
        <v>404721.05825624324</v>
      </c>
      <c r="CH226" s="5">
        <f t="shared" si="34"/>
        <v>941003.84918143635</v>
      </c>
    </row>
    <row r="227" spans="9:86" ht="14.25" customHeight="1">
      <c r="I227" s="150"/>
      <c r="J227" s="2">
        <v>222</v>
      </c>
      <c r="K227" s="118">
        <v>51592</v>
      </c>
      <c r="L227" s="5">
        <f t="shared" si="35"/>
        <v>429525.57268106722</v>
      </c>
      <c r="M227" s="5">
        <f t="shared" si="0"/>
        <v>4808.1062659259223</v>
      </c>
      <c r="N227" s="5">
        <f t="shared" si="1"/>
        <v>1855.1179537435851</v>
      </c>
      <c r="O227" s="35">
        <f t="shared" si="2"/>
        <v>5.1827916335618604E-2</v>
      </c>
      <c r="P227" s="5">
        <f t="shared" si="3"/>
        <v>2952.9883121823373</v>
      </c>
      <c r="Q227" s="35">
        <f t="shared" si="4"/>
        <v>8.2500000000000004E-2</v>
      </c>
      <c r="R227" s="5">
        <f t="shared" si="36"/>
        <v>212329.54527267741</v>
      </c>
      <c r="S227" s="5">
        <f t="shared" si="37"/>
        <v>855070.04576287698</v>
      </c>
      <c r="T227" s="5">
        <f t="shared" si="38"/>
        <v>427670.45472732361</v>
      </c>
      <c r="U227" s="5">
        <f t="shared" si="39"/>
        <v>1067399.5910355544</v>
      </c>
      <c r="V227" s="150"/>
      <c r="W227" s="2">
        <v>222</v>
      </c>
      <c r="X227" s="118">
        <v>51592</v>
      </c>
      <c r="Y227" s="5">
        <f t="shared" si="40"/>
        <v>424697.99148438656</v>
      </c>
      <c r="Z227" s="5">
        <f t="shared" si="41"/>
        <v>4696.0932728280159</v>
      </c>
      <c r="AA227" s="5">
        <f t="shared" si="5"/>
        <v>1864.7733295987719</v>
      </c>
      <c r="AB227" s="35">
        <f t="shared" si="6"/>
        <v>5.2689865278084155E-2</v>
      </c>
      <c r="AC227" s="5">
        <f t="shared" si="7"/>
        <v>2831.319943229244</v>
      </c>
      <c r="AD227" s="35">
        <f t="shared" si="8"/>
        <v>0.08</v>
      </c>
      <c r="AE227" s="5">
        <f t="shared" si="42"/>
        <v>217166.78184521236</v>
      </c>
      <c r="AF227" s="5">
        <f t="shared" si="43"/>
        <v>825365.9247226069</v>
      </c>
      <c r="AG227" s="5">
        <f t="shared" si="9"/>
        <v>422833.21815478778</v>
      </c>
      <c r="AH227" s="5">
        <f t="shared" si="10"/>
        <v>1042532.7065678192</v>
      </c>
      <c r="AI227" s="150"/>
      <c r="AJ227" s="2">
        <v>222</v>
      </c>
      <c r="AK227" s="118">
        <v>51592</v>
      </c>
      <c r="AL227" s="5">
        <f t="shared" si="44"/>
        <v>419802.29645256232</v>
      </c>
      <c r="AM227" s="5">
        <f t="shared" si="45"/>
        <v>4585.0383715778862</v>
      </c>
      <c r="AN227" s="5">
        <f t="shared" si="11"/>
        <v>1873.8152069884213</v>
      </c>
      <c r="AO227" s="35">
        <f t="shared" si="12"/>
        <v>5.3562790565634628E-2</v>
      </c>
      <c r="AP227" s="5">
        <f t="shared" si="13"/>
        <v>2711.2231645894649</v>
      </c>
      <c r="AQ227" s="35">
        <f t="shared" si="14"/>
        <v>7.7499999999999999E-2</v>
      </c>
      <c r="AR227" s="5">
        <f t="shared" si="46"/>
        <v>222071.51875442598</v>
      </c>
      <c r="AS227" s="5">
        <f t="shared" si="47"/>
        <v>795806.99973586469</v>
      </c>
      <c r="AT227" s="5">
        <f t="shared" si="15"/>
        <v>417928.4812455739</v>
      </c>
      <c r="AU227" s="5">
        <f t="shared" si="16"/>
        <v>1017878.5184902907</v>
      </c>
      <c r="AV227" s="150"/>
      <c r="AW227" s="2">
        <v>222</v>
      </c>
      <c r="AX227" s="118">
        <v>51592</v>
      </c>
      <c r="AY227" s="5">
        <f t="shared" si="48"/>
        <v>414839.87277533679</v>
      </c>
      <c r="AZ227" s="5">
        <f t="shared" si="49"/>
        <v>4474.9728547377763</v>
      </c>
      <c r="BA227" s="5">
        <f t="shared" si="17"/>
        <v>1882.2236498919215</v>
      </c>
      <c r="BB227" s="35">
        <f t="shared" si="18"/>
        <v>5.4446752303714159E-2</v>
      </c>
      <c r="BC227" s="5">
        <f t="shared" si="19"/>
        <v>2592.7492048458548</v>
      </c>
      <c r="BD227" s="35">
        <f t="shared" si="20"/>
        <v>7.4999999999999997E-2</v>
      </c>
      <c r="BE227" s="5">
        <f t="shared" si="50"/>
        <v>227042.35087455533</v>
      </c>
      <c r="BF227" s="5">
        <f t="shared" si="51"/>
        <v>766401.62287723063</v>
      </c>
      <c r="BG227" s="5">
        <f t="shared" si="21"/>
        <v>412957.64912544488</v>
      </c>
      <c r="BH227" s="5">
        <f t="shared" si="22"/>
        <v>993443.97375178593</v>
      </c>
      <c r="BI227" s="150"/>
      <c r="BJ227" s="2">
        <v>222</v>
      </c>
      <c r="BK227" s="118">
        <v>51592</v>
      </c>
      <c r="BL227" s="5">
        <f t="shared" si="52"/>
        <v>409812.24094779848</v>
      </c>
      <c r="BM227" s="5">
        <f t="shared" si="53"/>
        <v>4365.9281923596263</v>
      </c>
      <c r="BN227" s="5">
        <f t="shared" si="23"/>
        <v>1889.979236633344</v>
      </c>
      <c r="BO227" s="35">
        <f t="shared" si="24"/>
        <v>5.5341809183511073E-2</v>
      </c>
      <c r="BP227" s="5">
        <f t="shared" si="25"/>
        <v>2475.9489557262823</v>
      </c>
      <c r="BQ227" s="35">
        <f t="shared" si="26"/>
        <v>7.2499999999999995E-2</v>
      </c>
      <c r="BR227" s="5">
        <f t="shared" si="54"/>
        <v>232077.73828883501</v>
      </c>
      <c r="BS227" s="5">
        <f t="shared" si="55"/>
        <v>737158.32041500183</v>
      </c>
      <c r="BT227" s="5">
        <f t="shared" si="27"/>
        <v>407922.26171116513</v>
      </c>
      <c r="BU227" s="5">
        <f t="shared" si="28"/>
        <v>969236.05870383687</v>
      </c>
      <c r="BV227" s="150"/>
      <c r="BW227" s="2">
        <v>222</v>
      </c>
      <c r="BX227" s="118">
        <v>51592</v>
      </c>
      <c r="BY227" s="5">
        <f t="shared" si="56"/>
        <v>404721.05825624324</v>
      </c>
      <c r="BZ227" s="5">
        <f t="shared" si="57"/>
        <v>4257.9359691467689</v>
      </c>
      <c r="CA227" s="5">
        <f t="shared" si="29"/>
        <v>1897.0631293186834</v>
      </c>
      <c r="CB227" s="35">
        <f t="shared" si="30"/>
        <v>5.6248018449811005E-2</v>
      </c>
      <c r="CC227" s="5">
        <f t="shared" si="31"/>
        <v>2360.8728398280855</v>
      </c>
      <c r="CD227" s="35">
        <f t="shared" si="32"/>
        <v>6.9999999999999993E-2</v>
      </c>
      <c r="CE227" s="5">
        <f t="shared" si="58"/>
        <v>237176.00487307581</v>
      </c>
      <c r="CF227" s="5">
        <f t="shared" si="59"/>
        <v>708085.78027750738</v>
      </c>
      <c r="CG227" s="5">
        <f t="shared" si="33"/>
        <v>402823.99512692454</v>
      </c>
      <c r="CH227" s="5">
        <f t="shared" si="34"/>
        <v>945261.78515058313</v>
      </c>
    </row>
    <row r="228" spans="9:86" ht="14.25" customHeight="1">
      <c r="I228" s="150"/>
      <c r="J228" s="2">
        <v>223</v>
      </c>
      <c r="K228" s="118">
        <v>51622</v>
      </c>
      <c r="L228" s="5">
        <f t="shared" si="35"/>
        <v>427670.45472732361</v>
      </c>
      <c r="M228" s="5">
        <f t="shared" si="0"/>
        <v>4808.1062659259223</v>
      </c>
      <c r="N228" s="5">
        <f t="shared" si="1"/>
        <v>1867.8718896755727</v>
      </c>
      <c r="O228" s="35">
        <f t="shared" si="2"/>
        <v>5.2410594251590288E-2</v>
      </c>
      <c r="P228" s="5">
        <f t="shared" si="3"/>
        <v>2940.2343762503497</v>
      </c>
      <c r="Q228" s="35">
        <f t="shared" si="4"/>
        <v>8.2500000000000004E-2</v>
      </c>
      <c r="R228" s="5">
        <f t="shared" si="36"/>
        <v>214197.41716235297</v>
      </c>
      <c r="S228" s="5">
        <f t="shared" si="37"/>
        <v>858010.28013912728</v>
      </c>
      <c r="T228" s="5">
        <f t="shared" si="38"/>
        <v>425802.58283764805</v>
      </c>
      <c r="U228" s="5">
        <f t="shared" si="39"/>
        <v>1072207.6973014802</v>
      </c>
      <c r="V228" s="150"/>
      <c r="W228" s="2">
        <v>223</v>
      </c>
      <c r="X228" s="118">
        <v>51622</v>
      </c>
      <c r="Y228" s="5">
        <f t="shared" si="40"/>
        <v>422833.21815478778</v>
      </c>
      <c r="Z228" s="5">
        <f t="shared" si="41"/>
        <v>4696.0932728280159</v>
      </c>
      <c r="AA228" s="5">
        <f t="shared" si="5"/>
        <v>1877.2051517960972</v>
      </c>
      <c r="AB228" s="35">
        <f t="shared" si="6"/>
        <v>5.3275052324074597E-2</v>
      </c>
      <c r="AC228" s="5">
        <f t="shared" si="7"/>
        <v>2818.8881210319187</v>
      </c>
      <c r="AD228" s="35">
        <f t="shared" si="8"/>
        <v>0.08</v>
      </c>
      <c r="AE228" s="5">
        <f t="shared" si="42"/>
        <v>219043.98699700847</v>
      </c>
      <c r="AF228" s="5">
        <f t="shared" si="43"/>
        <v>828184.81284363882</v>
      </c>
      <c r="AG228" s="5">
        <f t="shared" si="9"/>
        <v>420956.01300299168</v>
      </c>
      <c r="AH228" s="5">
        <f t="shared" si="10"/>
        <v>1047228.7998406473</v>
      </c>
      <c r="AI228" s="150"/>
      <c r="AJ228" s="2">
        <v>223</v>
      </c>
      <c r="AK228" s="118">
        <v>51622</v>
      </c>
      <c r="AL228" s="5">
        <f t="shared" si="44"/>
        <v>417928.4812455739</v>
      </c>
      <c r="AM228" s="5">
        <f t="shared" si="45"/>
        <v>4585.0383715778862</v>
      </c>
      <c r="AN228" s="5">
        <f t="shared" si="11"/>
        <v>1885.9169302002215</v>
      </c>
      <c r="AO228" s="35">
        <f t="shared" si="12"/>
        <v>5.4150420892479754E-2</v>
      </c>
      <c r="AP228" s="5">
        <f t="shared" si="13"/>
        <v>2699.1214413776647</v>
      </c>
      <c r="AQ228" s="35">
        <f t="shared" si="14"/>
        <v>7.7499999999999999E-2</v>
      </c>
      <c r="AR228" s="5">
        <f t="shared" si="46"/>
        <v>223957.43568462619</v>
      </c>
      <c r="AS228" s="5">
        <f t="shared" si="47"/>
        <v>798506.12117724237</v>
      </c>
      <c r="AT228" s="5">
        <f t="shared" si="15"/>
        <v>416042.56431537366</v>
      </c>
      <c r="AU228" s="5">
        <f t="shared" si="16"/>
        <v>1022463.5568618686</v>
      </c>
      <c r="AV228" s="150"/>
      <c r="AW228" s="2">
        <v>223</v>
      </c>
      <c r="AX228" s="118">
        <v>51622</v>
      </c>
      <c r="AY228" s="5">
        <f t="shared" si="48"/>
        <v>412957.64912544488</v>
      </c>
      <c r="AZ228" s="5">
        <f t="shared" si="49"/>
        <v>4474.9728547377763</v>
      </c>
      <c r="BA228" s="5">
        <f t="shared" si="17"/>
        <v>1893.9875477037458</v>
      </c>
      <c r="BB228" s="35">
        <f t="shared" si="18"/>
        <v>5.5036758903915767E-2</v>
      </c>
      <c r="BC228" s="5">
        <f t="shared" si="19"/>
        <v>2580.9853070340305</v>
      </c>
      <c r="BD228" s="35">
        <f t="shared" si="20"/>
        <v>7.5000000000000011E-2</v>
      </c>
      <c r="BE228" s="5">
        <f t="shared" si="50"/>
        <v>228936.33842225908</v>
      </c>
      <c r="BF228" s="5">
        <f t="shared" si="51"/>
        <v>768982.60818426462</v>
      </c>
      <c r="BG228" s="5">
        <f t="shared" si="21"/>
        <v>411063.66157774115</v>
      </c>
      <c r="BH228" s="5">
        <f t="shared" si="22"/>
        <v>997918.94660652371</v>
      </c>
      <c r="BI228" s="150"/>
      <c r="BJ228" s="2">
        <v>223</v>
      </c>
      <c r="BK228" s="118">
        <v>51622</v>
      </c>
      <c r="BL228" s="5">
        <f t="shared" si="52"/>
        <v>407922.26171116513</v>
      </c>
      <c r="BM228" s="5">
        <f t="shared" si="53"/>
        <v>4365.9281923596263</v>
      </c>
      <c r="BN228" s="5">
        <f t="shared" si="23"/>
        <v>1901.3978611880038</v>
      </c>
      <c r="BO228" s="35">
        <f t="shared" si="24"/>
        <v>5.5934123915040879E-2</v>
      </c>
      <c r="BP228" s="5">
        <f t="shared" si="25"/>
        <v>2464.5303311716225</v>
      </c>
      <c r="BQ228" s="35">
        <f t="shared" si="26"/>
        <v>7.2499999999999995E-2</v>
      </c>
      <c r="BR228" s="5">
        <f t="shared" si="54"/>
        <v>233979.13615002303</v>
      </c>
      <c r="BS228" s="5">
        <f t="shared" si="55"/>
        <v>739622.85074617341</v>
      </c>
      <c r="BT228" s="5">
        <f t="shared" si="27"/>
        <v>406020.86384997715</v>
      </c>
      <c r="BU228" s="5">
        <f t="shared" si="28"/>
        <v>973601.98689619638</v>
      </c>
      <c r="BV228" s="150"/>
      <c r="BW228" s="2">
        <v>223</v>
      </c>
      <c r="BX228" s="118">
        <v>51622</v>
      </c>
      <c r="BY228" s="5">
        <f t="shared" si="56"/>
        <v>402823.99512692454</v>
      </c>
      <c r="BZ228" s="5">
        <f t="shared" si="57"/>
        <v>4257.9359691467689</v>
      </c>
      <c r="CA228" s="5">
        <f t="shared" si="29"/>
        <v>1908.1293309063758</v>
      </c>
      <c r="CB228" s="35">
        <f t="shared" si="30"/>
        <v>5.6842572060936424E-2</v>
      </c>
      <c r="CC228" s="5">
        <f t="shared" si="31"/>
        <v>2349.8066382403931</v>
      </c>
      <c r="CD228" s="35">
        <f t="shared" si="32"/>
        <v>7.0000000000000007E-2</v>
      </c>
      <c r="CE228" s="5">
        <f t="shared" si="58"/>
        <v>239084.13420398219</v>
      </c>
      <c r="CF228" s="5">
        <f t="shared" si="59"/>
        <v>710435.58691574773</v>
      </c>
      <c r="CG228" s="5">
        <f t="shared" si="33"/>
        <v>400915.86579601816</v>
      </c>
      <c r="CH228" s="5">
        <f t="shared" si="34"/>
        <v>949519.72111972992</v>
      </c>
    </row>
    <row r="229" spans="9:86" ht="14.25" customHeight="1">
      <c r="I229" s="150"/>
      <c r="J229" s="2">
        <v>224</v>
      </c>
      <c r="K229" s="118">
        <v>51653</v>
      </c>
      <c r="L229" s="5">
        <f t="shared" si="35"/>
        <v>425802.58283764805</v>
      </c>
      <c r="M229" s="5">
        <f t="shared" si="0"/>
        <v>4808.1062659259223</v>
      </c>
      <c r="N229" s="5">
        <f t="shared" si="1"/>
        <v>1880.713508917092</v>
      </c>
      <c r="O229" s="35">
        <f t="shared" si="2"/>
        <v>5.3002407727550466E-2</v>
      </c>
      <c r="P229" s="5">
        <f t="shared" si="3"/>
        <v>2927.3927570088304</v>
      </c>
      <c r="Q229" s="35">
        <f t="shared" si="4"/>
        <v>8.2500000000000004E-2</v>
      </c>
      <c r="R229" s="5">
        <f t="shared" si="36"/>
        <v>216078.13067127008</v>
      </c>
      <c r="S229" s="5">
        <f t="shared" si="37"/>
        <v>860937.67289613606</v>
      </c>
      <c r="T229" s="5">
        <f t="shared" si="38"/>
        <v>423921.86932873097</v>
      </c>
      <c r="U229" s="5">
        <f t="shared" si="39"/>
        <v>1077015.8035674063</v>
      </c>
      <c r="V229" s="150"/>
      <c r="W229" s="2">
        <v>224</v>
      </c>
      <c r="X229" s="118">
        <v>51653</v>
      </c>
      <c r="Y229" s="5">
        <f t="shared" si="40"/>
        <v>420956.01300299168</v>
      </c>
      <c r="Z229" s="5">
        <f t="shared" si="41"/>
        <v>4696.0932728280159</v>
      </c>
      <c r="AA229" s="5">
        <f t="shared" si="5"/>
        <v>1889.7198528080712</v>
      </c>
      <c r="AB229" s="35">
        <f t="shared" si="6"/>
        <v>5.3869377163489274E-2</v>
      </c>
      <c r="AC229" s="5">
        <f t="shared" si="7"/>
        <v>2806.3734200199447</v>
      </c>
      <c r="AD229" s="35">
        <f t="shared" si="8"/>
        <v>0.08</v>
      </c>
      <c r="AE229" s="5">
        <f t="shared" si="42"/>
        <v>220933.70684981655</v>
      </c>
      <c r="AF229" s="5">
        <f t="shared" si="43"/>
        <v>830991.1862636588</v>
      </c>
      <c r="AG229" s="5">
        <f t="shared" si="9"/>
        <v>419066.29315018363</v>
      </c>
      <c r="AH229" s="5">
        <f t="shared" si="10"/>
        <v>1051924.8931134753</v>
      </c>
      <c r="AI229" s="150"/>
      <c r="AJ229" s="2">
        <v>224</v>
      </c>
      <c r="AK229" s="118">
        <v>51653</v>
      </c>
      <c r="AL229" s="5">
        <f t="shared" si="44"/>
        <v>416042.56431537366</v>
      </c>
      <c r="AM229" s="5">
        <f t="shared" si="45"/>
        <v>4585.0383715778862</v>
      </c>
      <c r="AN229" s="5">
        <f t="shared" si="11"/>
        <v>1898.0968103744312</v>
      </c>
      <c r="AO229" s="35">
        <f t="shared" si="12"/>
        <v>5.474719098026555E-2</v>
      </c>
      <c r="AP229" s="5">
        <f t="shared" si="13"/>
        <v>2686.941561203455</v>
      </c>
      <c r="AQ229" s="35">
        <f t="shared" si="14"/>
        <v>7.7499999999999999E-2</v>
      </c>
      <c r="AR229" s="5">
        <f t="shared" si="46"/>
        <v>225855.53249500063</v>
      </c>
      <c r="AS229" s="5">
        <f t="shared" si="47"/>
        <v>801193.06273844582</v>
      </c>
      <c r="AT229" s="5">
        <f t="shared" si="15"/>
        <v>414144.46750499925</v>
      </c>
      <c r="AU229" s="5">
        <f t="shared" si="16"/>
        <v>1027048.5952334465</v>
      </c>
      <c r="AV229" s="150"/>
      <c r="AW229" s="2">
        <v>224</v>
      </c>
      <c r="AX229" s="118">
        <v>51653</v>
      </c>
      <c r="AY229" s="5">
        <f t="shared" si="48"/>
        <v>411063.66157774115</v>
      </c>
      <c r="AZ229" s="5">
        <f t="shared" si="49"/>
        <v>4474.9728547377763</v>
      </c>
      <c r="BA229" s="5">
        <f t="shared" si="17"/>
        <v>1905.8249698768941</v>
      </c>
      <c r="BB229" s="35">
        <f t="shared" si="18"/>
        <v>5.5635906980304878E-2</v>
      </c>
      <c r="BC229" s="5">
        <f t="shared" si="19"/>
        <v>2569.1478848608822</v>
      </c>
      <c r="BD229" s="35">
        <f t="shared" si="20"/>
        <v>7.5000000000000011E-2</v>
      </c>
      <c r="BE229" s="5">
        <f t="shared" si="50"/>
        <v>230842.16339213599</v>
      </c>
      <c r="BF229" s="5">
        <f t="shared" si="51"/>
        <v>771551.75606912549</v>
      </c>
      <c r="BG229" s="5">
        <f t="shared" si="21"/>
        <v>409157.83660786424</v>
      </c>
      <c r="BH229" s="5">
        <f t="shared" si="22"/>
        <v>1002393.9194612615</v>
      </c>
      <c r="BI229" s="150"/>
      <c r="BJ229" s="2">
        <v>224</v>
      </c>
      <c r="BK229" s="118">
        <v>51653</v>
      </c>
      <c r="BL229" s="5">
        <f t="shared" si="52"/>
        <v>406020.86384997715</v>
      </c>
      <c r="BM229" s="5">
        <f t="shared" si="53"/>
        <v>4365.9281923596263</v>
      </c>
      <c r="BN229" s="5">
        <f t="shared" si="23"/>
        <v>1912.8854732660143</v>
      </c>
      <c r="BO229" s="35">
        <f t="shared" si="24"/>
        <v>5.6535581599259394E-2</v>
      </c>
      <c r="BP229" s="5">
        <f t="shared" si="25"/>
        <v>2453.042719093612</v>
      </c>
      <c r="BQ229" s="35">
        <f t="shared" si="26"/>
        <v>7.2499999999999995E-2</v>
      </c>
      <c r="BR229" s="5">
        <f t="shared" si="54"/>
        <v>235892.02162328904</v>
      </c>
      <c r="BS229" s="5">
        <f t="shared" si="55"/>
        <v>742075.89346526703</v>
      </c>
      <c r="BT229" s="5">
        <f t="shared" si="27"/>
        <v>404107.97837671114</v>
      </c>
      <c r="BU229" s="5">
        <f t="shared" si="28"/>
        <v>977967.91508855601</v>
      </c>
      <c r="BV229" s="150"/>
      <c r="BW229" s="2">
        <v>224</v>
      </c>
      <c r="BX229" s="118">
        <v>51653</v>
      </c>
      <c r="BY229" s="5">
        <f t="shared" si="56"/>
        <v>400915.86579601816</v>
      </c>
      <c r="BZ229" s="5">
        <f t="shared" si="57"/>
        <v>4257.9359691467689</v>
      </c>
      <c r="CA229" s="5">
        <f t="shared" si="29"/>
        <v>1919.260085336663</v>
      </c>
      <c r="CB229" s="35">
        <f t="shared" si="30"/>
        <v>5.7446269875879523E-2</v>
      </c>
      <c r="CC229" s="5">
        <f t="shared" si="31"/>
        <v>2338.6758838101059</v>
      </c>
      <c r="CD229" s="35">
        <f t="shared" si="32"/>
        <v>7.0000000000000007E-2</v>
      </c>
      <c r="CE229" s="5">
        <f t="shared" si="58"/>
        <v>241003.39428931885</v>
      </c>
      <c r="CF229" s="5">
        <f t="shared" si="59"/>
        <v>712774.26279955788</v>
      </c>
      <c r="CG229" s="5">
        <f t="shared" si="33"/>
        <v>398996.60571068147</v>
      </c>
      <c r="CH229" s="5">
        <f t="shared" si="34"/>
        <v>953777.6570888767</v>
      </c>
    </row>
    <row r="230" spans="9:86" ht="14.25" customHeight="1">
      <c r="I230" s="150"/>
      <c r="J230" s="2">
        <v>225</v>
      </c>
      <c r="K230" s="118">
        <v>51683</v>
      </c>
      <c r="L230" s="5">
        <f t="shared" si="35"/>
        <v>423921.86932873097</v>
      </c>
      <c r="M230" s="5">
        <f t="shared" si="0"/>
        <v>4808.1062659259223</v>
      </c>
      <c r="N230" s="5">
        <f t="shared" si="1"/>
        <v>1893.643414290897</v>
      </c>
      <c r="O230" s="35">
        <f t="shared" si="2"/>
        <v>5.3603559088548969E-2</v>
      </c>
      <c r="P230" s="5">
        <f t="shared" si="3"/>
        <v>2914.4628516350253</v>
      </c>
      <c r="Q230" s="35">
        <f t="shared" si="4"/>
        <v>8.2500000000000004E-2</v>
      </c>
      <c r="R230" s="5">
        <f t="shared" si="36"/>
        <v>217971.77408556096</v>
      </c>
      <c r="S230" s="5">
        <f t="shared" si="37"/>
        <v>863852.13574777113</v>
      </c>
      <c r="T230" s="5">
        <f t="shared" si="38"/>
        <v>422028.22591444006</v>
      </c>
      <c r="U230" s="5">
        <f t="shared" si="39"/>
        <v>1081823.9098333321</v>
      </c>
      <c r="V230" s="150"/>
      <c r="W230" s="2">
        <v>225</v>
      </c>
      <c r="X230" s="118">
        <v>51683</v>
      </c>
      <c r="Y230" s="5">
        <f t="shared" si="40"/>
        <v>419066.29315018363</v>
      </c>
      <c r="Z230" s="5">
        <f t="shared" si="41"/>
        <v>4696.0932728280159</v>
      </c>
      <c r="AA230" s="5">
        <f t="shared" si="5"/>
        <v>1902.3179851601249</v>
      </c>
      <c r="AB230" s="35">
        <f t="shared" si="6"/>
        <v>5.4473042082009066E-2</v>
      </c>
      <c r="AC230" s="5">
        <f t="shared" si="7"/>
        <v>2793.775287667891</v>
      </c>
      <c r="AD230" s="35">
        <f t="shared" si="8"/>
        <v>0.08</v>
      </c>
      <c r="AE230" s="5">
        <f t="shared" si="42"/>
        <v>222836.02483497668</v>
      </c>
      <c r="AF230" s="5">
        <f t="shared" si="43"/>
        <v>833784.96155132668</v>
      </c>
      <c r="AG230" s="5">
        <f t="shared" si="9"/>
        <v>417163.97516502353</v>
      </c>
      <c r="AH230" s="5">
        <f t="shared" si="10"/>
        <v>1056620.9863863033</v>
      </c>
      <c r="AI230" s="150"/>
      <c r="AJ230" s="2">
        <v>225</v>
      </c>
      <c r="AK230" s="118">
        <v>51683</v>
      </c>
      <c r="AL230" s="5">
        <f t="shared" si="44"/>
        <v>414144.46750499925</v>
      </c>
      <c r="AM230" s="5">
        <f t="shared" si="45"/>
        <v>4585.0383715778862</v>
      </c>
      <c r="AN230" s="5">
        <f t="shared" si="11"/>
        <v>1910.3553522747661</v>
      </c>
      <c r="AO230" s="35">
        <f t="shared" si="12"/>
        <v>5.5353303076589977E-2</v>
      </c>
      <c r="AP230" s="5">
        <f t="shared" si="13"/>
        <v>2674.6830193031201</v>
      </c>
      <c r="AQ230" s="35">
        <f t="shared" si="14"/>
        <v>7.7499999999999999E-2</v>
      </c>
      <c r="AR230" s="5">
        <f t="shared" si="46"/>
        <v>227765.88784727539</v>
      </c>
      <c r="AS230" s="5">
        <f t="shared" si="47"/>
        <v>803867.74575774895</v>
      </c>
      <c r="AT230" s="5">
        <f t="shared" si="15"/>
        <v>412234.11215272447</v>
      </c>
      <c r="AU230" s="5">
        <f t="shared" si="16"/>
        <v>1031633.6336050243</v>
      </c>
      <c r="AV230" s="150"/>
      <c r="AW230" s="2">
        <v>225</v>
      </c>
      <c r="AX230" s="118">
        <v>51683</v>
      </c>
      <c r="AY230" s="5">
        <f t="shared" si="48"/>
        <v>409157.83660786424</v>
      </c>
      <c r="AZ230" s="5">
        <f t="shared" si="49"/>
        <v>4474.9728547377763</v>
      </c>
      <c r="BA230" s="5">
        <f t="shared" si="17"/>
        <v>1917.7363759386249</v>
      </c>
      <c r="BB230" s="35">
        <f t="shared" si="18"/>
        <v>5.6244398743653876E-2</v>
      </c>
      <c r="BC230" s="5">
        <f t="shared" si="19"/>
        <v>2557.2364787991514</v>
      </c>
      <c r="BD230" s="35">
        <f t="shared" si="20"/>
        <v>7.4999999999999997E-2</v>
      </c>
      <c r="BE230" s="5">
        <f t="shared" si="50"/>
        <v>232759.89976807463</v>
      </c>
      <c r="BF230" s="5">
        <f t="shared" si="51"/>
        <v>774108.99254792463</v>
      </c>
      <c r="BG230" s="5">
        <f t="shared" si="21"/>
        <v>407240.10023192561</v>
      </c>
      <c r="BH230" s="5">
        <f t="shared" si="22"/>
        <v>1006868.8923159993</v>
      </c>
      <c r="BI230" s="150"/>
      <c r="BJ230" s="2">
        <v>225</v>
      </c>
      <c r="BK230" s="118">
        <v>51683</v>
      </c>
      <c r="BL230" s="5">
        <f t="shared" si="52"/>
        <v>404107.97837671114</v>
      </c>
      <c r="BM230" s="5">
        <f t="shared" si="53"/>
        <v>4365.9281923596263</v>
      </c>
      <c r="BN230" s="5">
        <f t="shared" si="23"/>
        <v>1924.4424896669966</v>
      </c>
      <c r="BO230" s="35">
        <f t="shared" si="24"/>
        <v>5.7146384411337403E-2</v>
      </c>
      <c r="BP230" s="5">
        <f t="shared" si="25"/>
        <v>2441.4857026926297</v>
      </c>
      <c r="BQ230" s="35">
        <f t="shared" si="26"/>
        <v>7.2499999999999995E-2</v>
      </c>
      <c r="BR230" s="5">
        <f t="shared" si="54"/>
        <v>237816.46411295605</v>
      </c>
      <c r="BS230" s="5">
        <f t="shared" si="55"/>
        <v>744517.37916795968</v>
      </c>
      <c r="BT230" s="5">
        <f t="shared" si="27"/>
        <v>402183.53588704416</v>
      </c>
      <c r="BU230" s="5">
        <f t="shared" si="28"/>
        <v>982333.84328091575</v>
      </c>
      <c r="BV230" s="150"/>
      <c r="BW230" s="2">
        <v>225</v>
      </c>
      <c r="BX230" s="118">
        <v>51683</v>
      </c>
      <c r="BY230" s="5">
        <f t="shared" si="56"/>
        <v>398996.60571068147</v>
      </c>
      <c r="BZ230" s="5">
        <f t="shared" si="57"/>
        <v>4257.9359691467689</v>
      </c>
      <c r="CA230" s="5">
        <f t="shared" si="29"/>
        <v>1930.4557691677937</v>
      </c>
      <c r="CB230" s="35">
        <f t="shared" si="30"/>
        <v>5.8059314035395986E-2</v>
      </c>
      <c r="CC230" s="5">
        <f t="shared" si="31"/>
        <v>2327.4801999789752</v>
      </c>
      <c r="CD230" s="35">
        <f t="shared" si="32"/>
        <v>7.0000000000000007E-2</v>
      </c>
      <c r="CE230" s="5">
        <f t="shared" si="58"/>
        <v>242933.85005848666</v>
      </c>
      <c r="CF230" s="5">
        <f t="shared" si="59"/>
        <v>715101.7429995368</v>
      </c>
      <c r="CG230" s="5">
        <f t="shared" si="33"/>
        <v>397066.14994151366</v>
      </c>
      <c r="CH230" s="5">
        <f t="shared" si="34"/>
        <v>958035.59305802349</v>
      </c>
    </row>
    <row r="231" spans="9:86" ht="14.25" customHeight="1">
      <c r="I231" s="150"/>
      <c r="J231" s="2">
        <v>226</v>
      </c>
      <c r="K231" s="118">
        <v>51714</v>
      </c>
      <c r="L231" s="5">
        <f t="shared" si="35"/>
        <v>422028.22591444006</v>
      </c>
      <c r="M231" s="5">
        <f t="shared" si="0"/>
        <v>4808.1062659259223</v>
      </c>
      <c r="N231" s="5">
        <f t="shared" si="1"/>
        <v>1906.6622127641467</v>
      </c>
      <c r="O231" s="35">
        <f t="shared" si="2"/>
        <v>5.4214256649763357E-2</v>
      </c>
      <c r="P231" s="5">
        <f t="shared" si="3"/>
        <v>2901.4440531617756</v>
      </c>
      <c r="Q231" s="35">
        <f t="shared" si="4"/>
        <v>8.2500000000000018E-2</v>
      </c>
      <c r="R231" s="5">
        <f t="shared" si="36"/>
        <v>219878.4362983251</v>
      </c>
      <c r="S231" s="5">
        <f t="shared" si="37"/>
        <v>866753.5798009329</v>
      </c>
      <c r="T231" s="5">
        <f t="shared" si="38"/>
        <v>420121.56370167591</v>
      </c>
      <c r="U231" s="5">
        <f t="shared" si="39"/>
        <v>1086632.0160992581</v>
      </c>
      <c r="V231" s="150"/>
      <c r="W231" s="2">
        <v>226</v>
      </c>
      <c r="X231" s="118">
        <v>51714</v>
      </c>
      <c r="Y231" s="5">
        <f t="shared" si="40"/>
        <v>417163.97516502353</v>
      </c>
      <c r="Z231" s="5">
        <f t="shared" si="41"/>
        <v>4696.0932728280159</v>
      </c>
      <c r="AA231" s="5">
        <f t="shared" si="5"/>
        <v>1915.0001050611922</v>
      </c>
      <c r="AB231" s="35">
        <f t="shared" si="6"/>
        <v>5.5086255354728983E-2</v>
      </c>
      <c r="AC231" s="5">
        <f t="shared" si="7"/>
        <v>2781.0931677668236</v>
      </c>
      <c r="AD231" s="35">
        <f t="shared" si="8"/>
        <v>0.08</v>
      </c>
      <c r="AE231" s="5">
        <f t="shared" si="42"/>
        <v>224751.02494003787</v>
      </c>
      <c r="AF231" s="5">
        <f t="shared" si="43"/>
        <v>836566.05471909349</v>
      </c>
      <c r="AG231" s="5">
        <f t="shared" si="9"/>
        <v>415248.97505996231</v>
      </c>
      <c r="AH231" s="5">
        <f t="shared" si="10"/>
        <v>1061317.0796591314</v>
      </c>
      <c r="AI231" s="150"/>
      <c r="AJ231" s="2">
        <v>226</v>
      </c>
      <c r="AK231" s="118">
        <v>51714</v>
      </c>
      <c r="AL231" s="5">
        <f t="shared" si="44"/>
        <v>412234.11215272447</v>
      </c>
      <c r="AM231" s="5">
        <f t="shared" si="45"/>
        <v>4585.0383715778862</v>
      </c>
      <c r="AN231" s="5">
        <f t="shared" si="11"/>
        <v>1922.693063924874</v>
      </c>
      <c r="AO231" s="35">
        <f t="shared" si="12"/>
        <v>5.5968965417764013E-2</v>
      </c>
      <c r="AP231" s="5">
        <f t="shared" si="13"/>
        <v>2662.3453076530122</v>
      </c>
      <c r="AQ231" s="35">
        <f t="shared" si="14"/>
        <v>7.7499999999999999E-2</v>
      </c>
      <c r="AR231" s="5">
        <f t="shared" si="46"/>
        <v>229688.58091120026</v>
      </c>
      <c r="AS231" s="5">
        <f t="shared" si="47"/>
        <v>806530.09106540191</v>
      </c>
      <c r="AT231" s="5">
        <f t="shared" si="15"/>
        <v>410311.41908879962</v>
      </c>
      <c r="AU231" s="5">
        <f t="shared" si="16"/>
        <v>1036218.6719766022</v>
      </c>
      <c r="AV231" s="150"/>
      <c r="AW231" s="2">
        <v>226</v>
      </c>
      <c r="AX231" s="118">
        <v>51714</v>
      </c>
      <c r="AY231" s="5">
        <f t="shared" si="48"/>
        <v>407240.10023192561</v>
      </c>
      <c r="AZ231" s="5">
        <f t="shared" si="49"/>
        <v>4474.9728547377763</v>
      </c>
      <c r="BA231" s="5">
        <f t="shared" si="17"/>
        <v>1929.7222282882412</v>
      </c>
      <c r="BB231" s="35">
        <f t="shared" si="18"/>
        <v>5.6862442392758075E-2</v>
      </c>
      <c r="BC231" s="5">
        <f t="shared" si="19"/>
        <v>2545.250626449535</v>
      </c>
      <c r="BD231" s="35">
        <f t="shared" si="20"/>
        <v>7.5000000000000011E-2</v>
      </c>
      <c r="BE231" s="5">
        <f t="shared" si="50"/>
        <v>234689.62199636287</v>
      </c>
      <c r="BF231" s="5">
        <f t="shared" si="51"/>
        <v>776654.24317437422</v>
      </c>
      <c r="BG231" s="5">
        <f t="shared" si="21"/>
        <v>405310.37800363736</v>
      </c>
      <c r="BH231" s="5">
        <f t="shared" si="22"/>
        <v>1011343.865170737</v>
      </c>
      <c r="BI231" s="150"/>
      <c r="BJ231" s="2">
        <v>226</v>
      </c>
      <c r="BK231" s="118">
        <v>51714</v>
      </c>
      <c r="BL231" s="5">
        <f t="shared" si="52"/>
        <v>402183.53588704416</v>
      </c>
      <c r="BM231" s="5">
        <f t="shared" si="53"/>
        <v>4365.9281923596263</v>
      </c>
      <c r="BN231" s="5">
        <f t="shared" si="23"/>
        <v>1936.0693297087346</v>
      </c>
      <c r="BO231" s="35">
        <f t="shared" si="24"/>
        <v>5.7766740513788474E-2</v>
      </c>
      <c r="BP231" s="5">
        <f t="shared" si="25"/>
        <v>2429.8588626508918</v>
      </c>
      <c r="BQ231" s="35">
        <f t="shared" si="26"/>
        <v>7.2499999999999995E-2</v>
      </c>
      <c r="BR231" s="5">
        <f t="shared" si="54"/>
        <v>239752.53344266478</v>
      </c>
      <c r="BS231" s="5">
        <f t="shared" si="55"/>
        <v>746947.23803061061</v>
      </c>
      <c r="BT231" s="5">
        <f t="shared" si="27"/>
        <v>400247.4665573354</v>
      </c>
      <c r="BU231" s="5">
        <f t="shared" si="28"/>
        <v>986699.77147327538</v>
      </c>
      <c r="BV231" s="150"/>
      <c r="BW231" s="2">
        <v>226</v>
      </c>
      <c r="BX231" s="118">
        <v>51714</v>
      </c>
      <c r="BY231" s="5">
        <f t="shared" si="56"/>
        <v>397066.14994151366</v>
      </c>
      <c r="BZ231" s="5">
        <f t="shared" si="57"/>
        <v>4257.9359691467689</v>
      </c>
      <c r="CA231" s="5">
        <f t="shared" si="29"/>
        <v>1941.7167611546056</v>
      </c>
      <c r="CB231" s="35">
        <f t="shared" si="30"/>
        <v>5.8681912666912944E-2</v>
      </c>
      <c r="CC231" s="5">
        <f t="shared" si="31"/>
        <v>2316.2192079921633</v>
      </c>
      <c r="CD231" s="35">
        <f t="shared" si="32"/>
        <v>7.0000000000000007E-2</v>
      </c>
      <c r="CE231" s="5">
        <f t="shared" si="58"/>
        <v>244875.56681964127</v>
      </c>
      <c r="CF231" s="5">
        <f t="shared" si="59"/>
        <v>717417.962207529</v>
      </c>
      <c r="CG231" s="5">
        <f t="shared" si="33"/>
        <v>395124.43318035908</v>
      </c>
      <c r="CH231" s="5">
        <f t="shared" si="34"/>
        <v>962293.52902717027</v>
      </c>
    </row>
    <row r="232" spans="9:86" ht="14.25" customHeight="1">
      <c r="I232" s="150"/>
      <c r="J232" s="2">
        <v>227</v>
      </c>
      <c r="K232" s="118">
        <v>51745</v>
      </c>
      <c r="L232" s="5">
        <f t="shared" si="35"/>
        <v>420121.56370167591</v>
      </c>
      <c r="M232" s="5">
        <f t="shared" si="0"/>
        <v>4808.1062659259223</v>
      </c>
      <c r="N232" s="5">
        <f t="shared" si="1"/>
        <v>1919.7705154769005</v>
      </c>
      <c r="O232" s="35">
        <f t="shared" si="2"/>
        <v>5.4834714939986567E-2</v>
      </c>
      <c r="P232" s="5">
        <f t="shared" si="3"/>
        <v>2888.3357504490218</v>
      </c>
      <c r="Q232" s="35">
        <f t="shared" si="4"/>
        <v>8.2500000000000004E-2</v>
      </c>
      <c r="R232" s="5">
        <f t="shared" si="36"/>
        <v>221798.20681380201</v>
      </c>
      <c r="S232" s="5">
        <f t="shared" si="37"/>
        <v>869641.91555138188</v>
      </c>
      <c r="T232" s="5">
        <f t="shared" si="38"/>
        <v>418201.79318619904</v>
      </c>
      <c r="U232" s="5">
        <f t="shared" si="39"/>
        <v>1091440.1223651839</v>
      </c>
      <c r="V232" s="150"/>
      <c r="W232" s="2">
        <v>227</v>
      </c>
      <c r="X232" s="118">
        <v>51745</v>
      </c>
      <c r="Y232" s="5">
        <f t="shared" si="40"/>
        <v>415248.97505996231</v>
      </c>
      <c r="Z232" s="5">
        <f t="shared" si="41"/>
        <v>4696.0932728280159</v>
      </c>
      <c r="AA232" s="5">
        <f t="shared" si="5"/>
        <v>1927.7667724282669</v>
      </c>
      <c r="AB232" s="35">
        <f t="shared" si="6"/>
        <v>5.570923146962313E-2</v>
      </c>
      <c r="AC232" s="5">
        <f t="shared" si="7"/>
        <v>2768.326500399749</v>
      </c>
      <c r="AD232" s="35">
        <f t="shared" si="8"/>
        <v>0.08</v>
      </c>
      <c r="AE232" s="5">
        <f t="shared" si="42"/>
        <v>226678.79171246613</v>
      </c>
      <c r="AF232" s="5">
        <f t="shared" si="43"/>
        <v>839334.38121949323</v>
      </c>
      <c r="AG232" s="5">
        <f t="shared" si="9"/>
        <v>413321.20828753401</v>
      </c>
      <c r="AH232" s="5">
        <f t="shared" si="10"/>
        <v>1066013.1729319594</v>
      </c>
      <c r="AI232" s="150"/>
      <c r="AJ232" s="2">
        <v>227</v>
      </c>
      <c r="AK232" s="118">
        <v>51745</v>
      </c>
      <c r="AL232" s="5">
        <f t="shared" si="44"/>
        <v>410311.41908879962</v>
      </c>
      <c r="AM232" s="5">
        <f t="shared" si="45"/>
        <v>4585.0383715778862</v>
      </c>
      <c r="AN232" s="5">
        <f t="shared" si="11"/>
        <v>1935.1104566293889</v>
      </c>
      <c r="AO232" s="35">
        <f t="shared" si="12"/>
        <v>5.65943924522537E-2</v>
      </c>
      <c r="AP232" s="5">
        <f t="shared" si="13"/>
        <v>2649.9279149484973</v>
      </c>
      <c r="AQ232" s="35">
        <f t="shared" si="14"/>
        <v>7.7499999999999986E-2</v>
      </c>
      <c r="AR232" s="5">
        <f t="shared" si="46"/>
        <v>231623.69136782966</v>
      </c>
      <c r="AS232" s="5">
        <f t="shared" si="47"/>
        <v>809180.01898035046</v>
      </c>
      <c r="AT232" s="5">
        <f t="shared" si="15"/>
        <v>408376.30863217026</v>
      </c>
      <c r="AU232" s="5">
        <f t="shared" si="16"/>
        <v>1040803.7103481801</v>
      </c>
      <c r="AV232" s="150"/>
      <c r="AW232" s="2">
        <v>227</v>
      </c>
      <c r="AX232" s="118">
        <v>51745</v>
      </c>
      <c r="AY232" s="5">
        <f t="shared" si="48"/>
        <v>405310.37800363736</v>
      </c>
      <c r="AZ232" s="5">
        <f t="shared" si="49"/>
        <v>4474.9728547377763</v>
      </c>
      <c r="BA232" s="5">
        <f t="shared" si="17"/>
        <v>1941.7829922150431</v>
      </c>
      <c r="BB232" s="35">
        <f t="shared" si="18"/>
        <v>5.7490252337855027E-2</v>
      </c>
      <c r="BC232" s="5">
        <f t="shared" si="19"/>
        <v>2533.1898625227332</v>
      </c>
      <c r="BD232" s="35">
        <f t="shared" si="20"/>
        <v>7.4999999999999997E-2</v>
      </c>
      <c r="BE232" s="5">
        <f t="shared" si="50"/>
        <v>236631.40498857791</v>
      </c>
      <c r="BF232" s="5">
        <f t="shared" si="51"/>
        <v>779187.43303689698</v>
      </c>
      <c r="BG232" s="5">
        <f t="shared" si="21"/>
        <v>403368.59501142229</v>
      </c>
      <c r="BH232" s="5">
        <f t="shared" si="22"/>
        <v>1015818.8380254749</v>
      </c>
      <c r="BI232" s="150"/>
      <c r="BJ232" s="2">
        <v>227</v>
      </c>
      <c r="BK232" s="118">
        <v>51745</v>
      </c>
      <c r="BL232" s="5">
        <f t="shared" si="52"/>
        <v>400247.4665573354</v>
      </c>
      <c r="BM232" s="5">
        <f t="shared" si="53"/>
        <v>4365.9281923596263</v>
      </c>
      <c r="BN232" s="5">
        <f t="shared" si="23"/>
        <v>1947.7664152423918</v>
      </c>
      <c r="BO232" s="35">
        <f t="shared" si="24"/>
        <v>5.839686427986545E-2</v>
      </c>
      <c r="BP232" s="5">
        <f t="shared" si="25"/>
        <v>2418.1617771172346</v>
      </c>
      <c r="BQ232" s="35">
        <f t="shared" si="26"/>
        <v>7.2499999999999995E-2</v>
      </c>
      <c r="BR232" s="5">
        <f t="shared" si="54"/>
        <v>241700.29985790717</v>
      </c>
      <c r="BS232" s="5">
        <f t="shared" si="55"/>
        <v>749365.3998077279</v>
      </c>
      <c r="BT232" s="5">
        <f t="shared" si="27"/>
        <v>398299.700142093</v>
      </c>
      <c r="BU232" s="5">
        <f t="shared" si="28"/>
        <v>991065.69966563513</v>
      </c>
      <c r="BV232" s="150"/>
      <c r="BW232" s="2">
        <v>227</v>
      </c>
      <c r="BX232" s="118">
        <v>51745</v>
      </c>
      <c r="BY232" s="5">
        <f t="shared" si="56"/>
        <v>395124.43318035908</v>
      </c>
      <c r="BZ232" s="5">
        <f t="shared" si="57"/>
        <v>4257.9359691467689</v>
      </c>
      <c r="CA232" s="5">
        <f t="shared" si="29"/>
        <v>1953.0434422613407</v>
      </c>
      <c r="CB232" s="35">
        <f t="shared" si="30"/>
        <v>5.931428010790267E-2</v>
      </c>
      <c r="CC232" s="5">
        <f t="shared" si="31"/>
        <v>2304.8925268854282</v>
      </c>
      <c r="CD232" s="35">
        <f t="shared" si="32"/>
        <v>7.0000000000000007E-2</v>
      </c>
      <c r="CE232" s="5">
        <f t="shared" si="58"/>
        <v>246828.61026190262</v>
      </c>
      <c r="CF232" s="5">
        <f t="shared" si="59"/>
        <v>719722.85473441437</v>
      </c>
      <c r="CG232" s="5">
        <f t="shared" si="33"/>
        <v>393171.38973809773</v>
      </c>
      <c r="CH232" s="5">
        <f t="shared" si="34"/>
        <v>966551.46499631694</v>
      </c>
    </row>
    <row r="233" spans="9:86" ht="14.25" customHeight="1">
      <c r="I233" s="150"/>
      <c r="J233" s="2">
        <v>228</v>
      </c>
      <c r="K233" s="118">
        <v>51775</v>
      </c>
      <c r="L233" s="5">
        <f t="shared" si="35"/>
        <v>418201.79318619904</v>
      </c>
      <c r="M233" s="5">
        <f t="shared" si="0"/>
        <v>4808.1062659259223</v>
      </c>
      <c r="N233" s="5">
        <f t="shared" si="1"/>
        <v>1932.9689377708041</v>
      </c>
      <c r="O233" s="35">
        <f t="shared" si="2"/>
        <v>5.546515493519677E-2</v>
      </c>
      <c r="P233" s="5">
        <f t="shared" si="3"/>
        <v>2875.1373281551182</v>
      </c>
      <c r="Q233" s="35">
        <f t="shared" si="4"/>
        <v>8.2500000000000004E-2</v>
      </c>
      <c r="R233" s="5">
        <f t="shared" si="36"/>
        <v>223731.17575157282</v>
      </c>
      <c r="S233" s="5">
        <f t="shared" si="37"/>
        <v>872517.05287953699</v>
      </c>
      <c r="T233" s="5">
        <f t="shared" si="38"/>
        <v>416268.82424842822</v>
      </c>
      <c r="U233" s="5">
        <f t="shared" si="39"/>
        <v>1096248.2286311099</v>
      </c>
      <c r="V233" s="150"/>
      <c r="W233" s="2">
        <v>228</v>
      </c>
      <c r="X233" s="118">
        <v>51775</v>
      </c>
      <c r="Y233" s="5">
        <f t="shared" si="40"/>
        <v>413321.20828753401</v>
      </c>
      <c r="Z233" s="5">
        <f t="shared" si="41"/>
        <v>4696.0932728280159</v>
      </c>
      <c r="AA233" s="5">
        <f t="shared" si="5"/>
        <v>1940.6185509111224</v>
      </c>
      <c r="AB233" s="35">
        <f t="shared" si="6"/>
        <v>5.6342191361090699E-2</v>
      </c>
      <c r="AC233" s="5">
        <f t="shared" si="7"/>
        <v>2755.4747219168935</v>
      </c>
      <c r="AD233" s="35">
        <f t="shared" si="8"/>
        <v>0.08</v>
      </c>
      <c r="AE233" s="5">
        <f t="shared" si="42"/>
        <v>228619.41026337724</v>
      </c>
      <c r="AF233" s="5">
        <f t="shared" si="43"/>
        <v>842089.85594141018</v>
      </c>
      <c r="AG233" s="5">
        <f t="shared" si="9"/>
        <v>411380.58973662287</v>
      </c>
      <c r="AH233" s="5">
        <f t="shared" si="10"/>
        <v>1070709.2662047874</v>
      </c>
      <c r="AI233" s="150"/>
      <c r="AJ233" s="2">
        <v>228</v>
      </c>
      <c r="AK233" s="118">
        <v>51775</v>
      </c>
      <c r="AL233" s="5">
        <f t="shared" si="44"/>
        <v>408376.30863217026</v>
      </c>
      <c r="AM233" s="5">
        <f t="shared" si="45"/>
        <v>4585.0383715778862</v>
      </c>
      <c r="AN233" s="5">
        <f t="shared" si="11"/>
        <v>1947.6080449951201</v>
      </c>
      <c r="AO233" s="35">
        <f t="shared" si="12"/>
        <v>5.7229805074202444E-2</v>
      </c>
      <c r="AP233" s="5">
        <f t="shared" si="13"/>
        <v>2637.4303265827662</v>
      </c>
      <c r="AQ233" s="35">
        <f t="shared" si="14"/>
        <v>7.7499999999999999E-2</v>
      </c>
      <c r="AR233" s="5">
        <f t="shared" si="46"/>
        <v>233571.29941282477</v>
      </c>
      <c r="AS233" s="5">
        <f t="shared" si="47"/>
        <v>811817.44930693321</v>
      </c>
      <c r="AT233" s="5">
        <f t="shared" si="15"/>
        <v>406428.70058717515</v>
      </c>
      <c r="AU233" s="5">
        <f t="shared" si="16"/>
        <v>1045388.748719758</v>
      </c>
      <c r="AV233" s="150"/>
      <c r="AW233" s="2">
        <v>228</v>
      </c>
      <c r="AX233" s="118">
        <v>51775</v>
      </c>
      <c r="AY233" s="5">
        <f t="shared" si="48"/>
        <v>403368.59501142229</v>
      </c>
      <c r="AZ233" s="5">
        <f t="shared" si="49"/>
        <v>4474.9728547377763</v>
      </c>
      <c r="BA233" s="5">
        <f t="shared" si="17"/>
        <v>1953.9191359163869</v>
      </c>
      <c r="BB233" s="35">
        <f t="shared" si="18"/>
        <v>5.8128049434122871E-2</v>
      </c>
      <c r="BC233" s="5">
        <f t="shared" si="19"/>
        <v>2521.0537188213893</v>
      </c>
      <c r="BD233" s="35">
        <f t="shared" si="20"/>
        <v>7.5000000000000011E-2</v>
      </c>
      <c r="BE233" s="5">
        <f t="shared" si="50"/>
        <v>238585.32412449431</v>
      </c>
      <c r="BF233" s="5">
        <f t="shared" si="51"/>
        <v>781708.48675571836</v>
      </c>
      <c r="BG233" s="5">
        <f t="shared" si="21"/>
        <v>401414.6758755059</v>
      </c>
      <c r="BH233" s="5">
        <f t="shared" si="22"/>
        <v>1020293.8108802127</v>
      </c>
      <c r="BI233" s="150"/>
      <c r="BJ233" s="2">
        <v>228</v>
      </c>
      <c r="BK233" s="118">
        <v>51775</v>
      </c>
      <c r="BL233" s="5">
        <f t="shared" si="52"/>
        <v>398299.700142093</v>
      </c>
      <c r="BM233" s="5">
        <f t="shared" si="53"/>
        <v>4365.9281923596263</v>
      </c>
      <c r="BN233" s="5">
        <f t="shared" si="23"/>
        <v>1959.5341706678146</v>
      </c>
      <c r="BO233" s="35">
        <f t="shared" si="24"/>
        <v>5.9036976527034879E-2</v>
      </c>
      <c r="BP233" s="5">
        <f t="shared" si="25"/>
        <v>2406.3940216918118</v>
      </c>
      <c r="BQ233" s="35">
        <f t="shared" si="26"/>
        <v>7.2499999999999995E-2</v>
      </c>
      <c r="BR233" s="5">
        <f t="shared" si="54"/>
        <v>243659.83402857499</v>
      </c>
      <c r="BS233" s="5">
        <f t="shared" si="55"/>
        <v>751771.79382941965</v>
      </c>
      <c r="BT233" s="5">
        <f t="shared" si="27"/>
        <v>396340.16597142519</v>
      </c>
      <c r="BU233" s="5">
        <f t="shared" si="28"/>
        <v>995431.62785799464</v>
      </c>
      <c r="BV233" s="150"/>
      <c r="BW233" s="2">
        <v>228</v>
      </c>
      <c r="BX233" s="118">
        <v>51775</v>
      </c>
      <c r="BY233" s="5">
        <f t="shared" si="56"/>
        <v>393171.38973809773</v>
      </c>
      <c r="BZ233" s="5">
        <f t="shared" si="57"/>
        <v>4257.9359691467689</v>
      </c>
      <c r="CA233" s="5">
        <f t="shared" si="29"/>
        <v>1964.436195674532</v>
      </c>
      <c r="CB233" s="35">
        <f t="shared" si="30"/>
        <v>5.9956637139332962E-2</v>
      </c>
      <c r="CC233" s="5">
        <f t="shared" si="31"/>
        <v>2293.4997734722369</v>
      </c>
      <c r="CD233" s="35">
        <f t="shared" si="32"/>
        <v>7.0000000000000007E-2</v>
      </c>
      <c r="CE233" s="5">
        <f t="shared" si="58"/>
        <v>248793.04645757715</v>
      </c>
      <c r="CF233" s="5">
        <f t="shared" si="59"/>
        <v>722016.35450788657</v>
      </c>
      <c r="CG233" s="5">
        <f t="shared" si="33"/>
        <v>391206.9535424232</v>
      </c>
      <c r="CH233" s="5">
        <f t="shared" si="34"/>
        <v>970809.40096546372</v>
      </c>
    </row>
    <row r="234" spans="9:86" ht="14.25" customHeight="1">
      <c r="I234" s="150"/>
      <c r="J234" s="2">
        <v>229</v>
      </c>
      <c r="K234" s="118">
        <v>51806</v>
      </c>
      <c r="L234" s="5">
        <f t="shared" si="35"/>
        <v>416268.82424842822</v>
      </c>
      <c r="M234" s="5">
        <f t="shared" si="0"/>
        <v>4808.1062659259223</v>
      </c>
      <c r="N234" s="5">
        <f t="shared" si="1"/>
        <v>1946.2580992179783</v>
      </c>
      <c r="O234" s="35">
        <f t="shared" si="2"/>
        <v>5.6105804302744214E-2</v>
      </c>
      <c r="P234" s="5">
        <f t="shared" si="3"/>
        <v>2861.8481667079441</v>
      </c>
      <c r="Q234" s="35">
        <f t="shared" si="4"/>
        <v>8.2500000000000004E-2</v>
      </c>
      <c r="R234" s="5">
        <f t="shared" si="36"/>
        <v>225677.43385079081</v>
      </c>
      <c r="S234" s="5">
        <f t="shared" si="37"/>
        <v>875378.90104624489</v>
      </c>
      <c r="T234" s="5">
        <f t="shared" si="38"/>
        <v>414322.56614921027</v>
      </c>
      <c r="U234" s="5">
        <f t="shared" si="39"/>
        <v>1101056.3348970357</v>
      </c>
      <c r="V234" s="150"/>
      <c r="W234" s="2">
        <v>229</v>
      </c>
      <c r="X234" s="118">
        <v>51806</v>
      </c>
      <c r="Y234" s="5">
        <f t="shared" si="40"/>
        <v>411380.58973662287</v>
      </c>
      <c r="Z234" s="5">
        <f t="shared" si="41"/>
        <v>4696.0932728280159</v>
      </c>
      <c r="AA234" s="5">
        <f t="shared" si="5"/>
        <v>1953.5560079171964</v>
      </c>
      <c r="AB234" s="35">
        <f t="shared" si="6"/>
        <v>5.6985362654117924E-2</v>
      </c>
      <c r="AC234" s="5">
        <f t="shared" si="7"/>
        <v>2742.5372649108194</v>
      </c>
      <c r="AD234" s="35">
        <f t="shared" si="8"/>
        <v>0.08</v>
      </c>
      <c r="AE234" s="5">
        <f t="shared" si="42"/>
        <v>230572.96627129443</v>
      </c>
      <c r="AF234" s="5">
        <f t="shared" si="43"/>
        <v>844832.39320632105</v>
      </c>
      <c r="AG234" s="5">
        <f t="shared" si="9"/>
        <v>409427.03372870566</v>
      </c>
      <c r="AH234" s="5">
        <f t="shared" si="10"/>
        <v>1075405.3594776154</v>
      </c>
      <c r="AI234" s="150"/>
      <c r="AJ234" s="2">
        <v>229</v>
      </c>
      <c r="AK234" s="118">
        <v>51806</v>
      </c>
      <c r="AL234" s="5">
        <f t="shared" si="44"/>
        <v>406428.70058717515</v>
      </c>
      <c r="AM234" s="5">
        <f t="shared" si="45"/>
        <v>4585.0383715778862</v>
      </c>
      <c r="AN234" s="5">
        <f t="shared" si="11"/>
        <v>1960.1863469523801</v>
      </c>
      <c r="AO234" s="35">
        <f t="shared" si="12"/>
        <v>5.7875430867568023E-2</v>
      </c>
      <c r="AP234" s="5">
        <f t="shared" si="13"/>
        <v>2624.8520246255061</v>
      </c>
      <c r="AQ234" s="35">
        <f t="shared" si="14"/>
        <v>7.7499999999999999E-2</v>
      </c>
      <c r="AR234" s="5">
        <f t="shared" si="46"/>
        <v>235531.48575977713</v>
      </c>
      <c r="AS234" s="5">
        <f t="shared" si="47"/>
        <v>814442.30133155873</v>
      </c>
      <c r="AT234" s="5">
        <f t="shared" si="15"/>
        <v>404468.51424022275</v>
      </c>
      <c r="AU234" s="5">
        <f t="shared" si="16"/>
        <v>1049973.7870913357</v>
      </c>
      <c r="AV234" s="150"/>
      <c r="AW234" s="2">
        <v>229</v>
      </c>
      <c r="AX234" s="118">
        <v>51806</v>
      </c>
      <c r="AY234" s="5">
        <f t="shared" si="48"/>
        <v>401414.6758755059</v>
      </c>
      <c r="AZ234" s="5">
        <f t="shared" si="49"/>
        <v>4474.9728547377763</v>
      </c>
      <c r="BA234" s="5">
        <f t="shared" si="17"/>
        <v>1966.1311305158647</v>
      </c>
      <c r="BB234" s="35">
        <f t="shared" si="18"/>
        <v>5.8776061225792472E-2</v>
      </c>
      <c r="BC234" s="5">
        <f t="shared" si="19"/>
        <v>2508.8417242219116</v>
      </c>
      <c r="BD234" s="35">
        <f t="shared" si="20"/>
        <v>7.4999999999999997E-2</v>
      </c>
      <c r="BE234" s="5">
        <f t="shared" si="50"/>
        <v>240551.45525501017</v>
      </c>
      <c r="BF234" s="5">
        <f t="shared" si="51"/>
        <v>784217.3284799403</v>
      </c>
      <c r="BG234" s="5">
        <f t="shared" si="21"/>
        <v>399448.54474499001</v>
      </c>
      <c r="BH234" s="5">
        <f t="shared" si="22"/>
        <v>1024768.7837349505</v>
      </c>
      <c r="BI234" s="150"/>
      <c r="BJ234" s="2">
        <v>229</v>
      </c>
      <c r="BK234" s="118">
        <v>51806</v>
      </c>
      <c r="BL234" s="5">
        <f t="shared" si="52"/>
        <v>396340.16597142519</v>
      </c>
      <c r="BM234" s="5">
        <f t="shared" si="53"/>
        <v>4365.9281923596263</v>
      </c>
      <c r="BN234" s="5">
        <f t="shared" si="23"/>
        <v>1971.3730229489324</v>
      </c>
      <c r="BO234" s="35">
        <f t="shared" si="24"/>
        <v>5.9687304761064125E-2</v>
      </c>
      <c r="BP234" s="5">
        <f t="shared" si="25"/>
        <v>2394.5551694106939</v>
      </c>
      <c r="BQ234" s="35">
        <f t="shared" si="26"/>
        <v>7.2499999999999995E-2</v>
      </c>
      <c r="BR234" s="5">
        <f t="shared" si="54"/>
        <v>245631.20705152393</v>
      </c>
      <c r="BS234" s="5">
        <f t="shared" si="55"/>
        <v>754166.3489988303</v>
      </c>
      <c r="BT234" s="5">
        <f t="shared" si="27"/>
        <v>394368.79294847627</v>
      </c>
      <c r="BU234" s="5">
        <f t="shared" si="28"/>
        <v>999797.55605035427</v>
      </c>
      <c r="BV234" s="150"/>
      <c r="BW234" s="2">
        <v>229</v>
      </c>
      <c r="BX234" s="118">
        <v>51806</v>
      </c>
      <c r="BY234" s="5">
        <f t="shared" si="56"/>
        <v>391206.9535424232</v>
      </c>
      <c r="BZ234" s="5">
        <f t="shared" si="57"/>
        <v>4257.9359691467689</v>
      </c>
      <c r="CA234" s="5">
        <f t="shared" si="29"/>
        <v>1975.8954068159669</v>
      </c>
      <c r="CB234" s="35">
        <f t="shared" si="30"/>
        <v>6.0609211229729246E-2</v>
      </c>
      <c r="CC234" s="5">
        <f t="shared" si="31"/>
        <v>2282.040562330802</v>
      </c>
      <c r="CD234" s="35">
        <f t="shared" si="32"/>
        <v>7.0000000000000007E-2</v>
      </c>
      <c r="CE234" s="5">
        <f t="shared" si="58"/>
        <v>250768.94186439313</v>
      </c>
      <c r="CF234" s="5">
        <f t="shared" si="59"/>
        <v>724298.39507021732</v>
      </c>
      <c r="CG234" s="5">
        <f t="shared" si="33"/>
        <v>389231.05813560722</v>
      </c>
      <c r="CH234" s="5">
        <f t="shared" si="34"/>
        <v>975067.3369346105</v>
      </c>
    </row>
    <row r="235" spans="9:86" ht="14.25" customHeight="1">
      <c r="I235" s="150"/>
      <c r="J235" s="2">
        <v>230</v>
      </c>
      <c r="K235" s="118">
        <v>51836</v>
      </c>
      <c r="L235" s="5">
        <f t="shared" si="35"/>
        <v>414322.56614921027</v>
      </c>
      <c r="M235" s="5">
        <f t="shared" si="0"/>
        <v>4808.1062659259223</v>
      </c>
      <c r="N235" s="5">
        <f t="shared" si="1"/>
        <v>1959.6386236501016</v>
      </c>
      <c r="O235" s="35">
        <f t="shared" si="2"/>
        <v>5.6756897656722149E-2</v>
      </c>
      <c r="P235" s="5">
        <f t="shared" si="3"/>
        <v>2848.4676422758207</v>
      </c>
      <c r="Q235" s="35">
        <f t="shared" si="4"/>
        <v>8.2500000000000004E-2</v>
      </c>
      <c r="R235" s="5">
        <f t="shared" si="36"/>
        <v>227637.07247444091</v>
      </c>
      <c r="S235" s="5">
        <f t="shared" si="37"/>
        <v>878227.36868852074</v>
      </c>
      <c r="T235" s="5">
        <f t="shared" si="38"/>
        <v>412362.92752556014</v>
      </c>
      <c r="U235" s="5">
        <f t="shared" si="39"/>
        <v>1105864.4411629615</v>
      </c>
      <c r="V235" s="150"/>
      <c r="W235" s="2">
        <v>230</v>
      </c>
      <c r="X235" s="118">
        <v>51836</v>
      </c>
      <c r="Y235" s="5">
        <f t="shared" si="40"/>
        <v>409427.03372870566</v>
      </c>
      <c r="Z235" s="5">
        <f t="shared" si="41"/>
        <v>4696.0932728280159</v>
      </c>
      <c r="AA235" s="5">
        <f t="shared" si="5"/>
        <v>1966.5797146366444</v>
      </c>
      <c r="AB235" s="35">
        <f t="shared" si="6"/>
        <v>5.7638979919623141E-2</v>
      </c>
      <c r="AC235" s="5">
        <f t="shared" si="7"/>
        <v>2729.5135581913714</v>
      </c>
      <c r="AD235" s="35">
        <f t="shared" si="8"/>
        <v>8.0000000000000016E-2</v>
      </c>
      <c r="AE235" s="5">
        <f t="shared" si="42"/>
        <v>232539.54598593106</v>
      </c>
      <c r="AF235" s="5">
        <f t="shared" si="43"/>
        <v>847561.90676451242</v>
      </c>
      <c r="AG235" s="5">
        <f t="shared" si="9"/>
        <v>407460.45401406899</v>
      </c>
      <c r="AH235" s="5">
        <f t="shared" si="10"/>
        <v>1080101.4527504435</v>
      </c>
      <c r="AI235" s="150"/>
      <c r="AJ235" s="2">
        <v>230</v>
      </c>
      <c r="AK235" s="118">
        <v>51836</v>
      </c>
      <c r="AL235" s="5">
        <f t="shared" si="44"/>
        <v>404468.51424022275</v>
      </c>
      <c r="AM235" s="5">
        <f t="shared" si="45"/>
        <v>4585.0383715778862</v>
      </c>
      <c r="AN235" s="5">
        <f t="shared" si="11"/>
        <v>1972.8458837764474</v>
      </c>
      <c r="AO235" s="35">
        <f t="shared" si="12"/>
        <v>5.8531504361441521E-2</v>
      </c>
      <c r="AP235" s="5">
        <f t="shared" si="13"/>
        <v>2612.1924878014388</v>
      </c>
      <c r="AQ235" s="35">
        <f t="shared" si="14"/>
        <v>7.7500000000000013E-2</v>
      </c>
      <c r="AR235" s="5">
        <f t="shared" si="46"/>
        <v>237504.33164355357</v>
      </c>
      <c r="AS235" s="5">
        <f t="shared" si="47"/>
        <v>817054.49381936016</v>
      </c>
      <c r="AT235" s="5">
        <f t="shared" si="15"/>
        <v>402495.66835644632</v>
      </c>
      <c r="AU235" s="5">
        <f t="shared" si="16"/>
        <v>1054558.8254629136</v>
      </c>
      <c r="AV235" s="150"/>
      <c r="AW235" s="2">
        <v>230</v>
      </c>
      <c r="AX235" s="118">
        <v>51836</v>
      </c>
      <c r="AY235" s="5">
        <f t="shared" si="48"/>
        <v>399448.54474499001</v>
      </c>
      <c r="AZ235" s="5">
        <f t="shared" si="49"/>
        <v>4474.9728547377763</v>
      </c>
      <c r="BA235" s="5">
        <f t="shared" si="17"/>
        <v>1978.4194500815888</v>
      </c>
      <c r="BB235" s="35">
        <f t="shared" si="18"/>
        <v>5.9434522201440146E-2</v>
      </c>
      <c r="BC235" s="5">
        <f t="shared" si="19"/>
        <v>2496.5534046561875</v>
      </c>
      <c r="BD235" s="35">
        <f t="shared" si="20"/>
        <v>7.4999999999999997E-2</v>
      </c>
      <c r="BE235" s="5">
        <f t="shared" si="50"/>
        <v>242529.87470509176</v>
      </c>
      <c r="BF235" s="5">
        <f t="shared" si="51"/>
        <v>786713.88188459654</v>
      </c>
      <c r="BG235" s="5">
        <f t="shared" si="21"/>
        <v>397470.12529490842</v>
      </c>
      <c r="BH235" s="5">
        <f t="shared" si="22"/>
        <v>1029243.7565896884</v>
      </c>
      <c r="BI235" s="150"/>
      <c r="BJ235" s="2">
        <v>230</v>
      </c>
      <c r="BK235" s="118">
        <v>51836</v>
      </c>
      <c r="BL235" s="5">
        <f t="shared" si="52"/>
        <v>394368.79294847627</v>
      </c>
      <c r="BM235" s="5">
        <f t="shared" si="53"/>
        <v>4365.9281923596263</v>
      </c>
      <c r="BN235" s="5">
        <f t="shared" si="23"/>
        <v>1983.2834016292491</v>
      </c>
      <c r="BO235" s="35">
        <f t="shared" si="24"/>
        <v>6.0348083431288002E-2</v>
      </c>
      <c r="BP235" s="5">
        <f t="shared" si="25"/>
        <v>2382.6447907303773</v>
      </c>
      <c r="BQ235" s="35">
        <f t="shared" si="26"/>
        <v>7.2499999999999995E-2</v>
      </c>
      <c r="BR235" s="5">
        <f t="shared" si="54"/>
        <v>247614.49045315318</v>
      </c>
      <c r="BS235" s="5">
        <f t="shared" si="55"/>
        <v>756548.99378956063</v>
      </c>
      <c r="BT235" s="5">
        <f t="shared" si="27"/>
        <v>392385.50954684702</v>
      </c>
      <c r="BU235" s="5">
        <f t="shared" si="28"/>
        <v>1004163.4842427138</v>
      </c>
      <c r="BV235" s="150"/>
      <c r="BW235" s="2">
        <v>230</v>
      </c>
      <c r="BX235" s="118">
        <v>51836</v>
      </c>
      <c r="BY235" s="5">
        <f t="shared" si="56"/>
        <v>389231.05813560722</v>
      </c>
      <c r="BZ235" s="5">
        <f t="shared" si="57"/>
        <v>4257.9359691467689</v>
      </c>
      <c r="CA235" s="5">
        <f t="shared" si="29"/>
        <v>1987.4214633557267</v>
      </c>
      <c r="CB235" s="35">
        <f t="shared" si="30"/>
        <v>6.1272236790415019E-2</v>
      </c>
      <c r="CC235" s="5">
        <f t="shared" si="31"/>
        <v>2270.5145057910422</v>
      </c>
      <c r="CD235" s="35">
        <f t="shared" si="32"/>
        <v>7.0000000000000007E-2</v>
      </c>
      <c r="CE235" s="5">
        <f t="shared" si="58"/>
        <v>252756.36332774884</v>
      </c>
      <c r="CF235" s="5">
        <f t="shared" si="59"/>
        <v>726568.90957600833</v>
      </c>
      <c r="CG235" s="5">
        <f t="shared" si="33"/>
        <v>387243.63667225151</v>
      </c>
      <c r="CH235" s="5">
        <f t="shared" si="34"/>
        <v>979325.27290375717</v>
      </c>
    </row>
    <row r="236" spans="9:86" ht="14.25" customHeight="1">
      <c r="I236" s="150"/>
      <c r="J236" s="2">
        <v>231</v>
      </c>
      <c r="K236" s="118">
        <v>51867</v>
      </c>
      <c r="L236" s="5">
        <f t="shared" si="35"/>
        <v>412362.92752556014</v>
      </c>
      <c r="M236" s="5">
        <f t="shared" si="0"/>
        <v>4808.1062659259223</v>
      </c>
      <c r="N236" s="5">
        <f t="shared" si="1"/>
        <v>1973.1111391876962</v>
      </c>
      <c r="O236" s="35">
        <f t="shared" si="2"/>
        <v>5.741867682512445E-2</v>
      </c>
      <c r="P236" s="5">
        <f t="shared" si="3"/>
        <v>2834.9951267382262</v>
      </c>
      <c r="Q236" s="35">
        <f t="shared" si="4"/>
        <v>8.2500000000000018E-2</v>
      </c>
      <c r="R236" s="5">
        <f t="shared" si="36"/>
        <v>229610.18361362861</v>
      </c>
      <c r="S236" s="5">
        <f t="shared" si="37"/>
        <v>881062.36381525896</v>
      </c>
      <c r="T236" s="5">
        <f t="shared" si="38"/>
        <v>410389.81638637243</v>
      </c>
      <c r="U236" s="5">
        <f t="shared" si="39"/>
        <v>1110672.5474288876</v>
      </c>
      <c r="V236" s="150"/>
      <c r="W236" s="2">
        <v>231</v>
      </c>
      <c r="X236" s="118">
        <v>51867</v>
      </c>
      <c r="Y236" s="5">
        <f t="shared" si="40"/>
        <v>407460.45401406899</v>
      </c>
      <c r="Z236" s="5">
        <f t="shared" si="41"/>
        <v>4696.0932728280159</v>
      </c>
      <c r="AA236" s="5">
        <f t="shared" si="5"/>
        <v>1979.6902460675556</v>
      </c>
      <c r="AB236" s="35">
        <f t="shared" si="6"/>
        <v>5.8303284941586986E-2</v>
      </c>
      <c r="AC236" s="5">
        <f t="shared" si="7"/>
        <v>2716.4030267604603</v>
      </c>
      <c r="AD236" s="35">
        <f t="shared" si="8"/>
        <v>8.0000000000000016E-2</v>
      </c>
      <c r="AE236" s="5">
        <f t="shared" si="42"/>
        <v>234519.23623199863</v>
      </c>
      <c r="AF236" s="5">
        <f t="shared" si="43"/>
        <v>850278.30979127286</v>
      </c>
      <c r="AG236" s="5">
        <f t="shared" si="9"/>
        <v>405480.76376800146</v>
      </c>
      <c r="AH236" s="5">
        <f t="shared" si="10"/>
        <v>1084797.5460232715</v>
      </c>
      <c r="AI236" s="150"/>
      <c r="AJ236" s="2">
        <v>231</v>
      </c>
      <c r="AK236" s="118">
        <v>51867</v>
      </c>
      <c r="AL236" s="5">
        <f t="shared" si="44"/>
        <v>402495.66835644632</v>
      </c>
      <c r="AM236" s="5">
        <f t="shared" si="45"/>
        <v>4585.0383715778862</v>
      </c>
      <c r="AN236" s="5">
        <f t="shared" si="11"/>
        <v>1985.5871801091703</v>
      </c>
      <c r="AO236" s="35">
        <f t="shared" si="12"/>
        <v>5.9198267297150234E-2</v>
      </c>
      <c r="AP236" s="5">
        <f t="shared" si="13"/>
        <v>2599.4511914687159</v>
      </c>
      <c r="AQ236" s="35">
        <f t="shared" si="14"/>
        <v>7.7499999999999999E-2</v>
      </c>
      <c r="AR236" s="5">
        <f t="shared" si="46"/>
        <v>239489.91882366274</v>
      </c>
      <c r="AS236" s="5">
        <f t="shared" si="47"/>
        <v>819653.9450108289</v>
      </c>
      <c r="AT236" s="5">
        <f t="shared" si="15"/>
        <v>400510.08117633715</v>
      </c>
      <c r="AU236" s="5">
        <f t="shared" si="16"/>
        <v>1059143.8638344917</v>
      </c>
      <c r="AV236" s="150"/>
      <c r="AW236" s="2">
        <v>231</v>
      </c>
      <c r="AX236" s="118">
        <v>51867</v>
      </c>
      <c r="AY236" s="5">
        <f t="shared" si="48"/>
        <v>397470.12529490842</v>
      </c>
      <c r="AZ236" s="5">
        <f t="shared" si="49"/>
        <v>4474.9728547377763</v>
      </c>
      <c r="BA236" s="5">
        <f t="shared" si="17"/>
        <v>1990.7845716445991</v>
      </c>
      <c r="BB236" s="35">
        <f t="shared" si="18"/>
        <v>6.0103674061063359E-2</v>
      </c>
      <c r="BC236" s="5">
        <f t="shared" si="19"/>
        <v>2484.1882830931772</v>
      </c>
      <c r="BD236" s="35">
        <f t="shared" si="20"/>
        <v>7.4999999999999997E-2</v>
      </c>
      <c r="BE236" s="5">
        <f t="shared" si="50"/>
        <v>244520.65927673635</v>
      </c>
      <c r="BF236" s="5">
        <f t="shared" si="51"/>
        <v>789198.0701676897</v>
      </c>
      <c r="BG236" s="5">
        <f t="shared" si="21"/>
        <v>395479.3407232638</v>
      </c>
      <c r="BH236" s="5">
        <f t="shared" si="22"/>
        <v>1033718.729444426</v>
      </c>
      <c r="BI236" s="150"/>
      <c r="BJ236" s="2">
        <v>231</v>
      </c>
      <c r="BK236" s="118">
        <v>51867</v>
      </c>
      <c r="BL236" s="5">
        <f t="shared" si="52"/>
        <v>392385.50954684702</v>
      </c>
      <c r="BM236" s="5">
        <f t="shared" si="53"/>
        <v>4365.9281923596263</v>
      </c>
      <c r="BN236" s="5">
        <f t="shared" si="23"/>
        <v>1995.2657388474258</v>
      </c>
      <c r="BO236" s="35">
        <f t="shared" si="24"/>
        <v>6.1019554197657054E-2</v>
      </c>
      <c r="BP236" s="5">
        <f t="shared" si="25"/>
        <v>2370.6624535122005</v>
      </c>
      <c r="BQ236" s="35">
        <f t="shared" si="26"/>
        <v>7.2499999999999981E-2</v>
      </c>
      <c r="BR236" s="5">
        <f t="shared" si="54"/>
        <v>249609.75619200061</v>
      </c>
      <c r="BS236" s="5">
        <f t="shared" si="55"/>
        <v>758919.65624307282</v>
      </c>
      <c r="BT236" s="5">
        <f t="shared" si="27"/>
        <v>390390.24380799959</v>
      </c>
      <c r="BU236" s="5">
        <f t="shared" si="28"/>
        <v>1008529.4124350734</v>
      </c>
      <c r="BV236" s="150"/>
      <c r="BW236" s="2">
        <v>231</v>
      </c>
      <c r="BX236" s="118">
        <v>51867</v>
      </c>
      <c r="BY236" s="5">
        <f t="shared" si="56"/>
        <v>387243.63667225151</v>
      </c>
      <c r="BZ236" s="5">
        <f t="shared" si="57"/>
        <v>4257.9359691467689</v>
      </c>
      <c r="CA236" s="5">
        <f t="shared" si="29"/>
        <v>1999.0147552253015</v>
      </c>
      <c r="CB236" s="35">
        <f t="shared" si="30"/>
        <v>6.1945955442532709E-2</v>
      </c>
      <c r="CC236" s="5">
        <f t="shared" si="31"/>
        <v>2258.9212139214674</v>
      </c>
      <c r="CD236" s="35">
        <f t="shared" si="32"/>
        <v>7.0000000000000007E-2</v>
      </c>
      <c r="CE236" s="5">
        <f t="shared" si="58"/>
        <v>254755.37808297414</v>
      </c>
      <c r="CF236" s="5">
        <f t="shared" si="59"/>
        <v>728827.83078992984</v>
      </c>
      <c r="CG236" s="5">
        <f t="shared" si="33"/>
        <v>385244.62191702623</v>
      </c>
      <c r="CH236" s="5">
        <f t="shared" si="34"/>
        <v>983583.20887290395</v>
      </c>
    </row>
    <row r="237" spans="9:86" ht="14.25" customHeight="1">
      <c r="I237" s="150"/>
      <c r="J237" s="2">
        <v>232</v>
      </c>
      <c r="K237" s="118">
        <v>51898</v>
      </c>
      <c r="L237" s="5">
        <f t="shared" si="35"/>
        <v>410389.81638637243</v>
      </c>
      <c r="M237" s="5">
        <f t="shared" si="0"/>
        <v>4808.1062659259223</v>
      </c>
      <c r="N237" s="5">
        <f t="shared" si="1"/>
        <v>1986.6762782696119</v>
      </c>
      <c r="O237" s="35">
        <f t="shared" si="2"/>
        <v>5.8091391129429078E-2</v>
      </c>
      <c r="P237" s="5">
        <f t="shared" si="3"/>
        <v>2821.4299876563105</v>
      </c>
      <c r="Q237" s="35">
        <f t="shared" si="4"/>
        <v>8.2500000000000004E-2</v>
      </c>
      <c r="R237" s="5">
        <f t="shared" si="36"/>
        <v>231596.85989189823</v>
      </c>
      <c r="S237" s="5">
        <f t="shared" si="37"/>
        <v>883883.79380291526</v>
      </c>
      <c r="T237" s="5">
        <f t="shared" si="38"/>
        <v>408403.14010810282</v>
      </c>
      <c r="U237" s="5">
        <f t="shared" si="39"/>
        <v>1115480.6536948136</v>
      </c>
      <c r="V237" s="150"/>
      <c r="W237" s="2">
        <v>232</v>
      </c>
      <c r="X237" s="118">
        <v>51898</v>
      </c>
      <c r="Y237" s="5">
        <f t="shared" si="40"/>
        <v>405480.76376800146</v>
      </c>
      <c r="Z237" s="5">
        <f t="shared" si="41"/>
        <v>4696.0932728280159</v>
      </c>
      <c r="AA237" s="5">
        <f t="shared" si="5"/>
        <v>1992.8881810413395</v>
      </c>
      <c r="AB237" s="35">
        <f t="shared" si="6"/>
        <v>5.8978526996607425E-2</v>
      </c>
      <c r="AC237" s="5">
        <f t="shared" si="7"/>
        <v>2703.2050917866763</v>
      </c>
      <c r="AD237" s="35">
        <f t="shared" si="8"/>
        <v>7.9999999999999988E-2</v>
      </c>
      <c r="AE237" s="5">
        <f t="shared" si="42"/>
        <v>236512.12441303997</v>
      </c>
      <c r="AF237" s="5">
        <f t="shared" si="43"/>
        <v>852981.51488305954</v>
      </c>
      <c r="AG237" s="5">
        <f t="shared" si="9"/>
        <v>403487.87558696012</v>
      </c>
      <c r="AH237" s="5">
        <f t="shared" si="10"/>
        <v>1089493.6392960995</v>
      </c>
      <c r="AI237" s="150"/>
      <c r="AJ237" s="2">
        <v>232</v>
      </c>
      <c r="AK237" s="118">
        <v>51898</v>
      </c>
      <c r="AL237" s="5">
        <f t="shared" si="44"/>
        <v>400510.08117633715</v>
      </c>
      <c r="AM237" s="5">
        <f t="shared" si="45"/>
        <v>4585.0383715778862</v>
      </c>
      <c r="AN237" s="5">
        <f t="shared" si="11"/>
        <v>1998.4107639807089</v>
      </c>
      <c r="AO237" s="35">
        <f t="shared" si="12"/>
        <v>5.9875968907784252E-2</v>
      </c>
      <c r="AP237" s="5">
        <f t="shared" si="13"/>
        <v>2586.6276075971773</v>
      </c>
      <c r="AQ237" s="35">
        <f t="shared" si="14"/>
        <v>7.7499999999999999E-2</v>
      </c>
      <c r="AR237" s="5">
        <f t="shared" si="46"/>
        <v>241488.32958764344</v>
      </c>
      <c r="AS237" s="5">
        <f t="shared" si="47"/>
        <v>822240.57261842606</v>
      </c>
      <c r="AT237" s="5">
        <f t="shared" si="15"/>
        <v>398511.67041235644</v>
      </c>
      <c r="AU237" s="5">
        <f t="shared" si="16"/>
        <v>1063728.9022060696</v>
      </c>
      <c r="AV237" s="150"/>
      <c r="AW237" s="2">
        <v>232</v>
      </c>
      <c r="AX237" s="118">
        <v>51898</v>
      </c>
      <c r="AY237" s="5">
        <f t="shared" si="48"/>
        <v>395479.3407232638</v>
      </c>
      <c r="AZ237" s="5">
        <f t="shared" si="49"/>
        <v>4474.9728547377763</v>
      </c>
      <c r="BA237" s="5">
        <f t="shared" si="17"/>
        <v>2003.2269752173779</v>
      </c>
      <c r="BB237" s="35">
        <f t="shared" si="18"/>
        <v>6.0783765995578526E-2</v>
      </c>
      <c r="BC237" s="5">
        <f t="shared" si="19"/>
        <v>2471.7458795203984</v>
      </c>
      <c r="BD237" s="35">
        <f t="shared" si="20"/>
        <v>7.4999999999999997E-2</v>
      </c>
      <c r="BE237" s="5">
        <f t="shared" si="50"/>
        <v>246523.88625195372</v>
      </c>
      <c r="BF237" s="5">
        <f t="shared" si="51"/>
        <v>791669.81604721013</v>
      </c>
      <c r="BG237" s="5">
        <f t="shared" si="21"/>
        <v>393476.11374804639</v>
      </c>
      <c r="BH237" s="5">
        <f t="shared" si="22"/>
        <v>1038193.7022991639</v>
      </c>
      <c r="BI237" s="150"/>
      <c r="BJ237" s="2">
        <v>232</v>
      </c>
      <c r="BK237" s="118">
        <v>51898</v>
      </c>
      <c r="BL237" s="5">
        <f t="shared" si="52"/>
        <v>390390.24380799959</v>
      </c>
      <c r="BM237" s="5">
        <f t="shared" si="53"/>
        <v>4365.9281923596263</v>
      </c>
      <c r="BN237" s="5">
        <f t="shared" si="23"/>
        <v>2007.3204693529624</v>
      </c>
      <c r="BO237" s="35">
        <f t="shared" si="24"/>
        <v>6.1701966210206703E-2</v>
      </c>
      <c r="BP237" s="5">
        <f t="shared" si="25"/>
        <v>2358.6077230066639</v>
      </c>
      <c r="BQ237" s="35">
        <f t="shared" si="26"/>
        <v>7.2499999999999981E-2</v>
      </c>
      <c r="BR237" s="5">
        <f t="shared" si="54"/>
        <v>251617.07666135358</v>
      </c>
      <c r="BS237" s="5">
        <f t="shared" si="55"/>
        <v>761278.26396607945</v>
      </c>
      <c r="BT237" s="5">
        <f t="shared" si="27"/>
        <v>388382.92333864665</v>
      </c>
      <c r="BU237" s="5">
        <f t="shared" si="28"/>
        <v>1012895.340627433</v>
      </c>
      <c r="BV237" s="150"/>
      <c r="BW237" s="2">
        <v>232</v>
      </c>
      <c r="BX237" s="118">
        <v>51898</v>
      </c>
      <c r="BY237" s="5">
        <f t="shared" si="56"/>
        <v>385244.62191702623</v>
      </c>
      <c r="BZ237" s="5">
        <f t="shared" si="57"/>
        <v>4257.9359691467689</v>
      </c>
      <c r="CA237" s="5">
        <f t="shared" si="29"/>
        <v>2010.6756746307824</v>
      </c>
      <c r="CB237" s="35">
        <f t="shared" si="30"/>
        <v>6.2630616296484171E-2</v>
      </c>
      <c r="CC237" s="5">
        <f t="shared" si="31"/>
        <v>2247.2602945159865</v>
      </c>
      <c r="CD237" s="35">
        <f t="shared" si="32"/>
        <v>7.0000000000000007E-2</v>
      </c>
      <c r="CE237" s="5">
        <f t="shared" si="58"/>
        <v>256766.05375760494</v>
      </c>
      <c r="CF237" s="5">
        <f t="shared" si="59"/>
        <v>731075.09108444583</v>
      </c>
      <c r="CG237" s="5">
        <f t="shared" si="33"/>
        <v>383233.94624239544</v>
      </c>
      <c r="CH237" s="5">
        <f t="shared" si="34"/>
        <v>987841.14484205074</v>
      </c>
    </row>
    <row r="238" spans="9:86" ht="14.25" customHeight="1">
      <c r="I238" s="150"/>
      <c r="J238" s="2">
        <v>233</v>
      </c>
      <c r="K238" s="118">
        <v>51926</v>
      </c>
      <c r="L238" s="5">
        <f t="shared" si="35"/>
        <v>408403.14010810282</v>
      </c>
      <c r="M238" s="5">
        <f t="shared" si="0"/>
        <v>4808.1062659259223</v>
      </c>
      <c r="N238" s="5">
        <f t="shared" si="1"/>
        <v>2000.3346776827157</v>
      </c>
      <c r="O238" s="35">
        <f t="shared" si="2"/>
        <v>5.8775297677287237E-2</v>
      </c>
      <c r="P238" s="5">
        <f t="shared" si="3"/>
        <v>2807.7715882432067</v>
      </c>
      <c r="Q238" s="35">
        <f t="shared" si="4"/>
        <v>8.249999999999999E-2</v>
      </c>
      <c r="R238" s="5">
        <f t="shared" si="36"/>
        <v>233597.19456958096</v>
      </c>
      <c r="S238" s="5">
        <f t="shared" si="37"/>
        <v>886691.56539115845</v>
      </c>
      <c r="T238" s="5">
        <f t="shared" si="38"/>
        <v>406402.80543042009</v>
      </c>
      <c r="U238" s="5">
        <f t="shared" si="39"/>
        <v>1120288.7599607394</v>
      </c>
      <c r="V238" s="150"/>
      <c r="W238" s="2">
        <v>233</v>
      </c>
      <c r="X238" s="118">
        <v>51926</v>
      </c>
      <c r="Y238" s="5">
        <f t="shared" si="40"/>
        <v>403487.87558696012</v>
      </c>
      <c r="Z238" s="5">
        <f t="shared" si="41"/>
        <v>4696.0932728280159</v>
      </c>
      <c r="AA238" s="5">
        <f t="shared" si="5"/>
        <v>2006.1741022482815</v>
      </c>
      <c r="AB238" s="35">
        <f t="shared" si="6"/>
        <v>5.9664963146559044E-2</v>
      </c>
      <c r="AC238" s="5">
        <f t="shared" si="7"/>
        <v>2689.9191705797343</v>
      </c>
      <c r="AD238" s="35">
        <f t="shared" si="8"/>
        <v>0.08</v>
      </c>
      <c r="AE238" s="5">
        <f t="shared" si="42"/>
        <v>238518.29851528825</v>
      </c>
      <c r="AF238" s="5">
        <f t="shared" si="43"/>
        <v>855671.4340536393</v>
      </c>
      <c r="AG238" s="5">
        <f t="shared" si="9"/>
        <v>401481.70148471184</v>
      </c>
      <c r="AH238" s="5">
        <f t="shared" si="10"/>
        <v>1094189.7325689276</v>
      </c>
      <c r="AI238" s="150"/>
      <c r="AJ238" s="2">
        <v>233</v>
      </c>
      <c r="AK238" s="118">
        <v>51926</v>
      </c>
      <c r="AL238" s="5">
        <f t="shared" si="44"/>
        <v>398511.67041235644</v>
      </c>
      <c r="AM238" s="5">
        <f t="shared" si="45"/>
        <v>4585.0383715778862</v>
      </c>
      <c r="AN238" s="5">
        <f t="shared" si="11"/>
        <v>2011.3171668314176</v>
      </c>
      <c r="AO238" s="35">
        <f t="shared" si="12"/>
        <v>6.0564866210825644E-2</v>
      </c>
      <c r="AP238" s="5">
        <f t="shared" si="13"/>
        <v>2573.7212047464686</v>
      </c>
      <c r="AQ238" s="35">
        <f t="shared" si="14"/>
        <v>7.7499999999999999E-2</v>
      </c>
      <c r="AR238" s="5">
        <f t="shared" si="46"/>
        <v>243499.64675447487</v>
      </c>
      <c r="AS238" s="5">
        <f t="shared" si="47"/>
        <v>824814.29382317257</v>
      </c>
      <c r="AT238" s="5">
        <f t="shared" si="15"/>
        <v>396500.35324552504</v>
      </c>
      <c r="AU238" s="5">
        <f t="shared" si="16"/>
        <v>1068313.9405776474</v>
      </c>
      <c r="AV238" s="150"/>
      <c r="AW238" s="2">
        <v>233</v>
      </c>
      <c r="AX238" s="118">
        <v>51926</v>
      </c>
      <c r="AY238" s="5">
        <f t="shared" si="48"/>
        <v>393476.11374804639</v>
      </c>
      <c r="AZ238" s="5">
        <f t="shared" si="49"/>
        <v>4474.9728547377763</v>
      </c>
      <c r="BA238" s="5">
        <f t="shared" si="17"/>
        <v>2015.7471438124867</v>
      </c>
      <c r="BB238" s="35">
        <f t="shared" si="18"/>
        <v>6.1475054979420428E-2</v>
      </c>
      <c r="BC238" s="5">
        <f t="shared" si="19"/>
        <v>2459.2257109252896</v>
      </c>
      <c r="BD238" s="35">
        <f t="shared" si="20"/>
        <v>7.4999999999999997E-2</v>
      </c>
      <c r="BE238" s="5">
        <f t="shared" si="50"/>
        <v>248539.6333957662</v>
      </c>
      <c r="BF238" s="5">
        <f t="shared" si="51"/>
        <v>794129.04175813543</v>
      </c>
      <c r="BG238" s="5">
        <f t="shared" si="21"/>
        <v>391460.36660423392</v>
      </c>
      <c r="BH238" s="5">
        <f t="shared" si="22"/>
        <v>1042668.6751539016</v>
      </c>
      <c r="BI238" s="150"/>
      <c r="BJ238" s="2">
        <v>233</v>
      </c>
      <c r="BK238" s="118">
        <v>51926</v>
      </c>
      <c r="BL238" s="5">
        <f t="shared" si="52"/>
        <v>388382.92333864665</v>
      </c>
      <c r="BM238" s="5">
        <f t="shared" si="53"/>
        <v>4365.9281923596263</v>
      </c>
      <c r="BN238" s="5">
        <f t="shared" si="23"/>
        <v>2019.4480305219695</v>
      </c>
      <c r="BO238" s="35">
        <f t="shared" si="24"/>
        <v>6.2395576401626657E-2</v>
      </c>
      <c r="BP238" s="5">
        <f t="shared" si="25"/>
        <v>2346.4801618376569</v>
      </c>
      <c r="BQ238" s="35">
        <f t="shared" si="26"/>
        <v>7.2499999999999995E-2</v>
      </c>
      <c r="BR238" s="5">
        <f t="shared" si="54"/>
        <v>253636.52469187556</v>
      </c>
      <c r="BS238" s="5">
        <f t="shared" si="55"/>
        <v>763624.7441279171</v>
      </c>
      <c r="BT238" s="5">
        <f t="shared" si="27"/>
        <v>386363.47530812467</v>
      </c>
      <c r="BU238" s="5">
        <f t="shared" si="28"/>
        <v>1017261.2688197927</v>
      </c>
      <c r="BV238" s="150"/>
      <c r="BW238" s="2">
        <v>233</v>
      </c>
      <c r="BX238" s="118">
        <v>51926</v>
      </c>
      <c r="BY238" s="5">
        <f t="shared" si="56"/>
        <v>383233.94624239544</v>
      </c>
      <c r="BZ238" s="5">
        <f t="shared" si="57"/>
        <v>4257.9359691467689</v>
      </c>
      <c r="CA238" s="5">
        <f t="shared" si="29"/>
        <v>2022.4046160661287</v>
      </c>
      <c r="CB238" s="35">
        <f t="shared" si="30"/>
        <v>6.3326476244469992E-2</v>
      </c>
      <c r="CC238" s="5">
        <f t="shared" si="31"/>
        <v>2235.5313530806402</v>
      </c>
      <c r="CD238" s="35">
        <f t="shared" si="32"/>
        <v>7.0000000000000007E-2</v>
      </c>
      <c r="CE238" s="5">
        <f t="shared" si="58"/>
        <v>258788.45837367108</v>
      </c>
      <c r="CF238" s="5">
        <f t="shared" si="59"/>
        <v>733310.62243752647</v>
      </c>
      <c r="CG238" s="5">
        <f t="shared" si="33"/>
        <v>381211.5416263293</v>
      </c>
      <c r="CH238" s="5">
        <f t="shared" si="34"/>
        <v>992099.08081119752</v>
      </c>
    </row>
    <row r="239" spans="9:86" ht="14.25" customHeight="1">
      <c r="I239" s="150"/>
      <c r="J239" s="2">
        <v>234</v>
      </c>
      <c r="K239" s="118">
        <v>51957</v>
      </c>
      <c r="L239" s="5">
        <f t="shared" si="35"/>
        <v>406402.80543042009</v>
      </c>
      <c r="M239" s="5">
        <f t="shared" si="0"/>
        <v>4808.1062659259223</v>
      </c>
      <c r="N239" s="5">
        <f t="shared" si="1"/>
        <v>2014.0869785917844</v>
      </c>
      <c r="O239" s="35">
        <f t="shared" si="2"/>
        <v>5.9470661669040512E-2</v>
      </c>
      <c r="P239" s="5">
        <f t="shared" si="3"/>
        <v>2794.019287334138</v>
      </c>
      <c r="Q239" s="35">
        <f t="shared" si="4"/>
        <v>8.249999999999999E-2</v>
      </c>
      <c r="R239" s="5">
        <f t="shared" si="36"/>
        <v>235611.28154817273</v>
      </c>
      <c r="S239" s="5">
        <f t="shared" si="37"/>
        <v>889485.58467849263</v>
      </c>
      <c r="T239" s="5">
        <f t="shared" si="38"/>
        <v>404388.71845182829</v>
      </c>
      <c r="U239" s="5">
        <f t="shared" si="39"/>
        <v>1125096.8662266654</v>
      </c>
      <c r="V239" s="150"/>
      <c r="W239" s="2">
        <v>234</v>
      </c>
      <c r="X239" s="118">
        <v>51957</v>
      </c>
      <c r="Y239" s="5">
        <f t="shared" si="40"/>
        <v>401481.70148471184</v>
      </c>
      <c r="Z239" s="5">
        <f t="shared" si="41"/>
        <v>4696.0932728280159</v>
      </c>
      <c r="AA239" s="5">
        <f t="shared" si="5"/>
        <v>2019.5485962632702</v>
      </c>
      <c r="AB239" s="35">
        <f t="shared" si="6"/>
        <v>6.0362858545078869E-2</v>
      </c>
      <c r="AC239" s="5">
        <f t="shared" si="7"/>
        <v>2676.5446765647457</v>
      </c>
      <c r="AD239" s="35">
        <f t="shared" si="8"/>
        <v>0.08</v>
      </c>
      <c r="AE239" s="5">
        <f t="shared" si="42"/>
        <v>240537.84711155153</v>
      </c>
      <c r="AF239" s="5">
        <f t="shared" si="43"/>
        <v>858347.97873020405</v>
      </c>
      <c r="AG239" s="5">
        <f t="shared" si="9"/>
        <v>399462.15288844856</v>
      </c>
      <c r="AH239" s="5">
        <f t="shared" si="10"/>
        <v>1098885.8258417556</v>
      </c>
      <c r="AI239" s="150"/>
      <c r="AJ239" s="2">
        <v>234</v>
      </c>
      <c r="AK239" s="118">
        <v>51957</v>
      </c>
      <c r="AL239" s="5">
        <f t="shared" si="44"/>
        <v>396500.35324552504</v>
      </c>
      <c r="AM239" s="5">
        <f t="shared" si="45"/>
        <v>4585.0383715778862</v>
      </c>
      <c r="AN239" s="5">
        <f t="shared" si="11"/>
        <v>2024.3069235338703</v>
      </c>
      <c r="AO239" s="35">
        <f t="shared" si="12"/>
        <v>6.1265224314603059E-2</v>
      </c>
      <c r="AP239" s="5">
        <f t="shared" si="13"/>
        <v>2560.7314480440159</v>
      </c>
      <c r="AQ239" s="35">
        <f t="shared" si="14"/>
        <v>7.7499999999999999E-2</v>
      </c>
      <c r="AR239" s="5">
        <f t="shared" si="46"/>
        <v>245523.95367800875</v>
      </c>
      <c r="AS239" s="5">
        <f t="shared" si="47"/>
        <v>827375.02527121664</v>
      </c>
      <c r="AT239" s="5">
        <f t="shared" si="15"/>
        <v>394476.04632199119</v>
      </c>
      <c r="AU239" s="5">
        <f t="shared" si="16"/>
        <v>1072898.9789492255</v>
      </c>
      <c r="AV239" s="150"/>
      <c r="AW239" s="2">
        <v>234</v>
      </c>
      <c r="AX239" s="118">
        <v>51957</v>
      </c>
      <c r="AY239" s="5">
        <f t="shared" si="48"/>
        <v>391460.36660423392</v>
      </c>
      <c r="AZ239" s="5">
        <f t="shared" si="49"/>
        <v>4474.9728547377763</v>
      </c>
      <c r="BA239" s="5">
        <f t="shared" si="17"/>
        <v>2028.3455634613147</v>
      </c>
      <c r="BB239" s="35">
        <f t="shared" si="18"/>
        <v>6.2177806076965242E-2</v>
      </c>
      <c r="BC239" s="5">
        <f t="shared" si="19"/>
        <v>2446.6272912764616</v>
      </c>
      <c r="BD239" s="35">
        <f t="shared" si="20"/>
        <v>7.4999999999999997E-2</v>
      </c>
      <c r="BE239" s="5">
        <f t="shared" si="50"/>
        <v>250567.9789592275</v>
      </c>
      <c r="BF239" s="5">
        <f t="shared" si="51"/>
        <v>796575.6690494119</v>
      </c>
      <c r="BG239" s="5">
        <f t="shared" si="21"/>
        <v>389432.02104077261</v>
      </c>
      <c r="BH239" s="5">
        <f t="shared" si="22"/>
        <v>1047143.6480086395</v>
      </c>
      <c r="BI239" s="150"/>
      <c r="BJ239" s="2">
        <v>234</v>
      </c>
      <c r="BK239" s="118">
        <v>51957</v>
      </c>
      <c r="BL239" s="5">
        <f t="shared" si="52"/>
        <v>386363.47530812467</v>
      </c>
      <c r="BM239" s="5">
        <f t="shared" si="53"/>
        <v>4365.9281923596263</v>
      </c>
      <c r="BN239" s="5">
        <f t="shared" si="23"/>
        <v>2031.6488623730397</v>
      </c>
      <c r="BO239" s="35">
        <f t="shared" si="24"/>
        <v>6.3100649793652486E-2</v>
      </c>
      <c r="BP239" s="5">
        <f t="shared" si="25"/>
        <v>2334.2793299865866</v>
      </c>
      <c r="BQ239" s="35">
        <f t="shared" si="26"/>
        <v>7.2499999999999995E-2</v>
      </c>
      <c r="BR239" s="5">
        <f t="shared" si="54"/>
        <v>255668.17355424858</v>
      </c>
      <c r="BS239" s="5">
        <f t="shared" si="55"/>
        <v>765959.02345790365</v>
      </c>
      <c r="BT239" s="5">
        <f t="shared" si="27"/>
        <v>384331.82644575165</v>
      </c>
      <c r="BU239" s="5">
        <f t="shared" si="28"/>
        <v>1021627.1970121523</v>
      </c>
      <c r="BV239" s="150"/>
      <c r="BW239" s="2">
        <v>234</v>
      </c>
      <c r="BX239" s="118">
        <v>51957</v>
      </c>
      <c r="BY239" s="5">
        <f t="shared" si="56"/>
        <v>381211.5416263293</v>
      </c>
      <c r="BZ239" s="5">
        <f t="shared" si="57"/>
        <v>4257.9359691467689</v>
      </c>
      <c r="CA239" s="5">
        <f t="shared" si="29"/>
        <v>2034.2019763265143</v>
      </c>
      <c r="CB239" s="35">
        <f t="shared" si="30"/>
        <v>6.4033800266849544E-2</v>
      </c>
      <c r="CC239" s="5">
        <f t="shared" si="31"/>
        <v>2223.7339928202546</v>
      </c>
      <c r="CD239" s="35">
        <f t="shared" si="32"/>
        <v>7.0000000000000007E-2</v>
      </c>
      <c r="CE239" s="5">
        <f t="shared" si="58"/>
        <v>260822.6603499976</v>
      </c>
      <c r="CF239" s="5">
        <f t="shared" si="59"/>
        <v>735534.35643034673</v>
      </c>
      <c r="CG239" s="5">
        <f t="shared" si="33"/>
        <v>379177.33965000277</v>
      </c>
      <c r="CH239" s="5">
        <f t="shared" si="34"/>
        <v>996357.0167803443</v>
      </c>
    </row>
    <row r="240" spans="9:86" ht="14.25" customHeight="1">
      <c r="I240" s="150"/>
      <c r="J240" s="2">
        <v>235</v>
      </c>
      <c r="K240" s="118">
        <v>51987</v>
      </c>
      <c r="L240" s="5">
        <f t="shared" si="35"/>
        <v>404388.71845182829</v>
      </c>
      <c r="M240" s="5">
        <f t="shared" si="0"/>
        <v>4808.1062659259223</v>
      </c>
      <c r="N240" s="5">
        <f t="shared" si="1"/>
        <v>2027.9338265696028</v>
      </c>
      <c r="O240" s="35">
        <f t="shared" si="2"/>
        <v>6.0177756718834137E-2</v>
      </c>
      <c r="P240" s="5">
        <f t="shared" si="3"/>
        <v>2780.1724393563195</v>
      </c>
      <c r="Q240" s="35">
        <f t="shared" si="4"/>
        <v>8.2500000000000004E-2</v>
      </c>
      <c r="R240" s="5">
        <f t="shared" si="36"/>
        <v>237639.21537474234</v>
      </c>
      <c r="S240" s="5">
        <f t="shared" si="37"/>
        <v>892265.75711784896</v>
      </c>
      <c r="T240" s="5">
        <f t="shared" si="38"/>
        <v>402360.7846252587</v>
      </c>
      <c r="U240" s="5">
        <f t="shared" si="39"/>
        <v>1129904.9724925912</v>
      </c>
      <c r="V240" s="150"/>
      <c r="W240" s="2">
        <v>235</v>
      </c>
      <c r="X240" s="118">
        <v>51987</v>
      </c>
      <c r="Y240" s="5">
        <f t="shared" si="40"/>
        <v>399462.15288844856</v>
      </c>
      <c r="Z240" s="5">
        <f t="shared" si="41"/>
        <v>4696.0932728280159</v>
      </c>
      <c r="AA240" s="5">
        <f t="shared" si="5"/>
        <v>2033.0122535716919</v>
      </c>
      <c r="AB240" s="35">
        <f t="shared" si="6"/>
        <v>6.1072486758646759E-2</v>
      </c>
      <c r="AC240" s="5">
        <f t="shared" si="7"/>
        <v>2663.081019256324</v>
      </c>
      <c r="AD240" s="35">
        <f t="shared" si="8"/>
        <v>0.08</v>
      </c>
      <c r="AE240" s="5">
        <f t="shared" si="42"/>
        <v>242570.85936512321</v>
      </c>
      <c r="AF240" s="5">
        <f t="shared" si="43"/>
        <v>861011.05974946043</v>
      </c>
      <c r="AG240" s="5">
        <f t="shared" si="9"/>
        <v>397429.14063487685</v>
      </c>
      <c r="AH240" s="5">
        <f t="shared" si="10"/>
        <v>1103581.9191145836</v>
      </c>
      <c r="AI240" s="150"/>
      <c r="AJ240" s="2">
        <v>235</v>
      </c>
      <c r="AK240" s="118">
        <v>51987</v>
      </c>
      <c r="AL240" s="5">
        <f t="shared" si="44"/>
        <v>394476.04632199119</v>
      </c>
      <c r="AM240" s="5">
        <f t="shared" si="45"/>
        <v>4585.0383715778862</v>
      </c>
      <c r="AN240" s="5">
        <f t="shared" si="11"/>
        <v>2037.3805724150266</v>
      </c>
      <c r="AO240" s="35">
        <f t="shared" si="12"/>
        <v>6.1977316739339268E-2</v>
      </c>
      <c r="AP240" s="5">
        <f t="shared" si="13"/>
        <v>2547.6577991628596</v>
      </c>
      <c r="AQ240" s="35">
        <f t="shared" si="14"/>
        <v>7.7499999999999999E-2</v>
      </c>
      <c r="AR240" s="5">
        <f t="shared" si="46"/>
        <v>247561.33425042377</v>
      </c>
      <c r="AS240" s="5">
        <f t="shared" si="47"/>
        <v>829922.68307037954</v>
      </c>
      <c r="AT240" s="5">
        <f t="shared" si="15"/>
        <v>392438.66574957618</v>
      </c>
      <c r="AU240" s="5">
        <f t="shared" si="16"/>
        <v>1077484.0173208034</v>
      </c>
      <c r="AV240" s="150"/>
      <c r="AW240" s="2">
        <v>235</v>
      </c>
      <c r="AX240" s="118">
        <v>51987</v>
      </c>
      <c r="AY240" s="5">
        <f t="shared" si="48"/>
        <v>389432.02104077261</v>
      </c>
      <c r="AZ240" s="5">
        <f t="shared" si="49"/>
        <v>4474.9728547377763</v>
      </c>
      <c r="BA240" s="5">
        <f t="shared" si="17"/>
        <v>2041.0227232329476</v>
      </c>
      <c r="BB240" s="35">
        <f t="shared" si="18"/>
        <v>6.2892292763545216E-2</v>
      </c>
      <c r="BC240" s="5">
        <f t="shared" si="19"/>
        <v>2433.9501315048287</v>
      </c>
      <c r="BD240" s="35">
        <f t="shared" si="20"/>
        <v>7.4999999999999997E-2</v>
      </c>
      <c r="BE240" s="5">
        <f t="shared" si="50"/>
        <v>252609.00168246045</v>
      </c>
      <c r="BF240" s="5">
        <f t="shared" si="51"/>
        <v>799009.61918091669</v>
      </c>
      <c r="BG240" s="5">
        <f t="shared" si="21"/>
        <v>387390.99831753969</v>
      </c>
      <c r="BH240" s="5">
        <f t="shared" si="22"/>
        <v>1051618.6208633771</v>
      </c>
      <c r="BI240" s="150"/>
      <c r="BJ240" s="2">
        <v>235</v>
      </c>
      <c r="BK240" s="118">
        <v>51987</v>
      </c>
      <c r="BL240" s="5">
        <f t="shared" si="52"/>
        <v>384331.82644575165</v>
      </c>
      <c r="BM240" s="5">
        <f t="shared" si="53"/>
        <v>4365.9281923596263</v>
      </c>
      <c r="BN240" s="5">
        <f t="shared" si="23"/>
        <v>2043.9234075832101</v>
      </c>
      <c r="BO240" s="35">
        <f t="shared" si="24"/>
        <v>6.3817459818047387E-2</v>
      </c>
      <c r="BP240" s="5">
        <f t="shared" si="25"/>
        <v>2322.0047847764163</v>
      </c>
      <c r="BQ240" s="35">
        <f t="shared" si="26"/>
        <v>7.2499999999999995E-2</v>
      </c>
      <c r="BR240" s="5">
        <f t="shared" si="54"/>
        <v>257712.09696183179</v>
      </c>
      <c r="BS240" s="5">
        <f t="shared" si="55"/>
        <v>768281.02824268001</v>
      </c>
      <c r="BT240" s="5">
        <f t="shared" si="27"/>
        <v>382287.90303816844</v>
      </c>
      <c r="BU240" s="5">
        <f t="shared" si="28"/>
        <v>1025993.1252045118</v>
      </c>
      <c r="BV240" s="150"/>
      <c r="BW240" s="2">
        <v>235</v>
      </c>
      <c r="BX240" s="118">
        <v>51987</v>
      </c>
      <c r="BY240" s="5">
        <f t="shared" si="56"/>
        <v>379177.33965000277</v>
      </c>
      <c r="BZ240" s="5">
        <f t="shared" si="57"/>
        <v>4257.9359691467689</v>
      </c>
      <c r="CA240" s="5">
        <f t="shared" si="29"/>
        <v>2046.0681545217526</v>
      </c>
      <c r="CB240" s="35">
        <f t="shared" si="30"/>
        <v>6.4752861753089877E-2</v>
      </c>
      <c r="CC240" s="5">
        <f t="shared" si="31"/>
        <v>2211.8678146250163</v>
      </c>
      <c r="CD240" s="35">
        <f t="shared" si="32"/>
        <v>7.0000000000000007E-2</v>
      </c>
      <c r="CE240" s="5">
        <f t="shared" si="58"/>
        <v>262868.72850451939</v>
      </c>
      <c r="CF240" s="5">
        <f t="shared" si="59"/>
        <v>737746.22424497176</v>
      </c>
      <c r="CG240" s="5">
        <f t="shared" si="33"/>
        <v>377131.27149548102</v>
      </c>
      <c r="CH240" s="5">
        <f t="shared" si="34"/>
        <v>1000614.9527494912</v>
      </c>
    </row>
    <row r="241" spans="9:86" ht="14.25" customHeight="1">
      <c r="I241" s="150"/>
      <c r="J241" s="2">
        <v>236</v>
      </c>
      <c r="K241" s="118">
        <v>52018</v>
      </c>
      <c r="L241" s="5">
        <f t="shared" si="35"/>
        <v>402360.7846252587</v>
      </c>
      <c r="M241" s="5">
        <f t="shared" si="0"/>
        <v>4808.1062659259223</v>
      </c>
      <c r="N241" s="5">
        <f t="shared" si="1"/>
        <v>2041.8758716272687</v>
      </c>
      <c r="O241" s="35">
        <f t="shared" si="2"/>
        <v>6.0896865191143804E-2</v>
      </c>
      <c r="P241" s="5">
        <f t="shared" si="3"/>
        <v>2766.2303942986537</v>
      </c>
      <c r="Q241" s="35">
        <f t="shared" si="4"/>
        <v>8.2500000000000004E-2</v>
      </c>
      <c r="R241" s="5">
        <f t="shared" si="36"/>
        <v>239681.09124636961</v>
      </c>
      <c r="S241" s="5">
        <f t="shared" si="37"/>
        <v>895031.98751214764</v>
      </c>
      <c r="T241" s="5">
        <f t="shared" si="38"/>
        <v>400318.90875363146</v>
      </c>
      <c r="U241" s="5">
        <f t="shared" si="39"/>
        <v>1134713.0787585173</v>
      </c>
      <c r="V241" s="150"/>
      <c r="W241" s="2">
        <v>236</v>
      </c>
      <c r="X241" s="118">
        <v>52018</v>
      </c>
      <c r="Y241" s="5">
        <f t="shared" si="40"/>
        <v>397429.14063487685</v>
      </c>
      <c r="Z241" s="5">
        <f t="shared" si="41"/>
        <v>4696.0932728280159</v>
      </c>
      <c r="AA241" s="5">
        <f t="shared" si="5"/>
        <v>2046.5656685955032</v>
      </c>
      <c r="AB241" s="35">
        <f t="shared" si="6"/>
        <v>6.1794130103077938E-2</v>
      </c>
      <c r="AC241" s="5">
        <f t="shared" si="7"/>
        <v>2649.5276042325127</v>
      </c>
      <c r="AD241" s="35">
        <f t="shared" si="8"/>
        <v>0.08</v>
      </c>
      <c r="AE241" s="5">
        <f t="shared" si="42"/>
        <v>244617.4250337187</v>
      </c>
      <c r="AF241" s="5">
        <f t="shared" si="43"/>
        <v>863660.58735369297</v>
      </c>
      <c r="AG241" s="5">
        <f t="shared" si="9"/>
        <v>395382.57496628136</v>
      </c>
      <c r="AH241" s="5">
        <f t="shared" si="10"/>
        <v>1108278.0123874117</v>
      </c>
      <c r="AI241" s="150"/>
      <c r="AJ241" s="2">
        <v>236</v>
      </c>
      <c r="AK241" s="118">
        <v>52018</v>
      </c>
      <c r="AL241" s="5">
        <f t="shared" si="44"/>
        <v>392438.66574957618</v>
      </c>
      <c r="AM241" s="5">
        <f t="shared" si="45"/>
        <v>4585.0383715778862</v>
      </c>
      <c r="AN241" s="5">
        <f t="shared" si="11"/>
        <v>2050.5386552785403</v>
      </c>
      <c r="AO241" s="35">
        <f t="shared" si="12"/>
        <v>6.2701425753609139E-2</v>
      </c>
      <c r="AP241" s="5">
        <f t="shared" si="13"/>
        <v>2534.4997162993459</v>
      </c>
      <c r="AQ241" s="35">
        <f t="shared" si="14"/>
        <v>7.7499999999999986E-2</v>
      </c>
      <c r="AR241" s="5">
        <f t="shared" si="46"/>
        <v>249611.8729057023</v>
      </c>
      <c r="AS241" s="5">
        <f t="shared" si="47"/>
        <v>832457.1827866789</v>
      </c>
      <c r="AT241" s="5">
        <f t="shared" si="15"/>
        <v>390388.12709429761</v>
      </c>
      <c r="AU241" s="5">
        <f t="shared" si="16"/>
        <v>1082069.0556923812</v>
      </c>
      <c r="AV241" s="150"/>
      <c r="AW241" s="2">
        <v>236</v>
      </c>
      <c r="AX241" s="118">
        <v>52018</v>
      </c>
      <c r="AY241" s="5">
        <f t="shared" si="48"/>
        <v>387390.99831753969</v>
      </c>
      <c r="AZ241" s="5">
        <f t="shared" si="49"/>
        <v>4474.9728547377763</v>
      </c>
      <c r="BA241" s="5">
        <f t="shared" si="17"/>
        <v>2053.7791152531536</v>
      </c>
      <c r="BB241" s="35">
        <f t="shared" si="18"/>
        <v>6.3618797261872223E-2</v>
      </c>
      <c r="BC241" s="5">
        <f t="shared" si="19"/>
        <v>2421.1937394846227</v>
      </c>
      <c r="BD241" s="35">
        <f t="shared" si="20"/>
        <v>7.4999999999999997E-2</v>
      </c>
      <c r="BE241" s="5">
        <f t="shared" si="50"/>
        <v>254662.78079771361</v>
      </c>
      <c r="BF241" s="5">
        <f t="shared" si="51"/>
        <v>801430.81292040134</v>
      </c>
      <c r="BG241" s="5">
        <f t="shared" si="21"/>
        <v>385337.21920228656</v>
      </c>
      <c r="BH241" s="5">
        <f t="shared" si="22"/>
        <v>1056093.593718115</v>
      </c>
      <c r="BI241" s="150"/>
      <c r="BJ241" s="2">
        <v>236</v>
      </c>
      <c r="BK241" s="118">
        <v>52018</v>
      </c>
      <c r="BL241" s="5">
        <f t="shared" si="52"/>
        <v>382287.90303816844</v>
      </c>
      <c r="BM241" s="5">
        <f t="shared" si="53"/>
        <v>4365.9281923596263</v>
      </c>
      <c r="BN241" s="5">
        <f t="shared" si="23"/>
        <v>2056.2721115040254</v>
      </c>
      <c r="BO241" s="35">
        <f t="shared" si="24"/>
        <v>6.4546288652991127E-2</v>
      </c>
      <c r="BP241" s="5">
        <f t="shared" si="25"/>
        <v>2309.656080855601</v>
      </c>
      <c r="BQ241" s="35">
        <f t="shared" si="26"/>
        <v>7.2499999999999995E-2</v>
      </c>
      <c r="BR241" s="5">
        <f t="shared" si="54"/>
        <v>259768.36907333581</v>
      </c>
      <c r="BS241" s="5">
        <f t="shared" si="55"/>
        <v>770590.68432353565</v>
      </c>
      <c r="BT241" s="5">
        <f t="shared" si="27"/>
        <v>380231.63092666439</v>
      </c>
      <c r="BU241" s="5">
        <f t="shared" si="28"/>
        <v>1030359.0533968714</v>
      </c>
      <c r="BV241" s="150"/>
      <c r="BW241" s="2">
        <v>236</v>
      </c>
      <c r="BX241" s="118">
        <v>52018</v>
      </c>
      <c r="BY241" s="5">
        <f t="shared" si="56"/>
        <v>377131.27149548102</v>
      </c>
      <c r="BZ241" s="5">
        <f t="shared" si="57"/>
        <v>4257.9359691467689</v>
      </c>
      <c r="CA241" s="5">
        <f t="shared" si="29"/>
        <v>2058.0035520897964</v>
      </c>
      <c r="CB241" s="35">
        <f t="shared" si="30"/>
        <v>6.5483942838119896E-2</v>
      </c>
      <c r="CC241" s="5">
        <f t="shared" si="31"/>
        <v>2199.9324170569726</v>
      </c>
      <c r="CD241" s="35">
        <f t="shared" si="32"/>
        <v>6.9999999999999993E-2</v>
      </c>
      <c r="CE241" s="5">
        <f t="shared" si="58"/>
        <v>264926.73205660918</v>
      </c>
      <c r="CF241" s="5">
        <f t="shared" si="59"/>
        <v>739946.15666202875</v>
      </c>
      <c r="CG241" s="5">
        <f t="shared" si="33"/>
        <v>375073.26794339123</v>
      </c>
      <c r="CH241" s="5">
        <f t="shared" si="34"/>
        <v>1004872.8887186379</v>
      </c>
    </row>
    <row r="242" spans="9:86" ht="14.25" customHeight="1">
      <c r="I242" s="150"/>
      <c r="J242" s="2">
        <v>237</v>
      </c>
      <c r="K242" s="118">
        <v>52048</v>
      </c>
      <c r="L242" s="5">
        <f t="shared" si="35"/>
        <v>400318.90875363146</v>
      </c>
      <c r="M242" s="5">
        <f t="shared" si="0"/>
        <v>4808.1062659259223</v>
      </c>
      <c r="N242" s="5">
        <f t="shared" si="1"/>
        <v>2055.9137682447058</v>
      </c>
      <c r="O242" s="35">
        <f t="shared" si="2"/>
        <v>6.1628278553586227E-2</v>
      </c>
      <c r="P242" s="5">
        <f t="shared" si="3"/>
        <v>2752.1924976812165</v>
      </c>
      <c r="Q242" s="35">
        <f t="shared" si="4"/>
        <v>8.2500000000000018E-2</v>
      </c>
      <c r="R242" s="5">
        <f t="shared" si="36"/>
        <v>241737.00501461432</v>
      </c>
      <c r="S242" s="5">
        <f t="shared" si="37"/>
        <v>897784.18000982888</v>
      </c>
      <c r="T242" s="5">
        <f t="shared" si="38"/>
        <v>398262.99498538673</v>
      </c>
      <c r="U242" s="5">
        <f t="shared" si="39"/>
        <v>1139521.1850244431</v>
      </c>
      <c r="V242" s="150"/>
      <c r="W242" s="2">
        <v>237</v>
      </c>
      <c r="X242" s="118">
        <v>52048</v>
      </c>
      <c r="Y242" s="5">
        <f t="shared" si="40"/>
        <v>395382.57496628136</v>
      </c>
      <c r="Z242" s="5">
        <f t="shared" si="41"/>
        <v>4696.0932728280159</v>
      </c>
      <c r="AA242" s="5">
        <f t="shared" si="5"/>
        <v>2060.2094397194733</v>
      </c>
      <c r="AB242" s="35">
        <f t="shared" si="6"/>
        <v>6.2528079996297364E-2</v>
      </c>
      <c r="AC242" s="5">
        <f t="shared" si="7"/>
        <v>2635.8838331085426</v>
      </c>
      <c r="AD242" s="35">
        <f t="shared" si="8"/>
        <v>0.08</v>
      </c>
      <c r="AE242" s="5">
        <f t="shared" si="42"/>
        <v>246677.63447343817</v>
      </c>
      <c r="AF242" s="5">
        <f t="shared" si="43"/>
        <v>866296.47118680156</v>
      </c>
      <c r="AG242" s="5">
        <f t="shared" si="9"/>
        <v>393322.36552656192</v>
      </c>
      <c r="AH242" s="5">
        <f t="shared" si="10"/>
        <v>1112974.1056602397</v>
      </c>
      <c r="AI242" s="150"/>
      <c r="AJ242" s="2">
        <v>237</v>
      </c>
      <c r="AK242" s="118">
        <v>52048</v>
      </c>
      <c r="AL242" s="5">
        <f t="shared" si="44"/>
        <v>390388.12709429761</v>
      </c>
      <c r="AM242" s="5">
        <f t="shared" si="45"/>
        <v>4585.0383715778862</v>
      </c>
      <c r="AN242" s="5">
        <f t="shared" si="11"/>
        <v>2063.7817174272141</v>
      </c>
      <c r="AO242" s="35">
        <f t="shared" si="12"/>
        <v>6.3437842727077948E-2</v>
      </c>
      <c r="AP242" s="5">
        <f t="shared" si="13"/>
        <v>2521.2566541506721</v>
      </c>
      <c r="AQ242" s="35">
        <f t="shared" si="14"/>
        <v>7.7499999999999999E-2</v>
      </c>
      <c r="AR242" s="5">
        <f t="shared" si="46"/>
        <v>251675.65462312952</v>
      </c>
      <c r="AS242" s="5">
        <f t="shared" si="47"/>
        <v>834978.43944082956</v>
      </c>
      <c r="AT242" s="5">
        <f t="shared" si="15"/>
        <v>388324.34537687042</v>
      </c>
      <c r="AU242" s="5">
        <f t="shared" si="16"/>
        <v>1086654.0940639591</v>
      </c>
      <c r="AV242" s="150"/>
      <c r="AW242" s="2">
        <v>237</v>
      </c>
      <c r="AX242" s="118">
        <v>52048</v>
      </c>
      <c r="AY242" s="5">
        <f t="shared" si="48"/>
        <v>385337.21920228656</v>
      </c>
      <c r="AZ242" s="5">
        <f t="shared" si="49"/>
        <v>4474.9728547377763</v>
      </c>
      <c r="BA242" s="5">
        <f t="shared" si="17"/>
        <v>2066.6152347234856</v>
      </c>
      <c r="BB242" s="35">
        <f t="shared" si="18"/>
        <v>6.435761089473982E-2</v>
      </c>
      <c r="BC242" s="5">
        <f t="shared" si="19"/>
        <v>2408.3576200142907</v>
      </c>
      <c r="BD242" s="35">
        <f t="shared" si="20"/>
        <v>7.4999999999999997E-2</v>
      </c>
      <c r="BE242" s="5">
        <f t="shared" si="50"/>
        <v>256729.3960324371</v>
      </c>
      <c r="BF242" s="5">
        <f t="shared" si="51"/>
        <v>803839.17054041568</v>
      </c>
      <c r="BG242" s="5">
        <f t="shared" si="21"/>
        <v>383270.60396756307</v>
      </c>
      <c r="BH242" s="5">
        <f t="shared" si="22"/>
        <v>1060568.5665728529</v>
      </c>
      <c r="BI242" s="150"/>
      <c r="BJ242" s="2">
        <v>237</v>
      </c>
      <c r="BK242" s="118">
        <v>52048</v>
      </c>
      <c r="BL242" s="5">
        <f t="shared" si="52"/>
        <v>380231.63092666439</v>
      </c>
      <c r="BM242" s="5">
        <f t="shared" si="53"/>
        <v>4365.9281923596263</v>
      </c>
      <c r="BN242" s="5">
        <f t="shared" si="23"/>
        <v>2068.6954221776955</v>
      </c>
      <c r="BO242" s="35">
        <f t="shared" si="24"/>
        <v>6.5287427575745904E-2</v>
      </c>
      <c r="BP242" s="5">
        <f t="shared" si="25"/>
        <v>2297.2327701819308</v>
      </c>
      <c r="BQ242" s="35">
        <f t="shared" si="26"/>
        <v>7.2500000000000009E-2</v>
      </c>
      <c r="BR242" s="5">
        <f t="shared" si="54"/>
        <v>261837.06449551351</v>
      </c>
      <c r="BS242" s="5">
        <f t="shared" si="55"/>
        <v>772887.91709371761</v>
      </c>
      <c r="BT242" s="5">
        <f t="shared" si="27"/>
        <v>378162.93550448673</v>
      </c>
      <c r="BU242" s="5">
        <f t="shared" si="28"/>
        <v>1034724.9815892312</v>
      </c>
      <c r="BV242" s="150"/>
      <c r="BW242" s="2">
        <v>237</v>
      </c>
      <c r="BX242" s="118">
        <v>52048</v>
      </c>
      <c r="BY242" s="5">
        <f t="shared" si="56"/>
        <v>375073.26794339123</v>
      </c>
      <c r="BZ242" s="5">
        <f t="shared" si="57"/>
        <v>4257.9359691467689</v>
      </c>
      <c r="CA242" s="5">
        <f t="shared" si="29"/>
        <v>2070.0085728103199</v>
      </c>
      <c r="CB242" s="35">
        <f t="shared" si="30"/>
        <v>6.6227334754960163E-2</v>
      </c>
      <c r="CC242" s="5">
        <f t="shared" si="31"/>
        <v>2187.927396336449</v>
      </c>
      <c r="CD242" s="35">
        <f t="shared" si="32"/>
        <v>7.0000000000000007E-2</v>
      </c>
      <c r="CE242" s="5">
        <f t="shared" si="58"/>
        <v>266996.74062941951</v>
      </c>
      <c r="CF242" s="5">
        <f t="shared" si="59"/>
        <v>742134.0840583652</v>
      </c>
      <c r="CG242" s="5">
        <f t="shared" si="33"/>
        <v>373003.2593705809</v>
      </c>
      <c r="CH242" s="5">
        <f t="shared" si="34"/>
        <v>1009130.8246877848</v>
      </c>
    </row>
    <row r="243" spans="9:86" ht="14.25" customHeight="1">
      <c r="I243" s="150"/>
      <c r="J243" s="2">
        <v>238</v>
      </c>
      <c r="K243" s="118">
        <v>52079</v>
      </c>
      <c r="L243" s="5">
        <f t="shared" si="35"/>
        <v>398262.99498538673</v>
      </c>
      <c r="M243" s="5">
        <f t="shared" si="0"/>
        <v>4808.1062659259223</v>
      </c>
      <c r="N243" s="5">
        <f t="shared" si="1"/>
        <v>2070.0481754013886</v>
      </c>
      <c r="O243" s="35">
        <f t="shared" si="2"/>
        <v>6.2372297746940121E-2</v>
      </c>
      <c r="P243" s="5">
        <f t="shared" si="3"/>
        <v>2738.0580905245338</v>
      </c>
      <c r="Q243" s="35">
        <f t="shared" si="4"/>
        <v>8.2500000000000004E-2</v>
      </c>
      <c r="R243" s="5">
        <f t="shared" si="36"/>
        <v>243807.05319001569</v>
      </c>
      <c r="S243" s="5">
        <f t="shared" si="37"/>
        <v>900522.2381003534</v>
      </c>
      <c r="T243" s="5">
        <f t="shared" si="38"/>
        <v>396192.94680998533</v>
      </c>
      <c r="U243" s="5">
        <f t="shared" si="39"/>
        <v>1144329.2912903691</v>
      </c>
      <c r="V243" s="150"/>
      <c r="W243" s="2">
        <v>238</v>
      </c>
      <c r="X243" s="118">
        <v>52079</v>
      </c>
      <c r="Y243" s="5">
        <f t="shared" si="40"/>
        <v>393322.36552656192</v>
      </c>
      <c r="Z243" s="5">
        <f t="shared" si="41"/>
        <v>4696.0932728280159</v>
      </c>
      <c r="AA243" s="5">
        <f t="shared" si="5"/>
        <v>2073.9441693176027</v>
      </c>
      <c r="AB243" s="35">
        <f t="shared" si="6"/>
        <v>6.3274637328322836E-2</v>
      </c>
      <c r="AC243" s="5">
        <f t="shared" si="7"/>
        <v>2622.1491035104132</v>
      </c>
      <c r="AD243" s="35">
        <f t="shared" si="8"/>
        <v>8.0000000000000016E-2</v>
      </c>
      <c r="AE243" s="5">
        <f t="shared" si="42"/>
        <v>248751.57864275578</v>
      </c>
      <c r="AF243" s="5">
        <f t="shared" si="43"/>
        <v>868918.62029031198</v>
      </c>
      <c r="AG243" s="5">
        <f t="shared" si="9"/>
        <v>391248.42135724431</v>
      </c>
      <c r="AH243" s="5">
        <f t="shared" si="10"/>
        <v>1117670.1989330677</v>
      </c>
      <c r="AI243" s="150"/>
      <c r="AJ243" s="2">
        <v>238</v>
      </c>
      <c r="AK243" s="118">
        <v>52079</v>
      </c>
      <c r="AL243" s="5">
        <f t="shared" si="44"/>
        <v>388324.34537687042</v>
      </c>
      <c r="AM243" s="5">
        <f t="shared" si="45"/>
        <v>4585.0383715778862</v>
      </c>
      <c r="AN243" s="5">
        <f t="shared" si="11"/>
        <v>2077.1103076855979</v>
      </c>
      <c r="AO243" s="35">
        <f t="shared" si="12"/>
        <v>6.4186868500446553E-2</v>
      </c>
      <c r="AP243" s="5">
        <f t="shared" si="13"/>
        <v>2507.9280638922883</v>
      </c>
      <c r="AQ243" s="35">
        <f t="shared" si="14"/>
        <v>7.7499999999999999E-2</v>
      </c>
      <c r="AR243" s="5">
        <f t="shared" si="46"/>
        <v>253752.76493081512</v>
      </c>
      <c r="AS243" s="5">
        <f t="shared" si="47"/>
        <v>837486.36750472186</v>
      </c>
      <c r="AT243" s="5">
        <f t="shared" si="15"/>
        <v>386247.2350691848</v>
      </c>
      <c r="AU243" s="5">
        <f t="shared" si="16"/>
        <v>1091239.1324355369</v>
      </c>
      <c r="AV243" s="150"/>
      <c r="AW243" s="2">
        <v>238</v>
      </c>
      <c r="AX243" s="118">
        <v>52079</v>
      </c>
      <c r="AY243" s="5">
        <f t="shared" si="48"/>
        <v>383270.60396756307</v>
      </c>
      <c r="AZ243" s="5">
        <f t="shared" si="49"/>
        <v>4474.9728547377763</v>
      </c>
      <c r="BA243" s="5">
        <f t="shared" si="17"/>
        <v>2079.5315799405071</v>
      </c>
      <c r="BB243" s="35">
        <f t="shared" si="18"/>
        <v>6.5109034454930492E-2</v>
      </c>
      <c r="BC243" s="5">
        <f t="shared" si="19"/>
        <v>2395.4412747972692</v>
      </c>
      <c r="BD243" s="35">
        <f t="shared" si="20"/>
        <v>7.5000000000000011E-2</v>
      </c>
      <c r="BE243" s="5">
        <f t="shared" si="50"/>
        <v>258808.92761237762</v>
      </c>
      <c r="BF243" s="5">
        <f t="shared" si="51"/>
        <v>806234.61181521299</v>
      </c>
      <c r="BG243" s="5">
        <f t="shared" si="21"/>
        <v>381191.07238762255</v>
      </c>
      <c r="BH243" s="5">
        <f t="shared" si="22"/>
        <v>1065043.5394275906</v>
      </c>
      <c r="BI243" s="150"/>
      <c r="BJ243" s="2">
        <v>238</v>
      </c>
      <c r="BK243" s="118">
        <v>52079</v>
      </c>
      <c r="BL243" s="5">
        <f t="shared" si="52"/>
        <v>378162.93550448673</v>
      </c>
      <c r="BM243" s="5">
        <f t="shared" si="53"/>
        <v>4365.9281923596263</v>
      </c>
      <c r="BN243" s="5">
        <f t="shared" si="23"/>
        <v>2081.1937903533526</v>
      </c>
      <c r="BO243" s="35">
        <f t="shared" si="24"/>
        <v>6.6041177332525555E-2</v>
      </c>
      <c r="BP243" s="5">
        <f t="shared" si="25"/>
        <v>2284.7344020062737</v>
      </c>
      <c r="BQ243" s="35">
        <f t="shared" si="26"/>
        <v>7.2499999999999981E-2</v>
      </c>
      <c r="BR243" s="5">
        <f t="shared" si="54"/>
        <v>263918.25828586688</v>
      </c>
      <c r="BS243" s="5">
        <f t="shared" si="55"/>
        <v>775172.65149572387</v>
      </c>
      <c r="BT243" s="5">
        <f t="shared" si="27"/>
        <v>376081.74171413336</v>
      </c>
      <c r="BU243" s="5">
        <f t="shared" si="28"/>
        <v>1039090.9097815908</v>
      </c>
      <c r="BV243" s="150"/>
      <c r="BW243" s="2">
        <v>238</v>
      </c>
      <c r="BX243" s="118">
        <v>52079</v>
      </c>
      <c r="BY243" s="5">
        <f t="shared" si="56"/>
        <v>373003.2593705809</v>
      </c>
      <c r="BZ243" s="5">
        <f t="shared" si="57"/>
        <v>4257.9359691467689</v>
      </c>
      <c r="CA243" s="5">
        <f t="shared" si="29"/>
        <v>2082.0836228183803</v>
      </c>
      <c r="CB243" s="35">
        <f t="shared" si="30"/>
        <v>6.6983338204553905E-2</v>
      </c>
      <c r="CC243" s="5">
        <f t="shared" si="31"/>
        <v>2175.8523463283886</v>
      </c>
      <c r="CD243" s="35">
        <f t="shared" si="32"/>
        <v>7.0000000000000007E-2</v>
      </c>
      <c r="CE243" s="5">
        <f t="shared" si="58"/>
        <v>269078.82425223792</v>
      </c>
      <c r="CF243" s="5">
        <f t="shared" si="59"/>
        <v>744309.93640469364</v>
      </c>
      <c r="CG243" s="5">
        <f t="shared" si="33"/>
        <v>370921.17574776249</v>
      </c>
      <c r="CH243" s="5">
        <f t="shared" si="34"/>
        <v>1013388.7606569316</v>
      </c>
    </row>
    <row r="244" spans="9:86" ht="14.25" customHeight="1">
      <c r="I244" s="150"/>
      <c r="J244" s="2">
        <v>239</v>
      </c>
      <c r="K244" s="118">
        <v>52110</v>
      </c>
      <c r="L244" s="5">
        <f t="shared" si="35"/>
        <v>396192.94680998533</v>
      </c>
      <c r="M244" s="5">
        <f t="shared" si="0"/>
        <v>4808.1062659259223</v>
      </c>
      <c r="N244" s="5">
        <f t="shared" si="1"/>
        <v>2084.2797566072732</v>
      </c>
      <c r="O244" s="35">
        <f t="shared" si="2"/>
        <v>6.3129233573364849E-2</v>
      </c>
      <c r="P244" s="5">
        <f t="shared" si="3"/>
        <v>2723.8265093186492</v>
      </c>
      <c r="Q244" s="35">
        <f t="shared" si="4"/>
        <v>8.2500000000000004E-2</v>
      </c>
      <c r="R244" s="5">
        <f t="shared" si="36"/>
        <v>245891.33294662298</v>
      </c>
      <c r="S244" s="5">
        <f t="shared" si="37"/>
        <v>903246.06460967206</v>
      </c>
      <c r="T244" s="5">
        <f t="shared" si="38"/>
        <v>394108.66705337807</v>
      </c>
      <c r="U244" s="5">
        <f t="shared" si="39"/>
        <v>1149137.3975562952</v>
      </c>
      <c r="V244" s="150"/>
      <c r="W244" s="2">
        <v>239</v>
      </c>
      <c r="X244" s="118">
        <v>52110</v>
      </c>
      <c r="Y244" s="5">
        <f t="shared" si="40"/>
        <v>391248.42135724431</v>
      </c>
      <c r="Z244" s="5">
        <f t="shared" si="41"/>
        <v>4696.0932728280159</v>
      </c>
      <c r="AA244" s="5">
        <f t="shared" si="5"/>
        <v>2087.7704637797201</v>
      </c>
      <c r="AB244" s="35">
        <f t="shared" si="6"/>
        <v>6.4034112849444103E-2</v>
      </c>
      <c r="AC244" s="5">
        <f t="shared" si="7"/>
        <v>2608.3228090482958</v>
      </c>
      <c r="AD244" s="35">
        <f t="shared" si="8"/>
        <v>8.0000000000000016E-2</v>
      </c>
      <c r="AE244" s="5">
        <f t="shared" si="42"/>
        <v>250839.34910653549</v>
      </c>
      <c r="AF244" s="5">
        <f t="shared" si="43"/>
        <v>871526.94309936033</v>
      </c>
      <c r="AG244" s="5">
        <f t="shared" si="9"/>
        <v>389160.65089346457</v>
      </c>
      <c r="AH244" s="5">
        <f t="shared" si="10"/>
        <v>1122366.2922058958</v>
      </c>
      <c r="AI244" s="150"/>
      <c r="AJ244" s="2">
        <v>239</v>
      </c>
      <c r="AK244" s="118">
        <v>52110</v>
      </c>
      <c r="AL244" s="5">
        <f t="shared" si="44"/>
        <v>386247.2350691848</v>
      </c>
      <c r="AM244" s="5">
        <f t="shared" si="45"/>
        <v>4585.0383715778862</v>
      </c>
      <c r="AN244" s="5">
        <f t="shared" si="11"/>
        <v>2090.5249784227344</v>
      </c>
      <c r="AO244" s="35">
        <f t="shared" si="12"/>
        <v>6.4948813773590755E-2</v>
      </c>
      <c r="AP244" s="5">
        <f t="shared" si="13"/>
        <v>2494.5133931551518</v>
      </c>
      <c r="AQ244" s="35">
        <f t="shared" si="14"/>
        <v>7.7499999999999999E-2</v>
      </c>
      <c r="AR244" s="5">
        <f t="shared" si="46"/>
        <v>255843.28990923785</v>
      </c>
      <c r="AS244" s="5">
        <f t="shared" si="47"/>
        <v>839980.88089787704</v>
      </c>
      <c r="AT244" s="5">
        <f t="shared" si="15"/>
        <v>384156.71009076206</v>
      </c>
      <c r="AU244" s="5">
        <f t="shared" si="16"/>
        <v>1095824.1708071148</v>
      </c>
      <c r="AV244" s="150"/>
      <c r="AW244" s="2">
        <v>239</v>
      </c>
      <c r="AX244" s="118">
        <v>52110</v>
      </c>
      <c r="AY244" s="5">
        <f t="shared" si="48"/>
        <v>381191.07238762255</v>
      </c>
      <c r="AZ244" s="5">
        <f t="shared" si="49"/>
        <v>4474.9728547377763</v>
      </c>
      <c r="BA244" s="5">
        <f t="shared" si="17"/>
        <v>2092.5286523151353</v>
      </c>
      <c r="BB244" s="35">
        <f t="shared" si="18"/>
        <v>6.5873378593315046E-2</v>
      </c>
      <c r="BC244" s="5">
        <f t="shared" si="19"/>
        <v>2382.444202422641</v>
      </c>
      <c r="BD244" s="35">
        <f t="shared" si="20"/>
        <v>7.5000000000000011E-2</v>
      </c>
      <c r="BE244" s="5">
        <f t="shared" si="50"/>
        <v>260901.45626469277</v>
      </c>
      <c r="BF244" s="5">
        <f t="shared" si="51"/>
        <v>808617.05601763562</v>
      </c>
      <c r="BG244" s="5">
        <f t="shared" si="21"/>
        <v>379098.54373530741</v>
      </c>
      <c r="BH244" s="5">
        <f t="shared" si="22"/>
        <v>1069518.5122823284</v>
      </c>
      <c r="BI244" s="150"/>
      <c r="BJ244" s="2">
        <v>239</v>
      </c>
      <c r="BK244" s="118">
        <v>52110</v>
      </c>
      <c r="BL244" s="5">
        <f t="shared" si="52"/>
        <v>376081.74171413336</v>
      </c>
      <c r="BM244" s="5">
        <f t="shared" si="53"/>
        <v>4365.9281923596263</v>
      </c>
      <c r="BN244" s="5">
        <f t="shared" si="23"/>
        <v>2093.7676695034038</v>
      </c>
      <c r="BO244" s="35">
        <f t="shared" si="24"/>
        <v>6.6807848526555108E-2</v>
      </c>
      <c r="BP244" s="5">
        <f t="shared" si="25"/>
        <v>2272.1605228562225</v>
      </c>
      <c r="BQ244" s="35">
        <f t="shared" si="26"/>
        <v>7.2500000000000009E-2</v>
      </c>
      <c r="BR244" s="5">
        <f t="shared" si="54"/>
        <v>266012.02595537028</v>
      </c>
      <c r="BS244" s="5">
        <f t="shared" si="55"/>
        <v>777444.81201858004</v>
      </c>
      <c r="BT244" s="5">
        <f t="shared" si="27"/>
        <v>373987.97404462995</v>
      </c>
      <c r="BU244" s="5">
        <f t="shared" si="28"/>
        <v>1043456.8379739503</v>
      </c>
      <c r="BV244" s="150"/>
      <c r="BW244" s="2">
        <v>239</v>
      </c>
      <c r="BX244" s="118">
        <v>52110</v>
      </c>
      <c r="BY244" s="5">
        <f t="shared" si="56"/>
        <v>370921.17574776249</v>
      </c>
      <c r="BZ244" s="5">
        <f t="shared" si="57"/>
        <v>4257.9359691467689</v>
      </c>
      <c r="CA244" s="5">
        <f t="shared" si="29"/>
        <v>2094.2291106181542</v>
      </c>
      <c r="CB244" s="35">
        <f t="shared" si="30"/>
        <v>6.7752263743786664E-2</v>
      </c>
      <c r="CC244" s="5">
        <f t="shared" si="31"/>
        <v>2163.7068585286147</v>
      </c>
      <c r="CD244" s="35">
        <f t="shared" si="32"/>
        <v>7.0000000000000007E-2</v>
      </c>
      <c r="CE244" s="5">
        <f t="shared" si="58"/>
        <v>271173.0533628561</v>
      </c>
      <c r="CF244" s="5">
        <f t="shared" si="59"/>
        <v>746473.6432632223</v>
      </c>
      <c r="CG244" s="5">
        <f t="shared" si="33"/>
        <v>368826.94663714431</v>
      </c>
      <c r="CH244" s="5">
        <f t="shared" si="34"/>
        <v>1017646.6966260783</v>
      </c>
    </row>
    <row r="245" spans="9:86" ht="14.25" customHeight="1">
      <c r="I245" s="150"/>
      <c r="J245" s="2">
        <v>240</v>
      </c>
      <c r="K245" s="118">
        <v>52140</v>
      </c>
      <c r="L245" s="5">
        <f t="shared" si="35"/>
        <v>394108.66705337807</v>
      </c>
      <c r="M245" s="5">
        <f t="shared" si="0"/>
        <v>4808.1062659259223</v>
      </c>
      <c r="N245" s="5">
        <f t="shared" si="1"/>
        <v>2098.6091799339479</v>
      </c>
      <c r="O245" s="35">
        <f t="shared" si="2"/>
        <v>6.3899407103870029E-2</v>
      </c>
      <c r="P245" s="5">
        <f t="shared" si="3"/>
        <v>2709.4970859919745</v>
      </c>
      <c r="Q245" s="35">
        <f t="shared" si="4"/>
        <v>8.2500000000000018E-2</v>
      </c>
      <c r="R245" s="5">
        <f t="shared" si="36"/>
        <v>247989.94212655691</v>
      </c>
      <c r="S245" s="5">
        <f t="shared" si="37"/>
        <v>905955.56169566407</v>
      </c>
      <c r="T245" s="5">
        <f t="shared" si="38"/>
        <v>392010.05787344411</v>
      </c>
      <c r="U245" s="5">
        <f t="shared" si="39"/>
        <v>1153945.503822221</v>
      </c>
      <c r="V245" s="150"/>
      <c r="W245" s="2">
        <v>240</v>
      </c>
      <c r="X245" s="118">
        <v>52140</v>
      </c>
      <c r="Y245" s="5">
        <f t="shared" si="40"/>
        <v>389160.65089346457</v>
      </c>
      <c r="Z245" s="5">
        <f t="shared" si="41"/>
        <v>4696.0932728280159</v>
      </c>
      <c r="AA245" s="5">
        <f t="shared" si="5"/>
        <v>2101.6889335382521</v>
      </c>
      <c r="AB245" s="35">
        <f t="shared" si="6"/>
        <v>6.4806827577650564E-2</v>
      </c>
      <c r="AC245" s="5">
        <f t="shared" si="7"/>
        <v>2594.4043392897638</v>
      </c>
      <c r="AD245" s="35">
        <f t="shared" si="8"/>
        <v>0.08</v>
      </c>
      <c r="AE245" s="5">
        <f t="shared" si="42"/>
        <v>252941.03804007373</v>
      </c>
      <c r="AF245" s="5">
        <f t="shared" si="43"/>
        <v>874121.34743865009</v>
      </c>
      <c r="AG245" s="5">
        <f t="shared" si="9"/>
        <v>387058.9619599263</v>
      </c>
      <c r="AH245" s="5">
        <f t="shared" si="10"/>
        <v>1127062.3854787238</v>
      </c>
      <c r="AI245" s="150"/>
      <c r="AJ245" s="2">
        <v>240</v>
      </c>
      <c r="AK245" s="118">
        <v>52140</v>
      </c>
      <c r="AL245" s="5">
        <f t="shared" si="44"/>
        <v>384156.71009076206</v>
      </c>
      <c r="AM245" s="5">
        <f t="shared" si="45"/>
        <v>4585.0383715778862</v>
      </c>
      <c r="AN245" s="5">
        <f t="shared" si="11"/>
        <v>2104.026285575048</v>
      </c>
      <c r="AO245" s="35">
        <f t="shared" si="12"/>
        <v>6.5723999512947023E-2</v>
      </c>
      <c r="AP245" s="5">
        <f t="shared" si="13"/>
        <v>2481.0120860028383</v>
      </c>
      <c r="AQ245" s="35">
        <f t="shared" si="14"/>
        <v>7.7499999999999999E-2</v>
      </c>
      <c r="AR245" s="5">
        <f t="shared" si="46"/>
        <v>257947.31619481288</v>
      </c>
      <c r="AS245" s="5">
        <f t="shared" si="47"/>
        <v>842461.89298387989</v>
      </c>
      <c r="AT245" s="5">
        <f t="shared" si="15"/>
        <v>382052.683805187</v>
      </c>
      <c r="AU245" s="5">
        <f t="shared" si="16"/>
        <v>1100409.2091786927</v>
      </c>
      <c r="AV245" s="150"/>
      <c r="AW245" s="2">
        <v>240</v>
      </c>
      <c r="AX245" s="118">
        <v>52140</v>
      </c>
      <c r="AY245" s="5">
        <f t="shared" si="48"/>
        <v>379098.54373530741</v>
      </c>
      <c r="AZ245" s="5">
        <f t="shared" si="49"/>
        <v>4474.9728547377763</v>
      </c>
      <c r="BA245" s="5">
        <f t="shared" si="17"/>
        <v>2105.6069563921051</v>
      </c>
      <c r="BB245" s="35">
        <f t="shared" si="18"/>
        <v>6.6650964226196763E-2</v>
      </c>
      <c r="BC245" s="5">
        <f t="shared" si="19"/>
        <v>2369.3658983456712</v>
      </c>
      <c r="BD245" s="35">
        <f t="shared" si="20"/>
        <v>7.4999999999999997E-2</v>
      </c>
      <c r="BE245" s="5">
        <f t="shared" si="50"/>
        <v>263007.06322108489</v>
      </c>
      <c r="BF245" s="5">
        <f t="shared" si="51"/>
        <v>810986.42191598134</v>
      </c>
      <c r="BG245" s="5">
        <f t="shared" si="21"/>
        <v>376992.93677891529</v>
      </c>
      <c r="BH245" s="5">
        <f t="shared" si="22"/>
        <v>1073993.4851370663</v>
      </c>
      <c r="BI245" s="150"/>
      <c r="BJ245" s="2">
        <v>240</v>
      </c>
      <c r="BK245" s="118">
        <v>52140</v>
      </c>
      <c r="BL245" s="5">
        <f t="shared" si="52"/>
        <v>373987.97404462995</v>
      </c>
      <c r="BM245" s="5">
        <f t="shared" si="53"/>
        <v>4365.9281923596263</v>
      </c>
      <c r="BN245" s="5">
        <f t="shared" si="23"/>
        <v>2106.4175158399871</v>
      </c>
      <c r="BO245" s="35">
        <f t="shared" si="24"/>
        <v>6.758776202537306E-2</v>
      </c>
      <c r="BP245" s="5">
        <f t="shared" si="25"/>
        <v>2259.5106765196392</v>
      </c>
      <c r="BQ245" s="35">
        <f t="shared" si="26"/>
        <v>7.2499999999999995E-2</v>
      </c>
      <c r="BR245" s="5">
        <f t="shared" si="54"/>
        <v>268118.44347121025</v>
      </c>
      <c r="BS245" s="5">
        <f t="shared" si="55"/>
        <v>779704.32269509963</v>
      </c>
      <c r="BT245" s="5">
        <f t="shared" si="27"/>
        <v>371881.55652878998</v>
      </c>
      <c r="BU245" s="5">
        <f t="shared" si="28"/>
        <v>1047822.7661663098</v>
      </c>
      <c r="BV245" s="150"/>
      <c r="BW245" s="2">
        <v>240</v>
      </c>
      <c r="BX245" s="118">
        <v>52140</v>
      </c>
      <c r="BY245" s="5">
        <f t="shared" si="56"/>
        <v>368826.94663714431</v>
      </c>
      <c r="BZ245" s="5">
        <f t="shared" si="57"/>
        <v>4257.9359691467689</v>
      </c>
      <c r="CA245" s="5">
        <f t="shared" si="29"/>
        <v>2106.4454470967603</v>
      </c>
      <c r="CB245" s="35">
        <f t="shared" si="30"/>
        <v>6.8534432192746575E-2</v>
      </c>
      <c r="CC245" s="5">
        <f t="shared" si="31"/>
        <v>2151.4905220500086</v>
      </c>
      <c r="CD245" s="35">
        <f t="shared" si="32"/>
        <v>7.0000000000000007E-2</v>
      </c>
      <c r="CE245" s="5">
        <f t="shared" si="58"/>
        <v>273279.49880995287</v>
      </c>
      <c r="CF245" s="5">
        <f t="shared" si="59"/>
        <v>748625.13378527237</v>
      </c>
      <c r="CG245" s="5">
        <f t="shared" si="33"/>
        <v>366720.50119004754</v>
      </c>
      <c r="CH245" s="5">
        <f t="shared" si="34"/>
        <v>1021904.6325952252</v>
      </c>
    </row>
    <row r="246" spans="9:86" ht="14.25" customHeight="1">
      <c r="I246" s="150"/>
      <c r="J246" s="2">
        <v>241</v>
      </c>
      <c r="K246" s="118">
        <v>52171</v>
      </c>
      <c r="L246" s="5">
        <f t="shared" si="35"/>
        <v>392010.05787344411</v>
      </c>
      <c r="M246" s="5">
        <f t="shared" si="0"/>
        <v>4808.1062659259223</v>
      </c>
      <c r="N246" s="5">
        <f t="shared" si="1"/>
        <v>2113.0371180459942</v>
      </c>
      <c r="O246" s="35">
        <f t="shared" si="2"/>
        <v>6.4683150106158674E-2</v>
      </c>
      <c r="P246" s="5">
        <f t="shared" si="3"/>
        <v>2695.0691478799281</v>
      </c>
      <c r="Q246" s="35">
        <f t="shared" si="4"/>
        <v>8.2500000000000004E-2</v>
      </c>
      <c r="R246" s="5">
        <f t="shared" si="36"/>
        <v>250102.9792446029</v>
      </c>
      <c r="S246" s="5">
        <f t="shared" si="37"/>
        <v>908650.63084354403</v>
      </c>
      <c r="T246" s="5">
        <f t="shared" si="38"/>
        <v>389897.02075539809</v>
      </c>
      <c r="U246" s="5">
        <f t="shared" si="39"/>
        <v>1158753.610088147</v>
      </c>
      <c r="V246" s="150"/>
      <c r="W246" s="2">
        <v>241</v>
      </c>
      <c r="X246" s="118">
        <v>52171</v>
      </c>
      <c r="Y246" s="5">
        <f t="shared" si="40"/>
        <v>387058.9619599263</v>
      </c>
      <c r="Z246" s="5">
        <f t="shared" si="41"/>
        <v>4696.0932728280159</v>
      </c>
      <c r="AA246" s="5">
        <f t="shared" si="5"/>
        <v>2115.7001930951737</v>
      </c>
      <c r="AB246" s="35">
        <f t="shared" si="6"/>
        <v>6.5593113226430466E-2</v>
      </c>
      <c r="AC246" s="5">
        <f t="shared" si="7"/>
        <v>2580.3930797328421</v>
      </c>
      <c r="AD246" s="35">
        <f t="shared" si="8"/>
        <v>0.08</v>
      </c>
      <c r="AE246" s="5">
        <f t="shared" si="42"/>
        <v>255056.7382331689</v>
      </c>
      <c r="AF246" s="5">
        <f t="shared" si="43"/>
        <v>876701.74051838298</v>
      </c>
      <c r="AG246" s="5">
        <f t="shared" si="9"/>
        <v>384943.2617668311</v>
      </c>
      <c r="AH246" s="5">
        <f t="shared" si="10"/>
        <v>1131758.4787515518</v>
      </c>
      <c r="AI246" s="150"/>
      <c r="AJ246" s="2">
        <v>241</v>
      </c>
      <c r="AK246" s="118">
        <v>52171</v>
      </c>
      <c r="AL246" s="5">
        <f t="shared" si="44"/>
        <v>382052.683805187</v>
      </c>
      <c r="AM246" s="5">
        <f t="shared" si="45"/>
        <v>4585.0383715778862</v>
      </c>
      <c r="AN246" s="5">
        <f t="shared" si="11"/>
        <v>2117.6147886693871</v>
      </c>
      <c r="AO246" s="35">
        <f t="shared" si="12"/>
        <v>6.6512757379268123E-2</v>
      </c>
      <c r="AP246" s="5">
        <f t="shared" si="13"/>
        <v>2467.4235829084992</v>
      </c>
      <c r="AQ246" s="35">
        <f t="shared" si="14"/>
        <v>7.7499999999999986E-2</v>
      </c>
      <c r="AR246" s="5">
        <f t="shared" si="46"/>
        <v>260064.93098348228</v>
      </c>
      <c r="AS246" s="5">
        <f t="shared" si="47"/>
        <v>844929.31656678836</v>
      </c>
      <c r="AT246" s="5">
        <f t="shared" si="15"/>
        <v>379935.06901651761</v>
      </c>
      <c r="AU246" s="5">
        <f t="shared" si="16"/>
        <v>1104994.2475502705</v>
      </c>
      <c r="AV246" s="150"/>
      <c r="AW246" s="2">
        <v>241</v>
      </c>
      <c r="AX246" s="118">
        <v>52171</v>
      </c>
      <c r="AY246" s="5">
        <f t="shared" si="48"/>
        <v>376992.93677891529</v>
      </c>
      <c r="AZ246" s="5">
        <f t="shared" si="49"/>
        <v>4474.9728547377763</v>
      </c>
      <c r="BA246" s="5">
        <f t="shared" si="17"/>
        <v>2118.766999869556</v>
      </c>
      <c r="BB246" s="35">
        <f t="shared" si="18"/>
        <v>6.7442122963022766E-2</v>
      </c>
      <c r="BC246" s="5">
        <f t="shared" si="19"/>
        <v>2356.2058548682203</v>
      </c>
      <c r="BD246" s="35">
        <f t="shared" si="20"/>
        <v>7.4999999999999997E-2</v>
      </c>
      <c r="BE246" s="5">
        <f t="shared" si="50"/>
        <v>265125.83022095443</v>
      </c>
      <c r="BF246" s="5">
        <f t="shared" si="51"/>
        <v>813342.6277708495</v>
      </c>
      <c r="BG246" s="5">
        <f t="shared" si="21"/>
        <v>374874.16977904574</v>
      </c>
      <c r="BH246" s="5">
        <f t="shared" si="22"/>
        <v>1078468.457991804</v>
      </c>
      <c r="BI246" s="150"/>
      <c r="BJ246" s="2">
        <v>241</v>
      </c>
      <c r="BK246" s="118">
        <v>52171</v>
      </c>
      <c r="BL246" s="5">
        <f t="shared" si="52"/>
        <v>371881.55652878998</v>
      </c>
      <c r="BM246" s="5">
        <f t="shared" si="53"/>
        <v>4365.9281923596263</v>
      </c>
      <c r="BN246" s="5">
        <f t="shared" si="23"/>
        <v>2119.1437883315202</v>
      </c>
      <c r="BO246" s="35">
        <f t="shared" si="24"/>
        <v>6.8381249388498641E-2</v>
      </c>
      <c r="BP246" s="5">
        <f t="shared" si="25"/>
        <v>2246.7844040281061</v>
      </c>
      <c r="BQ246" s="35">
        <f t="shared" si="26"/>
        <v>7.2499999999999995E-2</v>
      </c>
      <c r="BR246" s="5">
        <f t="shared" si="54"/>
        <v>270237.58725954179</v>
      </c>
      <c r="BS246" s="5">
        <f t="shared" si="55"/>
        <v>781951.10709912772</v>
      </c>
      <c r="BT246" s="5">
        <f t="shared" si="27"/>
        <v>369762.41274045844</v>
      </c>
      <c r="BU246" s="5">
        <f t="shared" si="28"/>
        <v>1052188.6943586695</v>
      </c>
      <c r="BV246" s="150"/>
      <c r="BW246" s="2">
        <v>241</v>
      </c>
      <c r="BX246" s="118">
        <v>52171</v>
      </c>
      <c r="BY246" s="5">
        <f t="shared" si="56"/>
        <v>366720.50119004754</v>
      </c>
      <c r="BZ246" s="5">
        <f t="shared" si="57"/>
        <v>4257.9359691467689</v>
      </c>
      <c r="CA246" s="5">
        <f t="shared" si="29"/>
        <v>2118.733045538158</v>
      </c>
      <c r="CB246" s="35">
        <f t="shared" si="30"/>
        <v>6.9330175062347732E-2</v>
      </c>
      <c r="CC246" s="5">
        <f t="shared" si="31"/>
        <v>2139.2029236086109</v>
      </c>
      <c r="CD246" s="35">
        <f t="shared" si="32"/>
        <v>7.0000000000000007E-2</v>
      </c>
      <c r="CE246" s="5">
        <f t="shared" si="58"/>
        <v>275398.231855491</v>
      </c>
      <c r="CF246" s="5">
        <f t="shared" si="59"/>
        <v>750764.33670888096</v>
      </c>
      <c r="CG246" s="5">
        <f t="shared" si="33"/>
        <v>364601.76814450941</v>
      </c>
      <c r="CH246" s="5">
        <f t="shared" si="34"/>
        <v>1026162.5685643719</v>
      </c>
    </row>
    <row r="247" spans="9:86" ht="14.25" customHeight="1">
      <c r="I247" s="150"/>
      <c r="J247" s="2">
        <v>242</v>
      </c>
      <c r="K247" s="118">
        <v>52201</v>
      </c>
      <c r="L247" s="5">
        <f t="shared" si="35"/>
        <v>389897.02075539809</v>
      </c>
      <c r="M247" s="5">
        <f t="shared" si="0"/>
        <v>4808.1062659259223</v>
      </c>
      <c r="N247" s="5">
        <f t="shared" si="1"/>
        <v>2127.5642482325607</v>
      </c>
      <c r="O247" s="35">
        <f t="shared" si="2"/>
        <v>6.548080549404213E-2</v>
      </c>
      <c r="P247" s="5">
        <f t="shared" si="3"/>
        <v>2680.5420176933617</v>
      </c>
      <c r="Q247" s="35">
        <f t="shared" si="4"/>
        <v>8.249999999999999E-2</v>
      </c>
      <c r="R247" s="5">
        <f t="shared" si="36"/>
        <v>252230.54349283545</v>
      </c>
      <c r="S247" s="5">
        <f t="shared" si="37"/>
        <v>911331.17286123743</v>
      </c>
      <c r="T247" s="5">
        <f t="shared" si="38"/>
        <v>387769.45650716551</v>
      </c>
      <c r="U247" s="5">
        <f t="shared" si="39"/>
        <v>1163561.7163540728</v>
      </c>
      <c r="V247" s="150"/>
      <c r="W247" s="2">
        <v>242</v>
      </c>
      <c r="X247" s="118">
        <v>52201</v>
      </c>
      <c r="Y247" s="5">
        <f t="shared" si="40"/>
        <v>384943.2617668311</v>
      </c>
      <c r="Z247" s="5">
        <f t="shared" si="41"/>
        <v>4696.0932728280159</v>
      </c>
      <c r="AA247" s="5">
        <f t="shared" si="5"/>
        <v>2129.8048610491419</v>
      </c>
      <c r="AB247" s="35">
        <f t="shared" si="6"/>
        <v>6.6393312654140071E-2</v>
      </c>
      <c r="AC247" s="5">
        <f t="shared" si="7"/>
        <v>2566.288411778874</v>
      </c>
      <c r="AD247" s="35">
        <f t="shared" si="8"/>
        <v>7.9999999999999988E-2</v>
      </c>
      <c r="AE247" s="5">
        <f t="shared" si="42"/>
        <v>257186.54309421804</v>
      </c>
      <c r="AF247" s="5">
        <f t="shared" si="43"/>
        <v>879268.02893016185</v>
      </c>
      <c r="AG247" s="5">
        <f t="shared" si="9"/>
        <v>382813.45690578193</v>
      </c>
      <c r="AH247" s="5">
        <f t="shared" si="10"/>
        <v>1136454.5720243799</v>
      </c>
      <c r="AI247" s="150"/>
      <c r="AJ247" s="2">
        <v>242</v>
      </c>
      <c r="AK247" s="118">
        <v>52201</v>
      </c>
      <c r="AL247" s="5">
        <f t="shared" si="44"/>
        <v>379935.06901651761</v>
      </c>
      <c r="AM247" s="5">
        <f t="shared" si="45"/>
        <v>4585.0383715778862</v>
      </c>
      <c r="AN247" s="5">
        <f t="shared" si="11"/>
        <v>2131.2910508462101</v>
      </c>
      <c r="AO247" s="35">
        <f t="shared" si="12"/>
        <v>6.7315430176945926E-2</v>
      </c>
      <c r="AP247" s="5">
        <f t="shared" si="13"/>
        <v>2453.7473207316762</v>
      </c>
      <c r="AQ247" s="35">
        <f t="shared" si="14"/>
        <v>7.7499999999999999E-2</v>
      </c>
      <c r="AR247" s="5">
        <f t="shared" si="46"/>
        <v>262196.2220343285</v>
      </c>
      <c r="AS247" s="5">
        <f t="shared" si="47"/>
        <v>847383.06388751999</v>
      </c>
      <c r="AT247" s="5">
        <f t="shared" si="15"/>
        <v>377803.77796567138</v>
      </c>
      <c r="AU247" s="5">
        <f t="shared" si="16"/>
        <v>1109579.2859218484</v>
      </c>
      <c r="AV247" s="150"/>
      <c r="AW247" s="2">
        <v>242</v>
      </c>
      <c r="AX247" s="118">
        <v>52201</v>
      </c>
      <c r="AY247" s="5">
        <f t="shared" si="48"/>
        <v>374874.16977904574</v>
      </c>
      <c r="AZ247" s="5">
        <f t="shared" si="49"/>
        <v>4474.9728547377763</v>
      </c>
      <c r="BA247" s="5">
        <f t="shared" si="17"/>
        <v>2132.0092936187407</v>
      </c>
      <c r="BB247" s="35">
        <f t="shared" si="18"/>
        <v>6.824719755566086E-2</v>
      </c>
      <c r="BC247" s="5">
        <f t="shared" si="19"/>
        <v>2342.9635611190356</v>
      </c>
      <c r="BD247" s="35">
        <f t="shared" si="20"/>
        <v>7.4999999999999997E-2</v>
      </c>
      <c r="BE247" s="5">
        <f t="shared" si="50"/>
        <v>267257.83951457316</v>
      </c>
      <c r="BF247" s="5">
        <f t="shared" si="51"/>
        <v>815685.59133196855</v>
      </c>
      <c r="BG247" s="5">
        <f t="shared" si="21"/>
        <v>372742.16048542701</v>
      </c>
      <c r="BH247" s="5">
        <f t="shared" si="22"/>
        <v>1082943.4308465417</v>
      </c>
      <c r="BI247" s="150"/>
      <c r="BJ247" s="2">
        <v>242</v>
      </c>
      <c r="BK247" s="118">
        <v>52201</v>
      </c>
      <c r="BL247" s="5">
        <f t="shared" si="52"/>
        <v>369762.41274045844</v>
      </c>
      <c r="BM247" s="5">
        <f t="shared" si="53"/>
        <v>4365.9281923596263</v>
      </c>
      <c r="BN247" s="5">
        <f t="shared" si="23"/>
        <v>2131.9469487193564</v>
      </c>
      <c r="BO247" s="35">
        <f t="shared" si="24"/>
        <v>6.9188653316662574E-2</v>
      </c>
      <c r="BP247" s="5">
        <f t="shared" si="25"/>
        <v>2233.9812436402699</v>
      </c>
      <c r="BQ247" s="35">
        <f t="shared" si="26"/>
        <v>7.2500000000000009E-2</v>
      </c>
      <c r="BR247" s="5">
        <f t="shared" si="54"/>
        <v>272369.53420826118</v>
      </c>
      <c r="BS247" s="5">
        <f t="shared" si="55"/>
        <v>784185.08834276802</v>
      </c>
      <c r="BT247" s="5">
        <f t="shared" si="27"/>
        <v>367630.46579173906</v>
      </c>
      <c r="BU247" s="5">
        <f t="shared" si="28"/>
        <v>1056554.6225510291</v>
      </c>
      <c r="BV247" s="150"/>
      <c r="BW247" s="2">
        <v>242</v>
      </c>
      <c r="BX247" s="118">
        <v>52201</v>
      </c>
      <c r="BY247" s="5">
        <f t="shared" si="56"/>
        <v>364601.76814450941</v>
      </c>
      <c r="BZ247" s="5">
        <f t="shared" si="57"/>
        <v>4257.9359691467689</v>
      </c>
      <c r="CA247" s="5">
        <f t="shared" si="29"/>
        <v>2131.0923216371307</v>
      </c>
      <c r="CB247" s="35">
        <f t="shared" si="30"/>
        <v>7.0139835003514589E-2</v>
      </c>
      <c r="CC247" s="5">
        <f t="shared" si="31"/>
        <v>2126.8436475096382</v>
      </c>
      <c r="CD247" s="35">
        <f t="shared" si="32"/>
        <v>7.0000000000000007E-2</v>
      </c>
      <c r="CE247" s="5">
        <f t="shared" si="58"/>
        <v>277529.32417712815</v>
      </c>
      <c r="CF247" s="5">
        <f t="shared" si="59"/>
        <v>752891.18035639054</v>
      </c>
      <c r="CG247" s="5">
        <f t="shared" si="33"/>
        <v>362470.67582287226</v>
      </c>
      <c r="CH247" s="5">
        <f t="shared" si="34"/>
        <v>1030420.5045335187</v>
      </c>
    </row>
    <row r="248" spans="9:86" ht="14.25" customHeight="1">
      <c r="I248" s="150"/>
      <c r="J248" s="2">
        <v>243</v>
      </c>
      <c r="K248" s="118">
        <v>52232</v>
      </c>
      <c r="L248" s="5">
        <f t="shared" si="35"/>
        <v>387769.45650716551</v>
      </c>
      <c r="M248" s="5">
        <f t="shared" si="0"/>
        <v>4808.1062659259223</v>
      </c>
      <c r="N248" s="5">
        <f t="shared" si="1"/>
        <v>2142.1912524391596</v>
      </c>
      <c r="O248" s="35">
        <f t="shared" si="2"/>
        <v>6.6292727799707185E-2</v>
      </c>
      <c r="P248" s="5">
        <f t="shared" si="3"/>
        <v>2665.9150134867627</v>
      </c>
      <c r="Q248" s="35">
        <f t="shared" si="4"/>
        <v>8.2500000000000004E-2</v>
      </c>
      <c r="R248" s="5">
        <f t="shared" si="36"/>
        <v>254372.73474527462</v>
      </c>
      <c r="S248" s="5">
        <f t="shared" si="37"/>
        <v>913997.08787472418</v>
      </c>
      <c r="T248" s="5">
        <f t="shared" si="38"/>
        <v>385627.26525472634</v>
      </c>
      <c r="U248" s="5">
        <f t="shared" si="39"/>
        <v>1168369.8226199988</v>
      </c>
      <c r="V248" s="150"/>
      <c r="W248" s="2">
        <v>243</v>
      </c>
      <c r="X248" s="118">
        <v>52232</v>
      </c>
      <c r="Y248" s="5">
        <f t="shared" si="40"/>
        <v>382813.45690578193</v>
      </c>
      <c r="Z248" s="5">
        <f t="shared" si="41"/>
        <v>4696.0932728280159</v>
      </c>
      <c r="AA248" s="5">
        <f t="shared" si="5"/>
        <v>2144.0035601228028</v>
      </c>
      <c r="AB248" s="35">
        <f t="shared" si="6"/>
        <v>6.7207780336222142E-2</v>
      </c>
      <c r="AC248" s="5">
        <f t="shared" si="7"/>
        <v>2552.0897127052131</v>
      </c>
      <c r="AD248" s="35">
        <f t="shared" si="8"/>
        <v>0.08</v>
      </c>
      <c r="AE248" s="5">
        <f t="shared" si="42"/>
        <v>259330.54665434084</v>
      </c>
      <c r="AF248" s="5">
        <f t="shared" si="43"/>
        <v>881820.11864286708</v>
      </c>
      <c r="AG248" s="5">
        <f t="shared" si="9"/>
        <v>380669.45334565913</v>
      </c>
      <c r="AH248" s="5">
        <f t="shared" si="10"/>
        <v>1141150.6652972079</v>
      </c>
      <c r="AI248" s="150"/>
      <c r="AJ248" s="2">
        <v>243</v>
      </c>
      <c r="AK248" s="118">
        <v>52232</v>
      </c>
      <c r="AL248" s="5">
        <f t="shared" si="44"/>
        <v>377803.77796567138</v>
      </c>
      <c r="AM248" s="5">
        <f t="shared" si="45"/>
        <v>4585.0383715778862</v>
      </c>
      <c r="AN248" s="5">
        <f t="shared" si="11"/>
        <v>2145.055638882925</v>
      </c>
      <c r="AO248" s="35">
        <f t="shared" si="12"/>
        <v>6.8132372326181412E-2</v>
      </c>
      <c r="AP248" s="5">
        <f t="shared" si="13"/>
        <v>2439.9827326949612</v>
      </c>
      <c r="AQ248" s="35">
        <f t="shared" si="14"/>
        <v>7.7500000000000013E-2</v>
      </c>
      <c r="AR248" s="5">
        <f t="shared" si="46"/>
        <v>264341.27767321141</v>
      </c>
      <c r="AS248" s="5">
        <f t="shared" si="47"/>
        <v>849823.04662021494</v>
      </c>
      <c r="AT248" s="5">
        <f t="shared" si="15"/>
        <v>375658.72232678847</v>
      </c>
      <c r="AU248" s="5">
        <f t="shared" si="16"/>
        <v>1114164.3242934262</v>
      </c>
      <c r="AV248" s="150"/>
      <c r="AW248" s="2">
        <v>243</v>
      </c>
      <c r="AX248" s="118">
        <v>52232</v>
      </c>
      <c r="AY248" s="5">
        <f t="shared" si="48"/>
        <v>372742.16048542701</v>
      </c>
      <c r="AZ248" s="5">
        <f t="shared" si="49"/>
        <v>4474.9728547377763</v>
      </c>
      <c r="BA248" s="5">
        <f t="shared" si="17"/>
        <v>2145.3343517038575</v>
      </c>
      <c r="BB248" s="35">
        <f t="shared" si="18"/>
        <v>6.9066542370521011E-2</v>
      </c>
      <c r="BC248" s="5">
        <f t="shared" si="19"/>
        <v>2329.6385030339188</v>
      </c>
      <c r="BD248" s="35">
        <f t="shared" si="20"/>
        <v>7.5000000000000011E-2</v>
      </c>
      <c r="BE248" s="5">
        <f t="shared" si="50"/>
        <v>269403.17386627704</v>
      </c>
      <c r="BF248" s="5">
        <f t="shared" si="51"/>
        <v>818015.22983500245</v>
      </c>
      <c r="BG248" s="5">
        <f t="shared" si="21"/>
        <v>370596.82613372314</v>
      </c>
      <c r="BH248" s="5">
        <f t="shared" si="22"/>
        <v>1087418.4037012795</v>
      </c>
      <c r="BI248" s="150"/>
      <c r="BJ248" s="2">
        <v>243</v>
      </c>
      <c r="BK248" s="118">
        <v>52232</v>
      </c>
      <c r="BL248" s="5">
        <f t="shared" si="52"/>
        <v>367630.46579173906</v>
      </c>
      <c r="BM248" s="5">
        <f t="shared" si="53"/>
        <v>4365.9281923596263</v>
      </c>
      <c r="BN248" s="5">
        <f t="shared" si="23"/>
        <v>2144.8274615345363</v>
      </c>
      <c r="BO248" s="35">
        <f t="shared" si="24"/>
        <v>7.0010328123879847E-2</v>
      </c>
      <c r="BP248" s="5">
        <f t="shared" si="25"/>
        <v>2221.1007308250901</v>
      </c>
      <c r="BQ248" s="35">
        <f t="shared" si="26"/>
        <v>7.2499999999999995E-2</v>
      </c>
      <c r="BR248" s="5">
        <f t="shared" si="54"/>
        <v>274514.3616697957</v>
      </c>
      <c r="BS248" s="5">
        <f t="shared" si="55"/>
        <v>786406.18907359312</v>
      </c>
      <c r="BT248" s="5">
        <f t="shared" si="27"/>
        <v>365485.63833020453</v>
      </c>
      <c r="BU248" s="5">
        <f t="shared" si="28"/>
        <v>1060920.5507433889</v>
      </c>
      <c r="BV248" s="150"/>
      <c r="BW248" s="2">
        <v>243</v>
      </c>
      <c r="BX248" s="118">
        <v>52232</v>
      </c>
      <c r="BY248" s="5">
        <f t="shared" si="56"/>
        <v>362470.67582287226</v>
      </c>
      <c r="BZ248" s="5">
        <f t="shared" si="57"/>
        <v>4257.9359691467689</v>
      </c>
      <c r="CA248" s="5">
        <f t="shared" si="29"/>
        <v>2143.5236935133471</v>
      </c>
      <c r="CB248" s="35">
        <f t="shared" si="30"/>
        <v>7.0963766279206031E-2</v>
      </c>
      <c r="CC248" s="5">
        <f t="shared" si="31"/>
        <v>2114.4122756334218</v>
      </c>
      <c r="CD248" s="35">
        <f t="shared" si="32"/>
        <v>7.0000000000000007E-2</v>
      </c>
      <c r="CE248" s="5">
        <f t="shared" si="58"/>
        <v>279672.8478706415</v>
      </c>
      <c r="CF248" s="5">
        <f t="shared" si="59"/>
        <v>755005.59263202397</v>
      </c>
      <c r="CG248" s="5">
        <f t="shared" si="33"/>
        <v>360327.1521293589</v>
      </c>
      <c r="CH248" s="5">
        <f t="shared" si="34"/>
        <v>1034678.4405026655</v>
      </c>
    </row>
    <row r="249" spans="9:86" ht="14.25" customHeight="1">
      <c r="I249" s="150"/>
      <c r="J249" s="2">
        <v>244</v>
      </c>
      <c r="K249" s="118">
        <v>52263</v>
      </c>
      <c r="L249" s="5">
        <f t="shared" si="35"/>
        <v>385627.26525472634</v>
      </c>
      <c r="M249" s="5">
        <f t="shared" si="0"/>
        <v>4808.1062659259223</v>
      </c>
      <c r="N249" s="5">
        <f t="shared" si="1"/>
        <v>2156.9188172996787</v>
      </c>
      <c r="O249" s="35">
        <f t="shared" si="2"/>
        <v>6.7119283670201826E-2</v>
      </c>
      <c r="P249" s="5">
        <f t="shared" si="3"/>
        <v>2651.1874486262436</v>
      </c>
      <c r="Q249" s="35">
        <f t="shared" si="4"/>
        <v>8.2500000000000004E-2</v>
      </c>
      <c r="R249" s="5">
        <f t="shared" si="36"/>
        <v>256529.6535625743</v>
      </c>
      <c r="S249" s="5">
        <f t="shared" si="37"/>
        <v>916648.27532335045</v>
      </c>
      <c r="T249" s="5">
        <f t="shared" si="38"/>
        <v>383470.34643742669</v>
      </c>
      <c r="U249" s="5">
        <f t="shared" si="39"/>
        <v>1173177.9288859246</v>
      </c>
      <c r="V249" s="150"/>
      <c r="W249" s="2">
        <v>244</v>
      </c>
      <c r="X249" s="118">
        <v>52263</v>
      </c>
      <c r="Y249" s="5">
        <f t="shared" si="40"/>
        <v>380669.45334565913</v>
      </c>
      <c r="Z249" s="5">
        <f t="shared" si="41"/>
        <v>4696.0932728280159</v>
      </c>
      <c r="AA249" s="5">
        <f t="shared" si="5"/>
        <v>2158.2969171902882</v>
      </c>
      <c r="AB249" s="35">
        <f t="shared" si="6"/>
        <v>6.8036882861640821E-2</v>
      </c>
      <c r="AC249" s="5">
        <f t="shared" si="7"/>
        <v>2537.7963556377276</v>
      </c>
      <c r="AD249" s="35">
        <f t="shared" si="8"/>
        <v>0.08</v>
      </c>
      <c r="AE249" s="5">
        <f t="shared" si="42"/>
        <v>261488.84357153112</v>
      </c>
      <c r="AF249" s="5">
        <f t="shared" si="43"/>
        <v>884357.9149985048</v>
      </c>
      <c r="AG249" s="5">
        <f t="shared" si="9"/>
        <v>378511.15642846882</v>
      </c>
      <c r="AH249" s="5">
        <f t="shared" si="10"/>
        <v>1145846.7585700359</v>
      </c>
      <c r="AI249" s="150"/>
      <c r="AJ249" s="2">
        <v>244</v>
      </c>
      <c r="AK249" s="118">
        <v>52263</v>
      </c>
      <c r="AL249" s="5">
        <f t="shared" si="44"/>
        <v>375658.72232678847</v>
      </c>
      <c r="AM249" s="5">
        <f t="shared" si="45"/>
        <v>4585.0383715778862</v>
      </c>
      <c r="AN249" s="5">
        <f t="shared" si="11"/>
        <v>2158.9091232173773</v>
      </c>
      <c r="AO249" s="35">
        <f t="shared" si="12"/>
        <v>6.8963950359368739E-2</v>
      </c>
      <c r="AP249" s="5">
        <f t="shared" si="13"/>
        <v>2426.1292483605089</v>
      </c>
      <c r="AQ249" s="35">
        <f t="shared" si="14"/>
        <v>7.7499999999999999E-2</v>
      </c>
      <c r="AR249" s="5">
        <f t="shared" si="46"/>
        <v>266500.18679642881</v>
      </c>
      <c r="AS249" s="5">
        <f t="shared" si="47"/>
        <v>852249.17586857546</v>
      </c>
      <c r="AT249" s="5">
        <f t="shared" si="15"/>
        <v>373499.81320357107</v>
      </c>
      <c r="AU249" s="5">
        <f t="shared" si="16"/>
        <v>1118749.3626650043</v>
      </c>
      <c r="AV249" s="150"/>
      <c r="AW249" s="2">
        <v>244</v>
      </c>
      <c r="AX249" s="118">
        <v>52263</v>
      </c>
      <c r="AY249" s="5">
        <f t="shared" si="48"/>
        <v>370596.82613372314</v>
      </c>
      <c r="AZ249" s="5">
        <f t="shared" si="49"/>
        <v>4474.9728547377763</v>
      </c>
      <c r="BA249" s="5">
        <f t="shared" si="17"/>
        <v>2158.742691402007</v>
      </c>
      <c r="BB249" s="35">
        <f t="shared" si="18"/>
        <v>6.9900523884888224E-2</v>
      </c>
      <c r="BC249" s="5">
        <f t="shared" si="19"/>
        <v>2316.2301633357692</v>
      </c>
      <c r="BD249" s="35">
        <f t="shared" si="20"/>
        <v>7.4999999999999983E-2</v>
      </c>
      <c r="BE249" s="5">
        <f t="shared" si="50"/>
        <v>271561.91655767907</v>
      </c>
      <c r="BF249" s="5">
        <f t="shared" si="51"/>
        <v>820331.45999833825</v>
      </c>
      <c r="BG249" s="5">
        <f t="shared" si="21"/>
        <v>368438.08344232111</v>
      </c>
      <c r="BH249" s="5">
        <f t="shared" si="22"/>
        <v>1091893.3765560174</v>
      </c>
      <c r="BI249" s="150"/>
      <c r="BJ249" s="2">
        <v>244</v>
      </c>
      <c r="BK249" s="118">
        <v>52263</v>
      </c>
      <c r="BL249" s="5">
        <f t="shared" si="52"/>
        <v>365485.63833020453</v>
      </c>
      <c r="BM249" s="5">
        <f t="shared" si="53"/>
        <v>4365.9281923596263</v>
      </c>
      <c r="BN249" s="5">
        <f t="shared" si="23"/>
        <v>2157.7857941146408</v>
      </c>
      <c r="BO249" s="35">
        <f t="shared" si="24"/>
        <v>7.0846640233731453E-2</v>
      </c>
      <c r="BP249" s="5">
        <f t="shared" si="25"/>
        <v>2208.1423982449855</v>
      </c>
      <c r="BQ249" s="35">
        <f t="shared" si="26"/>
        <v>7.2499999999999995E-2</v>
      </c>
      <c r="BR249" s="5">
        <f t="shared" si="54"/>
        <v>276672.14746391034</v>
      </c>
      <c r="BS249" s="5">
        <f t="shared" si="55"/>
        <v>788614.33147183806</v>
      </c>
      <c r="BT249" s="5">
        <f t="shared" si="27"/>
        <v>363327.85253608989</v>
      </c>
      <c r="BU249" s="5">
        <f t="shared" si="28"/>
        <v>1065286.4789357483</v>
      </c>
      <c r="BV249" s="150"/>
      <c r="BW249" s="2">
        <v>244</v>
      </c>
      <c r="BX249" s="118">
        <v>52263</v>
      </c>
      <c r="BY249" s="5">
        <f t="shared" si="56"/>
        <v>360327.1521293589</v>
      </c>
      <c r="BZ249" s="5">
        <f t="shared" si="57"/>
        <v>4257.9359691467689</v>
      </c>
      <c r="CA249" s="5">
        <f t="shared" si="29"/>
        <v>2156.0275817255088</v>
      </c>
      <c r="CB249" s="35">
        <f t="shared" si="30"/>
        <v>7.1802335260646222E-2</v>
      </c>
      <c r="CC249" s="5">
        <f t="shared" si="31"/>
        <v>2101.9083874212602</v>
      </c>
      <c r="CD249" s="35">
        <f t="shared" si="32"/>
        <v>6.9999999999999993E-2</v>
      </c>
      <c r="CE249" s="5">
        <f t="shared" si="58"/>
        <v>281828.87545236701</v>
      </c>
      <c r="CF249" s="5">
        <f t="shared" si="59"/>
        <v>757107.50101944525</v>
      </c>
      <c r="CG249" s="5">
        <f t="shared" si="33"/>
        <v>358171.1245476334</v>
      </c>
      <c r="CH249" s="5">
        <f t="shared" si="34"/>
        <v>1038936.3764718123</v>
      </c>
    </row>
    <row r="250" spans="9:86" ht="14.25" customHeight="1">
      <c r="I250" s="150"/>
      <c r="J250" s="2">
        <v>245</v>
      </c>
      <c r="K250" s="118">
        <v>52291</v>
      </c>
      <c r="L250" s="5">
        <f t="shared" si="35"/>
        <v>383470.34643742669</v>
      </c>
      <c r="M250" s="5">
        <f t="shared" si="0"/>
        <v>4808.1062659259223</v>
      </c>
      <c r="N250" s="5">
        <f t="shared" si="1"/>
        <v>2171.7476341686138</v>
      </c>
      <c r="O250" s="35">
        <f t="shared" si="2"/>
        <v>6.7960852389601659E-2</v>
      </c>
      <c r="P250" s="5">
        <f t="shared" si="3"/>
        <v>2636.3586317573086</v>
      </c>
      <c r="Q250" s="35">
        <f t="shared" si="4"/>
        <v>8.2500000000000004E-2</v>
      </c>
      <c r="R250" s="5">
        <f t="shared" si="36"/>
        <v>258701.40119674293</v>
      </c>
      <c r="S250" s="5">
        <f t="shared" si="37"/>
        <v>919284.63395510777</v>
      </c>
      <c r="T250" s="5">
        <f t="shared" si="38"/>
        <v>381298.59880325809</v>
      </c>
      <c r="U250" s="5">
        <f t="shared" si="39"/>
        <v>1177986.0351518507</v>
      </c>
      <c r="V250" s="150"/>
      <c r="W250" s="2">
        <v>245</v>
      </c>
      <c r="X250" s="118">
        <v>52291</v>
      </c>
      <c r="Y250" s="5">
        <f t="shared" si="40"/>
        <v>378511.15642846882</v>
      </c>
      <c r="Z250" s="5">
        <f t="shared" si="41"/>
        <v>4696.0932728280159</v>
      </c>
      <c r="AA250" s="5">
        <f t="shared" si="5"/>
        <v>2172.6855633048904</v>
      </c>
      <c r="AB250" s="35">
        <f t="shared" si="6"/>
        <v>6.8880999454994457E-2</v>
      </c>
      <c r="AC250" s="5">
        <f t="shared" si="7"/>
        <v>2523.4077095231255</v>
      </c>
      <c r="AD250" s="35">
        <f t="shared" si="8"/>
        <v>0.08</v>
      </c>
      <c r="AE250" s="5">
        <f t="shared" si="42"/>
        <v>263661.52913483599</v>
      </c>
      <c r="AF250" s="5">
        <f t="shared" si="43"/>
        <v>886881.3227080279</v>
      </c>
      <c r="AG250" s="5">
        <f t="shared" si="9"/>
        <v>376338.47086516395</v>
      </c>
      <c r="AH250" s="5">
        <f t="shared" si="10"/>
        <v>1150542.851842864</v>
      </c>
      <c r="AI250" s="150"/>
      <c r="AJ250" s="2">
        <v>245</v>
      </c>
      <c r="AK250" s="118">
        <v>52291</v>
      </c>
      <c r="AL250" s="5">
        <f t="shared" si="44"/>
        <v>373499.81320357107</v>
      </c>
      <c r="AM250" s="5">
        <f t="shared" si="45"/>
        <v>4585.0383715778862</v>
      </c>
      <c r="AN250" s="5">
        <f t="shared" si="11"/>
        <v>2172.8520779714895</v>
      </c>
      <c r="AO250" s="35">
        <f t="shared" si="12"/>
        <v>6.9810543443154197E-2</v>
      </c>
      <c r="AP250" s="5">
        <f t="shared" si="13"/>
        <v>2412.1862936063967</v>
      </c>
      <c r="AQ250" s="35">
        <f t="shared" si="14"/>
        <v>7.7500000000000013E-2</v>
      </c>
      <c r="AR250" s="5">
        <f t="shared" si="46"/>
        <v>268673.03887440031</v>
      </c>
      <c r="AS250" s="5">
        <f t="shared" si="47"/>
        <v>854661.36216218187</v>
      </c>
      <c r="AT250" s="5">
        <f t="shared" si="15"/>
        <v>371326.96112559957</v>
      </c>
      <c r="AU250" s="5">
        <f t="shared" si="16"/>
        <v>1123334.4010365822</v>
      </c>
      <c r="AV250" s="150"/>
      <c r="AW250" s="2">
        <v>245</v>
      </c>
      <c r="AX250" s="118">
        <v>52291</v>
      </c>
      <c r="AY250" s="5">
        <f t="shared" si="48"/>
        <v>368438.08344232111</v>
      </c>
      <c r="AZ250" s="5">
        <f t="shared" si="49"/>
        <v>4474.9728547377763</v>
      </c>
      <c r="BA250" s="5">
        <f t="shared" si="17"/>
        <v>2172.2348332232696</v>
      </c>
      <c r="BB250" s="35">
        <f t="shared" si="18"/>
        <v>7.0749521208927871E-2</v>
      </c>
      <c r="BC250" s="5">
        <f t="shared" si="19"/>
        <v>2302.7380215145067</v>
      </c>
      <c r="BD250" s="35">
        <f t="shared" si="20"/>
        <v>7.4999999999999997E-2</v>
      </c>
      <c r="BE250" s="5">
        <f t="shared" si="50"/>
        <v>273734.15139090235</v>
      </c>
      <c r="BF250" s="5">
        <f t="shared" si="51"/>
        <v>822634.19801985275</v>
      </c>
      <c r="BG250" s="5">
        <f t="shared" si="21"/>
        <v>366265.84860909783</v>
      </c>
      <c r="BH250" s="5">
        <f t="shared" si="22"/>
        <v>1096368.3494107551</v>
      </c>
      <c r="BI250" s="150"/>
      <c r="BJ250" s="2">
        <v>245</v>
      </c>
      <c r="BK250" s="118">
        <v>52291</v>
      </c>
      <c r="BL250" s="5">
        <f t="shared" si="52"/>
        <v>363327.85253608989</v>
      </c>
      <c r="BM250" s="5">
        <f t="shared" si="53"/>
        <v>4365.9281923596263</v>
      </c>
      <c r="BN250" s="5">
        <f t="shared" si="23"/>
        <v>2170.8224166207501</v>
      </c>
      <c r="BO250" s="35">
        <f t="shared" si="24"/>
        <v>7.16979687013162E-2</v>
      </c>
      <c r="BP250" s="5">
        <f t="shared" si="25"/>
        <v>2195.1057757388762</v>
      </c>
      <c r="BQ250" s="35">
        <f t="shared" si="26"/>
        <v>7.2499999999999981E-2</v>
      </c>
      <c r="BR250" s="5">
        <f t="shared" si="54"/>
        <v>278842.96988053108</v>
      </c>
      <c r="BS250" s="5">
        <f t="shared" si="55"/>
        <v>790809.43724757689</v>
      </c>
      <c r="BT250" s="5">
        <f t="shared" si="27"/>
        <v>361157.03011946916</v>
      </c>
      <c r="BU250" s="5">
        <f t="shared" si="28"/>
        <v>1069652.407128108</v>
      </c>
      <c r="BV250" s="150"/>
      <c r="BW250" s="2">
        <v>245</v>
      </c>
      <c r="BX250" s="118">
        <v>52291</v>
      </c>
      <c r="BY250" s="5">
        <f t="shared" si="56"/>
        <v>358171.1245476334</v>
      </c>
      <c r="BZ250" s="5">
        <f t="shared" si="57"/>
        <v>4257.9359691467689</v>
      </c>
      <c r="CA250" s="5">
        <f t="shared" si="29"/>
        <v>2168.6044092855741</v>
      </c>
      <c r="CB250" s="35">
        <f t="shared" si="30"/>
        <v>7.2655920949222255E-2</v>
      </c>
      <c r="CC250" s="5">
        <f t="shared" si="31"/>
        <v>2089.3315598611948</v>
      </c>
      <c r="CD250" s="35">
        <f t="shared" si="32"/>
        <v>7.0000000000000007E-2</v>
      </c>
      <c r="CE250" s="5">
        <f t="shared" si="58"/>
        <v>283997.47986165259</v>
      </c>
      <c r="CF250" s="5">
        <f t="shared" si="59"/>
        <v>759196.83257930644</v>
      </c>
      <c r="CG250" s="5">
        <f t="shared" si="33"/>
        <v>356002.52013834781</v>
      </c>
      <c r="CH250" s="5">
        <f t="shared" si="34"/>
        <v>1043194.312440959</v>
      </c>
    </row>
    <row r="251" spans="9:86" ht="14.25" customHeight="1">
      <c r="I251" s="150"/>
      <c r="J251" s="2">
        <v>246</v>
      </c>
      <c r="K251" s="118">
        <v>52322</v>
      </c>
      <c r="L251" s="5">
        <f t="shared" si="35"/>
        <v>381298.59880325809</v>
      </c>
      <c r="M251" s="5">
        <f t="shared" si="0"/>
        <v>4808.1062659259223</v>
      </c>
      <c r="N251" s="5">
        <f t="shared" si="1"/>
        <v>2186.6783991535231</v>
      </c>
      <c r="O251" s="35">
        <f t="shared" si="2"/>
        <v>6.8817826428419757E-2</v>
      </c>
      <c r="P251" s="5">
        <f t="shared" si="3"/>
        <v>2621.4278667723993</v>
      </c>
      <c r="Q251" s="35">
        <f t="shared" si="4"/>
        <v>8.2500000000000004E-2</v>
      </c>
      <c r="R251" s="5">
        <f t="shared" si="36"/>
        <v>260888.07959589644</v>
      </c>
      <c r="S251" s="5">
        <f t="shared" si="37"/>
        <v>921906.06182188017</v>
      </c>
      <c r="T251" s="5">
        <f t="shared" si="38"/>
        <v>379111.92040410457</v>
      </c>
      <c r="U251" s="5">
        <f t="shared" si="39"/>
        <v>1182794.1414177767</v>
      </c>
      <c r="V251" s="150"/>
      <c r="W251" s="2">
        <v>246</v>
      </c>
      <c r="X251" s="118">
        <v>52322</v>
      </c>
      <c r="Y251" s="5">
        <f t="shared" si="40"/>
        <v>376338.47086516395</v>
      </c>
      <c r="Z251" s="5">
        <f t="shared" si="41"/>
        <v>4696.0932728280159</v>
      </c>
      <c r="AA251" s="5">
        <f t="shared" si="5"/>
        <v>2187.1701337269228</v>
      </c>
      <c r="AB251" s="35">
        <f t="shared" si="6"/>
        <v>6.9740522525869042E-2</v>
      </c>
      <c r="AC251" s="5">
        <f t="shared" si="7"/>
        <v>2508.9231391010931</v>
      </c>
      <c r="AD251" s="35">
        <f t="shared" si="8"/>
        <v>0.08</v>
      </c>
      <c r="AE251" s="5">
        <f t="shared" si="42"/>
        <v>265848.69926856289</v>
      </c>
      <c r="AF251" s="5">
        <f t="shared" si="43"/>
        <v>889390.24584712903</v>
      </c>
      <c r="AG251" s="5">
        <f t="shared" si="9"/>
        <v>374151.30073143705</v>
      </c>
      <c r="AH251" s="5">
        <f t="shared" si="10"/>
        <v>1155238.945115692</v>
      </c>
      <c r="AI251" s="150"/>
      <c r="AJ251" s="2">
        <v>246</v>
      </c>
      <c r="AK251" s="118">
        <v>52322</v>
      </c>
      <c r="AL251" s="5">
        <f t="shared" si="44"/>
        <v>371326.96112559957</v>
      </c>
      <c r="AM251" s="5">
        <f t="shared" si="45"/>
        <v>4585.0383715778862</v>
      </c>
      <c r="AN251" s="5">
        <f t="shared" si="11"/>
        <v>2186.8850809750556</v>
      </c>
      <c r="AO251" s="35">
        <f t="shared" si="12"/>
        <v>7.0672543927733339E-2</v>
      </c>
      <c r="AP251" s="5">
        <f t="shared" si="13"/>
        <v>2398.1532906028306</v>
      </c>
      <c r="AQ251" s="35">
        <f t="shared" si="14"/>
        <v>7.7499999999999999E-2</v>
      </c>
      <c r="AR251" s="5">
        <f t="shared" si="46"/>
        <v>270859.92395537539</v>
      </c>
      <c r="AS251" s="5">
        <f t="shared" si="47"/>
        <v>857059.51545278472</v>
      </c>
      <c r="AT251" s="5">
        <f t="shared" si="15"/>
        <v>369140.0760446245</v>
      </c>
      <c r="AU251" s="5">
        <f t="shared" si="16"/>
        <v>1127919.43940816</v>
      </c>
      <c r="AV251" s="150"/>
      <c r="AW251" s="2">
        <v>246</v>
      </c>
      <c r="AX251" s="118">
        <v>52322</v>
      </c>
      <c r="AY251" s="5">
        <f t="shared" si="48"/>
        <v>366265.84860909783</v>
      </c>
      <c r="AZ251" s="5">
        <f t="shared" si="49"/>
        <v>4474.9728547377763</v>
      </c>
      <c r="BA251" s="5">
        <f t="shared" si="17"/>
        <v>2185.811300930915</v>
      </c>
      <c r="BB251" s="35">
        <f t="shared" si="18"/>
        <v>7.1613926634926356E-2</v>
      </c>
      <c r="BC251" s="5">
        <f t="shared" si="19"/>
        <v>2289.1615538068613</v>
      </c>
      <c r="BD251" s="35">
        <f t="shared" si="20"/>
        <v>7.4999999999999997E-2</v>
      </c>
      <c r="BE251" s="5">
        <f t="shared" si="50"/>
        <v>275919.96269183327</v>
      </c>
      <c r="BF251" s="5">
        <f t="shared" si="51"/>
        <v>824923.3595736596</v>
      </c>
      <c r="BG251" s="5">
        <f t="shared" si="21"/>
        <v>364080.03730816691</v>
      </c>
      <c r="BH251" s="5">
        <f t="shared" si="22"/>
        <v>1100843.3222654928</v>
      </c>
      <c r="BI251" s="150"/>
      <c r="BJ251" s="2">
        <v>246</v>
      </c>
      <c r="BK251" s="118">
        <v>52322</v>
      </c>
      <c r="BL251" s="5">
        <f t="shared" si="52"/>
        <v>361157.03011946916</v>
      </c>
      <c r="BM251" s="5">
        <f t="shared" si="53"/>
        <v>4365.9281923596263</v>
      </c>
      <c r="BN251" s="5">
        <f t="shared" si="23"/>
        <v>2183.9378020545</v>
      </c>
      <c r="BO251" s="35">
        <f t="shared" si="24"/>
        <v>7.2564705762434567E-2</v>
      </c>
      <c r="BP251" s="5">
        <f t="shared" si="25"/>
        <v>2181.9903903051263</v>
      </c>
      <c r="BQ251" s="35">
        <f t="shared" si="26"/>
        <v>7.2500000000000009E-2</v>
      </c>
      <c r="BR251" s="5">
        <f t="shared" si="54"/>
        <v>281026.90768258559</v>
      </c>
      <c r="BS251" s="5">
        <f t="shared" si="55"/>
        <v>792991.42763788207</v>
      </c>
      <c r="BT251" s="5">
        <f t="shared" si="27"/>
        <v>358973.09231741464</v>
      </c>
      <c r="BU251" s="5">
        <f t="shared" si="28"/>
        <v>1074018.3353204676</v>
      </c>
      <c r="BV251" s="150"/>
      <c r="BW251" s="2">
        <v>246</v>
      </c>
      <c r="BX251" s="118">
        <v>52322</v>
      </c>
      <c r="BY251" s="5">
        <f t="shared" si="56"/>
        <v>356002.52013834781</v>
      </c>
      <c r="BZ251" s="5">
        <f t="shared" si="57"/>
        <v>4257.9359691467689</v>
      </c>
      <c r="CA251" s="5">
        <f t="shared" si="29"/>
        <v>2181.2546016730735</v>
      </c>
      <c r="CB251" s="35">
        <f t="shared" si="30"/>
        <v>7.3524915525611634E-2</v>
      </c>
      <c r="CC251" s="5">
        <f t="shared" si="31"/>
        <v>2076.6813674736954</v>
      </c>
      <c r="CD251" s="35">
        <f t="shared" si="32"/>
        <v>6.9999999999999993E-2</v>
      </c>
      <c r="CE251" s="5">
        <f t="shared" si="58"/>
        <v>286178.73446332564</v>
      </c>
      <c r="CF251" s="5">
        <f t="shared" si="59"/>
        <v>761273.51394678012</v>
      </c>
      <c r="CG251" s="5">
        <f t="shared" si="33"/>
        <v>353821.26553667476</v>
      </c>
      <c r="CH251" s="5">
        <f t="shared" si="34"/>
        <v>1047452.2484101057</v>
      </c>
    </row>
    <row r="252" spans="9:86" ht="14.25" customHeight="1">
      <c r="I252" s="150"/>
      <c r="J252" s="2">
        <v>247</v>
      </c>
      <c r="K252" s="118">
        <v>52352</v>
      </c>
      <c r="L252" s="5">
        <f t="shared" si="35"/>
        <v>379111.92040410457</v>
      </c>
      <c r="M252" s="5">
        <f t="shared" si="0"/>
        <v>4808.1062659259223</v>
      </c>
      <c r="N252" s="5">
        <f t="shared" si="1"/>
        <v>2201.7118131477032</v>
      </c>
      <c r="O252" s="35">
        <f t="shared" si="2"/>
        <v>6.9690612021933107E-2</v>
      </c>
      <c r="P252" s="5">
        <f t="shared" si="3"/>
        <v>2606.3944527782191</v>
      </c>
      <c r="Q252" s="35">
        <f t="shared" si="4"/>
        <v>8.2500000000000018E-2</v>
      </c>
      <c r="R252" s="5">
        <f t="shared" si="36"/>
        <v>263089.79140904412</v>
      </c>
      <c r="S252" s="5">
        <f t="shared" si="37"/>
        <v>924512.45627465844</v>
      </c>
      <c r="T252" s="5">
        <f t="shared" si="38"/>
        <v>376910.20859095687</v>
      </c>
      <c r="U252" s="5">
        <f t="shared" si="39"/>
        <v>1187602.2476837025</v>
      </c>
      <c r="V252" s="150"/>
      <c r="W252" s="2">
        <v>247</v>
      </c>
      <c r="X252" s="118">
        <v>52352</v>
      </c>
      <c r="Y252" s="5">
        <f t="shared" si="40"/>
        <v>374151.30073143705</v>
      </c>
      <c r="Z252" s="5">
        <f t="shared" si="41"/>
        <v>4696.0932728280159</v>
      </c>
      <c r="AA252" s="5">
        <f t="shared" si="5"/>
        <v>2201.7512679517686</v>
      </c>
      <c r="AB252" s="35">
        <f t="shared" si="6"/>
        <v>7.0615858247105298E-2</v>
      </c>
      <c r="AC252" s="5">
        <f t="shared" si="7"/>
        <v>2494.3420048762473</v>
      </c>
      <c r="AD252" s="35">
        <f t="shared" si="8"/>
        <v>0.08</v>
      </c>
      <c r="AE252" s="5">
        <f t="shared" si="42"/>
        <v>268050.45053651469</v>
      </c>
      <c r="AF252" s="5">
        <f t="shared" si="43"/>
        <v>891884.58785200526</v>
      </c>
      <c r="AG252" s="5">
        <f t="shared" si="9"/>
        <v>371949.54946348525</v>
      </c>
      <c r="AH252" s="5">
        <f t="shared" si="10"/>
        <v>1159935.03838852</v>
      </c>
      <c r="AI252" s="150"/>
      <c r="AJ252" s="2">
        <v>247</v>
      </c>
      <c r="AK252" s="118">
        <v>52352</v>
      </c>
      <c r="AL252" s="5">
        <f t="shared" si="44"/>
        <v>369140.0760446245</v>
      </c>
      <c r="AM252" s="5">
        <f t="shared" si="45"/>
        <v>4585.0383715778862</v>
      </c>
      <c r="AN252" s="5">
        <f t="shared" si="11"/>
        <v>2201.0087137896862</v>
      </c>
      <c r="AO252" s="35">
        <f t="shared" si="12"/>
        <v>7.1550357925058594E-2</v>
      </c>
      <c r="AP252" s="5">
        <f t="shared" si="13"/>
        <v>2384.0296577882</v>
      </c>
      <c r="AQ252" s="35">
        <f t="shared" si="14"/>
        <v>7.7499999999999999E-2</v>
      </c>
      <c r="AR252" s="5">
        <f t="shared" si="46"/>
        <v>273060.93266916508</v>
      </c>
      <c r="AS252" s="5">
        <f t="shared" si="47"/>
        <v>859443.54511057294</v>
      </c>
      <c r="AT252" s="5">
        <f t="shared" si="15"/>
        <v>366939.06733083481</v>
      </c>
      <c r="AU252" s="5">
        <f t="shared" si="16"/>
        <v>1132504.4777797381</v>
      </c>
      <c r="AV252" s="150"/>
      <c r="AW252" s="2">
        <v>247</v>
      </c>
      <c r="AX252" s="118">
        <v>52352</v>
      </c>
      <c r="AY252" s="5">
        <f t="shared" si="48"/>
        <v>364080.03730816691</v>
      </c>
      <c r="AZ252" s="5">
        <f t="shared" si="49"/>
        <v>4474.9728547377763</v>
      </c>
      <c r="BA252" s="5">
        <f t="shared" si="17"/>
        <v>2199.4726215617334</v>
      </c>
      <c r="BB252" s="35">
        <f t="shared" si="18"/>
        <v>7.2494146215439176E-2</v>
      </c>
      <c r="BC252" s="5">
        <f t="shared" si="19"/>
        <v>2275.5002331760429</v>
      </c>
      <c r="BD252" s="35">
        <f t="shared" si="20"/>
        <v>7.4999999999999997E-2</v>
      </c>
      <c r="BE252" s="5">
        <f t="shared" si="50"/>
        <v>278119.43531339499</v>
      </c>
      <c r="BF252" s="5">
        <f t="shared" si="51"/>
        <v>827198.85980683565</v>
      </c>
      <c r="BG252" s="5">
        <f t="shared" si="21"/>
        <v>361880.56468660518</v>
      </c>
      <c r="BH252" s="5">
        <f t="shared" si="22"/>
        <v>1105318.2951202306</v>
      </c>
      <c r="BI252" s="150"/>
      <c r="BJ252" s="2">
        <v>247</v>
      </c>
      <c r="BK252" s="118">
        <v>52352</v>
      </c>
      <c r="BL252" s="5">
        <f t="shared" si="52"/>
        <v>358973.09231741464</v>
      </c>
      <c r="BM252" s="5">
        <f t="shared" si="53"/>
        <v>4365.9281923596263</v>
      </c>
      <c r="BN252" s="5">
        <f t="shared" si="23"/>
        <v>2197.1324262752464</v>
      </c>
      <c r="BO252" s="35">
        <f t="shared" si="24"/>
        <v>7.3447257411677319E-2</v>
      </c>
      <c r="BP252" s="5">
        <f t="shared" si="25"/>
        <v>2168.7957660843799</v>
      </c>
      <c r="BQ252" s="35">
        <f t="shared" si="26"/>
        <v>7.2499999999999981E-2</v>
      </c>
      <c r="BR252" s="5">
        <f t="shared" si="54"/>
        <v>283224.04010886082</v>
      </c>
      <c r="BS252" s="5">
        <f t="shared" si="55"/>
        <v>795160.2234039664</v>
      </c>
      <c r="BT252" s="5">
        <f t="shared" si="27"/>
        <v>356775.95989113941</v>
      </c>
      <c r="BU252" s="5">
        <f t="shared" si="28"/>
        <v>1078384.2635128272</v>
      </c>
      <c r="BV252" s="150"/>
      <c r="BW252" s="2">
        <v>247</v>
      </c>
      <c r="BX252" s="118">
        <v>52352</v>
      </c>
      <c r="BY252" s="5">
        <f t="shared" si="56"/>
        <v>353821.26553667476</v>
      </c>
      <c r="BZ252" s="5">
        <f t="shared" si="57"/>
        <v>4257.9359691467689</v>
      </c>
      <c r="CA252" s="5">
        <f t="shared" si="29"/>
        <v>2193.9785868494992</v>
      </c>
      <c r="CB252" s="35">
        <f t="shared" si="30"/>
        <v>7.440972492781113E-2</v>
      </c>
      <c r="CC252" s="5">
        <f t="shared" si="31"/>
        <v>2063.9573822972698</v>
      </c>
      <c r="CD252" s="35">
        <f t="shared" si="32"/>
        <v>7.0000000000000007E-2</v>
      </c>
      <c r="CE252" s="5">
        <f t="shared" si="58"/>
        <v>288372.71305017517</v>
      </c>
      <c r="CF252" s="5">
        <f t="shared" si="59"/>
        <v>763337.47132907738</v>
      </c>
      <c r="CG252" s="5">
        <f t="shared" si="33"/>
        <v>351627.28694982524</v>
      </c>
      <c r="CH252" s="5">
        <f t="shared" si="34"/>
        <v>1051710.1843792526</v>
      </c>
    </row>
    <row r="253" spans="9:86" ht="14.25" customHeight="1">
      <c r="I253" s="150"/>
      <c r="J253" s="2">
        <v>248</v>
      </c>
      <c r="K253" s="118">
        <v>52383</v>
      </c>
      <c r="L253" s="5">
        <f t="shared" si="35"/>
        <v>376910.20859095687</v>
      </c>
      <c r="M253" s="5">
        <f t="shared" si="0"/>
        <v>4808.1062659259223</v>
      </c>
      <c r="N253" s="5">
        <f t="shared" si="1"/>
        <v>2216.8485818630938</v>
      </c>
      <c r="O253" s="35">
        <f t="shared" si="2"/>
        <v>7.0579629779216835E-2</v>
      </c>
      <c r="P253" s="5">
        <f t="shared" si="3"/>
        <v>2591.2576840628285</v>
      </c>
      <c r="Q253" s="35">
        <f t="shared" si="4"/>
        <v>8.2500000000000004E-2</v>
      </c>
      <c r="R253" s="5">
        <f t="shared" si="36"/>
        <v>265306.63999090722</v>
      </c>
      <c r="S253" s="5">
        <f t="shared" si="37"/>
        <v>927103.71395872126</v>
      </c>
      <c r="T253" s="5">
        <f t="shared" si="38"/>
        <v>374693.36000909377</v>
      </c>
      <c r="U253" s="5">
        <f t="shared" si="39"/>
        <v>1192410.3539496285</v>
      </c>
      <c r="V253" s="150"/>
      <c r="W253" s="2">
        <v>248</v>
      </c>
      <c r="X253" s="118">
        <v>52383</v>
      </c>
      <c r="Y253" s="5">
        <f t="shared" si="40"/>
        <v>371949.54946348525</v>
      </c>
      <c r="Z253" s="5">
        <f t="shared" si="41"/>
        <v>4696.0932728280159</v>
      </c>
      <c r="AA253" s="5">
        <f t="shared" si="5"/>
        <v>2216.4296097381139</v>
      </c>
      <c r="AB253" s="35">
        <f t="shared" si="6"/>
        <v>7.1507427163770343E-2</v>
      </c>
      <c r="AC253" s="5">
        <f t="shared" si="7"/>
        <v>2479.663663089902</v>
      </c>
      <c r="AD253" s="35">
        <f t="shared" si="8"/>
        <v>8.0000000000000016E-2</v>
      </c>
      <c r="AE253" s="5">
        <f t="shared" si="42"/>
        <v>270266.88014625281</v>
      </c>
      <c r="AF253" s="5">
        <f t="shared" si="43"/>
        <v>894364.25151509512</v>
      </c>
      <c r="AG253" s="5">
        <f t="shared" si="9"/>
        <v>369733.11985374714</v>
      </c>
      <c r="AH253" s="5">
        <f t="shared" si="10"/>
        <v>1164631.131661348</v>
      </c>
      <c r="AI253" s="150"/>
      <c r="AJ253" s="2">
        <v>248</v>
      </c>
      <c r="AK253" s="118">
        <v>52383</v>
      </c>
      <c r="AL253" s="5">
        <f t="shared" si="44"/>
        <v>366939.06733083481</v>
      </c>
      <c r="AM253" s="5">
        <f t="shared" si="45"/>
        <v>4585.0383715778862</v>
      </c>
      <c r="AN253" s="5">
        <f t="shared" si="11"/>
        <v>2215.2235617329115</v>
      </c>
      <c r="AO253" s="35">
        <f t="shared" si="12"/>
        <v>7.2444405917748214E-2</v>
      </c>
      <c r="AP253" s="5">
        <f t="shared" si="13"/>
        <v>2369.8148098449747</v>
      </c>
      <c r="AQ253" s="35">
        <f t="shared" si="14"/>
        <v>7.7499999999999999E-2</v>
      </c>
      <c r="AR253" s="5">
        <f t="shared" si="46"/>
        <v>275276.15623089799</v>
      </c>
      <c r="AS253" s="5">
        <f t="shared" si="47"/>
        <v>861813.35992041789</v>
      </c>
      <c r="AT253" s="5">
        <f t="shared" si="15"/>
        <v>364723.84376910189</v>
      </c>
      <c r="AU253" s="5">
        <f t="shared" si="16"/>
        <v>1137089.516151316</v>
      </c>
      <c r="AV253" s="150"/>
      <c r="AW253" s="2">
        <v>248</v>
      </c>
      <c r="AX253" s="118">
        <v>52383</v>
      </c>
      <c r="AY253" s="5">
        <f t="shared" si="48"/>
        <v>361880.56468660518</v>
      </c>
      <c r="AZ253" s="5">
        <f t="shared" si="49"/>
        <v>4474.9728547377763</v>
      </c>
      <c r="BA253" s="5">
        <f t="shared" si="17"/>
        <v>2213.2193254464942</v>
      </c>
      <c r="BB253" s="35">
        <f t="shared" si="18"/>
        <v>7.3390600372137044E-2</v>
      </c>
      <c r="BC253" s="5">
        <f t="shared" si="19"/>
        <v>2261.7535292912821</v>
      </c>
      <c r="BD253" s="35">
        <f t="shared" si="20"/>
        <v>7.4999999999999997E-2</v>
      </c>
      <c r="BE253" s="5">
        <f t="shared" si="50"/>
        <v>280332.65463884146</v>
      </c>
      <c r="BF253" s="5">
        <f t="shared" si="51"/>
        <v>829460.6133361269</v>
      </c>
      <c r="BG253" s="5">
        <f t="shared" si="21"/>
        <v>359667.34536115872</v>
      </c>
      <c r="BH253" s="5">
        <f t="shared" si="22"/>
        <v>1109793.2679749683</v>
      </c>
      <c r="BI253" s="150"/>
      <c r="BJ253" s="2">
        <v>248</v>
      </c>
      <c r="BK253" s="118">
        <v>52383</v>
      </c>
      <c r="BL253" s="5">
        <f t="shared" si="52"/>
        <v>356775.95989113941</v>
      </c>
      <c r="BM253" s="5">
        <f t="shared" si="53"/>
        <v>4365.9281923596263</v>
      </c>
      <c r="BN253" s="5">
        <f t="shared" si="23"/>
        <v>2210.4067680173257</v>
      </c>
      <c r="BO253" s="35">
        <f t="shared" si="24"/>
        <v>7.4346044011208784E-2</v>
      </c>
      <c r="BP253" s="5">
        <f t="shared" si="25"/>
        <v>2155.5214243423006</v>
      </c>
      <c r="BQ253" s="35">
        <f t="shared" si="26"/>
        <v>7.2499999999999995E-2</v>
      </c>
      <c r="BR253" s="5">
        <f t="shared" si="54"/>
        <v>285434.44687687815</v>
      </c>
      <c r="BS253" s="5">
        <f t="shared" si="55"/>
        <v>797315.7448283087</v>
      </c>
      <c r="BT253" s="5">
        <f t="shared" si="27"/>
        <v>354565.55312312208</v>
      </c>
      <c r="BU253" s="5">
        <f t="shared" si="28"/>
        <v>1082750.1917051869</v>
      </c>
      <c r="BV253" s="150"/>
      <c r="BW253" s="2">
        <v>248</v>
      </c>
      <c r="BX253" s="118">
        <v>52383</v>
      </c>
      <c r="BY253" s="5">
        <f t="shared" si="56"/>
        <v>351627.28694982524</v>
      </c>
      <c r="BZ253" s="5">
        <f t="shared" si="57"/>
        <v>4257.9359691467689</v>
      </c>
      <c r="CA253" s="5">
        <f t="shared" si="29"/>
        <v>2206.7767952727881</v>
      </c>
      <c r="CB253" s="35">
        <f t="shared" si="30"/>
        <v>7.5310769459857527E-2</v>
      </c>
      <c r="CC253" s="5">
        <f t="shared" si="31"/>
        <v>2051.1591738739808</v>
      </c>
      <c r="CD253" s="35">
        <f t="shared" si="32"/>
        <v>7.0000000000000007E-2</v>
      </c>
      <c r="CE253" s="5">
        <f t="shared" si="58"/>
        <v>290579.48984544794</v>
      </c>
      <c r="CF253" s="5">
        <f t="shared" si="59"/>
        <v>765388.63050295133</v>
      </c>
      <c r="CG253" s="5">
        <f t="shared" si="33"/>
        <v>349420.51015455247</v>
      </c>
      <c r="CH253" s="5">
        <f t="shared" si="34"/>
        <v>1055968.1203483993</v>
      </c>
    </row>
    <row r="254" spans="9:86" ht="14.25" customHeight="1">
      <c r="I254" s="150"/>
      <c r="J254" s="2">
        <v>249</v>
      </c>
      <c r="K254" s="118">
        <v>52413</v>
      </c>
      <c r="L254" s="5">
        <f t="shared" si="35"/>
        <v>374693.36000909377</v>
      </c>
      <c r="M254" s="5">
        <f t="shared" si="0"/>
        <v>4808.1062659259223</v>
      </c>
      <c r="N254" s="5">
        <f t="shared" si="1"/>
        <v>2232.0894158634028</v>
      </c>
      <c r="O254" s="35">
        <f t="shared" si="2"/>
        <v>7.1485315324805232E-2</v>
      </c>
      <c r="P254" s="5">
        <f t="shared" si="3"/>
        <v>2576.0168500625196</v>
      </c>
      <c r="Q254" s="35">
        <f t="shared" si="4"/>
        <v>8.2500000000000004E-2</v>
      </c>
      <c r="R254" s="5">
        <f t="shared" si="36"/>
        <v>267538.72940677061</v>
      </c>
      <c r="S254" s="5">
        <f t="shared" si="37"/>
        <v>929679.73080878379</v>
      </c>
      <c r="T254" s="5">
        <f t="shared" si="38"/>
        <v>372461.27059323038</v>
      </c>
      <c r="U254" s="5">
        <f t="shared" si="39"/>
        <v>1197218.4602155543</v>
      </c>
      <c r="V254" s="150"/>
      <c r="W254" s="2">
        <v>249</v>
      </c>
      <c r="X254" s="118">
        <v>52413</v>
      </c>
      <c r="Y254" s="5">
        <f t="shared" si="40"/>
        <v>369733.11985374714</v>
      </c>
      <c r="Z254" s="5">
        <f t="shared" si="41"/>
        <v>4696.0932728280159</v>
      </c>
      <c r="AA254" s="5">
        <f t="shared" si="5"/>
        <v>2231.2058071363681</v>
      </c>
      <c r="AB254" s="35">
        <f t="shared" si="6"/>
        <v>7.2415664834752744E-2</v>
      </c>
      <c r="AC254" s="5">
        <f t="shared" si="7"/>
        <v>2464.8874656916478</v>
      </c>
      <c r="AD254" s="35">
        <f t="shared" si="8"/>
        <v>0.08</v>
      </c>
      <c r="AE254" s="5">
        <f t="shared" si="42"/>
        <v>272498.08595338918</v>
      </c>
      <c r="AF254" s="5">
        <f t="shared" si="43"/>
        <v>896829.13898078678</v>
      </c>
      <c r="AG254" s="5">
        <f t="shared" si="9"/>
        <v>367501.91404661076</v>
      </c>
      <c r="AH254" s="5">
        <f t="shared" si="10"/>
        <v>1169327.2249341761</v>
      </c>
      <c r="AI254" s="150"/>
      <c r="AJ254" s="2">
        <v>249</v>
      </c>
      <c r="AK254" s="118">
        <v>52413</v>
      </c>
      <c r="AL254" s="5">
        <f t="shared" si="44"/>
        <v>364723.84376910189</v>
      </c>
      <c r="AM254" s="5">
        <f t="shared" si="45"/>
        <v>4585.0383715778862</v>
      </c>
      <c r="AN254" s="5">
        <f t="shared" si="11"/>
        <v>2229.5302139024366</v>
      </c>
      <c r="AO254" s="35">
        <f t="shared" si="12"/>
        <v>7.3355123400615396E-2</v>
      </c>
      <c r="AP254" s="5">
        <f t="shared" si="13"/>
        <v>2355.5081576754496</v>
      </c>
      <c r="AQ254" s="35">
        <f t="shared" si="14"/>
        <v>7.7499999999999999E-2</v>
      </c>
      <c r="AR254" s="5">
        <f t="shared" si="46"/>
        <v>277505.68644480041</v>
      </c>
      <c r="AS254" s="5">
        <f t="shared" si="47"/>
        <v>864168.86807809339</v>
      </c>
      <c r="AT254" s="5">
        <f t="shared" si="15"/>
        <v>362494.31355519948</v>
      </c>
      <c r="AU254" s="5">
        <f t="shared" si="16"/>
        <v>1141674.5545228939</v>
      </c>
      <c r="AV254" s="150"/>
      <c r="AW254" s="2">
        <v>249</v>
      </c>
      <c r="AX254" s="118">
        <v>52413</v>
      </c>
      <c r="AY254" s="5">
        <f t="shared" si="48"/>
        <v>359667.34536115872</v>
      </c>
      <c r="AZ254" s="5">
        <f t="shared" si="49"/>
        <v>4474.9728547377763</v>
      </c>
      <c r="BA254" s="5">
        <f t="shared" si="17"/>
        <v>2227.0519462305347</v>
      </c>
      <c r="BB254" s="35">
        <f t="shared" si="18"/>
        <v>7.4303724537269231E-2</v>
      </c>
      <c r="BC254" s="5">
        <f t="shared" si="19"/>
        <v>2247.9209085072416</v>
      </c>
      <c r="BD254" s="35">
        <f t="shared" si="20"/>
        <v>7.4999999999999983E-2</v>
      </c>
      <c r="BE254" s="5">
        <f t="shared" si="50"/>
        <v>282559.70658507198</v>
      </c>
      <c r="BF254" s="5">
        <f t="shared" si="51"/>
        <v>831708.53424463409</v>
      </c>
      <c r="BG254" s="5">
        <f t="shared" si="21"/>
        <v>357440.29341492819</v>
      </c>
      <c r="BH254" s="5">
        <f t="shared" si="22"/>
        <v>1114268.2408297062</v>
      </c>
      <c r="BI254" s="150"/>
      <c r="BJ254" s="2">
        <v>249</v>
      </c>
      <c r="BK254" s="118">
        <v>52413</v>
      </c>
      <c r="BL254" s="5">
        <f t="shared" si="52"/>
        <v>354565.55312312208</v>
      </c>
      <c r="BM254" s="5">
        <f t="shared" si="53"/>
        <v>4365.9281923596263</v>
      </c>
      <c r="BN254" s="5">
        <f t="shared" si="23"/>
        <v>2223.7613089074302</v>
      </c>
      <c r="BO254" s="35">
        <f t="shared" si="24"/>
        <v>7.5261500932164188E-2</v>
      </c>
      <c r="BP254" s="5">
        <f t="shared" si="25"/>
        <v>2142.1668834521961</v>
      </c>
      <c r="BQ254" s="35">
        <f t="shared" si="26"/>
        <v>7.2500000000000009E-2</v>
      </c>
      <c r="BR254" s="5">
        <f t="shared" si="54"/>
        <v>287658.20818578557</v>
      </c>
      <c r="BS254" s="5">
        <f t="shared" si="55"/>
        <v>799457.91171176091</v>
      </c>
      <c r="BT254" s="5">
        <f t="shared" si="27"/>
        <v>352341.79181421467</v>
      </c>
      <c r="BU254" s="5">
        <f t="shared" si="28"/>
        <v>1087116.1198975465</v>
      </c>
      <c r="BV254" s="150"/>
      <c r="BW254" s="2">
        <v>249</v>
      </c>
      <c r="BX254" s="118">
        <v>52413</v>
      </c>
      <c r="BY254" s="5">
        <f t="shared" si="56"/>
        <v>349420.51015455247</v>
      </c>
      <c r="BZ254" s="5">
        <f t="shared" si="57"/>
        <v>4257.9359691467689</v>
      </c>
      <c r="CA254" s="5">
        <f t="shared" si="29"/>
        <v>2219.6496599118791</v>
      </c>
      <c r="CB254" s="35">
        <f t="shared" si="30"/>
        <v>7.6228484433158342E-2</v>
      </c>
      <c r="CC254" s="5">
        <f t="shared" si="31"/>
        <v>2038.2863092348896</v>
      </c>
      <c r="CD254" s="35">
        <f t="shared" si="32"/>
        <v>7.0000000000000007E-2</v>
      </c>
      <c r="CE254" s="5">
        <f t="shared" si="58"/>
        <v>292799.13950535981</v>
      </c>
      <c r="CF254" s="5">
        <f t="shared" si="59"/>
        <v>767426.91681218625</v>
      </c>
      <c r="CG254" s="5">
        <f t="shared" si="33"/>
        <v>347200.8604946406</v>
      </c>
      <c r="CH254" s="5">
        <f t="shared" si="34"/>
        <v>1060226.0563175459</v>
      </c>
    </row>
    <row r="255" spans="9:86" ht="14.25" customHeight="1">
      <c r="I255" s="150"/>
      <c r="J255" s="2">
        <v>250</v>
      </c>
      <c r="K255" s="118">
        <v>52444</v>
      </c>
      <c r="L255" s="5">
        <f t="shared" si="35"/>
        <v>372461.27059323038</v>
      </c>
      <c r="M255" s="5">
        <f t="shared" si="0"/>
        <v>4808.1062659259223</v>
      </c>
      <c r="N255" s="5">
        <f t="shared" si="1"/>
        <v>2247.4350305974635</v>
      </c>
      <c r="O255" s="35">
        <f t="shared" si="2"/>
        <v>7.2408119975037585E-2</v>
      </c>
      <c r="P255" s="5">
        <f t="shared" si="3"/>
        <v>2560.6712353284588</v>
      </c>
      <c r="Q255" s="35">
        <f t="shared" si="4"/>
        <v>8.2500000000000004E-2</v>
      </c>
      <c r="R255" s="5">
        <f t="shared" si="36"/>
        <v>269786.16443736805</v>
      </c>
      <c r="S255" s="5">
        <f t="shared" si="37"/>
        <v>932240.40204411221</v>
      </c>
      <c r="T255" s="5">
        <f t="shared" si="38"/>
        <v>370213.83556263294</v>
      </c>
      <c r="U255" s="5">
        <f t="shared" si="39"/>
        <v>1202026.5664814804</v>
      </c>
      <c r="V255" s="150"/>
      <c r="W255" s="2">
        <v>250</v>
      </c>
      <c r="X255" s="118">
        <v>52444</v>
      </c>
      <c r="Y255" s="5">
        <f t="shared" si="40"/>
        <v>367501.91404661076</v>
      </c>
      <c r="Z255" s="5">
        <f t="shared" si="41"/>
        <v>4696.0932728280159</v>
      </c>
      <c r="AA255" s="5">
        <f t="shared" si="5"/>
        <v>2246.0805125172774</v>
      </c>
      <c r="AB255" s="35">
        <f t="shared" si="6"/>
        <v>7.3341022509038817E-2</v>
      </c>
      <c r="AC255" s="5">
        <f t="shared" si="7"/>
        <v>2450.0127603107385</v>
      </c>
      <c r="AD255" s="35">
        <f t="shared" si="8"/>
        <v>0.08</v>
      </c>
      <c r="AE255" s="5">
        <f t="shared" si="42"/>
        <v>274744.16646590643</v>
      </c>
      <c r="AF255" s="5">
        <f t="shared" si="43"/>
        <v>899279.15174109756</v>
      </c>
      <c r="AG255" s="5">
        <f t="shared" si="9"/>
        <v>365255.83353409346</v>
      </c>
      <c r="AH255" s="5">
        <f t="shared" si="10"/>
        <v>1174023.3182070041</v>
      </c>
      <c r="AI255" s="150"/>
      <c r="AJ255" s="2">
        <v>250</v>
      </c>
      <c r="AK255" s="118">
        <v>52444</v>
      </c>
      <c r="AL255" s="5">
        <f t="shared" si="44"/>
        <v>362494.31355519948</v>
      </c>
      <c r="AM255" s="5">
        <f t="shared" si="45"/>
        <v>4585.0383715778862</v>
      </c>
      <c r="AN255" s="5">
        <f t="shared" si="11"/>
        <v>2243.9292632005563</v>
      </c>
      <c r="AO255" s="35">
        <f t="shared" si="12"/>
        <v>7.4282961556874999E-2</v>
      </c>
      <c r="AP255" s="5">
        <f t="shared" si="13"/>
        <v>2341.1091083773299</v>
      </c>
      <c r="AQ255" s="35">
        <f t="shared" si="14"/>
        <v>7.7499999999999999E-2</v>
      </c>
      <c r="AR255" s="5">
        <f t="shared" si="46"/>
        <v>279749.61570800096</v>
      </c>
      <c r="AS255" s="5">
        <f t="shared" si="47"/>
        <v>866509.97718647076</v>
      </c>
      <c r="AT255" s="5">
        <f t="shared" si="15"/>
        <v>360250.38429199893</v>
      </c>
      <c r="AU255" s="5">
        <f t="shared" si="16"/>
        <v>1146259.5928944717</v>
      </c>
      <c r="AV255" s="150"/>
      <c r="AW255" s="2">
        <v>250</v>
      </c>
      <c r="AX255" s="118">
        <v>52444</v>
      </c>
      <c r="AY255" s="5">
        <f t="shared" si="48"/>
        <v>357440.29341492819</v>
      </c>
      <c r="AZ255" s="5">
        <f t="shared" si="49"/>
        <v>4474.9728547377763</v>
      </c>
      <c r="BA255" s="5">
        <f t="shared" si="17"/>
        <v>2240.9710208944753</v>
      </c>
      <c r="BB255" s="35">
        <f t="shared" si="18"/>
        <v>7.5233969829800379E-2</v>
      </c>
      <c r="BC255" s="5">
        <f t="shared" si="19"/>
        <v>2234.001833843301</v>
      </c>
      <c r="BD255" s="35">
        <f t="shared" si="20"/>
        <v>7.4999999999999997E-2</v>
      </c>
      <c r="BE255" s="5">
        <f t="shared" si="50"/>
        <v>284800.67760596646</v>
      </c>
      <c r="BF255" s="5">
        <f t="shared" si="51"/>
        <v>833942.53607847739</v>
      </c>
      <c r="BG255" s="5">
        <f t="shared" si="21"/>
        <v>355199.32239403372</v>
      </c>
      <c r="BH255" s="5">
        <f t="shared" si="22"/>
        <v>1118743.2136844439</v>
      </c>
      <c r="BI255" s="150"/>
      <c r="BJ255" s="2">
        <v>250</v>
      </c>
      <c r="BK255" s="118">
        <v>52444</v>
      </c>
      <c r="BL255" s="5">
        <f t="shared" si="52"/>
        <v>352341.79181421467</v>
      </c>
      <c r="BM255" s="5">
        <f t="shared" si="53"/>
        <v>4365.9281923596263</v>
      </c>
      <c r="BN255" s="5">
        <f t="shared" si="23"/>
        <v>2237.1965334820793</v>
      </c>
      <c r="BO255" s="35">
        <f t="shared" si="24"/>
        <v>7.619407923071668E-2</v>
      </c>
      <c r="BP255" s="5">
        <f t="shared" si="25"/>
        <v>2128.731658877547</v>
      </c>
      <c r="BQ255" s="35">
        <f t="shared" si="26"/>
        <v>7.2499999999999995E-2</v>
      </c>
      <c r="BR255" s="5">
        <f t="shared" si="54"/>
        <v>289895.40471926762</v>
      </c>
      <c r="BS255" s="5">
        <f t="shared" si="55"/>
        <v>801586.64337063849</v>
      </c>
      <c r="BT255" s="5">
        <f t="shared" si="27"/>
        <v>350104.59528073261</v>
      </c>
      <c r="BU255" s="5">
        <f t="shared" si="28"/>
        <v>1091482.0480899061</v>
      </c>
      <c r="BV255" s="150"/>
      <c r="BW255" s="2">
        <v>250</v>
      </c>
      <c r="BX255" s="118">
        <v>52444</v>
      </c>
      <c r="BY255" s="5">
        <f t="shared" si="56"/>
        <v>347200.8604946406</v>
      </c>
      <c r="BZ255" s="5">
        <f t="shared" si="57"/>
        <v>4257.9359691467689</v>
      </c>
      <c r="CA255" s="5">
        <f t="shared" si="29"/>
        <v>2232.5976162613651</v>
      </c>
      <c r="CB255" s="35">
        <f t="shared" si="30"/>
        <v>7.7163320842489475E-2</v>
      </c>
      <c r="CC255" s="5">
        <f t="shared" si="31"/>
        <v>2025.3383528854035</v>
      </c>
      <c r="CD255" s="35">
        <f t="shared" si="32"/>
        <v>7.0000000000000007E-2</v>
      </c>
      <c r="CE255" s="5">
        <f t="shared" si="58"/>
        <v>295031.73712162115</v>
      </c>
      <c r="CF255" s="5">
        <f t="shared" si="59"/>
        <v>769452.25516507169</v>
      </c>
      <c r="CG255" s="5">
        <f t="shared" si="33"/>
        <v>344968.26287837926</v>
      </c>
      <c r="CH255" s="5">
        <f t="shared" si="34"/>
        <v>1064483.9922866928</v>
      </c>
    </row>
    <row r="256" spans="9:86" ht="14.25" customHeight="1">
      <c r="I256" s="150"/>
      <c r="J256" s="2">
        <v>251</v>
      </c>
      <c r="K256" s="118">
        <v>52475</v>
      </c>
      <c r="L256" s="5">
        <f t="shared" si="35"/>
        <v>370213.83556263294</v>
      </c>
      <c r="M256" s="5">
        <f t="shared" si="0"/>
        <v>4808.1062659259223</v>
      </c>
      <c r="N256" s="5">
        <f t="shared" si="1"/>
        <v>2262.8861464328206</v>
      </c>
      <c r="O256" s="35">
        <f t="shared" si="2"/>
        <v>7.3348511451295589E-2</v>
      </c>
      <c r="P256" s="5">
        <f t="shared" si="3"/>
        <v>2545.2201194931017</v>
      </c>
      <c r="Q256" s="35">
        <f t="shared" si="4"/>
        <v>8.2500000000000018E-2</v>
      </c>
      <c r="R256" s="5">
        <f t="shared" si="36"/>
        <v>272049.05058380088</v>
      </c>
      <c r="S256" s="5">
        <f t="shared" si="37"/>
        <v>934785.62216360529</v>
      </c>
      <c r="T256" s="5">
        <f t="shared" si="38"/>
        <v>367950.94941620011</v>
      </c>
      <c r="U256" s="5">
        <f t="shared" si="39"/>
        <v>1206834.6727474062</v>
      </c>
      <c r="V256" s="150"/>
      <c r="W256" s="2">
        <v>251</v>
      </c>
      <c r="X256" s="118">
        <v>52475</v>
      </c>
      <c r="Y256" s="5">
        <f t="shared" si="40"/>
        <v>365255.83353409346</v>
      </c>
      <c r="Z256" s="5">
        <f t="shared" si="41"/>
        <v>4696.0932728280159</v>
      </c>
      <c r="AA256" s="5">
        <f t="shared" si="5"/>
        <v>2261.0543826007261</v>
      </c>
      <c r="AB256" s="35">
        <f t="shared" si="6"/>
        <v>7.4283967838876738E-2</v>
      </c>
      <c r="AC256" s="5">
        <f t="shared" si="7"/>
        <v>2435.0388902272898</v>
      </c>
      <c r="AD256" s="35">
        <f t="shared" si="8"/>
        <v>0.08</v>
      </c>
      <c r="AE256" s="5">
        <f t="shared" si="42"/>
        <v>277005.22084850713</v>
      </c>
      <c r="AF256" s="5">
        <f t="shared" si="43"/>
        <v>901714.19063132489</v>
      </c>
      <c r="AG256" s="5">
        <f t="shared" si="9"/>
        <v>362994.77915149275</v>
      </c>
      <c r="AH256" s="5">
        <f t="shared" si="10"/>
        <v>1178719.4114798321</v>
      </c>
      <c r="AI256" s="150"/>
      <c r="AJ256" s="2">
        <v>251</v>
      </c>
      <c r="AK256" s="118">
        <v>52475</v>
      </c>
      <c r="AL256" s="5">
        <f t="shared" si="44"/>
        <v>360250.38429199893</v>
      </c>
      <c r="AM256" s="5">
        <f t="shared" si="45"/>
        <v>4585.0383715778862</v>
      </c>
      <c r="AN256" s="5">
        <f t="shared" si="11"/>
        <v>2258.4213063587267</v>
      </c>
      <c r="AO256" s="35">
        <f t="shared" si="12"/>
        <v>7.5228387971234226E-2</v>
      </c>
      <c r="AP256" s="5">
        <f t="shared" si="13"/>
        <v>2326.6170652191595</v>
      </c>
      <c r="AQ256" s="35">
        <f t="shared" si="14"/>
        <v>7.7499999999999986E-2</v>
      </c>
      <c r="AR256" s="5">
        <f t="shared" si="46"/>
        <v>282008.03701435967</v>
      </c>
      <c r="AS256" s="5">
        <f t="shared" si="47"/>
        <v>868836.59425168997</v>
      </c>
      <c r="AT256" s="5">
        <f t="shared" si="15"/>
        <v>357991.96298564022</v>
      </c>
      <c r="AU256" s="5">
        <f t="shared" si="16"/>
        <v>1150844.6312660496</v>
      </c>
      <c r="AV256" s="150"/>
      <c r="AW256" s="2">
        <v>251</v>
      </c>
      <c r="AX256" s="118">
        <v>52475</v>
      </c>
      <c r="AY256" s="5">
        <f t="shared" si="48"/>
        <v>355199.32239403372</v>
      </c>
      <c r="AZ256" s="5">
        <f t="shared" si="49"/>
        <v>4474.9728547377763</v>
      </c>
      <c r="BA256" s="5">
        <f t="shared" si="17"/>
        <v>2254.9770897750659</v>
      </c>
      <c r="BB256" s="35">
        <f t="shared" si="18"/>
        <v>7.6181803768427786E-2</v>
      </c>
      <c r="BC256" s="5">
        <f t="shared" si="19"/>
        <v>2219.9957649627104</v>
      </c>
      <c r="BD256" s="35">
        <f t="shared" si="20"/>
        <v>7.4999999999999983E-2</v>
      </c>
      <c r="BE256" s="5">
        <f t="shared" si="50"/>
        <v>287055.65469574154</v>
      </c>
      <c r="BF256" s="5">
        <f t="shared" si="51"/>
        <v>836162.53184344014</v>
      </c>
      <c r="BG256" s="5">
        <f t="shared" si="21"/>
        <v>352944.34530425863</v>
      </c>
      <c r="BH256" s="5">
        <f t="shared" si="22"/>
        <v>1123218.1865391817</v>
      </c>
      <c r="BI256" s="150"/>
      <c r="BJ256" s="2">
        <v>251</v>
      </c>
      <c r="BK256" s="118">
        <v>52475</v>
      </c>
      <c r="BL256" s="5">
        <f t="shared" si="52"/>
        <v>350104.59528073261</v>
      </c>
      <c r="BM256" s="5">
        <f t="shared" si="53"/>
        <v>4365.9281923596263</v>
      </c>
      <c r="BN256" s="5">
        <f t="shared" si="23"/>
        <v>2250.7129292052</v>
      </c>
      <c r="BO256" s="35">
        <f t="shared" si="24"/>
        <v>7.7144246361021046E-2</v>
      </c>
      <c r="BP256" s="5">
        <f t="shared" si="25"/>
        <v>2115.2152631544263</v>
      </c>
      <c r="BQ256" s="35">
        <f t="shared" si="26"/>
        <v>7.2500000000000009E-2</v>
      </c>
      <c r="BR256" s="5">
        <f t="shared" si="54"/>
        <v>292146.11764847283</v>
      </c>
      <c r="BS256" s="5">
        <f t="shared" si="55"/>
        <v>803701.85863379296</v>
      </c>
      <c r="BT256" s="5">
        <f t="shared" si="27"/>
        <v>347853.8823515274</v>
      </c>
      <c r="BU256" s="5">
        <f t="shared" si="28"/>
        <v>1095847.9762822657</v>
      </c>
      <c r="BV256" s="150"/>
      <c r="BW256" s="2">
        <v>251</v>
      </c>
      <c r="BX256" s="118">
        <v>52475</v>
      </c>
      <c r="BY256" s="5">
        <f t="shared" si="56"/>
        <v>344968.26287837926</v>
      </c>
      <c r="BZ256" s="5">
        <f t="shared" si="57"/>
        <v>4257.9359691467689</v>
      </c>
      <c r="CA256" s="5">
        <f t="shared" si="29"/>
        <v>2245.6211023562232</v>
      </c>
      <c r="CB256" s="35">
        <f t="shared" si="30"/>
        <v>7.811574607886515E-2</v>
      </c>
      <c r="CC256" s="5">
        <f t="shared" si="31"/>
        <v>2012.3148667905457</v>
      </c>
      <c r="CD256" s="35">
        <f t="shared" si="32"/>
        <v>7.0000000000000007E-2</v>
      </c>
      <c r="CE256" s="5">
        <f t="shared" si="58"/>
        <v>297277.35822397738</v>
      </c>
      <c r="CF256" s="5">
        <f t="shared" si="59"/>
        <v>771464.57003186224</v>
      </c>
      <c r="CG256" s="5">
        <f t="shared" si="33"/>
        <v>342722.64177602303</v>
      </c>
      <c r="CH256" s="5">
        <f t="shared" si="34"/>
        <v>1068741.9282558397</v>
      </c>
    </row>
    <row r="257" spans="9:86" ht="14.25" customHeight="1">
      <c r="I257" s="150"/>
      <c r="J257" s="2">
        <v>252</v>
      </c>
      <c r="K257" s="118">
        <v>52505</v>
      </c>
      <c r="L257" s="5">
        <f t="shared" si="35"/>
        <v>367950.94941620011</v>
      </c>
      <c r="M257" s="5">
        <f t="shared" si="0"/>
        <v>4808.1062659259223</v>
      </c>
      <c r="N257" s="5">
        <f t="shared" si="1"/>
        <v>2278.4434886895465</v>
      </c>
      <c r="O257" s="35">
        <f t="shared" si="2"/>
        <v>7.4306974632501868E-2</v>
      </c>
      <c r="P257" s="5">
        <f t="shared" si="3"/>
        <v>2529.6627772363759</v>
      </c>
      <c r="Q257" s="35">
        <f t="shared" si="4"/>
        <v>8.2500000000000004E-2</v>
      </c>
      <c r="R257" s="5">
        <f t="shared" si="36"/>
        <v>274327.49407249043</v>
      </c>
      <c r="S257" s="5">
        <f t="shared" si="37"/>
        <v>937315.28494084172</v>
      </c>
      <c r="T257" s="5">
        <f t="shared" si="38"/>
        <v>365672.50592751056</v>
      </c>
      <c r="U257" s="5">
        <f t="shared" si="39"/>
        <v>1211642.7790133322</v>
      </c>
      <c r="V257" s="150"/>
      <c r="W257" s="2">
        <v>252</v>
      </c>
      <c r="X257" s="118">
        <v>52505</v>
      </c>
      <c r="Y257" s="5">
        <f t="shared" si="40"/>
        <v>362994.77915149275</v>
      </c>
      <c r="Z257" s="5">
        <f t="shared" si="41"/>
        <v>4696.0932728280159</v>
      </c>
      <c r="AA257" s="5">
        <f t="shared" si="5"/>
        <v>2276.1280784847308</v>
      </c>
      <c r="AB257" s="35">
        <f t="shared" si="6"/>
        <v>7.5244985632197489E-2</v>
      </c>
      <c r="AC257" s="5">
        <f t="shared" si="7"/>
        <v>2419.965194343285</v>
      </c>
      <c r="AD257" s="35">
        <f t="shared" si="8"/>
        <v>0.08</v>
      </c>
      <c r="AE257" s="5">
        <f t="shared" si="42"/>
        <v>279281.34892699186</v>
      </c>
      <c r="AF257" s="5">
        <f t="shared" si="43"/>
        <v>904134.15582566813</v>
      </c>
      <c r="AG257" s="5">
        <f t="shared" si="9"/>
        <v>360718.65107300802</v>
      </c>
      <c r="AH257" s="5">
        <f t="shared" si="10"/>
        <v>1183415.5047526599</v>
      </c>
      <c r="AI257" s="150"/>
      <c r="AJ257" s="2">
        <v>252</v>
      </c>
      <c r="AK257" s="118">
        <v>52505</v>
      </c>
      <c r="AL257" s="5">
        <f t="shared" si="44"/>
        <v>357991.96298564022</v>
      </c>
      <c r="AM257" s="5">
        <f t="shared" si="45"/>
        <v>4585.0383715778862</v>
      </c>
      <c r="AN257" s="5">
        <f t="shared" si="11"/>
        <v>2273.006943962293</v>
      </c>
      <c r="AO257" s="35">
        <f t="shared" si="12"/>
        <v>7.6191887382236062E-2</v>
      </c>
      <c r="AP257" s="5">
        <f t="shared" si="13"/>
        <v>2312.0314276155932</v>
      </c>
      <c r="AQ257" s="35">
        <f t="shared" si="14"/>
        <v>7.7499999999999999E-2</v>
      </c>
      <c r="AR257" s="5">
        <f t="shared" si="46"/>
        <v>284281.04395832197</v>
      </c>
      <c r="AS257" s="5">
        <f t="shared" si="47"/>
        <v>871148.62567930552</v>
      </c>
      <c r="AT257" s="5">
        <f t="shared" si="15"/>
        <v>355718.95604167791</v>
      </c>
      <c r="AU257" s="5">
        <f t="shared" si="16"/>
        <v>1155429.6696376274</v>
      </c>
      <c r="AV257" s="150"/>
      <c r="AW257" s="2">
        <v>252</v>
      </c>
      <c r="AX257" s="118">
        <v>52505</v>
      </c>
      <c r="AY257" s="5">
        <f t="shared" si="48"/>
        <v>352944.34530425863</v>
      </c>
      <c r="AZ257" s="5">
        <f t="shared" si="49"/>
        <v>4474.9728547377763</v>
      </c>
      <c r="BA257" s="5">
        <f t="shared" si="17"/>
        <v>2269.07069658616</v>
      </c>
      <c r="BB257" s="35">
        <f t="shared" si="18"/>
        <v>7.7147711023847293E-2</v>
      </c>
      <c r="BC257" s="5">
        <f t="shared" si="19"/>
        <v>2205.9021581516163</v>
      </c>
      <c r="BD257" s="35">
        <f t="shared" si="20"/>
        <v>7.4999999999999997E-2</v>
      </c>
      <c r="BE257" s="5">
        <f t="shared" si="50"/>
        <v>289324.7253923277</v>
      </c>
      <c r="BF257" s="5">
        <f t="shared" si="51"/>
        <v>838368.43400159176</v>
      </c>
      <c r="BG257" s="5">
        <f t="shared" si="21"/>
        <v>350675.27460767247</v>
      </c>
      <c r="BH257" s="5">
        <f t="shared" si="22"/>
        <v>1127693.1593939194</v>
      </c>
      <c r="BI257" s="150"/>
      <c r="BJ257" s="2">
        <v>252</v>
      </c>
      <c r="BK257" s="118">
        <v>52505</v>
      </c>
      <c r="BL257" s="5">
        <f t="shared" si="52"/>
        <v>347853.8823515274</v>
      </c>
      <c r="BM257" s="5">
        <f t="shared" si="53"/>
        <v>4365.9281923596263</v>
      </c>
      <c r="BN257" s="5">
        <f t="shared" si="23"/>
        <v>2264.3109864858152</v>
      </c>
      <c r="BO257" s="35">
        <f t="shared" si="24"/>
        <v>7.8112486927402192E-2</v>
      </c>
      <c r="BP257" s="5">
        <f t="shared" si="25"/>
        <v>2101.6172058738111</v>
      </c>
      <c r="BQ257" s="35">
        <f t="shared" si="26"/>
        <v>7.2499999999999981E-2</v>
      </c>
      <c r="BR257" s="5">
        <f t="shared" si="54"/>
        <v>294410.42863495863</v>
      </c>
      <c r="BS257" s="5">
        <f t="shared" si="55"/>
        <v>805803.47583966679</v>
      </c>
      <c r="BT257" s="5">
        <f t="shared" si="27"/>
        <v>345589.5713650416</v>
      </c>
      <c r="BU257" s="5">
        <f t="shared" si="28"/>
        <v>1100213.9044746254</v>
      </c>
      <c r="BV257" s="150"/>
      <c r="BW257" s="2">
        <v>252</v>
      </c>
      <c r="BX257" s="118">
        <v>52505</v>
      </c>
      <c r="BY257" s="5">
        <f t="shared" si="56"/>
        <v>342722.64177602303</v>
      </c>
      <c r="BZ257" s="5">
        <f t="shared" si="57"/>
        <v>4257.9359691467689</v>
      </c>
      <c r="CA257" s="5">
        <f t="shared" si="29"/>
        <v>2258.7205587866347</v>
      </c>
      <c r="CB257" s="35">
        <f t="shared" si="30"/>
        <v>7.9086244681648765E-2</v>
      </c>
      <c r="CC257" s="5">
        <f t="shared" si="31"/>
        <v>1999.2154103601345</v>
      </c>
      <c r="CD257" s="35">
        <f t="shared" si="32"/>
        <v>7.0000000000000007E-2</v>
      </c>
      <c r="CE257" s="5">
        <f t="shared" si="58"/>
        <v>299536.07878276403</v>
      </c>
      <c r="CF257" s="5">
        <f t="shared" si="59"/>
        <v>773463.78544222238</v>
      </c>
      <c r="CG257" s="5">
        <f t="shared" si="33"/>
        <v>340463.92121723638</v>
      </c>
      <c r="CH257" s="5">
        <f t="shared" si="34"/>
        <v>1072999.8642249864</v>
      </c>
    </row>
    <row r="258" spans="9:86" ht="14.25" customHeight="1">
      <c r="I258" s="150"/>
      <c r="J258" s="2">
        <v>253</v>
      </c>
      <c r="K258" s="118">
        <v>52536</v>
      </c>
      <c r="L258" s="5">
        <f t="shared" si="35"/>
        <v>365672.50592751056</v>
      </c>
      <c r="M258" s="5">
        <f t="shared" si="0"/>
        <v>4808.1062659259223</v>
      </c>
      <c r="N258" s="5">
        <f t="shared" si="1"/>
        <v>2294.107787674287</v>
      </c>
      <c r="O258" s="35">
        <f t="shared" si="2"/>
        <v>7.5284012349423779E-2</v>
      </c>
      <c r="P258" s="5">
        <f t="shared" si="3"/>
        <v>2513.9984782516353</v>
      </c>
      <c r="Q258" s="35">
        <f t="shared" si="4"/>
        <v>8.2500000000000018E-2</v>
      </c>
      <c r="R258" s="5">
        <f t="shared" si="36"/>
        <v>276621.60186016472</v>
      </c>
      <c r="S258" s="5">
        <f t="shared" si="37"/>
        <v>939829.28341909335</v>
      </c>
      <c r="T258" s="5">
        <f t="shared" si="38"/>
        <v>363378.39813983627</v>
      </c>
      <c r="U258" s="5">
        <f t="shared" si="39"/>
        <v>1216450.885279258</v>
      </c>
      <c r="V258" s="150"/>
      <c r="W258" s="2">
        <v>253</v>
      </c>
      <c r="X258" s="118">
        <v>52536</v>
      </c>
      <c r="Y258" s="5">
        <f t="shared" si="40"/>
        <v>360718.65107300802</v>
      </c>
      <c r="Z258" s="5">
        <f t="shared" si="41"/>
        <v>4696.0932728280159</v>
      </c>
      <c r="AA258" s="5">
        <f t="shared" si="5"/>
        <v>2291.3022656746289</v>
      </c>
      <c r="AB258" s="35">
        <f t="shared" si="6"/>
        <v>7.6224578646837265E-2</v>
      </c>
      <c r="AC258" s="5">
        <f t="shared" si="7"/>
        <v>2404.791007153387</v>
      </c>
      <c r="AD258" s="35">
        <f t="shared" si="8"/>
        <v>0.08</v>
      </c>
      <c r="AE258" s="5">
        <f t="shared" si="42"/>
        <v>281572.6511926665</v>
      </c>
      <c r="AF258" s="5">
        <f t="shared" si="43"/>
        <v>906538.94683282147</v>
      </c>
      <c r="AG258" s="5">
        <f t="shared" si="9"/>
        <v>358427.34880733339</v>
      </c>
      <c r="AH258" s="5">
        <f t="shared" si="10"/>
        <v>1188111.598025488</v>
      </c>
      <c r="AI258" s="150"/>
      <c r="AJ258" s="2">
        <v>253</v>
      </c>
      <c r="AK258" s="118">
        <v>52536</v>
      </c>
      <c r="AL258" s="5">
        <f t="shared" si="44"/>
        <v>355718.95604167791</v>
      </c>
      <c r="AM258" s="5">
        <f t="shared" si="45"/>
        <v>4585.0383715778862</v>
      </c>
      <c r="AN258" s="5">
        <f t="shared" si="11"/>
        <v>2287.6867804753829</v>
      </c>
      <c r="AO258" s="35">
        <f t="shared" si="12"/>
        <v>7.7173962476399904E-2</v>
      </c>
      <c r="AP258" s="5">
        <f t="shared" si="13"/>
        <v>2297.3515911025033</v>
      </c>
      <c r="AQ258" s="35">
        <f t="shared" si="14"/>
        <v>7.7500000000000013E-2</v>
      </c>
      <c r="AR258" s="5">
        <f t="shared" si="46"/>
        <v>286568.73073879734</v>
      </c>
      <c r="AS258" s="5">
        <f t="shared" si="47"/>
        <v>873445.97727040807</v>
      </c>
      <c r="AT258" s="5">
        <f t="shared" si="15"/>
        <v>353431.26926120254</v>
      </c>
      <c r="AU258" s="5">
        <f t="shared" si="16"/>
        <v>1160014.7080092053</v>
      </c>
      <c r="AV258" s="150"/>
      <c r="AW258" s="2">
        <v>253</v>
      </c>
      <c r="AX258" s="118">
        <v>52536</v>
      </c>
      <c r="AY258" s="5">
        <f t="shared" si="48"/>
        <v>350675.27460767247</v>
      </c>
      <c r="AZ258" s="5">
        <f t="shared" si="49"/>
        <v>4474.9728547377763</v>
      </c>
      <c r="BA258" s="5">
        <f t="shared" si="17"/>
        <v>2283.2523884398233</v>
      </c>
      <c r="BB258" s="35">
        <f t="shared" si="18"/>
        <v>7.8132194212812089E-2</v>
      </c>
      <c r="BC258" s="5">
        <f t="shared" si="19"/>
        <v>2191.720466297953</v>
      </c>
      <c r="BD258" s="35">
        <f t="shared" si="20"/>
        <v>7.5000000000000011E-2</v>
      </c>
      <c r="BE258" s="5">
        <f t="shared" si="50"/>
        <v>291607.97778076754</v>
      </c>
      <c r="BF258" s="5">
        <f t="shared" si="51"/>
        <v>840560.15446788969</v>
      </c>
      <c r="BG258" s="5">
        <f t="shared" si="21"/>
        <v>348392.02221923263</v>
      </c>
      <c r="BH258" s="5">
        <f t="shared" si="22"/>
        <v>1132168.1322486573</v>
      </c>
      <c r="BI258" s="150"/>
      <c r="BJ258" s="2">
        <v>253</v>
      </c>
      <c r="BK258" s="118">
        <v>52536</v>
      </c>
      <c r="BL258" s="5">
        <f t="shared" si="52"/>
        <v>345589.5713650416</v>
      </c>
      <c r="BM258" s="5">
        <f t="shared" si="53"/>
        <v>4365.9281923596263</v>
      </c>
      <c r="BN258" s="5">
        <f t="shared" si="23"/>
        <v>2277.9911986958332</v>
      </c>
      <c r="BO258" s="35">
        <f t="shared" si="24"/>
        <v>7.9099303478331717E-2</v>
      </c>
      <c r="BP258" s="5">
        <f t="shared" si="25"/>
        <v>2087.9369936637931</v>
      </c>
      <c r="BQ258" s="35">
        <f t="shared" si="26"/>
        <v>7.2500000000000009E-2</v>
      </c>
      <c r="BR258" s="5">
        <f t="shared" si="54"/>
        <v>296688.41983365448</v>
      </c>
      <c r="BS258" s="5">
        <f t="shared" si="55"/>
        <v>807891.41283333057</v>
      </c>
      <c r="BT258" s="5">
        <f t="shared" si="27"/>
        <v>343311.58016634575</v>
      </c>
      <c r="BU258" s="5">
        <f t="shared" si="28"/>
        <v>1104579.832666985</v>
      </c>
      <c r="BV258" s="150"/>
      <c r="BW258" s="2">
        <v>253</v>
      </c>
      <c r="BX258" s="118">
        <v>52536</v>
      </c>
      <c r="BY258" s="5">
        <f t="shared" si="56"/>
        <v>340463.92121723638</v>
      </c>
      <c r="BZ258" s="5">
        <f t="shared" si="57"/>
        <v>4257.9359691467689</v>
      </c>
      <c r="CA258" s="5">
        <f t="shared" si="29"/>
        <v>2271.8964287128902</v>
      </c>
      <c r="CB258" s="35">
        <f t="shared" si="30"/>
        <v>8.0075319132447545E-2</v>
      </c>
      <c r="CC258" s="5">
        <f t="shared" si="31"/>
        <v>1986.039540433879</v>
      </c>
      <c r="CD258" s="35">
        <f t="shared" si="32"/>
        <v>7.0000000000000007E-2</v>
      </c>
      <c r="CE258" s="5">
        <f t="shared" si="58"/>
        <v>301807.97521147691</v>
      </c>
      <c r="CF258" s="5">
        <f t="shared" si="59"/>
        <v>775449.82498265628</v>
      </c>
      <c r="CG258" s="5">
        <f t="shared" si="33"/>
        <v>338192.0247885235</v>
      </c>
      <c r="CH258" s="5">
        <f t="shared" si="34"/>
        <v>1077257.8001941331</v>
      </c>
    </row>
    <row r="259" spans="9:86" ht="14.25" customHeight="1">
      <c r="I259" s="150"/>
      <c r="J259" s="2">
        <v>254</v>
      </c>
      <c r="K259" s="118">
        <v>52566</v>
      </c>
      <c r="L259" s="5">
        <f t="shared" si="35"/>
        <v>363378.39813983627</v>
      </c>
      <c r="M259" s="5">
        <f t="shared" si="0"/>
        <v>4808.1062659259223</v>
      </c>
      <c r="N259" s="5">
        <f t="shared" si="1"/>
        <v>2309.8797787145481</v>
      </c>
      <c r="O259" s="35">
        <f t="shared" si="2"/>
        <v>7.628014622351835E-2</v>
      </c>
      <c r="P259" s="5">
        <f t="shared" si="3"/>
        <v>2498.2264872113742</v>
      </c>
      <c r="Q259" s="35">
        <f t="shared" si="4"/>
        <v>8.2500000000000004E-2</v>
      </c>
      <c r="R259" s="5">
        <f t="shared" si="36"/>
        <v>278931.48163887928</v>
      </c>
      <c r="S259" s="5">
        <f t="shared" si="37"/>
        <v>942327.50990630477</v>
      </c>
      <c r="T259" s="5">
        <f t="shared" si="38"/>
        <v>361068.51836112171</v>
      </c>
      <c r="U259" s="5">
        <f t="shared" si="39"/>
        <v>1221258.991545184</v>
      </c>
      <c r="V259" s="150"/>
      <c r="W259" s="2">
        <v>254</v>
      </c>
      <c r="X259" s="118">
        <v>52566</v>
      </c>
      <c r="Y259" s="5">
        <f t="shared" si="40"/>
        <v>358427.34880733339</v>
      </c>
      <c r="Z259" s="5">
        <f t="shared" si="41"/>
        <v>4696.0932728280159</v>
      </c>
      <c r="AA259" s="5">
        <f t="shared" si="5"/>
        <v>2306.5776141124597</v>
      </c>
      <c r="AB259" s="35">
        <f t="shared" si="6"/>
        <v>7.7223268429295722E-2</v>
      </c>
      <c r="AC259" s="5">
        <f t="shared" si="7"/>
        <v>2389.5156587155561</v>
      </c>
      <c r="AD259" s="35">
        <f t="shared" si="8"/>
        <v>0.08</v>
      </c>
      <c r="AE259" s="5">
        <f t="shared" si="42"/>
        <v>283879.22880677896</v>
      </c>
      <c r="AF259" s="5">
        <f t="shared" si="43"/>
        <v>908928.46249153698</v>
      </c>
      <c r="AG259" s="5">
        <f t="shared" si="9"/>
        <v>356120.77119322092</v>
      </c>
      <c r="AH259" s="5">
        <f t="shared" si="10"/>
        <v>1192807.691298316</v>
      </c>
      <c r="AI259" s="150"/>
      <c r="AJ259" s="2">
        <v>254</v>
      </c>
      <c r="AK259" s="118">
        <v>52566</v>
      </c>
      <c r="AL259" s="5">
        <f t="shared" si="44"/>
        <v>353431.26926120254</v>
      </c>
      <c r="AM259" s="5">
        <f t="shared" si="45"/>
        <v>4585.0383715778862</v>
      </c>
      <c r="AN259" s="5">
        <f t="shared" si="11"/>
        <v>2302.4614242659532</v>
      </c>
      <c r="AO259" s="35">
        <f t="shared" si="12"/>
        <v>7.8175134726893386E-2</v>
      </c>
      <c r="AP259" s="5">
        <f t="shared" si="13"/>
        <v>2282.5769473119331</v>
      </c>
      <c r="AQ259" s="35">
        <f t="shared" si="14"/>
        <v>7.7499999999999999E-2</v>
      </c>
      <c r="AR259" s="5">
        <f t="shared" si="46"/>
        <v>288871.19216306327</v>
      </c>
      <c r="AS259" s="5">
        <f t="shared" si="47"/>
        <v>875728.55421772006</v>
      </c>
      <c r="AT259" s="5">
        <f t="shared" si="15"/>
        <v>351128.80783693661</v>
      </c>
      <c r="AU259" s="5">
        <f t="shared" si="16"/>
        <v>1164599.7463807834</v>
      </c>
      <c r="AV259" s="150"/>
      <c r="AW259" s="2">
        <v>254</v>
      </c>
      <c r="AX259" s="118">
        <v>52566</v>
      </c>
      <c r="AY259" s="5">
        <f t="shared" si="48"/>
        <v>348392.02221923263</v>
      </c>
      <c r="AZ259" s="5">
        <f t="shared" si="49"/>
        <v>4474.9728547377763</v>
      </c>
      <c r="BA259" s="5">
        <f t="shared" si="17"/>
        <v>2297.5227158675725</v>
      </c>
      <c r="BB259" s="35">
        <f t="shared" si="18"/>
        <v>7.9135774736718068E-2</v>
      </c>
      <c r="BC259" s="5">
        <f t="shared" si="19"/>
        <v>2177.4501388702038</v>
      </c>
      <c r="BD259" s="35">
        <f t="shared" si="20"/>
        <v>7.4999999999999997E-2</v>
      </c>
      <c r="BE259" s="5">
        <f t="shared" si="50"/>
        <v>293905.5004966351</v>
      </c>
      <c r="BF259" s="5">
        <f t="shared" si="51"/>
        <v>842737.60460675985</v>
      </c>
      <c r="BG259" s="5">
        <f t="shared" si="21"/>
        <v>346094.49950336508</v>
      </c>
      <c r="BH259" s="5">
        <f t="shared" si="22"/>
        <v>1136643.1051033949</v>
      </c>
      <c r="BI259" s="150"/>
      <c r="BJ259" s="2">
        <v>254</v>
      </c>
      <c r="BK259" s="118">
        <v>52566</v>
      </c>
      <c r="BL259" s="5">
        <f t="shared" si="52"/>
        <v>343311.58016634575</v>
      </c>
      <c r="BM259" s="5">
        <f t="shared" si="53"/>
        <v>4365.9281923596263</v>
      </c>
      <c r="BN259" s="5">
        <f t="shared" si="23"/>
        <v>2291.7540621879543</v>
      </c>
      <c r="BO259" s="35">
        <f t="shared" si="24"/>
        <v>8.0105217344926982E-2</v>
      </c>
      <c r="BP259" s="5">
        <f t="shared" si="25"/>
        <v>2074.174130171672</v>
      </c>
      <c r="BQ259" s="35">
        <f t="shared" si="26"/>
        <v>7.2499999999999981E-2</v>
      </c>
      <c r="BR259" s="5">
        <f t="shared" si="54"/>
        <v>298980.17389584245</v>
      </c>
      <c r="BS259" s="5">
        <f t="shared" si="55"/>
        <v>809965.58696350222</v>
      </c>
      <c r="BT259" s="5">
        <f t="shared" si="27"/>
        <v>341019.82610415778</v>
      </c>
      <c r="BU259" s="5">
        <f t="shared" si="28"/>
        <v>1108945.7608593446</v>
      </c>
      <c r="BV259" s="150"/>
      <c r="BW259" s="2">
        <v>254</v>
      </c>
      <c r="BX259" s="118">
        <v>52566</v>
      </c>
      <c r="BY259" s="5">
        <f t="shared" si="56"/>
        <v>338192.0247885235</v>
      </c>
      <c r="BZ259" s="5">
        <f t="shared" si="57"/>
        <v>4257.9359691467689</v>
      </c>
      <c r="CA259" s="5">
        <f t="shared" si="29"/>
        <v>2285.1491578803816</v>
      </c>
      <c r="CB259" s="35">
        <f t="shared" si="30"/>
        <v>8.1083490693524871E-2</v>
      </c>
      <c r="CC259" s="5">
        <f t="shared" si="31"/>
        <v>1972.7868112663871</v>
      </c>
      <c r="CD259" s="35">
        <f t="shared" si="32"/>
        <v>7.0000000000000007E-2</v>
      </c>
      <c r="CE259" s="5">
        <f t="shared" si="58"/>
        <v>304093.12436935731</v>
      </c>
      <c r="CF259" s="5">
        <f t="shared" si="59"/>
        <v>777422.61179392273</v>
      </c>
      <c r="CG259" s="5">
        <f t="shared" si="33"/>
        <v>335906.8756306431</v>
      </c>
      <c r="CH259" s="5">
        <f t="shared" si="34"/>
        <v>1081515.73616328</v>
      </c>
    </row>
    <row r="260" spans="9:86" ht="14.25" customHeight="1">
      <c r="I260" s="150"/>
      <c r="J260" s="2">
        <v>255</v>
      </c>
      <c r="K260" s="118">
        <v>52597</v>
      </c>
      <c r="L260" s="5">
        <f t="shared" si="35"/>
        <v>361068.51836112171</v>
      </c>
      <c r="M260" s="5">
        <f t="shared" si="0"/>
        <v>4808.1062659259223</v>
      </c>
      <c r="N260" s="5">
        <f t="shared" si="1"/>
        <v>2325.7602021932107</v>
      </c>
      <c r="O260" s="35">
        <f t="shared" si="2"/>
        <v>7.7295917553258681E-2</v>
      </c>
      <c r="P260" s="5">
        <f t="shared" si="3"/>
        <v>2482.3460637327116</v>
      </c>
      <c r="Q260" s="35">
        <f t="shared" si="4"/>
        <v>8.2500000000000004E-2</v>
      </c>
      <c r="R260" s="5">
        <f t="shared" si="36"/>
        <v>281257.24184107251</v>
      </c>
      <c r="S260" s="5">
        <f t="shared" si="37"/>
        <v>944809.85597003752</v>
      </c>
      <c r="T260" s="5">
        <f t="shared" si="38"/>
        <v>358742.75815892848</v>
      </c>
      <c r="U260" s="5">
        <f t="shared" si="39"/>
        <v>1226067.0978111101</v>
      </c>
      <c r="V260" s="150"/>
      <c r="W260" s="2">
        <v>255</v>
      </c>
      <c r="X260" s="118">
        <v>52597</v>
      </c>
      <c r="Y260" s="5">
        <f t="shared" si="40"/>
        <v>356120.77119322092</v>
      </c>
      <c r="Z260" s="5">
        <f t="shared" si="41"/>
        <v>4696.0932728280159</v>
      </c>
      <c r="AA260" s="5">
        <f t="shared" si="5"/>
        <v>2321.9547982065428</v>
      </c>
      <c r="AB260" s="35">
        <f t="shared" si="6"/>
        <v>7.8241596200971389E-2</v>
      </c>
      <c r="AC260" s="5">
        <f t="shared" si="7"/>
        <v>2374.1384746214731</v>
      </c>
      <c r="AD260" s="35">
        <f t="shared" si="8"/>
        <v>0.08</v>
      </c>
      <c r="AE260" s="5">
        <f t="shared" si="42"/>
        <v>286201.18360498553</v>
      </c>
      <c r="AF260" s="5">
        <f t="shared" si="43"/>
        <v>911302.60096615844</v>
      </c>
      <c r="AG260" s="5">
        <f t="shared" si="9"/>
        <v>353798.81639501435</v>
      </c>
      <c r="AH260" s="5">
        <f t="shared" si="10"/>
        <v>1197503.784571144</v>
      </c>
      <c r="AI260" s="150"/>
      <c r="AJ260" s="2">
        <v>255</v>
      </c>
      <c r="AK260" s="118">
        <v>52597</v>
      </c>
      <c r="AL260" s="5">
        <f t="shared" si="44"/>
        <v>351128.80783693661</v>
      </c>
      <c r="AM260" s="5">
        <f t="shared" si="45"/>
        <v>4585.0383715778862</v>
      </c>
      <c r="AN260" s="5">
        <f t="shared" si="11"/>
        <v>2317.3314876310042</v>
      </c>
      <c r="AO260" s="35">
        <f t="shared" si="12"/>
        <v>7.9195945279676425E-2</v>
      </c>
      <c r="AP260" s="5">
        <f t="shared" si="13"/>
        <v>2267.706883946882</v>
      </c>
      <c r="AQ260" s="35">
        <f t="shared" si="14"/>
        <v>7.7499999999999986E-2</v>
      </c>
      <c r="AR260" s="5">
        <f t="shared" si="46"/>
        <v>291188.52365069429</v>
      </c>
      <c r="AS260" s="5">
        <f t="shared" si="47"/>
        <v>877996.26110166695</v>
      </c>
      <c r="AT260" s="5">
        <f t="shared" si="15"/>
        <v>348811.47634930559</v>
      </c>
      <c r="AU260" s="5">
        <f t="shared" si="16"/>
        <v>1169184.7847523612</v>
      </c>
      <c r="AV260" s="150"/>
      <c r="AW260" s="2">
        <v>255</v>
      </c>
      <c r="AX260" s="118">
        <v>52597</v>
      </c>
      <c r="AY260" s="5">
        <f t="shared" si="48"/>
        <v>346094.49950336508</v>
      </c>
      <c r="AZ260" s="5">
        <f t="shared" si="49"/>
        <v>4474.9728547377763</v>
      </c>
      <c r="BA260" s="5">
        <f t="shared" si="17"/>
        <v>2311.8822328417446</v>
      </c>
      <c r="BB260" s="35">
        <f t="shared" si="18"/>
        <v>8.0158993667656345E-2</v>
      </c>
      <c r="BC260" s="5">
        <f t="shared" si="19"/>
        <v>2163.0906218960317</v>
      </c>
      <c r="BD260" s="35">
        <f t="shared" si="20"/>
        <v>7.5000000000000011E-2</v>
      </c>
      <c r="BE260" s="5">
        <f t="shared" si="50"/>
        <v>296217.38272947684</v>
      </c>
      <c r="BF260" s="5">
        <f t="shared" si="51"/>
        <v>844900.69522865594</v>
      </c>
      <c r="BG260" s="5">
        <f t="shared" si="21"/>
        <v>343782.61727052333</v>
      </c>
      <c r="BH260" s="5">
        <f t="shared" si="22"/>
        <v>1141118.0779581328</v>
      </c>
      <c r="BI260" s="150"/>
      <c r="BJ260" s="2">
        <v>255</v>
      </c>
      <c r="BK260" s="118">
        <v>52597</v>
      </c>
      <c r="BL260" s="5">
        <f t="shared" si="52"/>
        <v>341019.82610415778</v>
      </c>
      <c r="BM260" s="5">
        <f t="shared" si="53"/>
        <v>4365.9281923596263</v>
      </c>
      <c r="BN260" s="5">
        <f t="shared" si="23"/>
        <v>2305.6000763136731</v>
      </c>
      <c r="BO260" s="35">
        <f t="shared" si="24"/>
        <v>8.113076952691213E-2</v>
      </c>
      <c r="BP260" s="5">
        <f t="shared" si="25"/>
        <v>2060.3281160459533</v>
      </c>
      <c r="BQ260" s="35">
        <f t="shared" si="26"/>
        <v>7.2499999999999995E-2</v>
      </c>
      <c r="BR260" s="5">
        <f t="shared" si="54"/>
        <v>301285.77397215611</v>
      </c>
      <c r="BS260" s="5">
        <f t="shared" si="55"/>
        <v>812025.91507954814</v>
      </c>
      <c r="BT260" s="5">
        <f t="shared" si="27"/>
        <v>338714.22602784412</v>
      </c>
      <c r="BU260" s="5">
        <f t="shared" si="28"/>
        <v>1113311.6890517042</v>
      </c>
      <c r="BV260" s="150"/>
      <c r="BW260" s="2">
        <v>255</v>
      </c>
      <c r="BX260" s="118">
        <v>52597</v>
      </c>
      <c r="BY260" s="5">
        <f t="shared" si="56"/>
        <v>335906.8756306431</v>
      </c>
      <c r="BZ260" s="5">
        <f t="shared" si="57"/>
        <v>4257.9359691467689</v>
      </c>
      <c r="CA260" s="5">
        <f t="shared" si="29"/>
        <v>2298.4791946346841</v>
      </c>
      <c r="CB260" s="35">
        <f t="shared" si="30"/>
        <v>8.2111300293670031E-2</v>
      </c>
      <c r="CC260" s="5">
        <f t="shared" si="31"/>
        <v>1959.4567745120848</v>
      </c>
      <c r="CD260" s="35">
        <f t="shared" si="32"/>
        <v>7.0000000000000007E-2</v>
      </c>
      <c r="CE260" s="5">
        <f t="shared" si="58"/>
        <v>306391.60356399202</v>
      </c>
      <c r="CF260" s="5">
        <f t="shared" si="59"/>
        <v>779382.0685684348</v>
      </c>
      <c r="CG260" s="5">
        <f t="shared" si="33"/>
        <v>333608.39643600839</v>
      </c>
      <c r="CH260" s="5">
        <f t="shared" si="34"/>
        <v>1085773.6721324269</v>
      </c>
    </row>
    <row r="261" spans="9:86" ht="14.25" customHeight="1">
      <c r="I261" s="150"/>
      <c r="J261" s="2">
        <v>256</v>
      </c>
      <c r="K261" s="118">
        <v>52628</v>
      </c>
      <c r="L261" s="5">
        <f t="shared" si="35"/>
        <v>358742.75815892848</v>
      </c>
      <c r="M261" s="5">
        <f t="shared" ref="M261:M365" si="67">$L$6/((($N$2)-1)/($N$1*$N$2))</f>
        <v>4808.1062659259223</v>
      </c>
      <c r="N261" s="5">
        <f t="shared" ref="N261:N365" si="68">M261-P261</f>
        <v>2341.7498035832891</v>
      </c>
      <c r="O261" s="35">
        <f t="shared" ref="O261:O365" si="69">(N261/L261)*12</f>
        <v>7.8331888251108067E-2</v>
      </c>
      <c r="P261" s="5">
        <f t="shared" ref="P261:P365" si="70">L261*($K$1/12)</f>
        <v>2466.3564623426332</v>
      </c>
      <c r="Q261" s="35">
        <f t="shared" ref="Q261:Q365" si="71">(P261/L261)*12</f>
        <v>8.2500000000000004E-2</v>
      </c>
      <c r="R261" s="5">
        <f t="shared" si="36"/>
        <v>283598.99164465582</v>
      </c>
      <c r="S261" s="5">
        <f t="shared" si="37"/>
        <v>947276.21243238018</v>
      </c>
      <c r="T261" s="5">
        <f t="shared" ref="T261:T365" si="72">L261-N261</f>
        <v>356401.00835534517</v>
      </c>
      <c r="U261" s="5">
        <f t="shared" ref="U261:U365" si="73">R261+S261</f>
        <v>1230875.2040770361</v>
      </c>
      <c r="V261" s="150"/>
      <c r="W261" s="2">
        <v>256</v>
      </c>
      <c r="X261" s="118">
        <v>52628</v>
      </c>
      <c r="Y261" s="5">
        <f t="shared" si="40"/>
        <v>353798.81639501435</v>
      </c>
      <c r="Z261" s="5">
        <f t="shared" si="41"/>
        <v>4696.0932728280159</v>
      </c>
      <c r="AA261" s="5">
        <f t="shared" ref="AA261:AA365" si="74">Z261-AC261</f>
        <v>2337.4344968612536</v>
      </c>
      <c r="AB261" s="35">
        <f t="shared" ref="AB261:AB365" si="75">(AA261/Y261)*12</f>
        <v>7.9280123795039084E-2</v>
      </c>
      <c r="AC261" s="5">
        <f t="shared" ref="AC261:AC365" si="76">Y261*($X$1/12)</f>
        <v>2358.6587759667623</v>
      </c>
      <c r="AD261" s="35">
        <f t="shared" ref="AD261:AD365" si="77">(AC261/Y261)*12</f>
        <v>7.9999999999999988E-2</v>
      </c>
      <c r="AE261" s="5">
        <f t="shared" si="42"/>
        <v>288538.61810184678</v>
      </c>
      <c r="AF261" s="5">
        <f t="shared" si="43"/>
        <v>913661.25974212517</v>
      </c>
      <c r="AG261" s="5">
        <f t="shared" ref="AG261:AG365" si="78">Y261-AA261</f>
        <v>351461.38189815311</v>
      </c>
      <c r="AH261" s="5">
        <f t="shared" ref="AH261:AH365" si="79">AE261+AF261</f>
        <v>1202199.8778439718</v>
      </c>
      <c r="AI261" s="150"/>
      <c r="AJ261" s="2">
        <v>256</v>
      </c>
      <c r="AK261" s="118">
        <v>52628</v>
      </c>
      <c r="AL261" s="5">
        <f t="shared" si="44"/>
        <v>348811.47634930559</v>
      </c>
      <c r="AM261" s="5">
        <f t="shared" si="45"/>
        <v>4585.0383715778862</v>
      </c>
      <c r="AN261" s="5">
        <f t="shared" ref="AN261:AN365" si="80">AM261-AP261</f>
        <v>2332.2975868219542</v>
      </c>
      <c r="AO261" s="35">
        <f t="shared" ref="AO261:AO365" si="81">(AN261/AL261)*12</f>
        <v>8.0236955890282208E-2</v>
      </c>
      <c r="AP261" s="5">
        <f t="shared" ref="AP261:AP365" si="82">AL261*($AK$1/12)</f>
        <v>2252.7407847559321</v>
      </c>
      <c r="AQ261" s="35">
        <f t="shared" ref="AQ261:AQ365" si="83">(AP261/AL261)*12</f>
        <v>7.7499999999999999E-2</v>
      </c>
      <c r="AR261" s="5">
        <f t="shared" si="46"/>
        <v>293520.82123751624</v>
      </c>
      <c r="AS261" s="5">
        <f t="shared" si="47"/>
        <v>880249.00188642286</v>
      </c>
      <c r="AT261" s="5">
        <f t="shared" ref="AT261:AT365" si="84">AL261-AN261</f>
        <v>346479.17876248364</v>
      </c>
      <c r="AU261" s="5">
        <f t="shared" ref="AU261:AU365" si="85">AR261+AS261</f>
        <v>1173769.8231239391</v>
      </c>
      <c r="AV261" s="150"/>
      <c r="AW261" s="2">
        <v>256</v>
      </c>
      <c r="AX261" s="118">
        <v>52628</v>
      </c>
      <c r="AY261" s="5">
        <f t="shared" si="48"/>
        <v>343782.61727052333</v>
      </c>
      <c r="AZ261" s="5">
        <f t="shared" si="49"/>
        <v>4474.9728547377763</v>
      </c>
      <c r="BA261" s="5">
        <f t="shared" ref="BA261:BA365" si="86">AZ261-BC261</f>
        <v>2326.3314967970055</v>
      </c>
      <c r="BB261" s="35">
        <f t="shared" ref="BB261:BB365" si="87">(BA261/AY261)*12</f>
        <v>8.12024126850978E-2</v>
      </c>
      <c r="BC261" s="5">
        <f t="shared" ref="BC261:BC365" si="88">AY261*($AX$1/12)</f>
        <v>2148.6413579407708</v>
      </c>
      <c r="BD261" s="35">
        <f t="shared" ref="BD261:BD365" si="89">(BC261/AY261)*12</f>
        <v>7.5000000000000011E-2</v>
      </c>
      <c r="BE261" s="5">
        <f t="shared" si="50"/>
        <v>298543.71422627382</v>
      </c>
      <c r="BF261" s="5">
        <f t="shared" si="51"/>
        <v>847049.33658659668</v>
      </c>
      <c r="BG261" s="5">
        <f t="shared" ref="BG261:BG365" si="90">AY261-BA261</f>
        <v>341456.28577372635</v>
      </c>
      <c r="BH261" s="5">
        <f t="shared" ref="BH261:BH365" si="91">BE261+BF261</f>
        <v>1145593.0508128705</v>
      </c>
      <c r="BI261" s="150"/>
      <c r="BJ261" s="2">
        <v>256</v>
      </c>
      <c r="BK261" s="118">
        <v>52628</v>
      </c>
      <c r="BL261" s="5">
        <f t="shared" si="52"/>
        <v>338714.22602784412</v>
      </c>
      <c r="BM261" s="5">
        <f t="shared" si="53"/>
        <v>4365.9281923596263</v>
      </c>
      <c r="BN261" s="5">
        <f t="shared" ref="BN261:BN365" si="92">BM261-BP261</f>
        <v>2319.5297434414015</v>
      </c>
      <c r="BO261" s="35">
        <f t="shared" ref="BO261:BO365" si="93">(BN261/BL261)*12</f>
        <v>8.2176521629205745E-2</v>
      </c>
      <c r="BP261" s="5">
        <f t="shared" ref="BP261:BP365" si="94">BL261*($BK$1/12)</f>
        <v>2046.3984489182249</v>
      </c>
      <c r="BQ261" s="35">
        <f t="shared" ref="BQ261:BQ365" si="95">(BP261/BL261)*12</f>
        <v>7.2499999999999995E-2</v>
      </c>
      <c r="BR261" s="5">
        <f t="shared" si="54"/>
        <v>303605.30371559749</v>
      </c>
      <c r="BS261" s="5">
        <f t="shared" si="55"/>
        <v>814072.31352846639</v>
      </c>
      <c r="BT261" s="5">
        <f t="shared" ref="BT261:BT365" si="96">BL261-BN261</f>
        <v>336394.69628440274</v>
      </c>
      <c r="BU261" s="5">
        <f t="shared" ref="BU261:BU365" si="97">BR261+BS261</f>
        <v>1117677.6172440639</v>
      </c>
      <c r="BV261" s="150"/>
      <c r="BW261" s="2">
        <v>256</v>
      </c>
      <c r="BX261" s="118">
        <v>52628</v>
      </c>
      <c r="BY261" s="5">
        <f t="shared" si="56"/>
        <v>333608.39643600839</v>
      </c>
      <c r="BZ261" s="5">
        <f t="shared" si="57"/>
        <v>4257.9359691467689</v>
      </c>
      <c r="CA261" s="5">
        <f t="shared" ref="CA261:CA365" si="98">BZ261-CC261</f>
        <v>2311.8869899367201</v>
      </c>
      <c r="CB261" s="35">
        <f t="shared" ref="CB261:CB365" si="99">(CA261/BY261)*12</f>
        <v>8.3159309464688913E-2</v>
      </c>
      <c r="CC261" s="5">
        <f t="shared" ref="CC261:CC365" si="100">BY261*($BX$1/12)</f>
        <v>1946.0489792100491</v>
      </c>
      <c r="CD261" s="35">
        <f t="shared" ref="CD261:CD365" si="101">(CC261/BY261)*12</f>
        <v>7.0000000000000007E-2</v>
      </c>
      <c r="CE261" s="5">
        <f t="shared" si="58"/>
        <v>308703.49055392871</v>
      </c>
      <c r="CF261" s="5">
        <f t="shared" si="59"/>
        <v>781328.11754764488</v>
      </c>
      <c r="CG261" s="5">
        <f t="shared" ref="CG261:CG365" si="102">BY261-CA261</f>
        <v>331296.50944607169</v>
      </c>
      <c r="CH261" s="5">
        <f t="shared" ref="CH261:CH365" si="103">CE261+CF261</f>
        <v>1090031.6081015735</v>
      </c>
    </row>
    <row r="262" spans="9:86" ht="14.25" customHeight="1">
      <c r="I262" s="150"/>
      <c r="J262" s="2">
        <v>257</v>
      </c>
      <c r="K262" s="118">
        <v>52657</v>
      </c>
      <c r="L262" s="5">
        <f t="shared" ref="L262:L365" si="104">T261</f>
        <v>356401.00835534517</v>
      </c>
      <c r="M262" s="5">
        <f t="shared" si="67"/>
        <v>4808.1062659259223</v>
      </c>
      <c r="N262" s="5">
        <f t="shared" si="68"/>
        <v>2357.8493334829241</v>
      </c>
      <c r="O262" s="35">
        <f t="shared" si="69"/>
        <v>7.9388641834550355E-2</v>
      </c>
      <c r="P262" s="5">
        <f t="shared" si="70"/>
        <v>2450.2569324429983</v>
      </c>
      <c r="Q262" s="35">
        <f t="shared" si="71"/>
        <v>8.2500000000000018E-2</v>
      </c>
      <c r="R262" s="5">
        <f t="shared" ref="R262:R365" si="105">R261+N262</f>
        <v>285956.84097813873</v>
      </c>
      <c r="S262" s="5">
        <f t="shared" ref="S262:S365" si="106">S261+P262</f>
        <v>949726.46936482319</v>
      </c>
      <c r="T262" s="5">
        <f t="shared" si="72"/>
        <v>354043.15902186226</v>
      </c>
      <c r="U262" s="5">
        <f t="shared" si="73"/>
        <v>1235683.3103429619</v>
      </c>
      <c r="V262" s="150"/>
      <c r="W262" s="2">
        <v>257</v>
      </c>
      <c r="X262" s="118">
        <v>52657</v>
      </c>
      <c r="Y262" s="5">
        <f t="shared" ref="Y262:Y365" si="107">AG261</f>
        <v>351461.38189815311</v>
      </c>
      <c r="Z262" s="5">
        <f t="shared" ref="Z262:Z365" si="108">Z261</f>
        <v>4696.0932728280159</v>
      </c>
      <c r="AA262" s="5">
        <f t="shared" si="74"/>
        <v>2353.0173935069952</v>
      </c>
      <c r="AB262" s="35">
        <f t="shared" si="75"/>
        <v>8.0339434647378305E-2</v>
      </c>
      <c r="AC262" s="5">
        <f t="shared" si="76"/>
        <v>2343.0758793210207</v>
      </c>
      <c r="AD262" s="35">
        <f t="shared" si="77"/>
        <v>7.9999999999999988E-2</v>
      </c>
      <c r="AE262" s="5">
        <f t="shared" ref="AE262:AE365" si="109">AE261+AA262</f>
        <v>290891.63549535378</v>
      </c>
      <c r="AF262" s="5">
        <f t="shared" ref="AF262:AF365" si="110">AF261+AC262</f>
        <v>916004.33562144614</v>
      </c>
      <c r="AG262" s="5">
        <f t="shared" si="78"/>
        <v>349108.3645046461</v>
      </c>
      <c r="AH262" s="5">
        <f t="shared" si="79"/>
        <v>1206895.9711167999</v>
      </c>
      <c r="AI262" s="150"/>
      <c r="AJ262" s="2">
        <v>257</v>
      </c>
      <c r="AK262" s="118">
        <v>52657</v>
      </c>
      <c r="AL262" s="5">
        <f t="shared" ref="AL262:AL365" si="111">AT261</f>
        <v>346479.17876248364</v>
      </c>
      <c r="AM262" s="5">
        <f t="shared" ref="AM262:AM365" si="112">AM261</f>
        <v>4585.0383715778862</v>
      </c>
      <c r="AN262" s="5">
        <f t="shared" si="80"/>
        <v>2347.3603420701793</v>
      </c>
      <c r="AO262" s="35">
        <f t="shared" si="81"/>
        <v>8.1298749914643309E-2</v>
      </c>
      <c r="AP262" s="5">
        <f t="shared" si="82"/>
        <v>2237.6780295077069</v>
      </c>
      <c r="AQ262" s="35">
        <f t="shared" si="83"/>
        <v>7.7499999999999999E-2</v>
      </c>
      <c r="AR262" s="5">
        <f t="shared" ref="AR262:AR365" si="113">AR261+AN262</f>
        <v>295868.18157958641</v>
      </c>
      <c r="AS262" s="5">
        <f t="shared" ref="AS262:AS365" si="114">AS261+AP262</f>
        <v>882486.67991593061</v>
      </c>
      <c r="AT262" s="5">
        <f t="shared" si="84"/>
        <v>344131.81842041347</v>
      </c>
      <c r="AU262" s="5">
        <f t="shared" si="85"/>
        <v>1178354.861495517</v>
      </c>
      <c r="AV262" s="150"/>
      <c r="AW262" s="2">
        <v>257</v>
      </c>
      <c r="AX262" s="118">
        <v>52657</v>
      </c>
      <c r="AY262" s="5">
        <f t="shared" ref="AY262:AY365" si="115">BG261</f>
        <v>341456.28577372635</v>
      </c>
      <c r="AZ262" s="5">
        <f t="shared" ref="AZ262:AZ365" si="116">AZ261</f>
        <v>4474.9728547377763</v>
      </c>
      <c r="BA262" s="5">
        <f t="shared" si="86"/>
        <v>2340.8710686519867</v>
      </c>
      <c r="BB262" s="35">
        <f t="shared" si="87"/>
        <v>8.2266615066616783E-2</v>
      </c>
      <c r="BC262" s="5">
        <f t="shared" si="88"/>
        <v>2134.1017860857896</v>
      </c>
      <c r="BD262" s="35">
        <f t="shared" si="89"/>
        <v>7.4999999999999997E-2</v>
      </c>
      <c r="BE262" s="5">
        <f t="shared" ref="BE262:BE365" si="117">BE261+BA262</f>
        <v>300884.58529492578</v>
      </c>
      <c r="BF262" s="5">
        <f t="shared" ref="BF262:BF365" si="118">BF261+BC262</f>
        <v>849183.43837268243</v>
      </c>
      <c r="BG262" s="5">
        <f t="shared" si="90"/>
        <v>339115.41470507439</v>
      </c>
      <c r="BH262" s="5">
        <f t="shared" si="91"/>
        <v>1150068.0236676082</v>
      </c>
      <c r="BI262" s="150"/>
      <c r="BJ262" s="2">
        <v>257</v>
      </c>
      <c r="BK262" s="118">
        <v>52657</v>
      </c>
      <c r="BL262" s="5">
        <f t="shared" ref="BL262:BL365" si="119">BT261</f>
        <v>336394.69628440274</v>
      </c>
      <c r="BM262" s="5">
        <f t="shared" ref="BM262:BM365" si="120">BM261</f>
        <v>4365.9281923596263</v>
      </c>
      <c r="BN262" s="5">
        <f t="shared" si="92"/>
        <v>2333.5435689746932</v>
      </c>
      <c r="BO262" s="35">
        <f t="shared" si="93"/>
        <v>8.3243056852542546E-2</v>
      </c>
      <c r="BP262" s="5">
        <f t="shared" si="94"/>
        <v>2032.3846233849331</v>
      </c>
      <c r="BQ262" s="35">
        <f t="shared" si="95"/>
        <v>7.2499999999999995E-2</v>
      </c>
      <c r="BR262" s="5">
        <f t="shared" ref="BR262:BR365" si="121">BR261+BN262</f>
        <v>305938.8472845722</v>
      </c>
      <c r="BS262" s="5">
        <f t="shared" ref="BS262:BS365" si="122">BS261+BP262</f>
        <v>816104.69815185131</v>
      </c>
      <c r="BT262" s="5">
        <f t="shared" si="96"/>
        <v>334061.15271542803</v>
      </c>
      <c r="BU262" s="5">
        <f t="shared" si="97"/>
        <v>1122043.5454364235</v>
      </c>
      <c r="BV262" s="150"/>
      <c r="BW262" s="2">
        <v>257</v>
      </c>
      <c r="BX262" s="118">
        <v>52657</v>
      </c>
      <c r="BY262" s="5">
        <f t="shared" ref="BY262:BY365" si="123">CG261</f>
        <v>331296.50944607169</v>
      </c>
      <c r="BZ262" s="5">
        <f t="shared" ref="BZ262:BZ365" si="124">BZ261</f>
        <v>4257.9359691467689</v>
      </c>
      <c r="CA262" s="5">
        <f t="shared" si="98"/>
        <v>2325.3729973780173</v>
      </c>
      <c r="CB262" s="35">
        <f t="shared" si="99"/>
        <v>8.4228101331923294E-2</v>
      </c>
      <c r="CC262" s="5">
        <f t="shared" si="100"/>
        <v>1932.5629717687516</v>
      </c>
      <c r="CD262" s="35">
        <f t="shared" si="101"/>
        <v>7.0000000000000007E-2</v>
      </c>
      <c r="CE262" s="5">
        <f t="shared" ref="CE262:CE365" si="125">CE261+CA262</f>
        <v>311028.86355130671</v>
      </c>
      <c r="CF262" s="5">
        <f t="shared" ref="CF262:CF365" si="126">CF261+CC262</f>
        <v>783260.68051941367</v>
      </c>
      <c r="CG262" s="5">
        <f t="shared" si="102"/>
        <v>328971.13644869369</v>
      </c>
      <c r="CH262" s="5">
        <f t="shared" si="103"/>
        <v>1094289.5440707204</v>
      </c>
    </row>
    <row r="263" spans="9:86" ht="14.25" customHeight="1">
      <c r="I263" s="150"/>
      <c r="J263" s="2">
        <v>258</v>
      </c>
      <c r="K263" s="118">
        <v>52688</v>
      </c>
      <c r="L263" s="5">
        <f t="shared" si="104"/>
        <v>354043.15902186226</v>
      </c>
      <c r="M263" s="5">
        <f t="shared" si="67"/>
        <v>4808.1062659259223</v>
      </c>
      <c r="N263" s="5">
        <f t="shared" si="68"/>
        <v>2374.0595476506192</v>
      </c>
      <c r="O263" s="35">
        <f t="shared" si="69"/>
        <v>8.0466784474850547E-2</v>
      </c>
      <c r="P263" s="5">
        <f t="shared" si="70"/>
        <v>2434.0467182753032</v>
      </c>
      <c r="Q263" s="35">
        <f t="shared" si="71"/>
        <v>8.2500000000000004E-2</v>
      </c>
      <c r="R263" s="5">
        <f t="shared" si="105"/>
        <v>288330.90052578936</v>
      </c>
      <c r="S263" s="5">
        <f t="shared" si="106"/>
        <v>952160.51608309848</v>
      </c>
      <c r="T263" s="5">
        <f t="shared" si="72"/>
        <v>351669.09947421163</v>
      </c>
      <c r="U263" s="5">
        <f t="shared" si="73"/>
        <v>1240491.4166088877</v>
      </c>
      <c r="V263" s="150"/>
      <c r="W263" s="2">
        <v>258</v>
      </c>
      <c r="X263" s="118">
        <v>52688</v>
      </c>
      <c r="Y263" s="5">
        <f t="shared" si="107"/>
        <v>349108.3645046461</v>
      </c>
      <c r="Z263" s="5">
        <f t="shared" si="108"/>
        <v>4696.0932728280159</v>
      </c>
      <c r="AA263" s="5">
        <f t="shared" si="74"/>
        <v>2368.7041761303749</v>
      </c>
      <c r="AB263" s="35">
        <f t="shared" si="75"/>
        <v>8.1420134845225714E-2</v>
      </c>
      <c r="AC263" s="5">
        <f t="shared" si="76"/>
        <v>2327.389096697641</v>
      </c>
      <c r="AD263" s="35">
        <f t="shared" si="77"/>
        <v>0.08</v>
      </c>
      <c r="AE263" s="5">
        <f t="shared" si="109"/>
        <v>293260.33967148414</v>
      </c>
      <c r="AF263" s="5">
        <f t="shared" si="110"/>
        <v>918331.72471814381</v>
      </c>
      <c r="AG263" s="5">
        <f t="shared" si="78"/>
        <v>346739.66032851575</v>
      </c>
      <c r="AH263" s="5">
        <f t="shared" si="79"/>
        <v>1211592.0643896279</v>
      </c>
      <c r="AI263" s="150"/>
      <c r="AJ263" s="2">
        <v>258</v>
      </c>
      <c r="AK263" s="118">
        <v>52688</v>
      </c>
      <c r="AL263" s="5">
        <f t="shared" si="111"/>
        <v>344131.81842041347</v>
      </c>
      <c r="AM263" s="5">
        <f t="shared" si="112"/>
        <v>4585.0383715778862</v>
      </c>
      <c r="AN263" s="5">
        <f t="shared" si="80"/>
        <v>2362.5203776127159</v>
      </c>
      <c r="AO263" s="35">
        <f t="shared" si="81"/>
        <v>8.2381933357635995E-2</v>
      </c>
      <c r="AP263" s="5">
        <f t="shared" si="82"/>
        <v>2222.5179939651703</v>
      </c>
      <c r="AQ263" s="35">
        <f t="shared" si="83"/>
        <v>7.7499999999999999E-2</v>
      </c>
      <c r="AR263" s="5">
        <f t="shared" si="113"/>
        <v>298230.70195719914</v>
      </c>
      <c r="AS263" s="5">
        <f t="shared" si="114"/>
        <v>884709.1979098958</v>
      </c>
      <c r="AT263" s="5">
        <f t="shared" si="84"/>
        <v>341769.29804280074</v>
      </c>
      <c r="AU263" s="5">
        <f t="shared" si="85"/>
        <v>1182939.8998670951</v>
      </c>
      <c r="AV263" s="150"/>
      <c r="AW263" s="2">
        <v>258</v>
      </c>
      <c r="AX263" s="118">
        <v>52688</v>
      </c>
      <c r="AY263" s="5">
        <f t="shared" si="115"/>
        <v>339115.41470507439</v>
      </c>
      <c r="AZ263" s="5">
        <f t="shared" si="116"/>
        <v>4474.9728547377763</v>
      </c>
      <c r="BA263" s="5">
        <f t="shared" si="86"/>
        <v>2355.5015128310615</v>
      </c>
      <c r="BB263" s="35">
        <f t="shared" si="87"/>
        <v>8.3352206736327331E-2</v>
      </c>
      <c r="BC263" s="5">
        <f t="shared" si="88"/>
        <v>2119.4713419067148</v>
      </c>
      <c r="BD263" s="35">
        <f t="shared" si="89"/>
        <v>7.4999999999999997E-2</v>
      </c>
      <c r="BE263" s="5">
        <f t="shared" si="117"/>
        <v>303240.08680775686</v>
      </c>
      <c r="BF263" s="5">
        <f t="shared" si="118"/>
        <v>851302.90971458913</v>
      </c>
      <c r="BG263" s="5">
        <f t="shared" si="90"/>
        <v>336759.91319224332</v>
      </c>
      <c r="BH263" s="5">
        <f t="shared" si="91"/>
        <v>1154542.996522346</v>
      </c>
      <c r="BI263" s="150"/>
      <c r="BJ263" s="2">
        <v>258</v>
      </c>
      <c r="BK263" s="118">
        <v>52688</v>
      </c>
      <c r="BL263" s="5">
        <f t="shared" si="119"/>
        <v>334061.15271542803</v>
      </c>
      <c r="BM263" s="5">
        <f t="shared" si="120"/>
        <v>4365.9281923596263</v>
      </c>
      <c r="BN263" s="5">
        <f t="shared" si="92"/>
        <v>2347.6420613705823</v>
      </c>
      <c r="BO263" s="35">
        <f t="shared" si="93"/>
        <v>8.4330981041801104E-2</v>
      </c>
      <c r="BP263" s="5">
        <f t="shared" si="94"/>
        <v>2018.2861309890443</v>
      </c>
      <c r="BQ263" s="35">
        <f t="shared" si="95"/>
        <v>7.2499999999999995E-2</v>
      </c>
      <c r="BR263" s="5">
        <f t="shared" si="121"/>
        <v>308286.4893459428</v>
      </c>
      <c r="BS263" s="5">
        <f t="shared" si="122"/>
        <v>818122.98428284039</v>
      </c>
      <c r="BT263" s="5">
        <f t="shared" si="96"/>
        <v>331713.51065405743</v>
      </c>
      <c r="BU263" s="5">
        <f t="shared" si="97"/>
        <v>1126409.4736287831</v>
      </c>
      <c r="BV263" s="150"/>
      <c r="BW263" s="2">
        <v>258</v>
      </c>
      <c r="BX263" s="118">
        <v>52688</v>
      </c>
      <c r="BY263" s="5">
        <f t="shared" si="123"/>
        <v>328971.13644869369</v>
      </c>
      <c r="BZ263" s="5">
        <f t="shared" si="124"/>
        <v>4257.9359691467689</v>
      </c>
      <c r="CA263" s="5">
        <f t="shared" si="98"/>
        <v>2338.9376731960556</v>
      </c>
      <c r="CB263" s="35">
        <f t="shared" si="99"/>
        <v>8.5318281662470505E-2</v>
      </c>
      <c r="CC263" s="5">
        <f t="shared" si="100"/>
        <v>1918.9982959507133</v>
      </c>
      <c r="CD263" s="35">
        <f t="shared" si="101"/>
        <v>7.0000000000000007E-2</v>
      </c>
      <c r="CE263" s="5">
        <f t="shared" si="125"/>
        <v>313367.80122450279</v>
      </c>
      <c r="CF263" s="5">
        <f t="shared" si="126"/>
        <v>785179.67881536437</v>
      </c>
      <c r="CG263" s="5">
        <f t="shared" si="102"/>
        <v>326632.19877549761</v>
      </c>
      <c r="CH263" s="5">
        <f t="shared" si="103"/>
        <v>1098547.4800398671</v>
      </c>
    </row>
    <row r="264" spans="9:86" ht="14.25" customHeight="1">
      <c r="I264" s="150"/>
      <c r="J264" s="2">
        <v>259</v>
      </c>
      <c r="K264" s="118">
        <v>52718</v>
      </c>
      <c r="L264" s="5">
        <f t="shared" si="104"/>
        <v>351669.09947421163</v>
      </c>
      <c r="M264" s="5">
        <f t="shared" si="67"/>
        <v>4808.1062659259223</v>
      </c>
      <c r="N264" s="5">
        <f t="shared" si="68"/>
        <v>2390.3812070407175</v>
      </c>
      <c r="O264" s="35">
        <f t="shared" si="69"/>
        <v>8.1566946107507199E-2</v>
      </c>
      <c r="P264" s="5">
        <f t="shared" si="70"/>
        <v>2417.7250588852048</v>
      </c>
      <c r="Q264" s="35">
        <f t="shared" si="71"/>
        <v>8.249999999999999E-2</v>
      </c>
      <c r="R264" s="5">
        <f t="shared" si="105"/>
        <v>290721.2817328301</v>
      </c>
      <c r="S264" s="5">
        <f t="shared" si="106"/>
        <v>954578.24114198366</v>
      </c>
      <c r="T264" s="5">
        <f t="shared" si="72"/>
        <v>349278.71826717089</v>
      </c>
      <c r="U264" s="5">
        <f t="shared" si="73"/>
        <v>1245299.5228748138</v>
      </c>
      <c r="V264" s="150"/>
      <c r="W264" s="2">
        <v>259</v>
      </c>
      <c r="X264" s="118">
        <v>52718</v>
      </c>
      <c r="Y264" s="5">
        <f t="shared" si="107"/>
        <v>346739.66032851575</v>
      </c>
      <c r="Z264" s="5">
        <f t="shared" si="108"/>
        <v>4696.0932728280159</v>
      </c>
      <c r="AA264" s="5">
        <f t="shared" si="74"/>
        <v>2384.4955373045773</v>
      </c>
      <c r="AB264" s="35">
        <f t="shared" si="75"/>
        <v>8.2522854237513155E-2</v>
      </c>
      <c r="AC264" s="5">
        <f t="shared" si="76"/>
        <v>2311.5977355234386</v>
      </c>
      <c r="AD264" s="35">
        <f t="shared" si="77"/>
        <v>0.08</v>
      </c>
      <c r="AE264" s="5">
        <f t="shared" si="109"/>
        <v>295644.83520878869</v>
      </c>
      <c r="AF264" s="5">
        <f t="shared" si="110"/>
        <v>920643.32245366729</v>
      </c>
      <c r="AG264" s="5">
        <f t="shared" si="78"/>
        <v>344355.16479121119</v>
      </c>
      <c r="AH264" s="5">
        <f t="shared" si="79"/>
        <v>1216288.1576624559</v>
      </c>
      <c r="AI264" s="150"/>
      <c r="AJ264" s="2">
        <v>259</v>
      </c>
      <c r="AK264" s="118">
        <v>52718</v>
      </c>
      <c r="AL264" s="5">
        <f t="shared" si="111"/>
        <v>341769.29804280074</v>
      </c>
      <c r="AM264" s="5">
        <f t="shared" si="112"/>
        <v>4585.0383715778862</v>
      </c>
      <c r="AN264" s="5">
        <f t="shared" si="80"/>
        <v>2377.7783217181313</v>
      </c>
      <c r="AO264" s="35">
        <f t="shared" si="81"/>
        <v>8.3487135983303748E-2</v>
      </c>
      <c r="AP264" s="5">
        <f t="shared" si="82"/>
        <v>2207.2600498597549</v>
      </c>
      <c r="AQ264" s="35">
        <f t="shared" si="83"/>
        <v>7.7499999999999999E-2</v>
      </c>
      <c r="AR264" s="5">
        <f t="shared" si="113"/>
        <v>300608.4802789173</v>
      </c>
      <c r="AS264" s="5">
        <f t="shared" si="114"/>
        <v>886916.45795975556</v>
      </c>
      <c r="AT264" s="5">
        <f t="shared" si="84"/>
        <v>339391.51972108259</v>
      </c>
      <c r="AU264" s="5">
        <f t="shared" si="85"/>
        <v>1187524.9382386729</v>
      </c>
      <c r="AV264" s="150"/>
      <c r="AW264" s="2">
        <v>259</v>
      </c>
      <c r="AX264" s="118">
        <v>52718</v>
      </c>
      <c r="AY264" s="5">
        <f t="shared" si="115"/>
        <v>336759.91319224332</v>
      </c>
      <c r="AZ264" s="5">
        <f t="shared" si="116"/>
        <v>4474.9728547377763</v>
      </c>
      <c r="BA264" s="5">
        <f t="shared" si="86"/>
        <v>2370.2233972862559</v>
      </c>
      <c r="BB264" s="35">
        <f t="shared" si="87"/>
        <v>8.4459817374992113E-2</v>
      </c>
      <c r="BC264" s="5">
        <f t="shared" si="88"/>
        <v>2104.7494574515204</v>
      </c>
      <c r="BD264" s="35">
        <f t="shared" si="89"/>
        <v>7.4999999999999983E-2</v>
      </c>
      <c r="BE264" s="5">
        <f t="shared" si="117"/>
        <v>305610.31020504312</v>
      </c>
      <c r="BF264" s="5">
        <f t="shared" si="118"/>
        <v>853407.65917204064</v>
      </c>
      <c r="BG264" s="5">
        <f t="shared" si="90"/>
        <v>334389.68979495706</v>
      </c>
      <c r="BH264" s="5">
        <f t="shared" si="91"/>
        <v>1159017.9693770837</v>
      </c>
      <c r="BI264" s="150"/>
      <c r="BJ264" s="2">
        <v>259</v>
      </c>
      <c r="BK264" s="118">
        <v>52718</v>
      </c>
      <c r="BL264" s="5">
        <f t="shared" si="119"/>
        <v>331713.51065405743</v>
      </c>
      <c r="BM264" s="5">
        <f t="shared" si="120"/>
        <v>4365.9281923596263</v>
      </c>
      <c r="BN264" s="5">
        <f t="shared" si="92"/>
        <v>2361.8257321580295</v>
      </c>
      <c r="BO264" s="35">
        <f t="shared" si="93"/>
        <v>8.5440923795998186E-2</v>
      </c>
      <c r="BP264" s="5">
        <f t="shared" si="94"/>
        <v>2004.1024602015971</v>
      </c>
      <c r="BQ264" s="35">
        <f t="shared" si="95"/>
        <v>7.2499999999999995E-2</v>
      </c>
      <c r="BR264" s="5">
        <f t="shared" si="121"/>
        <v>310648.31507810083</v>
      </c>
      <c r="BS264" s="5">
        <f t="shared" si="122"/>
        <v>820127.08674304199</v>
      </c>
      <c r="BT264" s="5">
        <f t="shared" si="96"/>
        <v>329351.6849218994</v>
      </c>
      <c r="BU264" s="5">
        <f t="shared" si="97"/>
        <v>1130775.4018211428</v>
      </c>
      <c r="BV264" s="150"/>
      <c r="BW264" s="2">
        <v>259</v>
      </c>
      <c r="BX264" s="118">
        <v>52718</v>
      </c>
      <c r="BY264" s="5">
        <f t="shared" si="123"/>
        <v>326632.19877549761</v>
      </c>
      <c r="BZ264" s="5">
        <f t="shared" si="124"/>
        <v>4257.9359691467689</v>
      </c>
      <c r="CA264" s="5">
        <f t="shared" si="98"/>
        <v>2352.5814762896994</v>
      </c>
      <c r="CB264" s="35">
        <f t="shared" si="99"/>
        <v>8.6430479975062841E-2</v>
      </c>
      <c r="CC264" s="5">
        <f t="shared" si="100"/>
        <v>1905.3544928570695</v>
      </c>
      <c r="CD264" s="35">
        <f t="shared" si="101"/>
        <v>7.0000000000000007E-2</v>
      </c>
      <c r="CE264" s="5">
        <f t="shared" si="125"/>
        <v>315720.38270079251</v>
      </c>
      <c r="CF264" s="5">
        <f t="shared" si="126"/>
        <v>787085.03330822149</v>
      </c>
      <c r="CG264" s="5">
        <f t="shared" si="102"/>
        <v>324279.61729920789</v>
      </c>
      <c r="CH264" s="5">
        <f t="shared" si="103"/>
        <v>1102805.416009014</v>
      </c>
    </row>
    <row r="265" spans="9:86" ht="14.25" customHeight="1">
      <c r="I265" s="150"/>
      <c r="J265" s="2">
        <v>260</v>
      </c>
      <c r="K265" s="118">
        <v>52749</v>
      </c>
      <c r="L265" s="5">
        <f t="shared" si="104"/>
        <v>349278.71826717089</v>
      </c>
      <c r="M265" s="5">
        <f t="shared" si="67"/>
        <v>4808.1062659259223</v>
      </c>
      <c r="N265" s="5">
        <f t="shared" si="68"/>
        <v>2406.8150778391223</v>
      </c>
      <c r="O265" s="35">
        <f t="shared" si="69"/>
        <v>8.2689781608672658E-2</v>
      </c>
      <c r="P265" s="5">
        <f t="shared" si="70"/>
        <v>2401.2911880868</v>
      </c>
      <c r="Q265" s="35">
        <f t="shared" si="71"/>
        <v>8.2500000000000018E-2</v>
      </c>
      <c r="R265" s="5">
        <f t="shared" si="105"/>
        <v>293128.09681066923</v>
      </c>
      <c r="S265" s="5">
        <f t="shared" si="106"/>
        <v>956979.53233007051</v>
      </c>
      <c r="T265" s="5">
        <f t="shared" si="72"/>
        <v>346871.90318933176</v>
      </c>
      <c r="U265" s="5">
        <f t="shared" si="73"/>
        <v>1250107.6291407398</v>
      </c>
      <c r="V265" s="150"/>
      <c r="W265" s="2">
        <v>260</v>
      </c>
      <c r="X265" s="118">
        <v>52749</v>
      </c>
      <c r="Y265" s="5">
        <f t="shared" si="107"/>
        <v>344355.16479121119</v>
      </c>
      <c r="Z265" s="5">
        <f t="shared" si="108"/>
        <v>4696.0932728280159</v>
      </c>
      <c r="AA265" s="5">
        <f t="shared" si="74"/>
        <v>2400.3921742199409</v>
      </c>
      <c r="AB265" s="35">
        <f t="shared" si="75"/>
        <v>8.3648247611166543E-2</v>
      </c>
      <c r="AC265" s="5">
        <f t="shared" si="76"/>
        <v>2295.701098608075</v>
      </c>
      <c r="AD265" s="35">
        <f t="shared" si="77"/>
        <v>8.0000000000000016E-2</v>
      </c>
      <c r="AE265" s="5">
        <f t="shared" si="109"/>
        <v>298045.22738300863</v>
      </c>
      <c r="AF265" s="5">
        <f t="shared" si="110"/>
        <v>922939.02355227538</v>
      </c>
      <c r="AG265" s="5">
        <f t="shared" si="78"/>
        <v>341954.77261699125</v>
      </c>
      <c r="AH265" s="5">
        <f t="shared" si="79"/>
        <v>1220984.250935284</v>
      </c>
      <c r="AI265" s="150"/>
      <c r="AJ265" s="2">
        <v>260</v>
      </c>
      <c r="AK265" s="118">
        <v>52749</v>
      </c>
      <c r="AL265" s="5">
        <f t="shared" si="111"/>
        <v>339391.51972108259</v>
      </c>
      <c r="AM265" s="5">
        <f t="shared" si="112"/>
        <v>4585.0383715778862</v>
      </c>
      <c r="AN265" s="5">
        <f t="shared" si="80"/>
        <v>2393.1348067125614</v>
      </c>
      <c r="AO265" s="35">
        <f t="shared" si="81"/>
        <v>8.4615012491034952E-2</v>
      </c>
      <c r="AP265" s="5">
        <f t="shared" si="82"/>
        <v>2191.9035648653248</v>
      </c>
      <c r="AQ265" s="35">
        <f t="shared" si="83"/>
        <v>7.7499999999999986E-2</v>
      </c>
      <c r="AR265" s="5">
        <f t="shared" si="113"/>
        <v>303001.61508562986</v>
      </c>
      <c r="AS265" s="5">
        <f t="shared" si="114"/>
        <v>889108.36152462091</v>
      </c>
      <c r="AT265" s="5">
        <f t="shared" si="84"/>
        <v>336998.38491437002</v>
      </c>
      <c r="AU265" s="5">
        <f t="shared" si="85"/>
        <v>1192109.9766102508</v>
      </c>
      <c r="AV265" s="150"/>
      <c r="AW265" s="2">
        <v>260</v>
      </c>
      <c r="AX265" s="118">
        <v>52749</v>
      </c>
      <c r="AY265" s="5">
        <f t="shared" si="115"/>
        <v>334389.68979495706</v>
      </c>
      <c r="AZ265" s="5">
        <f t="shared" si="116"/>
        <v>4474.9728547377763</v>
      </c>
      <c r="BA265" s="5">
        <f t="shared" si="86"/>
        <v>2385.037293519295</v>
      </c>
      <c r="BB265" s="35">
        <f t="shared" si="87"/>
        <v>8.559010159607848E-2</v>
      </c>
      <c r="BC265" s="5">
        <f t="shared" si="88"/>
        <v>2089.9355612184813</v>
      </c>
      <c r="BD265" s="35">
        <f t="shared" si="89"/>
        <v>7.4999999999999997E-2</v>
      </c>
      <c r="BE265" s="5">
        <f t="shared" si="117"/>
        <v>307995.34749856242</v>
      </c>
      <c r="BF265" s="5">
        <f t="shared" si="118"/>
        <v>855497.59473325917</v>
      </c>
      <c r="BG265" s="5">
        <f t="shared" si="90"/>
        <v>332004.65250143775</v>
      </c>
      <c r="BH265" s="5">
        <f t="shared" si="91"/>
        <v>1163492.9422318216</v>
      </c>
      <c r="BI265" s="150"/>
      <c r="BJ265" s="2">
        <v>260</v>
      </c>
      <c r="BK265" s="118">
        <v>52749</v>
      </c>
      <c r="BL265" s="5">
        <f t="shared" si="119"/>
        <v>329351.6849218994</v>
      </c>
      <c r="BM265" s="5">
        <f t="shared" si="120"/>
        <v>4365.9281923596263</v>
      </c>
      <c r="BN265" s="5">
        <f t="shared" si="92"/>
        <v>2376.0950959564843</v>
      </c>
      <c r="BO265" s="35">
        <f t="shared" si="93"/>
        <v>8.6573539644223346E-2</v>
      </c>
      <c r="BP265" s="5">
        <f t="shared" si="94"/>
        <v>1989.8330964031422</v>
      </c>
      <c r="BQ265" s="35">
        <f t="shared" si="95"/>
        <v>7.2499999999999995E-2</v>
      </c>
      <c r="BR265" s="5">
        <f t="shared" si="121"/>
        <v>313024.4101740573</v>
      </c>
      <c r="BS265" s="5">
        <f t="shared" si="122"/>
        <v>822116.91983944515</v>
      </c>
      <c r="BT265" s="5">
        <f t="shared" si="96"/>
        <v>326975.58982594294</v>
      </c>
      <c r="BU265" s="5">
        <f t="shared" si="97"/>
        <v>1135141.3300135024</v>
      </c>
      <c r="BV265" s="150"/>
      <c r="BW265" s="2">
        <v>260</v>
      </c>
      <c r="BX265" s="118">
        <v>52749</v>
      </c>
      <c r="BY265" s="5">
        <f t="shared" si="123"/>
        <v>324279.61729920789</v>
      </c>
      <c r="BZ265" s="5">
        <f t="shared" si="124"/>
        <v>4257.9359691467689</v>
      </c>
      <c r="CA265" s="5">
        <f t="shared" si="98"/>
        <v>2366.3048682347226</v>
      </c>
      <c r="CB265" s="35">
        <f t="shared" si="99"/>
        <v>8.7565350715880563E-2</v>
      </c>
      <c r="CC265" s="5">
        <f t="shared" si="100"/>
        <v>1891.6311009120461</v>
      </c>
      <c r="CD265" s="35">
        <f t="shared" si="101"/>
        <v>7.0000000000000007E-2</v>
      </c>
      <c r="CE265" s="5">
        <f t="shared" si="125"/>
        <v>318086.68756902724</v>
      </c>
      <c r="CF265" s="5">
        <f t="shared" si="126"/>
        <v>788976.66440913349</v>
      </c>
      <c r="CG265" s="5">
        <f t="shared" si="102"/>
        <v>321913.31243097316</v>
      </c>
      <c r="CH265" s="5">
        <f t="shared" si="103"/>
        <v>1107063.3519781607</v>
      </c>
    </row>
    <row r="266" spans="9:86" ht="14.25" customHeight="1">
      <c r="I266" s="150"/>
      <c r="J266" s="2">
        <v>261</v>
      </c>
      <c r="K266" s="118">
        <v>52779</v>
      </c>
      <c r="L266" s="5">
        <f t="shared" si="104"/>
        <v>346871.90318933176</v>
      </c>
      <c r="M266" s="5">
        <f t="shared" si="67"/>
        <v>4808.1062659259223</v>
      </c>
      <c r="N266" s="5">
        <f t="shared" si="68"/>
        <v>2423.3619314992666</v>
      </c>
      <c r="O266" s="35">
        <f t="shared" si="69"/>
        <v>8.3835972042158702E-2</v>
      </c>
      <c r="P266" s="5">
        <f t="shared" si="70"/>
        <v>2384.7443344266558</v>
      </c>
      <c r="Q266" s="35">
        <f t="shared" si="71"/>
        <v>8.2500000000000004E-2</v>
      </c>
      <c r="R266" s="5">
        <f t="shared" si="105"/>
        <v>295551.4587421685</v>
      </c>
      <c r="S266" s="5">
        <f t="shared" si="106"/>
        <v>959364.27666449721</v>
      </c>
      <c r="T266" s="5">
        <f t="shared" si="72"/>
        <v>344448.54125783249</v>
      </c>
      <c r="U266" s="5">
        <f t="shared" si="73"/>
        <v>1254915.7354066656</v>
      </c>
      <c r="V266" s="150"/>
      <c r="W266" s="2">
        <v>261</v>
      </c>
      <c r="X266" s="118">
        <v>52779</v>
      </c>
      <c r="Y266" s="5">
        <f t="shared" si="107"/>
        <v>341954.77261699125</v>
      </c>
      <c r="Z266" s="5">
        <f t="shared" si="108"/>
        <v>4696.0932728280159</v>
      </c>
      <c r="AA266" s="5">
        <f t="shared" si="74"/>
        <v>2416.3947887147406</v>
      </c>
      <c r="AB266" s="35">
        <f t="shared" si="75"/>
        <v>8.4796995937982941E-2</v>
      </c>
      <c r="AC266" s="5">
        <f t="shared" si="76"/>
        <v>2279.6984841132753</v>
      </c>
      <c r="AD266" s="35">
        <f t="shared" si="77"/>
        <v>8.0000000000000016E-2</v>
      </c>
      <c r="AE266" s="5">
        <f t="shared" si="109"/>
        <v>300461.6221717234</v>
      </c>
      <c r="AF266" s="5">
        <f t="shared" si="110"/>
        <v>925218.7220363887</v>
      </c>
      <c r="AG266" s="5">
        <f t="shared" si="78"/>
        <v>339538.37782827648</v>
      </c>
      <c r="AH266" s="5">
        <f t="shared" si="79"/>
        <v>1225680.344208112</v>
      </c>
      <c r="AI266" s="150"/>
      <c r="AJ266" s="2">
        <v>261</v>
      </c>
      <c r="AK266" s="118">
        <v>52779</v>
      </c>
      <c r="AL266" s="5">
        <f t="shared" si="111"/>
        <v>336998.38491437002</v>
      </c>
      <c r="AM266" s="5">
        <f t="shared" si="112"/>
        <v>4585.0383715778862</v>
      </c>
      <c r="AN266" s="5">
        <f t="shared" si="80"/>
        <v>2408.5904690059133</v>
      </c>
      <c r="AO266" s="35">
        <f t="shared" si="81"/>
        <v>8.576624376231097E-2</v>
      </c>
      <c r="AP266" s="5">
        <f t="shared" si="82"/>
        <v>2176.4479025719729</v>
      </c>
      <c r="AQ266" s="35">
        <f t="shared" si="83"/>
        <v>7.7499999999999999E-2</v>
      </c>
      <c r="AR266" s="5">
        <f t="shared" si="113"/>
        <v>305410.20555463579</v>
      </c>
      <c r="AS266" s="5">
        <f t="shared" si="114"/>
        <v>891284.8094271929</v>
      </c>
      <c r="AT266" s="5">
        <f t="shared" si="84"/>
        <v>334589.7944453641</v>
      </c>
      <c r="AU266" s="5">
        <f t="shared" si="85"/>
        <v>1196695.0149818286</v>
      </c>
      <c r="AV266" s="150"/>
      <c r="AW266" s="2">
        <v>261</v>
      </c>
      <c r="AX266" s="118">
        <v>52779</v>
      </c>
      <c r="AY266" s="5">
        <f t="shared" si="115"/>
        <v>332004.65250143775</v>
      </c>
      <c r="AZ266" s="5">
        <f t="shared" si="116"/>
        <v>4474.9728547377763</v>
      </c>
      <c r="BA266" s="5">
        <f t="shared" si="86"/>
        <v>2399.9437766037904</v>
      </c>
      <c r="BB266" s="35">
        <f t="shared" si="87"/>
        <v>8.6743740192378072E-2</v>
      </c>
      <c r="BC266" s="5">
        <f t="shared" si="88"/>
        <v>2075.0290781339859</v>
      </c>
      <c r="BD266" s="35">
        <f t="shared" si="89"/>
        <v>7.4999999999999997E-2</v>
      </c>
      <c r="BE266" s="5">
        <f t="shared" si="117"/>
        <v>310395.29127516621</v>
      </c>
      <c r="BF266" s="5">
        <f t="shared" si="118"/>
        <v>857572.62381139316</v>
      </c>
      <c r="BG266" s="5">
        <f t="shared" si="90"/>
        <v>329604.70872483397</v>
      </c>
      <c r="BH266" s="5">
        <f t="shared" si="91"/>
        <v>1167967.9150865595</v>
      </c>
      <c r="BI266" s="150"/>
      <c r="BJ266" s="2">
        <v>261</v>
      </c>
      <c r="BK266" s="118">
        <v>52779</v>
      </c>
      <c r="BL266" s="5">
        <f t="shared" si="119"/>
        <v>326975.58982594294</v>
      </c>
      <c r="BM266" s="5">
        <f t="shared" si="120"/>
        <v>4365.9281923596263</v>
      </c>
      <c r="BN266" s="5">
        <f t="shared" si="92"/>
        <v>2390.4506704945543</v>
      </c>
      <c r="BO266" s="35">
        <f t="shared" si="93"/>
        <v>8.7729509292129706E-2</v>
      </c>
      <c r="BP266" s="5">
        <f t="shared" si="94"/>
        <v>1975.4775218650718</v>
      </c>
      <c r="BQ266" s="35">
        <f t="shared" si="95"/>
        <v>7.2499999999999995E-2</v>
      </c>
      <c r="BR266" s="5">
        <f t="shared" si="121"/>
        <v>315414.86084455188</v>
      </c>
      <c r="BS266" s="5">
        <f t="shared" si="122"/>
        <v>824092.3973613102</v>
      </c>
      <c r="BT266" s="5">
        <f t="shared" si="96"/>
        <v>324585.13915544836</v>
      </c>
      <c r="BU266" s="5">
        <f t="shared" si="97"/>
        <v>1139507.258205862</v>
      </c>
      <c r="BV266" s="150"/>
      <c r="BW266" s="2">
        <v>261</v>
      </c>
      <c r="BX266" s="118">
        <v>52779</v>
      </c>
      <c r="BY266" s="5">
        <f t="shared" si="123"/>
        <v>321913.31243097316</v>
      </c>
      <c r="BZ266" s="5">
        <f t="shared" si="124"/>
        <v>4257.9359691467689</v>
      </c>
      <c r="CA266" s="5">
        <f t="shared" si="98"/>
        <v>2380.1083132994254</v>
      </c>
      <c r="CB266" s="35">
        <f t="shared" si="99"/>
        <v>8.8723574504913999E-2</v>
      </c>
      <c r="CC266" s="5">
        <f t="shared" si="100"/>
        <v>1877.8276558473435</v>
      </c>
      <c r="CD266" s="35">
        <f t="shared" si="101"/>
        <v>7.0000000000000007E-2</v>
      </c>
      <c r="CE266" s="5">
        <f t="shared" si="125"/>
        <v>320466.79588232667</v>
      </c>
      <c r="CF266" s="5">
        <f t="shared" si="126"/>
        <v>790854.49206498079</v>
      </c>
      <c r="CG266" s="5">
        <f t="shared" si="102"/>
        <v>319533.20411767374</v>
      </c>
      <c r="CH266" s="5">
        <f t="shared" si="103"/>
        <v>1111321.2879473073</v>
      </c>
    </row>
    <row r="267" spans="9:86" ht="14.25" customHeight="1">
      <c r="I267" s="150"/>
      <c r="J267" s="2">
        <v>262</v>
      </c>
      <c r="K267" s="118">
        <v>52810</v>
      </c>
      <c r="L267" s="5">
        <f t="shared" si="104"/>
        <v>344448.54125783249</v>
      </c>
      <c r="M267" s="5">
        <f t="shared" si="67"/>
        <v>4808.1062659259223</v>
      </c>
      <c r="N267" s="5">
        <f t="shared" si="68"/>
        <v>2440.0225447783241</v>
      </c>
      <c r="O267" s="35">
        <f t="shared" si="69"/>
        <v>8.5006225982018374E-2</v>
      </c>
      <c r="P267" s="5">
        <f t="shared" si="70"/>
        <v>2368.0837211475982</v>
      </c>
      <c r="Q267" s="35">
        <f t="shared" si="71"/>
        <v>8.249999999999999E-2</v>
      </c>
      <c r="R267" s="5">
        <f t="shared" si="105"/>
        <v>297991.4812869468</v>
      </c>
      <c r="S267" s="5">
        <f t="shared" si="106"/>
        <v>961732.36038564483</v>
      </c>
      <c r="T267" s="5">
        <f t="shared" si="72"/>
        <v>342008.51871305419</v>
      </c>
      <c r="U267" s="5">
        <f t="shared" si="73"/>
        <v>1259723.8416725916</v>
      </c>
      <c r="V267" s="150"/>
      <c r="W267" s="2">
        <v>262</v>
      </c>
      <c r="X267" s="118">
        <v>52810</v>
      </c>
      <c r="Y267" s="5">
        <f t="shared" si="107"/>
        <v>339538.37782827648</v>
      </c>
      <c r="Z267" s="5">
        <f t="shared" si="108"/>
        <v>4696.0932728280159</v>
      </c>
      <c r="AA267" s="5">
        <f t="shared" si="74"/>
        <v>2432.5040873061726</v>
      </c>
      <c r="AB267" s="35">
        <f t="shared" si="75"/>
        <v>8.5969807697076017E-2</v>
      </c>
      <c r="AC267" s="5">
        <f t="shared" si="76"/>
        <v>2263.5891855218433</v>
      </c>
      <c r="AD267" s="35">
        <f t="shared" si="77"/>
        <v>0.08</v>
      </c>
      <c r="AE267" s="5">
        <f t="shared" si="109"/>
        <v>302894.12625902955</v>
      </c>
      <c r="AF267" s="5">
        <f t="shared" si="110"/>
        <v>927482.31122191052</v>
      </c>
      <c r="AG267" s="5">
        <f t="shared" si="78"/>
        <v>337105.87374097033</v>
      </c>
      <c r="AH267" s="5">
        <f t="shared" si="79"/>
        <v>1230376.43748094</v>
      </c>
      <c r="AI267" s="150"/>
      <c r="AJ267" s="2">
        <v>262</v>
      </c>
      <c r="AK267" s="118">
        <v>52810</v>
      </c>
      <c r="AL267" s="5">
        <f t="shared" si="111"/>
        <v>334589.7944453641</v>
      </c>
      <c r="AM267" s="5">
        <f t="shared" si="112"/>
        <v>4585.0383715778862</v>
      </c>
      <c r="AN267" s="5">
        <f t="shared" si="80"/>
        <v>2424.1459491182432</v>
      </c>
      <c r="AO267" s="35">
        <f t="shared" si="81"/>
        <v>8.6941538183015463E-2</v>
      </c>
      <c r="AP267" s="5">
        <f t="shared" si="82"/>
        <v>2160.8924224596431</v>
      </c>
      <c r="AQ267" s="35">
        <f t="shared" si="83"/>
        <v>7.7499999999999999E-2</v>
      </c>
      <c r="AR267" s="5">
        <f t="shared" si="113"/>
        <v>307834.35150375403</v>
      </c>
      <c r="AS267" s="5">
        <f t="shared" si="114"/>
        <v>893445.70184965257</v>
      </c>
      <c r="AT267" s="5">
        <f t="shared" si="84"/>
        <v>332165.64849624585</v>
      </c>
      <c r="AU267" s="5">
        <f t="shared" si="85"/>
        <v>1201280.0533534065</v>
      </c>
      <c r="AV267" s="150"/>
      <c r="AW267" s="2">
        <v>262</v>
      </c>
      <c r="AX267" s="118">
        <v>52810</v>
      </c>
      <c r="AY267" s="5">
        <f t="shared" si="115"/>
        <v>329604.70872483397</v>
      </c>
      <c r="AZ267" s="5">
        <f t="shared" si="116"/>
        <v>4474.9728547377763</v>
      </c>
      <c r="BA267" s="5">
        <f t="shared" si="86"/>
        <v>2414.9434252075644</v>
      </c>
      <c r="BB267" s="35">
        <f t="shared" si="87"/>
        <v>8.7921441458179428E-2</v>
      </c>
      <c r="BC267" s="5">
        <f t="shared" si="88"/>
        <v>2060.0294295302119</v>
      </c>
      <c r="BD267" s="35">
        <f t="shared" si="89"/>
        <v>7.4999999999999983E-2</v>
      </c>
      <c r="BE267" s="5">
        <f t="shared" si="117"/>
        <v>312810.23470037378</v>
      </c>
      <c r="BF267" s="5">
        <f t="shared" si="118"/>
        <v>859632.65324092342</v>
      </c>
      <c r="BG267" s="5">
        <f t="shared" si="90"/>
        <v>327189.76529962639</v>
      </c>
      <c r="BH267" s="5">
        <f t="shared" si="91"/>
        <v>1172442.8879412971</v>
      </c>
      <c r="BI267" s="150"/>
      <c r="BJ267" s="2">
        <v>262</v>
      </c>
      <c r="BK267" s="118">
        <v>52810</v>
      </c>
      <c r="BL267" s="5">
        <f t="shared" si="119"/>
        <v>324585.13915544836</v>
      </c>
      <c r="BM267" s="5">
        <f t="shared" si="120"/>
        <v>4365.9281923596263</v>
      </c>
      <c r="BN267" s="5">
        <f t="shared" si="92"/>
        <v>2404.8929766287929</v>
      </c>
      <c r="BO267" s="35">
        <f t="shared" si="93"/>
        <v>8.8909540943969939E-2</v>
      </c>
      <c r="BP267" s="5">
        <f t="shared" si="94"/>
        <v>1961.0352157308337</v>
      </c>
      <c r="BQ267" s="35">
        <f t="shared" si="95"/>
        <v>7.2499999999999995E-2</v>
      </c>
      <c r="BR267" s="5">
        <f t="shared" si="121"/>
        <v>317819.75382118067</v>
      </c>
      <c r="BS267" s="5">
        <f t="shared" si="122"/>
        <v>826053.43257704098</v>
      </c>
      <c r="BT267" s="5">
        <f t="shared" si="96"/>
        <v>322180.24617881957</v>
      </c>
      <c r="BU267" s="5">
        <f t="shared" si="97"/>
        <v>1143873.1863982216</v>
      </c>
      <c r="BV267" s="150"/>
      <c r="BW267" s="2">
        <v>262</v>
      </c>
      <c r="BX267" s="118">
        <v>52810</v>
      </c>
      <c r="BY267" s="5">
        <f t="shared" si="123"/>
        <v>319533.20411767374</v>
      </c>
      <c r="BZ267" s="5">
        <f t="shared" si="124"/>
        <v>4257.9359691467689</v>
      </c>
      <c r="CA267" s="5">
        <f t="shared" si="98"/>
        <v>2393.9922784603386</v>
      </c>
      <c r="CB267" s="35">
        <f t="shared" si="99"/>
        <v>8.9905859457862489E-2</v>
      </c>
      <c r="CC267" s="5">
        <f t="shared" si="100"/>
        <v>1863.9436906864303</v>
      </c>
      <c r="CD267" s="35">
        <f t="shared" si="101"/>
        <v>7.0000000000000007E-2</v>
      </c>
      <c r="CE267" s="5">
        <f t="shared" si="125"/>
        <v>322860.78816078702</v>
      </c>
      <c r="CF267" s="5">
        <f t="shared" si="126"/>
        <v>792718.43575566728</v>
      </c>
      <c r="CG267" s="5">
        <f t="shared" si="102"/>
        <v>317139.21183921339</v>
      </c>
      <c r="CH267" s="5">
        <f t="shared" si="103"/>
        <v>1115579.2239164542</v>
      </c>
    </row>
    <row r="268" spans="9:86" ht="14.25" customHeight="1">
      <c r="I268" s="150"/>
      <c r="J268" s="2">
        <v>263</v>
      </c>
      <c r="K268" s="118">
        <v>52841</v>
      </c>
      <c r="L268" s="5">
        <f t="shared" si="104"/>
        <v>342008.51871305419</v>
      </c>
      <c r="M268" s="5">
        <f t="shared" si="67"/>
        <v>4808.1062659259223</v>
      </c>
      <c r="N268" s="5">
        <f t="shared" si="68"/>
        <v>2456.7976997736746</v>
      </c>
      <c r="O268" s="35">
        <f t="shared" si="69"/>
        <v>8.6201280916102546E-2</v>
      </c>
      <c r="P268" s="5">
        <f t="shared" si="70"/>
        <v>2351.3085661522477</v>
      </c>
      <c r="Q268" s="35">
        <f t="shared" si="71"/>
        <v>8.2500000000000018E-2</v>
      </c>
      <c r="R268" s="5">
        <f t="shared" si="105"/>
        <v>300448.27898672048</v>
      </c>
      <c r="S268" s="5">
        <f t="shared" si="106"/>
        <v>964083.66895179707</v>
      </c>
      <c r="T268" s="5">
        <f t="shared" si="72"/>
        <v>339551.7210132805</v>
      </c>
      <c r="U268" s="5">
        <f t="shared" si="73"/>
        <v>1264531.9479385177</v>
      </c>
      <c r="V268" s="150"/>
      <c r="W268" s="2">
        <v>263</v>
      </c>
      <c r="X268" s="118">
        <v>52841</v>
      </c>
      <c r="Y268" s="5">
        <f t="shared" si="107"/>
        <v>337105.87374097033</v>
      </c>
      <c r="Z268" s="5">
        <f t="shared" si="108"/>
        <v>4696.0932728280159</v>
      </c>
      <c r="AA268" s="5">
        <f t="shared" si="74"/>
        <v>2448.720781221547</v>
      </c>
      <c r="AB268" s="35">
        <f t="shared" si="75"/>
        <v>8.7167420278287736E-2</v>
      </c>
      <c r="AC268" s="5">
        <f t="shared" si="76"/>
        <v>2247.3724916064689</v>
      </c>
      <c r="AD268" s="35">
        <f t="shared" si="77"/>
        <v>0.08</v>
      </c>
      <c r="AE268" s="5">
        <f t="shared" si="109"/>
        <v>305342.84704025107</v>
      </c>
      <c r="AF268" s="5">
        <f t="shared" si="110"/>
        <v>929729.68371351704</v>
      </c>
      <c r="AG268" s="5">
        <f t="shared" si="78"/>
        <v>334657.15295974881</v>
      </c>
      <c r="AH268" s="5">
        <f t="shared" si="79"/>
        <v>1235072.530753768</v>
      </c>
      <c r="AI268" s="150"/>
      <c r="AJ268" s="2">
        <v>263</v>
      </c>
      <c r="AK268" s="118">
        <v>52841</v>
      </c>
      <c r="AL268" s="5">
        <f t="shared" si="111"/>
        <v>332165.64849624585</v>
      </c>
      <c r="AM268" s="5">
        <f t="shared" si="112"/>
        <v>4585.0383715778862</v>
      </c>
      <c r="AN268" s="5">
        <f t="shared" si="80"/>
        <v>2439.8018917062986</v>
      </c>
      <c r="AO268" s="35">
        <f t="shared" si="81"/>
        <v>8.8141633046701029E-2</v>
      </c>
      <c r="AP268" s="5">
        <f t="shared" si="82"/>
        <v>2145.2364798715876</v>
      </c>
      <c r="AQ268" s="35">
        <f t="shared" si="83"/>
        <v>7.7499999999999986E-2</v>
      </c>
      <c r="AR268" s="5">
        <f t="shared" si="113"/>
        <v>310274.15339546034</v>
      </c>
      <c r="AS268" s="5">
        <f t="shared" si="114"/>
        <v>895590.93832952413</v>
      </c>
      <c r="AT268" s="5">
        <f t="shared" si="84"/>
        <v>329725.84660453955</v>
      </c>
      <c r="AU268" s="5">
        <f t="shared" si="85"/>
        <v>1205865.0917249843</v>
      </c>
      <c r="AV268" s="150"/>
      <c r="AW268" s="2">
        <v>263</v>
      </c>
      <c r="AX268" s="118">
        <v>52841</v>
      </c>
      <c r="AY268" s="5">
        <f t="shared" si="115"/>
        <v>327189.76529962639</v>
      </c>
      <c r="AZ268" s="5">
        <f t="shared" si="116"/>
        <v>4474.9728547377763</v>
      </c>
      <c r="BA268" s="5">
        <f t="shared" si="86"/>
        <v>2430.0368216151114</v>
      </c>
      <c r="BB268" s="35">
        <f t="shared" si="87"/>
        <v>8.9123942592389621E-2</v>
      </c>
      <c r="BC268" s="5">
        <f t="shared" si="88"/>
        <v>2044.9360331226649</v>
      </c>
      <c r="BD268" s="35">
        <f t="shared" si="89"/>
        <v>7.4999999999999997E-2</v>
      </c>
      <c r="BE268" s="5">
        <f t="shared" si="117"/>
        <v>315240.27152198891</v>
      </c>
      <c r="BF268" s="5">
        <f t="shared" si="118"/>
        <v>861677.58927404613</v>
      </c>
      <c r="BG268" s="5">
        <f t="shared" si="90"/>
        <v>324759.72847801127</v>
      </c>
      <c r="BH268" s="5">
        <f t="shared" si="91"/>
        <v>1176917.860796035</v>
      </c>
      <c r="BI268" s="150"/>
      <c r="BJ268" s="2">
        <v>263</v>
      </c>
      <c r="BK268" s="118">
        <v>52841</v>
      </c>
      <c r="BL268" s="5">
        <f t="shared" si="119"/>
        <v>322180.24617881957</v>
      </c>
      <c r="BM268" s="5">
        <f t="shared" si="120"/>
        <v>4365.9281923596263</v>
      </c>
      <c r="BN268" s="5">
        <f t="shared" si="92"/>
        <v>2419.4225383625917</v>
      </c>
      <c r="BO268" s="35">
        <f t="shared" si="93"/>
        <v>9.0114371705572807E-2</v>
      </c>
      <c r="BP268" s="5">
        <f t="shared" si="94"/>
        <v>1946.5056539970349</v>
      </c>
      <c r="BQ268" s="35">
        <f t="shared" si="95"/>
        <v>7.2499999999999995E-2</v>
      </c>
      <c r="BR268" s="5">
        <f t="shared" si="121"/>
        <v>320239.17635954329</v>
      </c>
      <c r="BS268" s="5">
        <f t="shared" si="122"/>
        <v>827999.93823103805</v>
      </c>
      <c r="BT268" s="5">
        <f t="shared" si="96"/>
        <v>319760.82364045695</v>
      </c>
      <c r="BU268" s="5">
        <f t="shared" si="97"/>
        <v>1148239.1145905813</v>
      </c>
      <c r="BV268" s="150"/>
      <c r="BW268" s="2">
        <v>263</v>
      </c>
      <c r="BX268" s="118">
        <v>52841</v>
      </c>
      <c r="BY268" s="5">
        <f t="shared" si="123"/>
        <v>317139.21183921339</v>
      </c>
      <c r="BZ268" s="5">
        <f t="shared" si="124"/>
        <v>4257.9359691467689</v>
      </c>
      <c r="CA268" s="5">
        <f t="shared" si="98"/>
        <v>2407.9572334180239</v>
      </c>
      <c r="CB268" s="35">
        <f t="shared" si="99"/>
        <v>9.111294258896635E-2</v>
      </c>
      <c r="CC268" s="5">
        <f t="shared" si="100"/>
        <v>1849.9787357287448</v>
      </c>
      <c r="CD268" s="35">
        <f t="shared" si="101"/>
        <v>7.0000000000000007E-2</v>
      </c>
      <c r="CE268" s="5">
        <f t="shared" si="125"/>
        <v>325268.74539420503</v>
      </c>
      <c r="CF268" s="5">
        <f t="shared" si="126"/>
        <v>794568.41449139605</v>
      </c>
      <c r="CG268" s="5">
        <f t="shared" si="102"/>
        <v>314731.25460579537</v>
      </c>
      <c r="CH268" s="5">
        <f t="shared" si="103"/>
        <v>1119837.1598856011</v>
      </c>
    </row>
    <row r="269" spans="9:86" ht="14.25" customHeight="1">
      <c r="I269" s="150"/>
      <c r="J269" s="2">
        <v>264</v>
      </c>
      <c r="K269" s="118">
        <v>52871</v>
      </c>
      <c r="L269" s="5">
        <f t="shared" si="104"/>
        <v>339551.7210132805</v>
      </c>
      <c r="M269" s="5">
        <f t="shared" si="67"/>
        <v>4808.1062659259223</v>
      </c>
      <c r="N269" s="5">
        <f t="shared" si="68"/>
        <v>2473.688183959619</v>
      </c>
      <c r="O269" s="35">
        <f t="shared" si="69"/>
        <v>8.7421904736434602E-2</v>
      </c>
      <c r="P269" s="5">
        <f t="shared" si="70"/>
        <v>2334.4180819663034</v>
      </c>
      <c r="Q269" s="35">
        <f t="shared" si="71"/>
        <v>8.2500000000000004E-2</v>
      </c>
      <c r="R269" s="5">
        <f t="shared" si="105"/>
        <v>302921.96717068012</v>
      </c>
      <c r="S269" s="5">
        <f t="shared" si="106"/>
        <v>966418.08703376341</v>
      </c>
      <c r="T269" s="5">
        <f t="shared" si="72"/>
        <v>337078.03282932087</v>
      </c>
      <c r="U269" s="5">
        <f t="shared" si="73"/>
        <v>1269340.0542044435</v>
      </c>
      <c r="V269" s="150"/>
      <c r="W269" s="2">
        <v>264</v>
      </c>
      <c r="X269" s="118">
        <v>52871</v>
      </c>
      <c r="Y269" s="5">
        <f t="shared" si="107"/>
        <v>334657.15295974881</v>
      </c>
      <c r="Z269" s="5">
        <f t="shared" si="108"/>
        <v>4696.0932728280159</v>
      </c>
      <c r="AA269" s="5">
        <f t="shared" si="74"/>
        <v>2465.0455864296905</v>
      </c>
      <c r="AB269" s="35">
        <f t="shared" si="75"/>
        <v>8.8390601472409333E-2</v>
      </c>
      <c r="AC269" s="5">
        <f t="shared" si="76"/>
        <v>2231.0476863983254</v>
      </c>
      <c r="AD269" s="35">
        <f t="shared" si="77"/>
        <v>7.9999999999999988E-2</v>
      </c>
      <c r="AE269" s="5">
        <f t="shared" si="109"/>
        <v>307807.89262668078</v>
      </c>
      <c r="AF269" s="5">
        <f t="shared" si="110"/>
        <v>931960.73139991541</v>
      </c>
      <c r="AG269" s="5">
        <f t="shared" si="78"/>
        <v>332192.1073733191</v>
      </c>
      <c r="AH269" s="5">
        <f t="shared" si="79"/>
        <v>1239768.6240265961</v>
      </c>
      <c r="AI269" s="150"/>
      <c r="AJ269" s="2">
        <v>264</v>
      </c>
      <c r="AK269" s="118">
        <v>52871</v>
      </c>
      <c r="AL269" s="5">
        <f t="shared" si="111"/>
        <v>329725.84660453955</v>
      </c>
      <c r="AM269" s="5">
        <f t="shared" si="112"/>
        <v>4585.0383715778862</v>
      </c>
      <c r="AN269" s="5">
        <f t="shared" si="80"/>
        <v>2455.558945590235</v>
      </c>
      <c r="AO269" s="35">
        <f t="shared" si="81"/>
        <v>8.9367296044656305E-2</v>
      </c>
      <c r="AP269" s="5">
        <f t="shared" si="82"/>
        <v>2129.4794259876512</v>
      </c>
      <c r="AQ269" s="35">
        <f t="shared" si="83"/>
        <v>7.7499999999999999E-2</v>
      </c>
      <c r="AR269" s="5">
        <f t="shared" si="113"/>
        <v>312729.71234105056</v>
      </c>
      <c r="AS269" s="5">
        <f t="shared" si="114"/>
        <v>897720.41775551182</v>
      </c>
      <c r="AT269" s="5">
        <f t="shared" si="84"/>
        <v>327270.28765894932</v>
      </c>
      <c r="AU269" s="5">
        <f t="shared" si="85"/>
        <v>1210450.1300965624</v>
      </c>
      <c r="AV269" s="150"/>
      <c r="AW269" s="2">
        <v>264</v>
      </c>
      <c r="AX269" s="118">
        <v>52871</v>
      </c>
      <c r="AY269" s="5">
        <f t="shared" si="115"/>
        <v>324759.72847801127</v>
      </c>
      <c r="AZ269" s="5">
        <f t="shared" si="116"/>
        <v>4474.9728547377763</v>
      </c>
      <c r="BA269" s="5">
        <f t="shared" si="86"/>
        <v>2445.224551750206</v>
      </c>
      <c r="BB269" s="35">
        <f t="shared" si="87"/>
        <v>9.0352011188447587E-2</v>
      </c>
      <c r="BC269" s="5">
        <f t="shared" si="88"/>
        <v>2029.7483029875702</v>
      </c>
      <c r="BD269" s="35">
        <f t="shared" si="89"/>
        <v>7.4999999999999997E-2</v>
      </c>
      <c r="BE269" s="5">
        <f t="shared" si="117"/>
        <v>317685.49607373914</v>
      </c>
      <c r="BF269" s="5">
        <f t="shared" si="118"/>
        <v>863707.33757703367</v>
      </c>
      <c r="BG269" s="5">
        <f t="shared" si="90"/>
        <v>322314.50392626104</v>
      </c>
      <c r="BH269" s="5">
        <f t="shared" si="91"/>
        <v>1181392.8336507729</v>
      </c>
      <c r="BI269" s="150"/>
      <c r="BJ269" s="2">
        <v>264</v>
      </c>
      <c r="BK269" s="118">
        <v>52871</v>
      </c>
      <c r="BL269" s="5">
        <f t="shared" si="119"/>
        <v>319760.82364045695</v>
      </c>
      <c r="BM269" s="5">
        <f t="shared" si="120"/>
        <v>4365.9281923596263</v>
      </c>
      <c r="BN269" s="5">
        <f t="shared" si="92"/>
        <v>2434.0398828651987</v>
      </c>
      <c r="BO269" s="35">
        <f t="shared" si="93"/>
        <v>9.1344769074102591E-2</v>
      </c>
      <c r="BP269" s="5">
        <f t="shared" si="94"/>
        <v>1931.8883094944274</v>
      </c>
      <c r="BQ269" s="35">
        <f t="shared" si="95"/>
        <v>7.2499999999999995E-2</v>
      </c>
      <c r="BR269" s="5">
        <f t="shared" si="121"/>
        <v>322673.2162424085</v>
      </c>
      <c r="BS269" s="5">
        <f t="shared" si="122"/>
        <v>829931.82654053252</v>
      </c>
      <c r="BT269" s="5">
        <f t="shared" si="96"/>
        <v>317326.78375759174</v>
      </c>
      <c r="BU269" s="5">
        <f t="shared" si="97"/>
        <v>1152605.0427829409</v>
      </c>
      <c r="BV269" s="150"/>
      <c r="BW269" s="2">
        <v>264</v>
      </c>
      <c r="BX269" s="118">
        <v>52871</v>
      </c>
      <c r="BY269" s="5">
        <f t="shared" si="123"/>
        <v>314731.25460579537</v>
      </c>
      <c r="BZ269" s="5">
        <f t="shared" si="124"/>
        <v>4257.9359691467689</v>
      </c>
      <c r="CA269" s="5">
        <f t="shared" si="98"/>
        <v>2422.0036506129627</v>
      </c>
      <c r="CB269" s="35">
        <f t="shared" si="99"/>
        <v>9.2345591300611735E-2</v>
      </c>
      <c r="CC269" s="5">
        <f t="shared" si="100"/>
        <v>1835.9323185338064</v>
      </c>
      <c r="CD269" s="35">
        <f t="shared" si="101"/>
        <v>7.0000000000000007E-2</v>
      </c>
      <c r="CE269" s="5">
        <f t="shared" si="125"/>
        <v>327690.74904481799</v>
      </c>
      <c r="CF269" s="5">
        <f t="shared" si="126"/>
        <v>796404.34680992982</v>
      </c>
      <c r="CG269" s="5">
        <f t="shared" si="102"/>
        <v>312309.25095518242</v>
      </c>
      <c r="CH269" s="5">
        <f t="shared" si="103"/>
        <v>1124095.0958547478</v>
      </c>
    </row>
    <row r="270" spans="9:86" ht="14.25" customHeight="1">
      <c r="I270" s="150"/>
      <c r="J270" s="2">
        <v>265</v>
      </c>
      <c r="K270" s="118">
        <v>52902</v>
      </c>
      <c r="L270" s="5">
        <f t="shared" si="104"/>
        <v>337078.03282932087</v>
      </c>
      <c r="M270" s="5">
        <f t="shared" si="67"/>
        <v>4808.1062659259223</v>
      </c>
      <c r="N270" s="5">
        <f t="shared" si="68"/>
        <v>2490.6947902243414</v>
      </c>
      <c r="O270" s="35">
        <f t="shared" si="69"/>
        <v>8.8668897322733656E-2</v>
      </c>
      <c r="P270" s="5">
        <f t="shared" si="70"/>
        <v>2317.4114757015809</v>
      </c>
      <c r="Q270" s="35">
        <f t="shared" si="71"/>
        <v>8.2500000000000004E-2</v>
      </c>
      <c r="R270" s="5">
        <f t="shared" si="105"/>
        <v>305412.66196090449</v>
      </c>
      <c r="S270" s="5">
        <f t="shared" si="106"/>
        <v>968735.49850946502</v>
      </c>
      <c r="T270" s="5">
        <f t="shared" si="72"/>
        <v>334587.3380390965</v>
      </c>
      <c r="U270" s="5">
        <f t="shared" si="73"/>
        <v>1274148.1604703695</v>
      </c>
      <c r="V270" s="150"/>
      <c r="W270" s="2">
        <v>265</v>
      </c>
      <c r="X270" s="118">
        <v>52902</v>
      </c>
      <c r="Y270" s="5">
        <f t="shared" si="107"/>
        <v>332192.1073733191</v>
      </c>
      <c r="Z270" s="5">
        <f t="shared" si="108"/>
        <v>4696.0932728280159</v>
      </c>
      <c r="AA270" s="5">
        <f t="shared" si="74"/>
        <v>2481.4792236725552</v>
      </c>
      <c r="AB270" s="35">
        <f t="shared" si="75"/>
        <v>8.9640151054541109E-2</v>
      </c>
      <c r="AC270" s="5">
        <f t="shared" si="76"/>
        <v>2214.6140491554606</v>
      </c>
      <c r="AD270" s="35">
        <f t="shared" si="77"/>
        <v>7.9999999999999988E-2</v>
      </c>
      <c r="AE270" s="5">
        <f t="shared" si="109"/>
        <v>310289.37185035332</v>
      </c>
      <c r="AF270" s="5">
        <f t="shared" si="110"/>
        <v>934175.34544907091</v>
      </c>
      <c r="AG270" s="5">
        <f t="shared" si="78"/>
        <v>329710.62814964657</v>
      </c>
      <c r="AH270" s="5">
        <f t="shared" si="79"/>
        <v>1244464.7172994241</v>
      </c>
      <c r="AI270" s="150"/>
      <c r="AJ270" s="2">
        <v>265</v>
      </c>
      <c r="AK270" s="118">
        <v>52902</v>
      </c>
      <c r="AL270" s="5">
        <f t="shared" si="111"/>
        <v>327270.28765894932</v>
      </c>
      <c r="AM270" s="5">
        <f t="shared" si="112"/>
        <v>4585.0383715778862</v>
      </c>
      <c r="AN270" s="5">
        <f t="shared" si="80"/>
        <v>2471.4177637805051</v>
      </c>
      <c r="AO270" s="35">
        <f t="shared" si="81"/>
        <v>9.0619326849102316E-2</v>
      </c>
      <c r="AP270" s="5">
        <f t="shared" si="82"/>
        <v>2113.6206077973811</v>
      </c>
      <c r="AQ270" s="35">
        <f t="shared" si="83"/>
        <v>7.7499999999999999E-2</v>
      </c>
      <c r="AR270" s="5">
        <f t="shared" si="113"/>
        <v>315201.13010483107</v>
      </c>
      <c r="AS270" s="5">
        <f t="shared" si="114"/>
        <v>899834.03836330923</v>
      </c>
      <c r="AT270" s="5">
        <f t="shared" si="84"/>
        <v>324798.86989516881</v>
      </c>
      <c r="AU270" s="5">
        <f t="shared" si="85"/>
        <v>1215035.1684681403</v>
      </c>
      <c r="AV270" s="150"/>
      <c r="AW270" s="2">
        <v>265</v>
      </c>
      <c r="AX270" s="118">
        <v>52902</v>
      </c>
      <c r="AY270" s="5">
        <f t="shared" si="115"/>
        <v>322314.50392626104</v>
      </c>
      <c r="AZ270" s="5">
        <f t="shared" si="116"/>
        <v>4474.9728547377763</v>
      </c>
      <c r="BA270" s="5">
        <f t="shared" si="86"/>
        <v>2460.5072051986449</v>
      </c>
      <c r="BB270" s="35">
        <f t="shared" si="87"/>
        <v>9.1606446817356704E-2</v>
      </c>
      <c r="BC270" s="5">
        <f t="shared" si="88"/>
        <v>2014.4656495391314</v>
      </c>
      <c r="BD270" s="35">
        <f t="shared" si="89"/>
        <v>7.4999999999999997E-2</v>
      </c>
      <c r="BE270" s="5">
        <f t="shared" si="117"/>
        <v>320146.00327893777</v>
      </c>
      <c r="BF270" s="5">
        <f t="shared" si="118"/>
        <v>865721.80322657281</v>
      </c>
      <c r="BG270" s="5">
        <f t="shared" si="90"/>
        <v>319853.9967210624</v>
      </c>
      <c r="BH270" s="5">
        <f t="shared" si="91"/>
        <v>1185867.8065055106</v>
      </c>
      <c r="BI270" s="150"/>
      <c r="BJ270" s="2">
        <v>265</v>
      </c>
      <c r="BK270" s="118">
        <v>52902</v>
      </c>
      <c r="BL270" s="5">
        <f t="shared" si="119"/>
        <v>317326.78375759174</v>
      </c>
      <c r="BM270" s="5">
        <f t="shared" si="120"/>
        <v>4365.9281923596263</v>
      </c>
      <c r="BN270" s="5">
        <f t="shared" si="92"/>
        <v>2448.7455404908433</v>
      </c>
      <c r="BO270" s="35">
        <f t="shared" si="93"/>
        <v>9.2601532520928009E-2</v>
      </c>
      <c r="BP270" s="5">
        <f t="shared" si="94"/>
        <v>1917.1826518687833</v>
      </c>
      <c r="BQ270" s="35">
        <f t="shared" si="95"/>
        <v>7.2499999999999995E-2</v>
      </c>
      <c r="BR270" s="5">
        <f t="shared" si="121"/>
        <v>325121.96178289934</v>
      </c>
      <c r="BS270" s="5">
        <f t="shared" si="122"/>
        <v>831849.00919240131</v>
      </c>
      <c r="BT270" s="5">
        <f t="shared" si="96"/>
        <v>314878.0382171009</v>
      </c>
      <c r="BU270" s="5">
        <f t="shared" si="97"/>
        <v>1156970.9709753008</v>
      </c>
      <c r="BV270" s="150"/>
      <c r="BW270" s="2">
        <v>265</v>
      </c>
      <c r="BX270" s="118">
        <v>52902</v>
      </c>
      <c r="BY270" s="5">
        <f t="shared" si="123"/>
        <v>312309.25095518242</v>
      </c>
      <c r="BZ270" s="5">
        <f t="shared" si="124"/>
        <v>4257.9359691467689</v>
      </c>
      <c r="CA270" s="5">
        <f t="shared" si="98"/>
        <v>2436.1320052415381</v>
      </c>
      <c r="CB270" s="35">
        <f t="shared" si="99"/>
        <v>9.3604604966036023E-2</v>
      </c>
      <c r="CC270" s="5">
        <f t="shared" si="100"/>
        <v>1821.8039639052308</v>
      </c>
      <c r="CD270" s="35">
        <f t="shared" si="101"/>
        <v>7.0000000000000007E-2</v>
      </c>
      <c r="CE270" s="5">
        <f t="shared" si="125"/>
        <v>330126.88105005951</v>
      </c>
      <c r="CF270" s="5">
        <f t="shared" si="126"/>
        <v>798226.15077383502</v>
      </c>
      <c r="CG270" s="5">
        <f t="shared" si="102"/>
        <v>309873.11894994089</v>
      </c>
      <c r="CH270" s="5">
        <f t="shared" si="103"/>
        <v>1128353.0318238945</v>
      </c>
    </row>
    <row r="271" spans="9:86" ht="14.25" customHeight="1">
      <c r="I271" s="150"/>
      <c r="J271" s="2">
        <v>266</v>
      </c>
      <c r="K271" s="118">
        <v>52932</v>
      </c>
      <c r="L271" s="5">
        <f t="shared" si="104"/>
        <v>334587.3380390965</v>
      </c>
      <c r="M271" s="5">
        <f t="shared" si="67"/>
        <v>4808.1062659259223</v>
      </c>
      <c r="N271" s="5">
        <f t="shared" si="68"/>
        <v>2507.818316907134</v>
      </c>
      <c r="O271" s="35">
        <f t="shared" si="69"/>
        <v>8.9943092225950122E-2</v>
      </c>
      <c r="P271" s="5">
        <f t="shared" si="70"/>
        <v>2300.2879490187884</v>
      </c>
      <c r="Q271" s="35">
        <f t="shared" si="71"/>
        <v>8.2500000000000004E-2</v>
      </c>
      <c r="R271" s="5">
        <f t="shared" si="105"/>
        <v>307920.48027781164</v>
      </c>
      <c r="S271" s="5">
        <f t="shared" si="106"/>
        <v>971035.78645848378</v>
      </c>
      <c r="T271" s="5">
        <f t="shared" si="72"/>
        <v>332079.51972218935</v>
      </c>
      <c r="U271" s="5">
        <f t="shared" si="73"/>
        <v>1278956.2667362955</v>
      </c>
      <c r="V271" s="150"/>
      <c r="W271" s="2">
        <v>266</v>
      </c>
      <c r="X271" s="118">
        <v>52932</v>
      </c>
      <c r="Y271" s="5">
        <f t="shared" si="107"/>
        <v>329710.62814964657</v>
      </c>
      <c r="Z271" s="5">
        <f t="shared" si="108"/>
        <v>4696.0932728280159</v>
      </c>
      <c r="AA271" s="5">
        <f t="shared" si="74"/>
        <v>2498.0224184970384</v>
      </c>
      <c r="AB271" s="35">
        <f t="shared" si="75"/>
        <v>9.0916902467454153E-2</v>
      </c>
      <c r="AC271" s="5">
        <f t="shared" si="76"/>
        <v>2198.0708543309775</v>
      </c>
      <c r="AD271" s="35">
        <f t="shared" si="77"/>
        <v>8.0000000000000016E-2</v>
      </c>
      <c r="AE271" s="5">
        <f t="shared" si="109"/>
        <v>312787.39426885033</v>
      </c>
      <c r="AF271" s="5">
        <f t="shared" si="110"/>
        <v>936373.41630340193</v>
      </c>
      <c r="AG271" s="5">
        <f t="shared" si="78"/>
        <v>327212.60573114955</v>
      </c>
      <c r="AH271" s="5">
        <f t="shared" si="79"/>
        <v>1249160.8105722521</v>
      </c>
      <c r="AI271" s="150"/>
      <c r="AJ271" s="2">
        <v>266</v>
      </c>
      <c r="AK271" s="118">
        <v>52932</v>
      </c>
      <c r="AL271" s="5">
        <f t="shared" si="111"/>
        <v>324798.86989516881</v>
      </c>
      <c r="AM271" s="5">
        <f t="shared" si="112"/>
        <v>4585.0383715778862</v>
      </c>
      <c r="AN271" s="5">
        <f t="shared" si="80"/>
        <v>2487.379003504921</v>
      </c>
      <c r="AO271" s="35">
        <f t="shared" si="81"/>
        <v>9.1898558796380314E-2</v>
      </c>
      <c r="AP271" s="5">
        <f t="shared" si="82"/>
        <v>2097.6593680729652</v>
      </c>
      <c r="AQ271" s="35">
        <f t="shared" si="83"/>
        <v>7.7499999999999999E-2</v>
      </c>
      <c r="AR271" s="5">
        <f t="shared" si="113"/>
        <v>317688.509108336</v>
      </c>
      <c r="AS271" s="5">
        <f t="shared" si="114"/>
        <v>901931.69773138221</v>
      </c>
      <c r="AT271" s="5">
        <f t="shared" si="84"/>
        <v>322311.49089166388</v>
      </c>
      <c r="AU271" s="5">
        <f t="shared" si="85"/>
        <v>1219620.2068397182</v>
      </c>
      <c r="AV271" s="150"/>
      <c r="AW271" s="2">
        <v>266</v>
      </c>
      <c r="AX271" s="118">
        <v>52932</v>
      </c>
      <c r="AY271" s="5">
        <f t="shared" si="115"/>
        <v>319853.9967210624</v>
      </c>
      <c r="AZ271" s="5">
        <f t="shared" si="116"/>
        <v>4474.9728547377763</v>
      </c>
      <c r="BA271" s="5">
        <f t="shared" si="86"/>
        <v>2475.8853752311365</v>
      </c>
      <c r="BB271" s="35">
        <f t="shared" si="87"/>
        <v>9.2888082710698844E-2</v>
      </c>
      <c r="BC271" s="5">
        <f t="shared" si="88"/>
        <v>1999.0874795066397</v>
      </c>
      <c r="BD271" s="35">
        <f t="shared" si="89"/>
        <v>7.4999999999999997E-2</v>
      </c>
      <c r="BE271" s="5">
        <f t="shared" si="117"/>
        <v>322621.88865416893</v>
      </c>
      <c r="BF271" s="5">
        <f t="shared" si="118"/>
        <v>867720.89070607943</v>
      </c>
      <c r="BG271" s="5">
        <f t="shared" si="90"/>
        <v>317378.11134583125</v>
      </c>
      <c r="BH271" s="5">
        <f t="shared" si="91"/>
        <v>1190342.7793602482</v>
      </c>
      <c r="BI271" s="150"/>
      <c r="BJ271" s="2">
        <v>266</v>
      </c>
      <c r="BK271" s="118">
        <v>52932</v>
      </c>
      <c r="BL271" s="5">
        <f t="shared" si="119"/>
        <v>314878.0382171009</v>
      </c>
      <c r="BM271" s="5">
        <f t="shared" si="120"/>
        <v>4365.9281923596263</v>
      </c>
      <c r="BN271" s="5">
        <f t="shared" si="92"/>
        <v>2463.540044797975</v>
      </c>
      <c r="BO271" s="35">
        <f t="shared" si="93"/>
        <v>9.3885495174462041E-2</v>
      </c>
      <c r="BP271" s="5">
        <f t="shared" si="94"/>
        <v>1902.3881475616513</v>
      </c>
      <c r="BQ271" s="35">
        <f t="shared" si="95"/>
        <v>7.2499999999999995E-2</v>
      </c>
      <c r="BR271" s="5">
        <f t="shared" si="121"/>
        <v>327585.50182769733</v>
      </c>
      <c r="BS271" s="5">
        <f t="shared" si="122"/>
        <v>833751.397339963</v>
      </c>
      <c r="BT271" s="5">
        <f t="shared" si="96"/>
        <v>312414.49817230291</v>
      </c>
      <c r="BU271" s="5">
        <f t="shared" si="97"/>
        <v>1161336.8991676604</v>
      </c>
      <c r="BV271" s="150"/>
      <c r="BW271" s="2">
        <v>266</v>
      </c>
      <c r="BX271" s="118">
        <v>52932</v>
      </c>
      <c r="BY271" s="5">
        <f t="shared" si="123"/>
        <v>309873.11894994089</v>
      </c>
      <c r="BZ271" s="5">
        <f t="shared" si="124"/>
        <v>4257.9359691467689</v>
      </c>
      <c r="CA271" s="5">
        <f t="shared" si="98"/>
        <v>2450.3427752721136</v>
      </c>
      <c r="CB271" s="35">
        <f t="shared" si="99"/>
        <v>9.4890816611993722E-2</v>
      </c>
      <c r="CC271" s="5">
        <f t="shared" si="100"/>
        <v>1807.5931938746553</v>
      </c>
      <c r="CD271" s="35">
        <f t="shared" si="101"/>
        <v>7.0000000000000007E-2</v>
      </c>
      <c r="CE271" s="5">
        <f t="shared" si="125"/>
        <v>332577.2238253316</v>
      </c>
      <c r="CF271" s="5">
        <f t="shared" si="126"/>
        <v>800033.74396770971</v>
      </c>
      <c r="CG271" s="5">
        <f t="shared" si="102"/>
        <v>307422.7761746688</v>
      </c>
      <c r="CH271" s="5">
        <f t="shared" si="103"/>
        <v>1132610.9677930414</v>
      </c>
    </row>
    <row r="272" spans="9:86" ht="14.25" customHeight="1">
      <c r="I272" s="150"/>
      <c r="J272" s="2">
        <v>267</v>
      </c>
      <c r="K272" s="118">
        <v>52963</v>
      </c>
      <c r="L272" s="5">
        <f t="shared" si="104"/>
        <v>332079.51972218935</v>
      </c>
      <c r="M272" s="5">
        <f t="shared" si="67"/>
        <v>4808.1062659259223</v>
      </c>
      <c r="N272" s="5">
        <f t="shared" si="68"/>
        <v>2525.0595678358704</v>
      </c>
      <c r="O272" s="35">
        <f t="shared" si="69"/>
        <v>9.1245358459261142E-2</v>
      </c>
      <c r="P272" s="5">
        <f t="shared" si="70"/>
        <v>2283.0466980900519</v>
      </c>
      <c r="Q272" s="35">
        <f t="shared" si="71"/>
        <v>8.2500000000000004E-2</v>
      </c>
      <c r="R272" s="5">
        <f t="shared" si="105"/>
        <v>310445.53984564752</v>
      </c>
      <c r="S272" s="5">
        <f t="shared" si="106"/>
        <v>973318.83315657382</v>
      </c>
      <c r="T272" s="5">
        <f t="shared" si="72"/>
        <v>329554.46015435347</v>
      </c>
      <c r="U272" s="5">
        <f t="shared" si="73"/>
        <v>1283764.3730022213</v>
      </c>
      <c r="V272" s="150"/>
      <c r="W272" s="2">
        <v>267</v>
      </c>
      <c r="X272" s="118">
        <v>52963</v>
      </c>
      <c r="Y272" s="5">
        <f t="shared" si="107"/>
        <v>327212.60573114955</v>
      </c>
      <c r="Z272" s="5">
        <f t="shared" si="108"/>
        <v>4696.0932728280159</v>
      </c>
      <c r="AA272" s="5">
        <f t="shared" si="74"/>
        <v>2514.6759012870189</v>
      </c>
      <c r="AB272" s="35">
        <f t="shared" si="75"/>
        <v>9.2221724612401024E-2</v>
      </c>
      <c r="AC272" s="5">
        <f t="shared" si="76"/>
        <v>2181.417371540997</v>
      </c>
      <c r="AD272" s="35">
        <f t="shared" si="77"/>
        <v>7.9999999999999988E-2</v>
      </c>
      <c r="AE272" s="5">
        <f t="shared" si="109"/>
        <v>315302.07017013733</v>
      </c>
      <c r="AF272" s="5">
        <f t="shared" si="110"/>
        <v>938554.83367494296</v>
      </c>
      <c r="AG272" s="5">
        <f t="shared" si="78"/>
        <v>324697.92982986255</v>
      </c>
      <c r="AH272" s="5">
        <f t="shared" si="79"/>
        <v>1253856.9038450802</v>
      </c>
      <c r="AI272" s="150"/>
      <c r="AJ272" s="2">
        <v>267</v>
      </c>
      <c r="AK272" s="118">
        <v>52963</v>
      </c>
      <c r="AL272" s="5">
        <f t="shared" si="111"/>
        <v>322311.49089166388</v>
      </c>
      <c r="AM272" s="5">
        <f t="shared" si="112"/>
        <v>4585.0383715778862</v>
      </c>
      <c r="AN272" s="5">
        <f t="shared" si="80"/>
        <v>2503.4433262358903</v>
      </c>
      <c r="AO272" s="35">
        <f t="shared" si="81"/>
        <v>9.3205860677577412E-2</v>
      </c>
      <c r="AP272" s="5">
        <f t="shared" si="82"/>
        <v>2081.595045341996</v>
      </c>
      <c r="AQ272" s="35">
        <f t="shared" si="83"/>
        <v>7.7499999999999999E-2</v>
      </c>
      <c r="AR272" s="5">
        <f t="shared" si="113"/>
        <v>320191.95243457187</v>
      </c>
      <c r="AS272" s="5">
        <f t="shared" si="114"/>
        <v>904013.29277672421</v>
      </c>
      <c r="AT272" s="5">
        <f t="shared" si="84"/>
        <v>319808.04756542802</v>
      </c>
      <c r="AU272" s="5">
        <f t="shared" si="85"/>
        <v>1224205.245211296</v>
      </c>
      <c r="AV272" s="150"/>
      <c r="AW272" s="2">
        <v>267</v>
      </c>
      <c r="AX272" s="118">
        <v>52963</v>
      </c>
      <c r="AY272" s="5">
        <f t="shared" si="115"/>
        <v>317378.11134583125</v>
      </c>
      <c r="AZ272" s="5">
        <f t="shared" si="116"/>
        <v>4474.9728547377763</v>
      </c>
      <c r="BA272" s="5">
        <f t="shared" si="86"/>
        <v>2491.3596588263313</v>
      </c>
      <c r="BB272" s="35">
        <f t="shared" si="87"/>
        <v>9.4197787551074802E-2</v>
      </c>
      <c r="BC272" s="5">
        <f t="shared" si="88"/>
        <v>1983.613195911445</v>
      </c>
      <c r="BD272" s="35">
        <f t="shared" si="89"/>
        <v>7.4999999999999997E-2</v>
      </c>
      <c r="BE272" s="5">
        <f t="shared" si="117"/>
        <v>325113.24831299525</v>
      </c>
      <c r="BF272" s="5">
        <f t="shared" si="118"/>
        <v>869704.50390199083</v>
      </c>
      <c r="BG272" s="5">
        <f t="shared" si="90"/>
        <v>314886.75168700493</v>
      </c>
      <c r="BH272" s="5">
        <f t="shared" si="91"/>
        <v>1194817.7522149861</v>
      </c>
      <c r="BI272" s="150"/>
      <c r="BJ272" s="2">
        <v>267</v>
      </c>
      <c r="BK272" s="118">
        <v>52963</v>
      </c>
      <c r="BL272" s="5">
        <f t="shared" si="119"/>
        <v>312414.49817230291</v>
      </c>
      <c r="BM272" s="5">
        <f t="shared" si="120"/>
        <v>4365.9281923596263</v>
      </c>
      <c r="BN272" s="5">
        <f t="shared" si="92"/>
        <v>2478.4239325686294</v>
      </c>
      <c r="BO272" s="35">
        <f t="shared" si="93"/>
        <v>9.5197525610417555E-2</v>
      </c>
      <c r="BP272" s="5">
        <f t="shared" si="94"/>
        <v>1887.5042597909967</v>
      </c>
      <c r="BQ272" s="35">
        <f t="shared" si="95"/>
        <v>7.2499999999999995E-2</v>
      </c>
      <c r="BR272" s="5">
        <f t="shared" si="121"/>
        <v>330063.92576026596</v>
      </c>
      <c r="BS272" s="5">
        <f t="shared" si="122"/>
        <v>835638.901599754</v>
      </c>
      <c r="BT272" s="5">
        <f t="shared" si="96"/>
        <v>309936.07423973427</v>
      </c>
      <c r="BU272" s="5">
        <f t="shared" si="97"/>
        <v>1165702.82736002</v>
      </c>
      <c r="BV272" s="150"/>
      <c r="BW272" s="2">
        <v>267</v>
      </c>
      <c r="BX272" s="118">
        <v>52963</v>
      </c>
      <c r="BY272" s="5">
        <f t="shared" si="123"/>
        <v>307422.7761746688</v>
      </c>
      <c r="BZ272" s="5">
        <f t="shared" si="124"/>
        <v>4257.9359691467689</v>
      </c>
      <c r="CA272" s="5">
        <f t="shared" si="98"/>
        <v>2464.6364414612008</v>
      </c>
      <c r="CB272" s="35">
        <f t="shared" si="99"/>
        <v>9.6205094708826586E-2</v>
      </c>
      <c r="CC272" s="5">
        <f t="shared" si="100"/>
        <v>1793.2995276855681</v>
      </c>
      <c r="CD272" s="35">
        <f t="shared" si="101"/>
        <v>7.0000000000000007E-2</v>
      </c>
      <c r="CE272" s="5">
        <f t="shared" si="125"/>
        <v>335041.86026679282</v>
      </c>
      <c r="CF272" s="5">
        <f t="shared" si="126"/>
        <v>801827.04349539534</v>
      </c>
      <c r="CG272" s="5">
        <f t="shared" si="102"/>
        <v>304958.13973320759</v>
      </c>
      <c r="CH272" s="5">
        <f t="shared" si="103"/>
        <v>1136868.9037621883</v>
      </c>
    </row>
    <row r="273" spans="9:86" ht="14.25" customHeight="1">
      <c r="I273" s="150"/>
      <c r="J273" s="2">
        <v>268</v>
      </c>
      <c r="K273" s="118">
        <v>52994</v>
      </c>
      <c r="L273" s="5">
        <f t="shared" si="104"/>
        <v>329554.46015435347</v>
      </c>
      <c r="M273" s="5">
        <f t="shared" si="67"/>
        <v>4808.1062659259223</v>
      </c>
      <c r="N273" s="5">
        <f t="shared" si="68"/>
        <v>2542.4193523647423</v>
      </c>
      <c r="O273" s="35">
        <f t="shared" si="69"/>
        <v>9.2576602404614364E-2</v>
      </c>
      <c r="P273" s="5">
        <f t="shared" si="70"/>
        <v>2265.6869135611801</v>
      </c>
      <c r="Q273" s="35">
        <f t="shared" si="71"/>
        <v>8.2500000000000004E-2</v>
      </c>
      <c r="R273" s="5">
        <f t="shared" si="105"/>
        <v>312987.95919801225</v>
      </c>
      <c r="S273" s="5">
        <f t="shared" si="106"/>
        <v>975584.52007013501</v>
      </c>
      <c r="T273" s="5">
        <f t="shared" si="72"/>
        <v>327012.04080198874</v>
      </c>
      <c r="U273" s="5">
        <f t="shared" si="73"/>
        <v>1288572.4792681471</v>
      </c>
      <c r="V273" s="150"/>
      <c r="W273" s="2">
        <v>268</v>
      </c>
      <c r="X273" s="118">
        <v>52994</v>
      </c>
      <c r="Y273" s="5">
        <f t="shared" si="107"/>
        <v>324697.92982986255</v>
      </c>
      <c r="Z273" s="5">
        <f t="shared" si="108"/>
        <v>4696.0932728280159</v>
      </c>
      <c r="AA273" s="5">
        <f t="shared" si="74"/>
        <v>2531.4404072955986</v>
      </c>
      <c r="AB273" s="35">
        <f t="shared" si="75"/>
        <v>9.3555523755462444E-2</v>
      </c>
      <c r="AC273" s="5">
        <f t="shared" si="76"/>
        <v>2164.6528655324173</v>
      </c>
      <c r="AD273" s="35">
        <f t="shared" si="77"/>
        <v>8.0000000000000016E-2</v>
      </c>
      <c r="AE273" s="5">
        <f t="shared" si="109"/>
        <v>317833.51057743293</v>
      </c>
      <c r="AF273" s="5">
        <f t="shared" si="110"/>
        <v>940719.48654047539</v>
      </c>
      <c r="AG273" s="5">
        <f t="shared" si="78"/>
        <v>322166.48942256696</v>
      </c>
      <c r="AH273" s="5">
        <f t="shared" si="79"/>
        <v>1258552.9971179082</v>
      </c>
      <c r="AI273" s="150"/>
      <c r="AJ273" s="2">
        <v>268</v>
      </c>
      <c r="AK273" s="118">
        <v>52994</v>
      </c>
      <c r="AL273" s="5">
        <f t="shared" si="111"/>
        <v>319808.04756542802</v>
      </c>
      <c r="AM273" s="5">
        <f t="shared" si="112"/>
        <v>4585.0383715778862</v>
      </c>
      <c r="AN273" s="5">
        <f t="shared" si="80"/>
        <v>2519.6113977178302</v>
      </c>
      <c r="AO273" s="35">
        <f t="shared" si="81"/>
        <v>9.4542138644676407E-2</v>
      </c>
      <c r="AP273" s="5">
        <f t="shared" si="82"/>
        <v>2065.426973860056</v>
      </c>
      <c r="AQ273" s="35">
        <f t="shared" si="83"/>
        <v>7.7499999999999999E-2</v>
      </c>
      <c r="AR273" s="5">
        <f t="shared" si="113"/>
        <v>322711.56383228971</v>
      </c>
      <c r="AS273" s="5">
        <f t="shared" si="114"/>
        <v>906078.71975058422</v>
      </c>
      <c r="AT273" s="5">
        <f t="shared" si="84"/>
        <v>317288.43616771017</v>
      </c>
      <c r="AU273" s="5">
        <f t="shared" si="85"/>
        <v>1228790.2835828739</v>
      </c>
      <c r="AV273" s="150"/>
      <c r="AW273" s="2">
        <v>268</v>
      </c>
      <c r="AX273" s="118">
        <v>52994</v>
      </c>
      <c r="AY273" s="5">
        <f t="shared" si="115"/>
        <v>314886.75168700493</v>
      </c>
      <c r="AZ273" s="5">
        <f t="shared" si="116"/>
        <v>4474.9728547377763</v>
      </c>
      <c r="BA273" s="5">
        <f t="shared" si="86"/>
        <v>2506.9306566939958</v>
      </c>
      <c r="BB273" s="35">
        <f t="shared" si="87"/>
        <v>9.5536467378057224E-2</v>
      </c>
      <c r="BC273" s="5">
        <f t="shared" si="88"/>
        <v>1968.0421980437807</v>
      </c>
      <c r="BD273" s="35">
        <f t="shared" si="89"/>
        <v>7.4999999999999997E-2</v>
      </c>
      <c r="BE273" s="5">
        <f t="shared" si="117"/>
        <v>327620.17896968924</v>
      </c>
      <c r="BF273" s="5">
        <f t="shared" si="118"/>
        <v>871672.54610003461</v>
      </c>
      <c r="BG273" s="5">
        <f t="shared" si="90"/>
        <v>312379.82103031094</v>
      </c>
      <c r="BH273" s="5">
        <f t="shared" si="91"/>
        <v>1199292.7250697238</v>
      </c>
      <c r="BI273" s="150"/>
      <c r="BJ273" s="2">
        <v>268</v>
      </c>
      <c r="BK273" s="118">
        <v>52994</v>
      </c>
      <c r="BL273" s="5">
        <f t="shared" si="119"/>
        <v>309936.07423973427</v>
      </c>
      <c r="BM273" s="5">
        <f t="shared" si="120"/>
        <v>4365.9281923596263</v>
      </c>
      <c r="BN273" s="5">
        <f t="shared" si="92"/>
        <v>2493.3977438278985</v>
      </c>
      <c r="BO273" s="35">
        <f t="shared" si="93"/>
        <v>9.6538529757562802E-2</v>
      </c>
      <c r="BP273" s="5">
        <f t="shared" si="94"/>
        <v>1872.5304485317279</v>
      </c>
      <c r="BQ273" s="35">
        <f t="shared" si="95"/>
        <v>7.2499999999999995E-2</v>
      </c>
      <c r="BR273" s="5">
        <f t="shared" si="121"/>
        <v>332557.32350409386</v>
      </c>
      <c r="BS273" s="5">
        <f t="shared" si="122"/>
        <v>837511.43204828573</v>
      </c>
      <c r="BT273" s="5">
        <f t="shared" si="96"/>
        <v>307442.67649590637</v>
      </c>
      <c r="BU273" s="5">
        <f t="shared" si="97"/>
        <v>1170068.7555523796</v>
      </c>
      <c r="BV273" s="150"/>
      <c r="BW273" s="2">
        <v>268</v>
      </c>
      <c r="BX273" s="118">
        <v>52994</v>
      </c>
      <c r="BY273" s="5">
        <f t="shared" si="123"/>
        <v>304958.13973320759</v>
      </c>
      <c r="BZ273" s="5">
        <f t="shared" si="124"/>
        <v>4257.9359691467689</v>
      </c>
      <c r="CA273" s="5">
        <f t="shared" si="98"/>
        <v>2479.0134873697243</v>
      </c>
      <c r="CB273" s="35">
        <f t="shared" si="99"/>
        <v>9.7548345076022086E-2</v>
      </c>
      <c r="CC273" s="5">
        <f t="shared" si="100"/>
        <v>1778.9224817770444</v>
      </c>
      <c r="CD273" s="35">
        <f t="shared" si="101"/>
        <v>7.0000000000000007E-2</v>
      </c>
      <c r="CE273" s="5">
        <f t="shared" si="125"/>
        <v>337520.87375416257</v>
      </c>
      <c r="CF273" s="5">
        <f t="shared" si="126"/>
        <v>803605.96597717237</v>
      </c>
      <c r="CG273" s="5">
        <f t="shared" si="102"/>
        <v>302479.12624583789</v>
      </c>
      <c r="CH273" s="5">
        <f t="shared" si="103"/>
        <v>1141126.8397313349</v>
      </c>
    </row>
    <row r="274" spans="9:86" ht="14.25" customHeight="1">
      <c r="I274" s="150"/>
      <c r="J274" s="2">
        <v>269</v>
      </c>
      <c r="K274" s="118">
        <v>53022</v>
      </c>
      <c r="L274" s="5">
        <f t="shared" si="104"/>
        <v>327012.04080198874</v>
      </c>
      <c r="M274" s="5">
        <f t="shared" si="67"/>
        <v>4808.1062659259223</v>
      </c>
      <c r="N274" s="5">
        <f t="shared" si="68"/>
        <v>2559.8984854122496</v>
      </c>
      <c r="O274" s="35">
        <f t="shared" si="69"/>
        <v>9.393776984361174E-2</v>
      </c>
      <c r="P274" s="5">
        <f t="shared" si="70"/>
        <v>2248.2077805136728</v>
      </c>
      <c r="Q274" s="35">
        <f t="shared" si="71"/>
        <v>8.2500000000000018E-2</v>
      </c>
      <c r="R274" s="5">
        <f t="shared" si="105"/>
        <v>315547.85768342449</v>
      </c>
      <c r="S274" s="5">
        <f t="shared" si="106"/>
        <v>977832.72785064869</v>
      </c>
      <c r="T274" s="5">
        <f t="shared" si="72"/>
        <v>324452.1423165765</v>
      </c>
      <c r="U274" s="5">
        <f t="shared" si="73"/>
        <v>1293380.5855340732</v>
      </c>
      <c r="V274" s="150"/>
      <c r="W274" s="2">
        <v>269</v>
      </c>
      <c r="X274" s="118">
        <v>53022</v>
      </c>
      <c r="Y274" s="5">
        <f t="shared" si="107"/>
        <v>322166.48942256696</v>
      </c>
      <c r="Z274" s="5">
        <f t="shared" si="108"/>
        <v>4696.0932728280159</v>
      </c>
      <c r="AA274" s="5">
        <f t="shared" si="74"/>
        <v>2548.3166766775694</v>
      </c>
      <c r="AB274" s="35">
        <f t="shared" si="75"/>
        <v>9.4919245558221593E-2</v>
      </c>
      <c r="AC274" s="5">
        <f t="shared" si="76"/>
        <v>2147.7765961504465</v>
      </c>
      <c r="AD274" s="35">
        <f t="shared" si="77"/>
        <v>0.08</v>
      </c>
      <c r="AE274" s="5">
        <f t="shared" si="109"/>
        <v>320381.82725411048</v>
      </c>
      <c r="AF274" s="5">
        <f t="shared" si="110"/>
        <v>942867.26313662587</v>
      </c>
      <c r="AG274" s="5">
        <f t="shared" si="78"/>
        <v>319618.1727458894</v>
      </c>
      <c r="AH274" s="5">
        <f t="shared" si="79"/>
        <v>1263249.0903907362</v>
      </c>
      <c r="AI274" s="150"/>
      <c r="AJ274" s="2">
        <v>269</v>
      </c>
      <c r="AK274" s="118">
        <v>53022</v>
      </c>
      <c r="AL274" s="5">
        <f t="shared" si="111"/>
        <v>317288.43616771017</v>
      </c>
      <c r="AM274" s="5">
        <f t="shared" si="112"/>
        <v>4585.0383715778862</v>
      </c>
      <c r="AN274" s="5">
        <f t="shared" si="80"/>
        <v>2535.883887994758</v>
      </c>
      <c r="AO274" s="35">
        <f t="shared" si="81"/>
        <v>9.59083382410202E-2</v>
      </c>
      <c r="AP274" s="5">
        <f t="shared" si="82"/>
        <v>2049.1544835831282</v>
      </c>
      <c r="AQ274" s="35">
        <f t="shared" si="83"/>
        <v>7.7499999999999999E-2</v>
      </c>
      <c r="AR274" s="5">
        <f t="shared" si="113"/>
        <v>325247.44772028446</v>
      </c>
      <c r="AS274" s="5">
        <f t="shared" si="114"/>
        <v>908127.87423416739</v>
      </c>
      <c r="AT274" s="5">
        <f t="shared" si="84"/>
        <v>314752.55227971543</v>
      </c>
      <c r="AU274" s="5">
        <f t="shared" si="85"/>
        <v>1233375.321954452</v>
      </c>
      <c r="AV274" s="150"/>
      <c r="AW274" s="2">
        <v>269</v>
      </c>
      <c r="AX274" s="118">
        <v>53022</v>
      </c>
      <c r="AY274" s="5">
        <f t="shared" si="115"/>
        <v>312379.82103031094</v>
      </c>
      <c r="AZ274" s="5">
        <f t="shared" si="116"/>
        <v>4474.9728547377763</v>
      </c>
      <c r="BA274" s="5">
        <f t="shared" si="86"/>
        <v>2522.598973298333</v>
      </c>
      <c r="BB274" s="35">
        <f t="shared" si="87"/>
        <v>9.6905067618444904E-2</v>
      </c>
      <c r="BC274" s="5">
        <f t="shared" si="88"/>
        <v>1952.3738814394433</v>
      </c>
      <c r="BD274" s="35">
        <f t="shared" si="89"/>
        <v>7.4999999999999997E-2</v>
      </c>
      <c r="BE274" s="5">
        <f t="shared" si="117"/>
        <v>330142.77794298757</v>
      </c>
      <c r="BF274" s="5">
        <f t="shared" si="118"/>
        <v>873624.91998147406</v>
      </c>
      <c r="BG274" s="5">
        <f t="shared" si="90"/>
        <v>309857.22205701261</v>
      </c>
      <c r="BH274" s="5">
        <f t="shared" si="91"/>
        <v>1203767.6979244617</v>
      </c>
      <c r="BI274" s="150"/>
      <c r="BJ274" s="2">
        <v>269</v>
      </c>
      <c r="BK274" s="118">
        <v>53022</v>
      </c>
      <c r="BL274" s="5">
        <f t="shared" si="119"/>
        <v>307442.67649590637</v>
      </c>
      <c r="BM274" s="5">
        <f t="shared" si="120"/>
        <v>4365.9281923596263</v>
      </c>
      <c r="BN274" s="5">
        <f t="shared" si="92"/>
        <v>2508.4620218635255</v>
      </c>
      <c r="BO274" s="35">
        <f t="shared" si="93"/>
        <v>9.79094529277659E-2</v>
      </c>
      <c r="BP274" s="5">
        <f t="shared" si="94"/>
        <v>1857.4661704961009</v>
      </c>
      <c r="BQ274" s="35">
        <f t="shared" si="95"/>
        <v>7.2499999999999995E-2</v>
      </c>
      <c r="BR274" s="5">
        <f t="shared" si="121"/>
        <v>335065.78552595741</v>
      </c>
      <c r="BS274" s="5">
        <f t="shared" si="122"/>
        <v>839368.8982187818</v>
      </c>
      <c r="BT274" s="5">
        <f t="shared" si="96"/>
        <v>304934.21447404282</v>
      </c>
      <c r="BU274" s="5">
        <f t="shared" si="97"/>
        <v>1174434.6837447393</v>
      </c>
      <c r="BV274" s="150"/>
      <c r="BW274" s="2">
        <v>269</v>
      </c>
      <c r="BX274" s="118">
        <v>53022</v>
      </c>
      <c r="BY274" s="5">
        <f t="shared" si="123"/>
        <v>302479.12624583789</v>
      </c>
      <c r="BZ274" s="5">
        <f t="shared" si="124"/>
        <v>4257.9359691467689</v>
      </c>
      <c r="CA274" s="5">
        <f t="shared" si="98"/>
        <v>2493.4743993793809</v>
      </c>
      <c r="CB274" s="35">
        <f t="shared" si="99"/>
        <v>9.8921512912047746E-2</v>
      </c>
      <c r="CC274" s="5">
        <f t="shared" si="100"/>
        <v>1764.4615697673878</v>
      </c>
      <c r="CD274" s="35">
        <f t="shared" si="101"/>
        <v>7.0000000000000007E-2</v>
      </c>
      <c r="CE274" s="5">
        <f t="shared" si="125"/>
        <v>340014.34815354197</v>
      </c>
      <c r="CF274" s="5">
        <f t="shared" si="126"/>
        <v>805370.42754693981</v>
      </c>
      <c r="CG274" s="5">
        <f t="shared" si="102"/>
        <v>299985.6518464585</v>
      </c>
      <c r="CH274" s="5">
        <f t="shared" si="103"/>
        <v>1145384.7757004818</v>
      </c>
    </row>
    <row r="275" spans="9:86" ht="14.25" customHeight="1">
      <c r="I275" s="150"/>
      <c r="J275" s="2">
        <v>270</v>
      </c>
      <c r="K275" s="118">
        <v>53053</v>
      </c>
      <c r="L275" s="5">
        <f t="shared" si="104"/>
        <v>324452.1423165765</v>
      </c>
      <c r="M275" s="5">
        <f t="shared" si="67"/>
        <v>4808.1062659259223</v>
      </c>
      <c r="N275" s="5">
        <f t="shared" si="68"/>
        <v>2577.4977874994588</v>
      </c>
      <c r="O275" s="35">
        <f t="shared" si="69"/>
        <v>9.5329848122298153E-2</v>
      </c>
      <c r="P275" s="5">
        <f t="shared" si="70"/>
        <v>2230.6084784264635</v>
      </c>
      <c r="Q275" s="35">
        <f t="shared" si="71"/>
        <v>8.2500000000000004E-2</v>
      </c>
      <c r="R275" s="5">
        <f t="shared" si="105"/>
        <v>318125.35547092394</v>
      </c>
      <c r="S275" s="5">
        <f t="shared" si="106"/>
        <v>980063.33632907516</v>
      </c>
      <c r="T275" s="5">
        <f t="shared" si="72"/>
        <v>321874.64452907705</v>
      </c>
      <c r="U275" s="5">
        <f t="shared" si="73"/>
        <v>1298188.6917999992</v>
      </c>
      <c r="V275" s="150"/>
      <c r="W275" s="2">
        <v>270</v>
      </c>
      <c r="X275" s="118">
        <v>53053</v>
      </c>
      <c r="Y275" s="5">
        <f t="shared" si="107"/>
        <v>319618.1727458894</v>
      </c>
      <c r="Z275" s="5">
        <f t="shared" si="108"/>
        <v>4696.0932728280159</v>
      </c>
      <c r="AA275" s="5">
        <f t="shared" si="74"/>
        <v>2565.3054545220862</v>
      </c>
      <c r="AB275" s="35">
        <f t="shared" si="75"/>
        <v>9.6313877242328788E-2</v>
      </c>
      <c r="AC275" s="5">
        <f t="shared" si="76"/>
        <v>2130.7878183059297</v>
      </c>
      <c r="AD275" s="35">
        <f t="shared" si="77"/>
        <v>8.0000000000000016E-2</v>
      </c>
      <c r="AE275" s="5">
        <f t="shared" si="109"/>
        <v>322947.13270863256</v>
      </c>
      <c r="AF275" s="5">
        <f t="shared" si="110"/>
        <v>944998.05095493176</v>
      </c>
      <c r="AG275" s="5">
        <f t="shared" si="78"/>
        <v>317052.86729136732</v>
      </c>
      <c r="AH275" s="5">
        <f t="shared" si="79"/>
        <v>1267945.1836635643</v>
      </c>
      <c r="AI275" s="150"/>
      <c r="AJ275" s="2">
        <v>270</v>
      </c>
      <c r="AK275" s="118">
        <v>53053</v>
      </c>
      <c r="AL275" s="5">
        <f t="shared" si="111"/>
        <v>314752.55227971543</v>
      </c>
      <c r="AM275" s="5">
        <f t="shared" si="112"/>
        <v>4585.0383715778862</v>
      </c>
      <c r="AN275" s="5">
        <f t="shared" si="80"/>
        <v>2552.2614714380575</v>
      </c>
      <c r="AO275" s="35">
        <f t="shared" si="81"/>
        <v>9.7305446565652806E-2</v>
      </c>
      <c r="AP275" s="5">
        <f t="shared" si="82"/>
        <v>2032.7769001398287</v>
      </c>
      <c r="AQ275" s="35">
        <f t="shared" si="83"/>
        <v>7.7499999999999999E-2</v>
      </c>
      <c r="AR275" s="5">
        <f t="shared" si="113"/>
        <v>327799.7091917225</v>
      </c>
      <c r="AS275" s="5">
        <f t="shared" si="114"/>
        <v>910160.65113430726</v>
      </c>
      <c r="AT275" s="5">
        <f t="shared" si="84"/>
        <v>312200.29080827738</v>
      </c>
      <c r="AU275" s="5">
        <f t="shared" si="85"/>
        <v>1237960.3603260298</v>
      </c>
      <c r="AV275" s="150"/>
      <c r="AW275" s="2">
        <v>270</v>
      </c>
      <c r="AX275" s="118">
        <v>53053</v>
      </c>
      <c r="AY275" s="5">
        <f t="shared" si="115"/>
        <v>309857.22205701261</v>
      </c>
      <c r="AZ275" s="5">
        <f t="shared" si="116"/>
        <v>4474.9728547377763</v>
      </c>
      <c r="BA275" s="5">
        <f t="shared" si="86"/>
        <v>2538.3652168814479</v>
      </c>
      <c r="BB275" s="35">
        <f t="shared" si="87"/>
        <v>9.8304575250380249E-2</v>
      </c>
      <c r="BC275" s="5">
        <f t="shared" si="88"/>
        <v>1936.6076378563287</v>
      </c>
      <c r="BD275" s="35">
        <f t="shared" si="89"/>
        <v>7.4999999999999997E-2</v>
      </c>
      <c r="BE275" s="5">
        <f t="shared" si="117"/>
        <v>332681.14315986901</v>
      </c>
      <c r="BF275" s="5">
        <f t="shared" si="118"/>
        <v>875561.52761933033</v>
      </c>
      <c r="BG275" s="5">
        <f t="shared" si="90"/>
        <v>307318.85684013116</v>
      </c>
      <c r="BH275" s="5">
        <f t="shared" si="91"/>
        <v>1208242.6707791993</v>
      </c>
      <c r="BI275" s="150"/>
      <c r="BJ275" s="2">
        <v>270</v>
      </c>
      <c r="BK275" s="118">
        <v>53053</v>
      </c>
      <c r="BL275" s="5">
        <f t="shared" si="119"/>
        <v>304934.21447404282</v>
      </c>
      <c r="BM275" s="5">
        <f t="shared" si="120"/>
        <v>4365.9281923596263</v>
      </c>
      <c r="BN275" s="5">
        <f t="shared" si="92"/>
        <v>2523.6173132456179</v>
      </c>
      <c r="BO275" s="35">
        <f t="shared" si="93"/>
        <v>9.9311281979888338E-2</v>
      </c>
      <c r="BP275" s="5">
        <f t="shared" si="94"/>
        <v>1842.3108791140087</v>
      </c>
      <c r="BQ275" s="35">
        <f t="shared" si="95"/>
        <v>7.2499999999999995E-2</v>
      </c>
      <c r="BR275" s="5">
        <f t="shared" si="121"/>
        <v>337589.40283920302</v>
      </c>
      <c r="BS275" s="5">
        <f t="shared" si="122"/>
        <v>841211.20909789577</v>
      </c>
      <c r="BT275" s="5">
        <f t="shared" si="96"/>
        <v>302410.59716079722</v>
      </c>
      <c r="BU275" s="5">
        <f t="shared" si="97"/>
        <v>1178800.6119370987</v>
      </c>
      <c r="BV275" s="150"/>
      <c r="BW275" s="2">
        <v>270</v>
      </c>
      <c r="BX275" s="118">
        <v>53053</v>
      </c>
      <c r="BY275" s="5">
        <f t="shared" si="123"/>
        <v>299985.6518464585</v>
      </c>
      <c r="BZ275" s="5">
        <f t="shared" si="124"/>
        <v>4257.9359691467689</v>
      </c>
      <c r="CA275" s="5">
        <f t="shared" si="98"/>
        <v>2508.0196667090941</v>
      </c>
      <c r="CB275" s="35">
        <f t="shared" si="99"/>
        <v>0.10032558495802082</v>
      </c>
      <c r="CC275" s="5">
        <f t="shared" si="100"/>
        <v>1749.9163024376746</v>
      </c>
      <c r="CD275" s="35">
        <f t="shared" si="101"/>
        <v>7.0000000000000007E-2</v>
      </c>
      <c r="CE275" s="5">
        <f t="shared" si="125"/>
        <v>342522.36782025109</v>
      </c>
      <c r="CF275" s="5">
        <f t="shared" si="126"/>
        <v>807120.34384937747</v>
      </c>
      <c r="CG275" s="5">
        <f t="shared" si="102"/>
        <v>297477.63217974937</v>
      </c>
      <c r="CH275" s="5">
        <f t="shared" si="103"/>
        <v>1149642.7116696285</v>
      </c>
    </row>
    <row r="276" spans="9:86" ht="14.25" customHeight="1">
      <c r="I276" s="150"/>
      <c r="J276" s="2">
        <v>271</v>
      </c>
      <c r="K276" s="118">
        <v>53083</v>
      </c>
      <c r="L276" s="5">
        <f t="shared" si="104"/>
        <v>321874.64452907705</v>
      </c>
      <c r="M276" s="5">
        <f t="shared" si="67"/>
        <v>4808.1062659259223</v>
      </c>
      <c r="N276" s="5">
        <f t="shared" si="68"/>
        <v>2595.2180847885174</v>
      </c>
      <c r="O276" s="35">
        <f t="shared" si="69"/>
        <v>9.6753868460269149E-2</v>
      </c>
      <c r="P276" s="5">
        <f t="shared" si="70"/>
        <v>2212.8881811374049</v>
      </c>
      <c r="Q276" s="35">
        <f t="shared" si="71"/>
        <v>8.2500000000000018E-2</v>
      </c>
      <c r="R276" s="5">
        <f t="shared" si="105"/>
        <v>320720.57355571247</v>
      </c>
      <c r="S276" s="5">
        <f t="shared" si="106"/>
        <v>982276.22451021255</v>
      </c>
      <c r="T276" s="5">
        <f t="shared" si="72"/>
        <v>319279.42644428852</v>
      </c>
      <c r="U276" s="5">
        <f t="shared" si="73"/>
        <v>1302996.798065925</v>
      </c>
      <c r="V276" s="150"/>
      <c r="W276" s="2">
        <v>271</v>
      </c>
      <c r="X276" s="118">
        <v>53083</v>
      </c>
      <c r="Y276" s="5">
        <f t="shared" si="107"/>
        <v>317052.86729136732</v>
      </c>
      <c r="Z276" s="5">
        <f t="shared" si="108"/>
        <v>4696.0932728280159</v>
      </c>
      <c r="AA276" s="5">
        <f t="shared" si="74"/>
        <v>2582.4074908855669</v>
      </c>
      <c r="AB276" s="35">
        <f t="shared" si="75"/>
        <v>9.7740449898371135E-2</v>
      </c>
      <c r="AC276" s="5">
        <f t="shared" si="76"/>
        <v>2113.685781942449</v>
      </c>
      <c r="AD276" s="35">
        <f t="shared" si="77"/>
        <v>0.08</v>
      </c>
      <c r="AE276" s="5">
        <f t="shared" si="109"/>
        <v>325529.54019951815</v>
      </c>
      <c r="AF276" s="5">
        <f t="shared" si="110"/>
        <v>947111.73673687421</v>
      </c>
      <c r="AG276" s="5">
        <f t="shared" si="78"/>
        <v>314470.45980048174</v>
      </c>
      <c r="AH276" s="5">
        <f t="shared" si="79"/>
        <v>1272641.2769363923</v>
      </c>
      <c r="AI276" s="150"/>
      <c r="AJ276" s="2">
        <v>271</v>
      </c>
      <c r="AK276" s="118">
        <v>53083</v>
      </c>
      <c r="AL276" s="5">
        <f t="shared" si="111"/>
        <v>312200.29080827738</v>
      </c>
      <c r="AM276" s="5">
        <f t="shared" si="112"/>
        <v>4585.0383715778862</v>
      </c>
      <c r="AN276" s="5">
        <f t="shared" si="80"/>
        <v>2568.7448267744285</v>
      </c>
      <c r="AO276" s="35">
        <f t="shared" si="81"/>
        <v>9.8734494581950216E-2</v>
      </c>
      <c r="AP276" s="5">
        <f t="shared" si="82"/>
        <v>2016.293544803458</v>
      </c>
      <c r="AQ276" s="35">
        <f t="shared" si="83"/>
        <v>7.7499999999999999E-2</v>
      </c>
      <c r="AR276" s="5">
        <f t="shared" si="113"/>
        <v>330368.45401849691</v>
      </c>
      <c r="AS276" s="5">
        <f t="shared" si="114"/>
        <v>912176.94467911078</v>
      </c>
      <c r="AT276" s="5">
        <f t="shared" si="84"/>
        <v>309631.54598150298</v>
      </c>
      <c r="AU276" s="5">
        <f t="shared" si="85"/>
        <v>1242545.3986976077</v>
      </c>
      <c r="AV276" s="150"/>
      <c r="AW276" s="2">
        <v>271</v>
      </c>
      <c r="AX276" s="118">
        <v>53083</v>
      </c>
      <c r="AY276" s="5">
        <f t="shared" si="115"/>
        <v>307318.85684013116</v>
      </c>
      <c r="AZ276" s="5">
        <f t="shared" si="116"/>
        <v>4474.9728547377763</v>
      </c>
      <c r="BA276" s="5">
        <f t="shared" si="86"/>
        <v>2554.2299994869568</v>
      </c>
      <c r="BB276" s="35">
        <f t="shared" si="87"/>
        <v>9.9736021111741152E-2</v>
      </c>
      <c r="BC276" s="5">
        <f t="shared" si="88"/>
        <v>1920.7428552508195</v>
      </c>
      <c r="BD276" s="35">
        <f t="shared" si="89"/>
        <v>7.4999999999999997E-2</v>
      </c>
      <c r="BE276" s="5">
        <f t="shared" si="117"/>
        <v>335235.37315935595</v>
      </c>
      <c r="BF276" s="5">
        <f t="shared" si="118"/>
        <v>877482.27047458116</v>
      </c>
      <c r="BG276" s="5">
        <f t="shared" si="90"/>
        <v>304764.62684064423</v>
      </c>
      <c r="BH276" s="5">
        <f t="shared" si="91"/>
        <v>1212717.643633937</v>
      </c>
      <c r="BI276" s="150"/>
      <c r="BJ276" s="2">
        <v>271</v>
      </c>
      <c r="BK276" s="118">
        <v>53083</v>
      </c>
      <c r="BL276" s="5">
        <f t="shared" si="119"/>
        <v>302410.59716079722</v>
      </c>
      <c r="BM276" s="5">
        <f t="shared" si="120"/>
        <v>4365.9281923596263</v>
      </c>
      <c r="BN276" s="5">
        <f t="shared" si="92"/>
        <v>2538.8641678464764</v>
      </c>
      <c r="BO276" s="35">
        <f t="shared" si="93"/>
        <v>0.10074504762793809</v>
      </c>
      <c r="BP276" s="5">
        <f t="shared" si="94"/>
        <v>1827.0640245131499</v>
      </c>
      <c r="BQ276" s="35">
        <f t="shared" si="95"/>
        <v>7.2499999999999995E-2</v>
      </c>
      <c r="BR276" s="5">
        <f t="shared" si="121"/>
        <v>340128.26700704946</v>
      </c>
      <c r="BS276" s="5">
        <f t="shared" si="122"/>
        <v>843038.27312240889</v>
      </c>
      <c r="BT276" s="5">
        <f t="shared" si="96"/>
        <v>299871.73299295077</v>
      </c>
      <c r="BU276" s="5">
        <f t="shared" si="97"/>
        <v>1183166.5401294583</v>
      </c>
      <c r="BV276" s="150"/>
      <c r="BW276" s="2">
        <v>271</v>
      </c>
      <c r="BX276" s="118">
        <v>53083</v>
      </c>
      <c r="BY276" s="5">
        <f t="shared" si="123"/>
        <v>297477.63217974937</v>
      </c>
      <c r="BZ276" s="5">
        <f t="shared" si="124"/>
        <v>4257.9359691467689</v>
      </c>
      <c r="CA276" s="5">
        <f t="shared" si="98"/>
        <v>2522.6497814315644</v>
      </c>
      <c r="CB276" s="35">
        <f t="shared" si="99"/>
        <v>0.10176159180562253</v>
      </c>
      <c r="CC276" s="5">
        <f t="shared" si="100"/>
        <v>1735.2861877152047</v>
      </c>
      <c r="CD276" s="35">
        <f t="shared" si="101"/>
        <v>7.0000000000000007E-2</v>
      </c>
      <c r="CE276" s="5">
        <f t="shared" si="125"/>
        <v>345045.01760168263</v>
      </c>
      <c r="CF276" s="5">
        <f t="shared" si="126"/>
        <v>808855.63003709272</v>
      </c>
      <c r="CG276" s="5">
        <f t="shared" si="102"/>
        <v>294954.98239831784</v>
      </c>
      <c r="CH276" s="5">
        <f t="shared" si="103"/>
        <v>1153900.6476387754</v>
      </c>
    </row>
    <row r="277" spans="9:86" ht="14.25" customHeight="1">
      <c r="I277" s="150"/>
      <c r="J277" s="2">
        <v>272</v>
      </c>
      <c r="K277" s="118">
        <v>53114</v>
      </c>
      <c r="L277" s="5">
        <f t="shared" si="104"/>
        <v>319279.42644428852</v>
      </c>
      <c r="M277" s="5">
        <f t="shared" si="67"/>
        <v>4808.1062659259223</v>
      </c>
      <c r="N277" s="5">
        <f t="shared" si="68"/>
        <v>2613.0602091214387</v>
      </c>
      <c r="O277" s="35">
        <f t="shared" si="69"/>
        <v>9.8210908415449494E-2</v>
      </c>
      <c r="P277" s="5">
        <f t="shared" si="70"/>
        <v>2195.0460568044837</v>
      </c>
      <c r="Q277" s="35">
        <f t="shared" si="71"/>
        <v>8.2500000000000004E-2</v>
      </c>
      <c r="R277" s="5">
        <f t="shared" si="105"/>
        <v>323333.63376483391</v>
      </c>
      <c r="S277" s="5">
        <f t="shared" si="106"/>
        <v>984471.27056701703</v>
      </c>
      <c r="T277" s="5">
        <f t="shared" si="72"/>
        <v>316666.36623516708</v>
      </c>
      <c r="U277" s="5">
        <f t="shared" si="73"/>
        <v>1307804.9043318508</v>
      </c>
      <c r="V277" s="150"/>
      <c r="W277" s="2">
        <v>272</v>
      </c>
      <c r="X277" s="118">
        <v>53114</v>
      </c>
      <c r="Y277" s="5">
        <f t="shared" si="107"/>
        <v>314470.45980048174</v>
      </c>
      <c r="Z277" s="5">
        <f t="shared" si="108"/>
        <v>4696.0932728280159</v>
      </c>
      <c r="AA277" s="5">
        <f t="shared" si="74"/>
        <v>2599.623540824804</v>
      </c>
      <c r="AB277" s="35">
        <f t="shared" si="75"/>
        <v>9.9200040950396001E-2</v>
      </c>
      <c r="AC277" s="5">
        <f t="shared" si="76"/>
        <v>2096.4697320032119</v>
      </c>
      <c r="AD277" s="35">
        <f t="shared" si="77"/>
        <v>8.0000000000000016E-2</v>
      </c>
      <c r="AE277" s="5">
        <f t="shared" si="109"/>
        <v>328129.16374034295</v>
      </c>
      <c r="AF277" s="5">
        <f t="shared" si="110"/>
        <v>949208.20646887738</v>
      </c>
      <c r="AG277" s="5">
        <f t="shared" si="78"/>
        <v>311870.83625965693</v>
      </c>
      <c r="AH277" s="5">
        <f t="shared" si="79"/>
        <v>1277337.3702092203</v>
      </c>
      <c r="AI277" s="150"/>
      <c r="AJ277" s="2">
        <v>272</v>
      </c>
      <c r="AK277" s="118">
        <v>53114</v>
      </c>
      <c r="AL277" s="5">
        <f t="shared" si="111"/>
        <v>309631.54598150298</v>
      </c>
      <c r="AM277" s="5">
        <f t="shared" si="112"/>
        <v>4585.0383715778862</v>
      </c>
      <c r="AN277" s="5">
        <f t="shared" si="80"/>
        <v>2585.3346371140128</v>
      </c>
      <c r="AO277" s="35">
        <f t="shared" si="81"/>
        <v>0.10019655958188928</v>
      </c>
      <c r="AP277" s="5">
        <f t="shared" si="82"/>
        <v>1999.7037344638734</v>
      </c>
      <c r="AQ277" s="35">
        <f t="shared" si="83"/>
        <v>7.7499999999999999E-2</v>
      </c>
      <c r="AR277" s="5">
        <f t="shared" si="113"/>
        <v>332953.78865561093</v>
      </c>
      <c r="AS277" s="5">
        <f t="shared" si="114"/>
        <v>914176.64841357467</v>
      </c>
      <c r="AT277" s="5">
        <f t="shared" si="84"/>
        <v>307046.21134438895</v>
      </c>
      <c r="AU277" s="5">
        <f t="shared" si="85"/>
        <v>1247130.4370691855</v>
      </c>
      <c r="AV277" s="150"/>
      <c r="AW277" s="2">
        <v>272</v>
      </c>
      <c r="AX277" s="118">
        <v>53114</v>
      </c>
      <c r="AY277" s="5">
        <f t="shared" si="115"/>
        <v>304764.62684064423</v>
      </c>
      <c r="AZ277" s="5">
        <f t="shared" si="116"/>
        <v>4474.9728547377763</v>
      </c>
      <c r="BA277" s="5">
        <f t="shared" si="86"/>
        <v>2570.1939369837501</v>
      </c>
      <c r="BB277" s="35">
        <f t="shared" si="87"/>
        <v>0.10120048236415534</v>
      </c>
      <c r="BC277" s="5">
        <f t="shared" si="88"/>
        <v>1904.7789177540262</v>
      </c>
      <c r="BD277" s="35">
        <f t="shared" si="89"/>
        <v>7.4999999999999997E-2</v>
      </c>
      <c r="BE277" s="5">
        <f t="shared" si="117"/>
        <v>337805.56709633971</v>
      </c>
      <c r="BF277" s="5">
        <f t="shared" si="118"/>
        <v>879387.04939233523</v>
      </c>
      <c r="BG277" s="5">
        <f t="shared" si="90"/>
        <v>302194.43290366046</v>
      </c>
      <c r="BH277" s="5">
        <f t="shared" si="91"/>
        <v>1217192.6164886749</v>
      </c>
      <c r="BI277" s="150"/>
      <c r="BJ277" s="2">
        <v>272</v>
      </c>
      <c r="BK277" s="118">
        <v>53114</v>
      </c>
      <c r="BL277" s="5">
        <f t="shared" si="119"/>
        <v>299871.73299295077</v>
      </c>
      <c r="BM277" s="5">
        <f t="shared" si="120"/>
        <v>4365.9281923596263</v>
      </c>
      <c r="BN277" s="5">
        <f t="shared" si="92"/>
        <v>2554.2031388605487</v>
      </c>
      <c r="BO277" s="35">
        <f t="shared" si="93"/>
        <v>0.10221182690482901</v>
      </c>
      <c r="BP277" s="5">
        <f t="shared" si="94"/>
        <v>1811.7250534990776</v>
      </c>
      <c r="BQ277" s="35">
        <f t="shared" si="95"/>
        <v>7.2499999999999995E-2</v>
      </c>
      <c r="BR277" s="5">
        <f t="shared" si="121"/>
        <v>342682.47014590999</v>
      </c>
      <c r="BS277" s="5">
        <f t="shared" si="122"/>
        <v>844849.998175908</v>
      </c>
      <c r="BT277" s="5">
        <f t="shared" si="96"/>
        <v>297317.52985409024</v>
      </c>
      <c r="BU277" s="5">
        <f t="shared" si="97"/>
        <v>1187532.4683218179</v>
      </c>
      <c r="BV277" s="150"/>
      <c r="BW277" s="2">
        <v>272</v>
      </c>
      <c r="BX277" s="118">
        <v>53114</v>
      </c>
      <c r="BY277" s="5">
        <f t="shared" si="123"/>
        <v>294954.98239831784</v>
      </c>
      <c r="BZ277" s="5">
        <f t="shared" si="124"/>
        <v>4257.9359691467689</v>
      </c>
      <c r="CA277" s="5">
        <f t="shared" si="98"/>
        <v>2537.3652384899151</v>
      </c>
      <c r="CB277" s="35">
        <f t="shared" si="99"/>
        <v>0.10323061036060205</v>
      </c>
      <c r="CC277" s="5">
        <f t="shared" si="100"/>
        <v>1720.570730656854</v>
      </c>
      <c r="CD277" s="35">
        <f t="shared" si="101"/>
        <v>7.0000000000000007E-2</v>
      </c>
      <c r="CE277" s="5">
        <f t="shared" si="125"/>
        <v>347582.38284017256</v>
      </c>
      <c r="CF277" s="5">
        <f t="shared" si="126"/>
        <v>810576.20076774957</v>
      </c>
      <c r="CG277" s="5">
        <f t="shared" si="102"/>
        <v>292417.6171598279</v>
      </c>
      <c r="CH277" s="5">
        <f t="shared" si="103"/>
        <v>1158158.5836079221</v>
      </c>
    </row>
    <row r="278" spans="9:86" ht="14.25" customHeight="1">
      <c r="I278" s="150"/>
      <c r="J278" s="2">
        <v>273</v>
      </c>
      <c r="K278" s="118">
        <v>53144</v>
      </c>
      <c r="L278" s="5">
        <f t="shared" si="104"/>
        <v>316666.36623516708</v>
      </c>
      <c r="M278" s="5">
        <f t="shared" si="67"/>
        <v>4808.1062659259223</v>
      </c>
      <c r="N278" s="5">
        <f t="shared" si="68"/>
        <v>2631.0249980591489</v>
      </c>
      <c r="O278" s="35">
        <f t="shared" si="69"/>
        <v>9.9702094516924911E-2</v>
      </c>
      <c r="P278" s="5">
        <f t="shared" si="70"/>
        <v>2177.0812678667735</v>
      </c>
      <c r="Q278" s="35">
        <f t="shared" si="71"/>
        <v>8.249999999999999E-2</v>
      </c>
      <c r="R278" s="5">
        <f t="shared" si="105"/>
        <v>325964.65876289306</v>
      </c>
      <c r="S278" s="5">
        <f t="shared" si="106"/>
        <v>986648.3518348838</v>
      </c>
      <c r="T278" s="5">
        <f t="shared" si="72"/>
        <v>314035.34123710793</v>
      </c>
      <c r="U278" s="5">
        <f t="shared" si="73"/>
        <v>1312613.0105977769</v>
      </c>
      <c r="V278" s="150"/>
      <c r="W278" s="2">
        <v>273</v>
      </c>
      <c r="X278" s="118">
        <v>53144</v>
      </c>
      <c r="Y278" s="5">
        <f t="shared" si="107"/>
        <v>311870.83625965693</v>
      </c>
      <c r="Z278" s="5">
        <f t="shared" si="108"/>
        <v>4696.0932728280159</v>
      </c>
      <c r="AA278" s="5">
        <f t="shared" si="74"/>
        <v>2616.954364430303</v>
      </c>
      <c r="AB278" s="35">
        <f t="shared" si="75"/>
        <v>0.10069377678847084</v>
      </c>
      <c r="AC278" s="5">
        <f t="shared" si="76"/>
        <v>2079.1389083977128</v>
      </c>
      <c r="AD278" s="35">
        <f t="shared" si="77"/>
        <v>7.9999999999999988E-2</v>
      </c>
      <c r="AE278" s="5">
        <f t="shared" si="109"/>
        <v>330746.11810477322</v>
      </c>
      <c r="AF278" s="5">
        <f t="shared" si="110"/>
        <v>951287.34537727514</v>
      </c>
      <c r="AG278" s="5">
        <f t="shared" si="78"/>
        <v>309253.88189522666</v>
      </c>
      <c r="AH278" s="5">
        <f t="shared" si="79"/>
        <v>1282033.4634820484</v>
      </c>
      <c r="AI278" s="150"/>
      <c r="AJ278" s="2">
        <v>273</v>
      </c>
      <c r="AK278" s="118">
        <v>53144</v>
      </c>
      <c r="AL278" s="5">
        <f t="shared" si="111"/>
        <v>307046.21134438895</v>
      </c>
      <c r="AM278" s="5">
        <f t="shared" si="112"/>
        <v>4585.0383715778862</v>
      </c>
      <c r="AN278" s="5">
        <f t="shared" si="80"/>
        <v>2602.0315899787074</v>
      </c>
      <c r="AO278" s="35">
        <f t="shared" si="81"/>
        <v>0.10169276781833542</v>
      </c>
      <c r="AP278" s="5">
        <f t="shared" si="82"/>
        <v>1983.0067815991786</v>
      </c>
      <c r="AQ278" s="35">
        <f t="shared" si="83"/>
        <v>7.7499999999999999E-2</v>
      </c>
      <c r="AR278" s="5">
        <f t="shared" si="113"/>
        <v>335555.82024558965</v>
      </c>
      <c r="AS278" s="5">
        <f t="shared" si="114"/>
        <v>916159.65519517381</v>
      </c>
      <c r="AT278" s="5">
        <f t="shared" si="84"/>
        <v>304444.17975441023</v>
      </c>
      <c r="AU278" s="5">
        <f t="shared" si="85"/>
        <v>1251715.4754407634</v>
      </c>
      <c r="AV278" s="150"/>
      <c r="AW278" s="2">
        <v>273</v>
      </c>
      <c r="AX278" s="118">
        <v>53144</v>
      </c>
      <c r="AY278" s="5">
        <f t="shared" si="115"/>
        <v>302194.43290366046</v>
      </c>
      <c r="AZ278" s="5">
        <f t="shared" si="116"/>
        <v>4474.9728547377763</v>
      </c>
      <c r="BA278" s="5">
        <f t="shared" si="86"/>
        <v>2586.2576490898982</v>
      </c>
      <c r="BB278" s="35">
        <f t="shared" si="87"/>
        <v>0.10269908512501538</v>
      </c>
      <c r="BC278" s="5">
        <f t="shared" si="88"/>
        <v>1888.7152056478778</v>
      </c>
      <c r="BD278" s="35">
        <f t="shared" si="89"/>
        <v>7.4999999999999997E-2</v>
      </c>
      <c r="BE278" s="5">
        <f t="shared" si="117"/>
        <v>340391.82474542962</v>
      </c>
      <c r="BF278" s="5">
        <f t="shared" si="118"/>
        <v>881275.7645979831</v>
      </c>
      <c r="BG278" s="5">
        <f t="shared" si="90"/>
        <v>299608.17525457055</v>
      </c>
      <c r="BH278" s="5">
        <f t="shared" si="91"/>
        <v>1221667.5893434128</v>
      </c>
      <c r="BI278" s="150"/>
      <c r="BJ278" s="2">
        <v>273</v>
      </c>
      <c r="BK278" s="118">
        <v>53144</v>
      </c>
      <c r="BL278" s="5">
        <f t="shared" si="119"/>
        <v>297317.52985409024</v>
      </c>
      <c r="BM278" s="5">
        <f t="shared" si="120"/>
        <v>4365.9281923596263</v>
      </c>
      <c r="BN278" s="5">
        <f t="shared" si="92"/>
        <v>2569.634782824498</v>
      </c>
      <c r="BO278" s="35">
        <f t="shared" si="93"/>
        <v>0.10371274579412346</v>
      </c>
      <c r="BP278" s="5">
        <f t="shared" si="94"/>
        <v>1796.2934095351286</v>
      </c>
      <c r="BQ278" s="35">
        <f t="shared" si="95"/>
        <v>7.2499999999999995E-2</v>
      </c>
      <c r="BR278" s="5">
        <f t="shared" si="121"/>
        <v>345252.10492873448</v>
      </c>
      <c r="BS278" s="5">
        <f t="shared" si="122"/>
        <v>846646.29158544308</v>
      </c>
      <c r="BT278" s="5">
        <f t="shared" si="96"/>
        <v>294747.89507126575</v>
      </c>
      <c r="BU278" s="5">
        <f t="shared" si="97"/>
        <v>1191898.3965141776</v>
      </c>
      <c r="BV278" s="150"/>
      <c r="BW278" s="2">
        <v>273</v>
      </c>
      <c r="BX278" s="118">
        <v>53144</v>
      </c>
      <c r="BY278" s="5">
        <f t="shared" si="123"/>
        <v>292417.6171598279</v>
      </c>
      <c r="BZ278" s="5">
        <f t="shared" si="124"/>
        <v>4257.9359691467689</v>
      </c>
      <c r="CA278" s="5">
        <f t="shared" si="98"/>
        <v>2552.1665357144393</v>
      </c>
      <c r="CB278" s="35">
        <f t="shared" si="99"/>
        <v>0.10473376647424731</v>
      </c>
      <c r="CC278" s="5">
        <f t="shared" si="100"/>
        <v>1705.7694334323296</v>
      </c>
      <c r="CD278" s="35">
        <f t="shared" si="101"/>
        <v>7.0000000000000007E-2</v>
      </c>
      <c r="CE278" s="5">
        <f t="shared" si="125"/>
        <v>350134.54937588703</v>
      </c>
      <c r="CF278" s="5">
        <f t="shared" si="126"/>
        <v>812281.97020118195</v>
      </c>
      <c r="CG278" s="5">
        <f t="shared" si="102"/>
        <v>289865.45062411344</v>
      </c>
      <c r="CH278" s="5">
        <f t="shared" si="103"/>
        <v>1162416.519577069</v>
      </c>
    </row>
    <row r="279" spans="9:86" ht="14.25" customHeight="1">
      <c r="I279" s="150"/>
      <c r="J279" s="2">
        <v>274</v>
      </c>
      <c r="K279" s="118">
        <v>53175</v>
      </c>
      <c r="L279" s="5">
        <f t="shared" si="104"/>
        <v>314035.34123710793</v>
      </c>
      <c r="M279" s="5">
        <f t="shared" si="67"/>
        <v>4808.1062659259223</v>
      </c>
      <c r="N279" s="5">
        <f t="shared" si="68"/>
        <v>2649.1132949208054</v>
      </c>
      <c r="O279" s="35">
        <f t="shared" si="69"/>
        <v>0.10122860507934858</v>
      </c>
      <c r="P279" s="5">
        <f t="shared" si="70"/>
        <v>2158.9929710051169</v>
      </c>
      <c r="Q279" s="35">
        <f t="shared" si="71"/>
        <v>8.2500000000000004E-2</v>
      </c>
      <c r="R279" s="5">
        <f t="shared" si="105"/>
        <v>328613.77205781388</v>
      </c>
      <c r="S279" s="5">
        <f t="shared" si="106"/>
        <v>988807.34480588895</v>
      </c>
      <c r="T279" s="5">
        <f t="shared" si="72"/>
        <v>311386.22794218711</v>
      </c>
      <c r="U279" s="5">
        <f t="shared" si="73"/>
        <v>1317421.1168637029</v>
      </c>
      <c r="V279" s="150"/>
      <c r="W279" s="2">
        <v>274</v>
      </c>
      <c r="X279" s="118">
        <v>53175</v>
      </c>
      <c r="Y279" s="5">
        <f t="shared" si="107"/>
        <v>309253.88189522666</v>
      </c>
      <c r="Z279" s="5">
        <f t="shared" si="108"/>
        <v>4696.0932728280159</v>
      </c>
      <c r="AA279" s="5">
        <f t="shared" si="74"/>
        <v>2634.400726859838</v>
      </c>
      <c r="AB279" s="35">
        <f t="shared" si="75"/>
        <v>0.10222283558279888</v>
      </c>
      <c r="AC279" s="5">
        <f t="shared" si="76"/>
        <v>2061.6925459681779</v>
      </c>
      <c r="AD279" s="35">
        <f t="shared" si="77"/>
        <v>0.08</v>
      </c>
      <c r="AE279" s="5">
        <f t="shared" si="109"/>
        <v>333380.51883163309</v>
      </c>
      <c r="AF279" s="5">
        <f t="shared" si="110"/>
        <v>953349.03792324336</v>
      </c>
      <c r="AG279" s="5">
        <f t="shared" si="78"/>
        <v>306619.48116836679</v>
      </c>
      <c r="AH279" s="5">
        <f t="shared" si="79"/>
        <v>1286729.5567548764</v>
      </c>
      <c r="AI279" s="150"/>
      <c r="AJ279" s="2">
        <v>274</v>
      </c>
      <c r="AK279" s="118">
        <v>53175</v>
      </c>
      <c r="AL279" s="5">
        <f t="shared" si="111"/>
        <v>304444.17975441023</v>
      </c>
      <c r="AM279" s="5">
        <f t="shared" si="112"/>
        <v>4585.0383715778862</v>
      </c>
      <c r="AN279" s="5">
        <f t="shared" si="80"/>
        <v>2618.8363773306537</v>
      </c>
      <c r="AO279" s="35">
        <f t="shared" si="81"/>
        <v>0.10322429731886705</v>
      </c>
      <c r="AP279" s="5">
        <f t="shared" si="82"/>
        <v>1966.2019942472327</v>
      </c>
      <c r="AQ279" s="35">
        <f t="shared" si="83"/>
        <v>7.7499999999999999E-2</v>
      </c>
      <c r="AR279" s="5">
        <f t="shared" si="113"/>
        <v>338174.6566229203</v>
      </c>
      <c r="AS279" s="5">
        <f t="shared" si="114"/>
        <v>918125.85718942108</v>
      </c>
      <c r="AT279" s="5">
        <f t="shared" si="84"/>
        <v>301825.34337707958</v>
      </c>
      <c r="AU279" s="5">
        <f t="shared" si="85"/>
        <v>1256300.5138123413</v>
      </c>
      <c r="AV279" s="150"/>
      <c r="AW279" s="2">
        <v>274</v>
      </c>
      <c r="AX279" s="118">
        <v>53175</v>
      </c>
      <c r="AY279" s="5">
        <f t="shared" si="115"/>
        <v>299608.17525457055</v>
      </c>
      <c r="AZ279" s="5">
        <f t="shared" si="116"/>
        <v>4474.9728547377763</v>
      </c>
      <c r="BA279" s="5">
        <f t="shared" si="86"/>
        <v>2602.4217593967105</v>
      </c>
      <c r="BB279" s="35">
        <f t="shared" si="87"/>
        <v>0.10423300728101251</v>
      </c>
      <c r="BC279" s="5">
        <f t="shared" si="88"/>
        <v>1872.5510953410658</v>
      </c>
      <c r="BD279" s="35">
        <f t="shared" si="89"/>
        <v>7.4999999999999997E-2</v>
      </c>
      <c r="BE279" s="5">
        <f t="shared" si="117"/>
        <v>342994.24650482635</v>
      </c>
      <c r="BF279" s="5">
        <f t="shared" si="118"/>
        <v>883148.3156933242</v>
      </c>
      <c r="BG279" s="5">
        <f t="shared" si="90"/>
        <v>297005.75349517382</v>
      </c>
      <c r="BH279" s="5">
        <f t="shared" si="91"/>
        <v>1226142.5621981504</v>
      </c>
      <c r="BI279" s="150"/>
      <c r="BJ279" s="2">
        <v>274</v>
      </c>
      <c r="BK279" s="118">
        <v>53175</v>
      </c>
      <c r="BL279" s="5">
        <f t="shared" si="119"/>
        <v>294747.89507126575</v>
      </c>
      <c r="BM279" s="5">
        <f t="shared" si="120"/>
        <v>4365.9281923596263</v>
      </c>
      <c r="BN279" s="5">
        <f t="shared" si="92"/>
        <v>2585.1596596373956</v>
      </c>
      <c r="BO279" s="35">
        <f t="shared" si="93"/>
        <v>0.10524898204327499</v>
      </c>
      <c r="BP279" s="5">
        <f t="shared" si="94"/>
        <v>1780.7685327222305</v>
      </c>
      <c r="BQ279" s="35">
        <f t="shared" si="95"/>
        <v>7.2499999999999995E-2</v>
      </c>
      <c r="BR279" s="5">
        <f t="shared" si="121"/>
        <v>347837.26458837185</v>
      </c>
      <c r="BS279" s="5">
        <f t="shared" si="122"/>
        <v>848427.06011816533</v>
      </c>
      <c r="BT279" s="5">
        <f t="shared" si="96"/>
        <v>292162.73541162838</v>
      </c>
      <c r="BU279" s="5">
        <f t="shared" si="97"/>
        <v>1196264.3247065372</v>
      </c>
      <c r="BV279" s="150"/>
      <c r="BW279" s="2">
        <v>274</v>
      </c>
      <c r="BX279" s="118">
        <v>53175</v>
      </c>
      <c r="BY279" s="5">
        <f t="shared" si="123"/>
        <v>289865.45062411344</v>
      </c>
      <c r="BZ279" s="5">
        <f t="shared" si="124"/>
        <v>4257.9359691467689</v>
      </c>
      <c r="CA279" s="5">
        <f t="shared" si="98"/>
        <v>2567.0541738394404</v>
      </c>
      <c r="CB279" s="35">
        <f t="shared" si="99"/>
        <v>0.1062722377563361</v>
      </c>
      <c r="CC279" s="5">
        <f t="shared" si="100"/>
        <v>1690.8817953073285</v>
      </c>
      <c r="CD279" s="35">
        <f t="shared" si="101"/>
        <v>7.0000000000000007E-2</v>
      </c>
      <c r="CE279" s="5">
        <f t="shared" si="125"/>
        <v>352701.60354972648</v>
      </c>
      <c r="CF279" s="5">
        <f t="shared" si="126"/>
        <v>813972.85199648922</v>
      </c>
      <c r="CG279" s="5">
        <f t="shared" si="102"/>
        <v>287298.39645027398</v>
      </c>
      <c r="CH279" s="5">
        <f t="shared" si="103"/>
        <v>1166674.4555462156</v>
      </c>
    </row>
    <row r="280" spans="9:86" ht="14.25" customHeight="1">
      <c r="I280" s="150"/>
      <c r="J280" s="2">
        <v>275</v>
      </c>
      <c r="K280" s="118">
        <v>53206</v>
      </c>
      <c r="L280" s="5">
        <f t="shared" si="104"/>
        <v>311386.22794218711</v>
      </c>
      <c r="M280" s="5">
        <f t="shared" si="67"/>
        <v>4808.1062659259223</v>
      </c>
      <c r="N280" s="5">
        <f t="shared" si="68"/>
        <v>2667.3259488233862</v>
      </c>
      <c r="O280" s="35">
        <f t="shared" si="69"/>
        <v>0.10279167321370206</v>
      </c>
      <c r="P280" s="5">
        <f t="shared" si="70"/>
        <v>2140.7803171025362</v>
      </c>
      <c r="Q280" s="35">
        <f t="shared" si="71"/>
        <v>8.249999999999999E-2</v>
      </c>
      <c r="R280" s="5">
        <f t="shared" si="105"/>
        <v>331281.09800663724</v>
      </c>
      <c r="S280" s="5">
        <f t="shared" si="106"/>
        <v>990948.12512299151</v>
      </c>
      <c r="T280" s="5">
        <f t="shared" si="72"/>
        <v>308718.90199336375</v>
      </c>
      <c r="U280" s="5">
        <f t="shared" si="73"/>
        <v>1322229.2231296287</v>
      </c>
      <c r="V280" s="150"/>
      <c r="W280" s="2">
        <v>275</v>
      </c>
      <c r="X280" s="118">
        <v>53206</v>
      </c>
      <c r="Y280" s="5">
        <f t="shared" si="107"/>
        <v>306619.48116836679</v>
      </c>
      <c r="Z280" s="5">
        <f t="shared" si="108"/>
        <v>4696.0932728280159</v>
      </c>
      <c r="AA280" s="5">
        <f t="shared" si="74"/>
        <v>2651.963398372237</v>
      </c>
      <c r="AB280" s="35">
        <f t="shared" si="75"/>
        <v>0.10378845029416872</v>
      </c>
      <c r="AC280" s="5">
        <f t="shared" si="76"/>
        <v>2044.1298744557787</v>
      </c>
      <c r="AD280" s="35">
        <f t="shared" si="77"/>
        <v>0.08</v>
      </c>
      <c r="AE280" s="5">
        <f t="shared" si="109"/>
        <v>336032.48223000532</v>
      </c>
      <c r="AF280" s="5">
        <f t="shared" si="110"/>
        <v>955393.1677976991</v>
      </c>
      <c r="AG280" s="5">
        <f t="shared" si="78"/>
        <v>303967.51776999456</v>
      </c>
      <c r="AH280" s="5">
        <f t="shared" si="79"/>
        <v>1291425.6500277044</v>
      </c>
      <c r="AI280" s="150"/>
      <c r="AJ280" s="2">
        <v>275</v>
      </c>
      <c r="AK280" s="118">
        <v>53206</v>
      </c>
      <c r="AL280" s="5">
        <f t="shared" si="111"/>
        <v>301825.34337707958</v>
      </c>
      <c r="AM280" s="5">
        <f t="shared" si="112"/>
        <v>4585.0383715778862</v>
      </c>
      <c r="AN280" s="5">
        <f t="shared" si="80"/>
        <v>2635.749695600914</v>
      </c>
      <c r="AO280" s="35">
        <f t="shared" si="81"/>
        <v>0.10479238089591403</v>
      </c>
      <c r="AP280" s="5">
        <f t="shared" si="82"/>
        <v>1949.2886759769722</v>
      </c>
      <c r="AQ280" s="35">
        <f t="shared" si="83"/>
        <v>7.7499999999999999E-2</v>
      </c>
      <c r="AR280" s="5">
        <f t="shared" si="113"/>
        <v>340810.40631852124</v>
      </c>
      <c r="AS280" s="5">
        <f t="shared" si="114"/>
        <v>920075.14586539799</v>
      </c>
      <c r="AT280" s="5">
        <f t="shared" si="84"/>
        <v>299189.59368147864</v>
      </c>
      <c r="AU280" s="5">
        <f t="shared" si="85"/>
        <v>1260885.5521839191</v>
      </c>
      <c r="AV280" s="150"/>
      <c r="AW280" s="2">
        <v>275</v>
      </c>
      <c r="AX280" s="118">
        <v>53206</v>
      </c>
      <c r="AY280" s="5">
        <f t="shared" si="115"/>
        <v>297005.75349517382</v>
      </c>
      <c r="AZ280" s="5">
        <f t="shared" si="116"/>
        <v>4474.9728547377763</v>
      </c>
      <c r="BA280" s="5">
        <f t="shared" si="86"/>
        <v>2618.6868953929397</v>
      </c>
      <c r="BB280" s="35">
        <f t="shared" si="87"/>
        <v>0.10580348149796331</v>
      </c>
      <c r="BC280" s="5">
        <f t="shared" si="88"/>
        <v>1856.2859593448363</v>
      </c>
      <c r="BD280" s="35">
        <f t="shared" si="89"/>
        <v>7.4999999999999997E-2</v>
      </c>
      <c r="BE280" s="5">
        <f t="shared" si="117"/>
        <v>345612.93340021931</v>
      </c>
      <c r="BF280" s="5">
        <f t="shared" si="118"/>
        <v>885004.60165266902</v>
      </c>
      <c r="BG280" s="5">
        <f t="shared" si="90"/>
        <v>294387.06659978087</v>
      </c>
      <c r="BH280" s="5">
        <f t="shared" si="91"/>
        <v>1230617.5350528883</v>
      </c>
      <c r="BI280" s="150"/>
      <c r="BJ280" s="2">
        <v>275</v>
      </c>
      <c r="BK280" s="118">
        <v>53206</v>
      </c>
      <c r="BL280" s="5">
        <f t="shared" si="119"/>
        <v>292162.73541162838</v>
      </c>
      <c r="BM280" s="5">
        <f t="shared" si="120"/>
        <v>4365.9281923596263</v>
      </c>
      <c r="BN280" s="5">
        <f t="shared" si="92"/>
        <v>2600.7783325810383</v>
      </c>
      <c r="BO280" s="35">
        <f t="shared" si="93"/>
        <v>0.10682176817314359</v>
      </c>
      <c r="BP280" s="5">
        <f t="shared" si="94"/>
        <v>1765.1498597785881</v>
      </c>
      <c r="BQ280" s="35">
        <f t="shared" si="95"/>
        <v>7.2499999999999995E-2</v>
      </c>
      <c r="BR280" s="5">
        <f t="shared" si="121"/>
        <v>350438.0429209529</v>
      </c>
      <c r="BS280" s="5">
        <f t="shared" si="122"/>
        <v>850192.20997794392</v>
      </c>
      <c r="BT280" s="5">
        <f t="shared" si="96"/>
        <v>289561.95707904734</v>
      </c>
      <c r="BU280" s="5">
        <f t="shared" si="97"/>
        <v>1200630.2528988968</v>
      </c>
      <c r="BV280" s="150"/>
      <c r="BW280" s="2">
        <v>275</v>
      </c>
      <c r="BX280" s="118">
        <v>53206</v>
      </c>
      <c r="BY280" s="5">
        <f t="shared" si="123"/>
        <v>287298.39645027398</v>
      </c>
      <c r="BZ280" s="5">
        <f t="shared" si="124"/>
        <v>4257.9359691467689</v>
      </c>
      <c r="CA280" s="5">
        <f t="shared" si="98"/>
        <v>2582.0286565201704</v>
      </c>
      <c r="CB280" s="35">
        <f t="shared" si="99"/>
        <v>0.10784725658433969</v>
      </c>
      <c r="CC280" s="5">
        <f t="shared" si="100"/>
        <v>1675.9073126265982</v>
      </c>
      <c r="CD280" s="35">
        <f t="shared" si="101"/>
        <v>7.0000000000000007E-2</v>
      </c>
      <c r="CE280" s="5">
        <f t="shared" si="125"/>
        <v>355283.63220624666</v>
      </c>
      <c r="CF280" s="5">
        <f t="shared" si="126"/>
        <v>815648.75930911582</v>
      </c>
      <c r="CG280" s="5">
        <f t="shared" si="102"/>
        <v>284716.3677937538</v>
      </c>
      <c r="CH280" s="5">
        <f t="shared" si="103"/>
        <v>1170932.3915153625</v>
      </c>
    </row>
    <row r="281" spans="9:86" ht="14.25" customHeight="1">
      <c r="I281" s="150"/>
      <c r="J281" s="2">
        <v>276</v>
      </c>
      <c r="K281" s="118">
        <v>53236</v>
      </c>
      <c r="L281" s="5">
        <f t="shared" si="104"/>
        <v>308718.90199336375</v>
      </c>
      <c r="M281" s="5">
        <f t="shared" si="67"/>
        <v>4808.1062659259223</v>
      </c>
      <c r="N281" s="5">
        <f t="shared" si="68"/>
        <v>2685.6638147215467</v>
      </c>
      <c r="O281" s="35">
        <f t="shared" si="69"/>
        <v>0.10439259005058049</v>
      </c>
      <c r="P281" s="5">
        <f t="shared" si="70"/>
        <v>2122.4424512043756</v>
      </c>
      <c r="Q281" s="35">
        <f t="shared" si="71"/>
        <v>8.249999999999999E-2</v>
      </c>
      <c r="R281" s="5">
        <f t="shared" si="105"/>
        <v>333966.76182135881</v>
      </c>
      <c r="S281" s="5">
        <f t="shared" si="106"/>
        <v>993070.56757419591</v>
      </c>
      <c r="T281" s="5">
        <f t="shared" si="72"/>
        <v>306033.23817864218</v>
      </c>
      <c r="U281" s="5">
        <f t="shared" si="73"/>
        <v>1327037.3293955547</v>
      </c>
      <c r="V281" s="150"/>
      <c r="W281" s="2">
        <v>276</v>
      </c>
      <c r="X281" s="118">
        <v>53236</v>
      </c>
      <c r="Y281" s="5">
        <f t="shared" si="107"/>
        <v>303967.51776999456</v>
      </c>
      <c r="Z281" s="5">
        <f t="shared" si="108"/>
        <v>4696.0932728280159</v>
      </c>
      <c r="AA281" s="5">
        <f t="shared" si="74"/>
        <v>2669.6431543613853</v>
      </c>
      <c r="AB281" s="35">
        <f t="shared" si="75"/>
        <v>0.10539191189690648</v>
      </c>
      <c r="AC281" s="5">
        <f t="shared" si="76"/>
        <v>2026.4501184666306</v>
      </c>
      <c r="AD281" s="35">
        <f t="shared" si="77"/>
        <v>0.08</v>
      </c>
      <c r="AE281" s="5">
        <f t="shared" si="109"/>
        <v>338702.12538436672</v>
      </c>
      <c r="AF281" s="5">
        <f t="shared" si="110"/>
        <v>957419.61791616573</v>
      </c>
      <c r="AG281" s="5">
        <f t="shared" si="78"/>
        <v>301297.87461563316</v>
      </c>
      <c r="AH281" s="5">
        <f t="shared" si="79"/>
        <v>1296121.7433005325</v>
      </c>
      <c r="AI281" s="150"/>
      <c r="AJ281" s="2">
        <v>276</v>
      </c>
      <c r="AK281" s="118">
        <v>53236</v>
      </c>
      <c r="AL281" s="5">
        <f t="shared" si="111"/>
        <v>299189.59368147864</v>
      </c>
      <c r="AM281" s="5">
        <f t="shared" si="112"/>
        <v>4585.0383715778862</v>
      </c>
      <c r="AN281" s="5">
        <f t="shared" si="80"/>
        <v>2652.7722457183368</v>
      </c>
      <c r="AO281" s="35">
        <f t="shared" si="81"/>
        <v>0.10639830936937658</v>
      </c>
      <c r="AP281" s="5">
        <f t="shared" si="82"/>
        <v>1932.2661258595494</v>
      </c>
      <c r="AQ281" s="35">
        <f t="shared" si="83"/>
        <v>7.7499999999999999E-2</v>
      </c>
      <c r="AR281" s="5">
        <f t="shared" si="113"/>
        <v>343463.17856423958</v>
      </c>
      <c r="AS281" s="5">
        <f t="shared" si="114"/>
        <v>922007.41199125757</v>
      </c>
      <c r="AT281" s="5">
        <f t="shared" si="84"/>
        <v>296536.8214357603</v>
      </c>
      <c r="AU281" s="5">
        <f t="shared" si="85"/>
        <v>1265470.5905554972</v>
      </c>
      <c r="AV281" s="150"/>
      <c r="AW281" s="2">
        <v>276</v>
      </c>
      <c r="AX281" s="118">
        <v>53236</v>
      </c>
      <c r="AY281" s="5">
        <f t="shared" si="115"/>
        <v>294387.06659978087</v>
      </c>
      <c r="AZ281" s="5">
        <f t="shared" si="116"/>
        <v>4474.9728547377763</v>
      </c>
      <c r="BA281" s="5">
        <f t="shared" si="86"/>
        <v>2635.0536884891462</v>
      </c>
      <c r="BB281" s="35">
        <f t="shared" si="87"/>
        <v>0.10741179844309537</v>
      </c>
      <c r="BC281" s="5">
        <f t="shared" si="88"/>
        <v>1839.9191662486303</v>
      </c>
      <c r="BD281" s="35">
        <f t="shared" si="89"/>
        <v>7.4999999999999997E-2</v>
      </c>
      <c r="BE281" s="5">
        <f t="shared" si="117"/>
        <v>348247.98708870844</v>
      </c>
      <c r="BF281" s="5">
        <f t="shared" si="118"/>
        <v>886844.52081891766</v>
      </c>
      <c r="BG281" s="5">
        <f t="shared" si="90"/>
        <v>291752.01291129173</v>
      </c>
      <c r="BH281" s="5">
        <f t="shared" si="91"/>
        <v>1235092.5079076262</v>
      </c>
      <c r="BI281" s="150"/>
      <c r="BJ281" s="2">
        <v>276</v>
      </c>
      <c r="BK281" s="118">
        <v>53236</v>
      </c>
      <c r="BL281" s="5">
        <f t="shared" si="119"/>
        <v>289561.95707904734</v>
      </c>
      <c r="BM281" s="5">
        <f t="shared" si="120"/>
        <v>4365.9281923596263</v>
      </c>
      <c r="BN281" s="5">
        <f t="shared" si="92"/>
        <v>2616.491368340382</v>
      </c>
      <c r="BO281" s="35">
        <f t="shared" si="93"/>
        <v>0.10843239469994773</v>
      </c>
      <c r="BP281" s="5">
        <f t="shared" si="94"/>
        <v>1749.4368240192443</v>
      </c>
      <c r="BQ281" s="35">
        <f t="shared" si="95"/>
        <v>7.2499999999999995E-2</v>
      </c>
      <c r="BR281" s="5">
        <f t="shared" si="121"/>
        <v>353054.53428929328</v>
      </c>
      <c r="BS281" s="5">
        <f t="shared" si="122"/>
        <v>851941.64680196322</v>
      </c>
      <c r="BT281" s="5">
        <f t="shared" si="96"/>
        <v>286945.46571070695</v>
      </c>
      <c r="BU281" s="5">
        <f t="shared" si="97"/>
        <v>1204996.1810912564</v>
      </c>
      <c r="BV281" s="150"/>
      <c r="BW281" s="2">
        <v>276</v>
      </c>
      <c r="BX281" s="118">
        <v>53236</v>
      </c>
      <c r="BY281" s="5">
        <f t="shared" si="123"/>
        <v>284716.3677937538</v>
      </c>
      <c r="BZ281" s="5">
        <f t="shared" si="124"/>
        <v>4257.9359691467689</v>
      </c>
      <c r="CA281" s="5">
        <f t="shared" si="98"/>
        <v>2597.0904903498717</v>
      </c>
      <c r="CB281" s="35">
        <f t="shared" si="99"/>
        <v>0.10946011332504141</v>
      </c>
      <c r="CC281" s="5">
        <f t="shared" si="100"/>
        <v>1660.8454787968972</v>
      </c>
      <c r="CD281" s="35">
        <f t="shared" si="101"/>
        <v>7.0000000000000007E-2</v>
      </c>
      <c r="CE281" s="5">
        <f t="shared" si="125"/>
        <v>357880.72269659652</v>
      </c>
      <c r="CF281" s="5">
        <f t="shared" si="126"/>
        <v>817309.60478791269</v>
      </c>
      <c r="CG281" s="5">
        <f t="shared" si="102"/>
        <v>282119.27730340394</v>
      </c>
      <c r="CH281" s="5">
        <f t="shared" si="103"/>
        <v>1175190.3274845092</v>
      </c>
    </row>
    <row r="282" spans="9:86" ht="14.25" customHeight="1">
      <c r="I282" s="150"/>
      <c r="J282" s="2">
        <v>277</v>
      </c>
      <c r="K282" s="118">
        <v>53267</v>
      </c>
      <c r="L282" s="5">
        <f t="shared" si="104"/>
        <v>306033.23817864218</v>
      </c>
      <c r="M282" s="5">
        <f t="shared" si="67"/>
        <v>4808.1062659259223</v>
      </c>
      <c r="N282" s="5">
        <f t="shared" si="68"/>
        <v>2704.1277534477572</v>
      </c>
      <c r="O282" s="35">
        <f t="shared" si="69"/>
        <v>0.10603270819371317</v>
      </c>
      <c r="P282" s="5">
        <f t="shared" si="70"/>
        <v>2103.9785124781652</v>
      </c>
      <c r="Q282" s="35">
        <f t="shared" si="71"/>
        <v>8.2500000000000018E-2</v>
      </c>
      <c r="R282" s="5">
        <f t="shared" si="105"/>
        <v>336670.88957480656</v>
      </c>
      <c r="S282" s="5">
        <f t="shared" si="106"/>
        <v>995174.54608667409</v>
      </c>
      <c r="T282" s="5">
        <f t="shared" si="72"/>
        <v>303329.11042519443</v>
      </c>
      <c r="U282" s="5">
        <f t="shared" si="73"/>
        <v>1331845.4356614808</v>
      </c>
      <c r="V282" s="150"/>
      <c r="W282" s="2">
        <v>277</v>
      </c>
      <c r="X282" s="118">
        <v>53267</v>
      </c>
      <c r="Y282" s="5">
        <f t="shared" si="107"/>
        <v>301297.87461563316</v>
      </c>
      <c r="Z282" s="5">
        <f t="shared" si="108"/>
        <v>4696.0932728280159</v>
      </c>
      <c r="AA282" s="5">
        <f t="shared" si="74"/>
        <v>2687.4407753904616</v>
      </c>
      <c r="AB282" s="35">
        <f t="shared" si="75"/>
        <v>0.10703457283203899</v>
      </c>
      <c r="AC282" s="5">
        <f t="shared" si="76"/>
        <v>2008.6524974375545</v>
      </c>
      <c r="AD282" s="35">
        <f t="shared" si="77"/>
        <v>0.08</v>
      </c>
      <c r="AE282" s="5">
        <f t="shared" si="109"/>
        <v>341389.5661597572</v>
      </c>
      <c r="AF282" s="5">
        <f t="shared" si="110"/>
        <v>959428.27041360328</v>
      </c>
      <c r="AG282" s="5">
        <f t="shared" si="78"/>
        <v>298610.43384024268</v>
      </c>
      <c r="AH282" s="5">
        <f t="shared" si="79"/>
        <v>1300817.8365733605</v>
      </c>
      <c r="AI282" s="150"/>
      <c r="AJ282" s="2">
        <v>277</v>
      </c>
      <c r="AK282" s="118">
        <v>53267</v>
      </c>
      <c r="AL282" s="5">
        <f t="shared" si="111"/>
        <v>296536.8214357603</v>
      </c>
      <c r="AM282" s="5">
        <f t="shared" si="112"/>
        <v>4585.0383715778862</v>
      </c>
      <c r="AN282" s="5">
        <f t="shared" si="80"/>
        <v>2669.9047331386009</v>
      </c>
      <c r="AO282" s="35">
        <f t="shared" si="81"/>
        <v>0.10804343501943112</v>
      </c>
      <c r="AP282" s="5">
        <f t="shared" si="82"/>
        <v>1915.1336384392853</v>
      </c>
      <c r="AQ282" s="35">
        <f t="shared" si="83"/>
        <v>7.7499999999999999E-2</v>
      </c>
      <c r="AR282" s="5">
        <f t="shared" si="113"/>
        <v>346133.08329737821</v>
      </c>
      <c r="AS282" s="5">
        <f t="shared" si="114"/>
        <v>923922.5456296968</v>
      </c>
      <c r="AT282" s="5">
        <f t="shared" si="84"/>
        <v>293866.91670262167</v>
      </c>
      <c r="AU282" s="5">
        <f t="shared" si="85"/>
        <v>1270055.6289270751</v>
      </c>
      <c r="AV282" s="150"/>
      <c r="AW282" s="2">
        <v>277</v>
      </c>
      <c r="AX282" s="118">
        <v>53267</v>
      </c>
      <c r="AY282" s="5">
        <f t="shared" si="115"/>
        <v>291752.01291129173</v>
      </c>
      <c r="AZ282" s="5">
        <f t="shared" si="116"/>
        <v>4474.9728547377763</v>
      </c>
      <c r="BA282" s="5">
        <f t="shared" si="86"/>
        <v>2651.5227740422033</v>
      </c>
      <c r="BB282" s="35">
        <f t="shared" si="87"/>
        <v>0.10905931023749579</v>
      </c>
      <c r="BC282" s="5">
        <f t="shared" si="88"/>
        <v>1823.4500806955732</v>
      </c>
      <c r="BD282" s="35">
        <f t="shared" si="89"/>
        <v>7.4999999999999997E-2</v>
      </c>
      <c r="BE282" s="5">
        <f t="shared" si="117"/>
        <v>350899.50986275065</v>
      </c>
      <c r="BF282" s="5">
        <f t="shared" si="118"/>
        <v>888667.97089961322</v>
      </c>
      <c r="BG282" s="5">
        <f t="shared" si="90"/>
        <v>289100.49013724952</v>
      </c>
      <c r="BH282" s="5">
        <f t="shared" si="91"/>
        <v>1239567.4807623639</v>
      </c>
      <c r="BI282" s="150"/>
      <c r="BJ282" s="2">
        <v>277</v>
      </c>
      <c r="BK282" s="118">
        <v>53267</v>
      </c>
      <c r="BL282" s="5">
        <f t="shared" si="119"/>
        <v>286945.46571070695</v>
      </c>
      <c r="BM282" s="5">
        <f t="shared" si="120"/>
        <v>4365.9281923596263</v>
      </c>
      <c r="BN282" s="5">
        <f t="shared" si="92"/>
        <v>2632.2993370241052</v>
      </c>
      <c r="BO282" s="35">
        <f t="shared" si="93"/>
        <v>0.11008221358735559</v>
      </c>
      <c r="BP282" s="5">
        <f t="shared" si="94"/>
        <v>1733.6288553355212</v>
      </c>
      <c r="BQ282" s="35">
        <f t="shared" si="95"/>
        <v>7.2499999999999995E-2</v>
      </c>
      <c r="BR282" s="5">
        <f t="shared" si="121"/>
        <v>355686.83362631738</v>
      </c>
      <c r="BS282" s="5">
        <f t="shared" si="122"/>
        <v>853675.27565729874</v>
      </c>
      <c r="BT282" s="5">
        <f t="shared" si="96"/>
        <v>284313.16637368285</v>
      </c>
      <c r="BU282" s="5">
        <f t="shared" si="97"/>
        <v>1209362.1092836161</v>
      </c>
      <c r="BV282" s="150"/>
      <c r="BW282" s="2">
        <v>277</v>
      </c>
      <c r="BX282" s="118">
        <v>53267</v>
      </c>
      <c r="BY282" s="5">
        <f t="shared" si="123"/>
        <v>282119.27730340394</v>
      </c>
      <c r="BZ282" s="5">
        <f t="shared" si="124"/>
        <v>4257.9359691467689</v>
      </c>
      <c r="CA282" s="5">
        <f t="shared" si="98"/>
        <v>2612.2401848769123</v>
      </c>
      <c r="CB282" s="35">
        <f t="shared" si="99"/>
        <v>0.1111121597862704</v>
      </c>
      <c r="CC282" s="5">
        <f t="shared" si="100"/>
        <v>1645.6957842698564</v>
      </c>
      <c r="CD282" s="35">
        <f t="shared" si="101"/>
        <v>7.0000000000000007E-2</v>
      </c>
      <c r="CE282" s="5">
        <f t="shared" si="125"/>
        <v>360492.96288147342</v>
      </c>
      <c r="CF282" s="5">
        <f t="shared" si="126"/>
        <v>818955.30057218252</v>
      </c>
      <c r="CG282" s="5">
        <f t="shared" si="102"/>
        <v>279507.03711852705</v>
      </c>
      <c r="CH282" s="5">
        <f t="shared" si="103"/>
        <v>1179448.2634536559</v>
      </c>
    </row>
    <row r="283" spans="9:86" ht="14.25" customHeight="1">
      <c r="I283" s="150"/>
      <c r="J283" s="2">
        <v>278</v>
      </c>
      <c r="K283" s="118">
        <v>53297</v>
      </c>
      <c r="L283" s="5">
        <f t="shared" si="104"/>
        <v>303329.11042519443</v>
      </c>
      <c r="M283" s="5">
        <f t="shared" si="67"/>
        <v>4808.1062659259223</v>
      </c>
      <c r="N283" s="5">
        <f t="shared" si="68"/>
        <v>2722.7186317527107</v>
      </c>
      <c r="O283" s="35">
        <f t="shared" si="69"/>
        <v>0.10771344542313585</v>
      </c>
      <c r="P283" s="5">
        <f t="shared" si="70"/>
        <v>2085.3876341732116</v>
      </c>
      <c r="Q283" s="35">
        <f t="shared" si="71"/>
        <v>8.249999999999999E-2</v>
      </c>
      <c r="R283" s="5">
        <f t="shared" si="105"/>
        <v>339393.60820655926</v>
      </c>
      <c r="S283" s="5">
        <f t="shared" si="106"/>
        <v>997259.93372084736</v>
      </c>
      <c r="T283" s="5">
        <f t="shared" si="72"/>
        <v>300606.39179344173</v>
      </c>
      <c r="U283" s="5">
        <f t="shared" si="73"/>
        <v>1336653.5419274066</v>
      </c>
      <c r="V283" s="150"/>
      <c r="W283" s="2">
        <v>278</v>
      </c>
      <c r="X283" s="118">
        <v>53297</v>
      </c>
      <c r="Y283" s="5">
        <f t="shared" si="107"/>
        <v>298610.43384024268</v>
      </c>
      <c r="Z283" s="5">
        <f t="shared" si="108"/>
        <v>4696.0932728280159</v>
      </c>
      <c r="AA283" s="5">
        <f t="shared" si="74"/>
        <v>2705.3570472263982</v>
      </c>
      <c r="AB283" s="35">
        <f t="shared" si="75"/>
        <v>0.10871785071008352</v>
      </c>
      <c r="AC283" s="5">
        <f t="shared" si="76"/>
        <v>1990.7362256016179</v>
      </c>
      <c r="AD283" s="35">
        <f t="shared" si="77"/>
        <v>0.08</v>
      </c>
      <c r="AE283" s="5">
        <f t="shared" si="109"/>
        <v>344094.9232069836</v>
      </c>
      <c r="AF283" s="5">
        <f t="shared" si="110"/>
        <v>961419.00663920492</v>
      </c>
      <c r="AG283" s="5">
        <f t="shared" si="78"/>
        <v>295905.07679301628</v>
      </c>
      <c r="AH283" s="5">
        <f t="shared" si="79"/>
        <v>1305513.9298461885</v>
      </c>
      <c r="AI283" s="150"/>
      <c r="AJ283" s="2">
        <v>278</v>
      </c>
      <c r="AK283" s="118">
        <v>53297</v>
      </c>
      <c r="AL283" s="5">
        <f t="shared" si="111"/>
        <v>293866.91670262167</v>
      </c>
      <c r="AM283" s="5">
        <f t="shared" si="112"/>
        <v>4585.0383715778862</v>
      </c>
      <c r="AN283" s="5">
        <f t="shared" si="80"/>
        <v>2687.1478678734547</v>
      </c>
      <c r="AO283" s="35">
        <f t="shared" si="81"/>
        <v>0.10972917528893712</v>
      </c>
      <c r="AP283" s="5">
        <f t="shared" si="82"/>
        <v>1897.8905037044317</v>
      </c>
      <c r="AQ283" s="35">
        <f t="shared" si="83"/>
        <v>7.7499999999999999E-2</v>
      </c>
      <c r="AR283" s="5">
        <f t="shared" si="113"/>
        <v>348820.23116525164</v>
      </c>
      <c r="AS283" s="5">
        <f t="shared" si="114"/>
        <v>925820.43613340124</v>
      </c>
      <c r="AT283" s="5">
        <f t="shared" si="84"/>
        <v>291179.76883474825</v>
      </c>
      <c r="AU283" s="5">
        <f t="shared" si="85"/>
        <v>1274640.6672986529</v>
      </c>
      <c r="AV283" s="150"/>
      <c r="AW283" s="2">
        <v>278</v>
      </c>
      <c r="AX283" s="118">
        <v>53297</v>
      </c>
      <c r="AY283" s="5">
        <f t="shared" si="115"/>
        <v>289100.49013724952</v>
      </c>
      <c r="AZ283" s="5">
        <f t="shared" si="116"/>
        <v>4474.9728547377763</v>
      </c>
      <c r="BA283" s="5">
        <f t="shared" si="86"/>
        <v>2668.0947913799669</v>
      </c>
      <c r="BB283" s="35">
        <f t="shared" si="87"/>
        <v>0.11074743415813501</v>
      </c>
      <c r="BC283" s="5">
        <f t="shared" si="88"/>
        <v>1806.8780633578094</v>
      </c>
      <c r="BD283" s="35">
        <f t="shared" si="89"/>
        <v>7.4999999999999997E-2</v>
      </c>
      <c r="BE283" s="5">
        <f t="shared" si="117"/>
        <v>353567.60465413064</v>
      </c>
      <c r="BF283" s="5">
        <f t="shared" si="118"/>
        <v>890474.84896297101</v>
      </c>
      <c r="BG283" s="5">
        <f t="shared" si="90"/>
        <v>286432.39534586953</v>
      </c>
      <c r="BH283" s="5">
        <f t="shared" si="91"/>
        <v>1244042.4536171015</v>
      </c>
      <c r="BI283" s="150"/>
      <c r="BJ283" s="2">
        <v>278</v>
      </c>
      <c r="BK283" s="118">
        <v>53297</v>
      </c>
      <c r="BL283" s="5">
        <f t="shared" si="119"/>
        <v>284313.16637368285</v>
      </c>
      <c r="BM283" s="5">
        <f t="shared" si="120"/>
        <v>4365.9281923596263</v>
      </c>
      <c r="BN283" s="5">
        <f t="shared" si="92"/>
        <v>2648.2028121852927</v>
      </c>
      <c r="BO283" s="35">
        <f t="shared" si="93"/>
        <v>0.11177264194812558</v>
      </c>
      <c r="BP283" s="5">
        <f t="shared" si="94"/>
        <v>1717.7253801743338</v>
      </c>
      <c r="BQ283" s="35">
        <f t="shared" si="95"/>
        <v>7.2499999999999995E-2</v>
      </c>
      <c r="BR283" s="5">
        <f t="shared" si="121"/>
        <v>358335.03643850266</v>
      </c>
      <c r="BS283" s="5">
        <f t="shared" si="122"/>
        <v>855393.00103747309</v>
      </c>
      <c r="BT283" s="5">
        <f t="shared" si="96"/>
        <v>281664.96356149757</v>
      </c>
      <c r="BU283" s="5">
        <f t="shared" si="97"/>
        <v>1213728.0374759757</v>
      </c>
      <c r="BV283" s="150"/>
      <c r="BW283" s="2">
        <v>278</v>
      </c>
      <c r="BX283" s="118">
        <v>53297</v>
      </c>
      <c r="BY283" s="5">
        <f t="shared" si="123"/>
        <v>279507.03711852705</v>
      </c>
      <c r="BZ283" s="5">
        <f t="shared" si="124"/>
        <v>4257.9359691467689</v>
      </c>
      <c r="CA283" s="5">
        <f t="shared" si="98"/>
        <v>2627.4782526220279</v>
      </c>
      <c r="CB283" s="35">
        <f t="shared" si="99"/>
        <v>0.11280481291815887</v>
      </c>
      <c r="CC283" s="5">
        <f t="shared" si="100"/>
        <v>1630.4577165247413</v>
      </c>
      <c r="CD283" s="35">
        <f t="shared" si="101"/>
        <v>7.0000000000000007E-2</v>
      </c>
      <c r="CE283" s="5">
        <f t="shared" si="125"/>
        <v>363120.44113409542</v>
      </c>
      <c r="CF283" s="5">
        <f t="shared" si="126"/>
        <v>820585.75828870723</v>
      </c>
      <c r="CG283" s="5">
        <f t="shared" si="102"/>
        <v>276879.55886590504</v>
      </c>
      <c r="CH283" s="5">
        <f t="shared" si="103"/>
        <v>1183706.1994228028</v>
      </c>
    </row>
    <row r="284" spans="9:86" ht="14.25" customHeight="1">
      <c r="I284" s="150"/>
      <c r="J284" s="2">
        <v>279</v>
      </c>
      <c r="K284" s="118">
        <v>53328</v>
      </c>
      <c r="L284" s="5">
        <f t="shared" si="104"/>
        <v>300606.39179344173</v>
      </c>
      <c r="M284" s="5">
        <f t="shared" si="67"/>
        <v>4808.1062659259223</v>
      </c>
      <c r="N284" s="5">
        <f t="shared" si="68"/>
        <v>2741.4373223460107</v>
      </c>
      <c r="O284" s="35">
        <f t="shared" si="69"/>
        <v>0.10943628866932775</v>
      </c>
      <c r="P284" s="5">
        <f t="shared" si="70"/>
        <v>2066.6689435799117</v>
      </c>
      <c r="Q284" s="35">
        <f t="shared" si="71"/>
        <v>8.249999999999999E-2</v>
      </c>
      <c r="R284" s="5">
        <f t="shared" si="105"/>
        <v>342135.04552890529</v>
      </c>
      <c r="S284" s="5">
        <f t="shared" si="106"/>
        <v>999326.60266442725</v>
      </c>
      <c r="T284" s="5">
        <f t="shared" si="72"/>
        <v>297864.9544710957</v>
      </c>
      <c r="U284" s="5">
        <f t="shared" si="73"/>
        <v>1341461.6481933326</v>
      </c>
      <c r="V284" s="150"/>
      <c r="W284" s="2">
        <v>279</v>
      </c>
      <c r="X284" s="118">
        <v>53328</v>
      </c>
      <c r="Y284" s="5">
        <f t="shared" si="107"/>
        <v>295905.07679301628</v>
      </c>
      <c r="Z284" s="5">
        <f t="shared" si="108"/>
        <v>4696.0932728280159</v>
      </c>
      <c r="AA284" s="5">
        <f t="shared" si="74"/>
        <v>2723.3927608745739</v>
      </c>
      <c r="AB284" s="35">
        <f t="shared" si="75"/>
        <v>0.11044323228477365</v>
      </c>
      <c r="AC284" s="5">
        <f t="shared" si="76"/>
        <v>1972.7005119534419</v>
      </c>
      <c r="AD284" s="35">
        <f t="shared" si="77"/>
        <v>0.08</v>
      </c>
      <c r="AE284" s="5">
        <f t="shared" si="109"/>
        <v>346818.31596785819</v>
      </c>
      <c r="AF284" s="5">
        <f t="shared" si="110"/>
        <v>963391.70715115836</v>
      </c>
      <c r="AG284" s="5">
        <f t="shared" si="78"/>
        <v>293181.6840321417</v>
      </c>
      <c r="AH284" s="5">
        <f t="shared" si="79"/>
        <v>1310210.0231190166</v>
      </c>
      <c r="AI284" s="150"/>
      <c r="AJ284" s="2">
        <v>279</v>
      </c>
      <c r="AK284" s="118">
        <v>53328</v>
      </c>
      <c r="AL284" s="5">
        <f t="shared" si="111"/>
        <v>291179.76883474825</v>
      </c>
      <c r="AM284" s="5">
        <f t="shared" si="112"/>
        <v>4585.0383715778862</v>
      </c>
      <c r="AN284" s="5">
        <f t="shared" si="80"/>
        <v>2704.5023645201372</v>
      </c>
      <c r="AO284" s="35">
        <f t="shared" si="81"/>
        <v>0.11145701675675179</v>
      </c>
      <c r="AP284" s="5">
        <f t="shared" si="82"/>
        <v>1880.536007057749</v>
      </c>
      <c r="AQ284" s="35">
        <f t="shared" si="83"/>
        <v>7.7499999999999999E-2</v>
      </c>
      <c r="AR284" s="5">
        <f t="shared" si="113"/>
        <v>351524.73352977179</v>
      </c>
      <c r="AS284" s="5">
        <f t="shared" si="114"/>
        <v>927700.97214045899</v>
      </c>
      <c r="AT284" s="5">
        <f t="shared" si="84"/>
        <v>288475.26647022809</v>
      </c>
      <c r="AU284" s="5">
        <f t="shared" si="85"/>
        <v>1279225.7056702308</v>
      </c>
      <c r="AV284" s="150"/>
      <c r="AW284" s="2">
        <v>279</v>
      </c>
      <c r="AX284" s="118">
        <v>53328</v>
      </c>
      <c r="AY284" s="5">
        <f t="shared" si="115"/>
        <v>286432.39534586953</v>
      </c>
      <c r="AZ284" s="5">
        <f t="shared" si="116"/>
        <v>4474.9728547377763</v>
      </c>
      <c r="BA284" s="5">
        <f t="shared" si="86"/>
        <v>2684.7703838260918</v>
      </c>
      <c r="BB284" s="35">
        <f t="shared" si="87"/>
        <v>0.11247765661077026</v>
      </c>
      <c r="BC284" s="5">
        <f t="shared" si="88"/>
        <v>1790.2024709116845</v>
      </c>
      <c r="BD284" s="35">
        <f t="shared" si="89"/>
        <v>7.4999999999999997E-2</v>
      </c>
      <c r="BE284" s="5">
        <f t="shared" si="117"/>
        <v>356252.37503795675</v>
      </c>
      <c r="BF284" s="5">
        <f t="shared" si="118"/>
        <v>892265.05143388268</v>
      </c>
      <c r="BG284" s="5">
        <f t="shared" si="90"/>
        <v>283747.62496204342</v>
      </c>
      <c r="BH284" s="5">
        <f t="shared" si="91"/>
        <v>1248517.4264718394</v>
      </c>
      <c r="BI284" s="150"/>
      <c r="BJ284" s="2">
        <v>279</v>
      </c>
      <c r="BK284" s="118">
        <v>53328</v>
      </c>
      <c r="BL284" s="5">
        <f t="shared" si="119"/>
        <v>281664.96356149757</v>
      </c>
      <c r="BM284" s="5">
        <f t="shared" si="120"/>
        <v>4365.9281923596263</v>
      </c>
      <c r="BN284" s="5">
        <f t="shared" si="92"/>
        <v>2664.2023708422453</v>
      </c>
      <c r="BO284" s="35">
        <f t="shared" si="93"/>
        <v>0.11350516601659846</v>
      </c>
      <c r="BP284" s="5">
        <f t="shared" si="94"/>
        <v>1701.7258215173811</v>
      </c>
      <c r="BQ284" s="35">
        <f t="shared" si="95"/>
        <v>7.2499999999999995E-2</v>
      </c>
      <c r="BR284" s="5">
        <f t="shared" si="121"/>
        <v>360999.23880934488</v>
      </c>
      <c r="BS284" s="5">
        <f t="shared" si="122"/>
        <v>857094.7268589905</v>
      </c>
      <c r="BT284" s="5">
        <f t="shared" si="96"/>
        <v>279000.76119065535</v>
      </c>
      <c r="BU284" s="5">
        <f t="shared" si="97"/>
        <v>1218093.9656683353</v>
      </c>
      <c r="BV284" s="150"/>
      <c r="BW284" s="2">
        <v>279</v>
      </c>
      <c r="BX284" s="118">
        <v>53328</v>
      </c>
      <c r="BY284" s="5">
        <f t="shared" si="123"/>
        <v>276879.55886590504</v>
      </c>
      <c r="BZ284" s="5">
        <f t="shared" si="124"/>
        <v>4257.9359691467689</v>
      </c>
      <c r="CA284" s="5">
        <f t="shared" si="98"/>
        <v>2642.8052090956562</v>
      </c>
      <c r="CB284" s="35">
        <f t="shared" si="99"/>
        <v>0.11453955878522276</v>
      </c>
      <c r="CC284" s="5">
        <f t="shared" si="100"/>
        <v>1615.1307600511127</v>
      </c>
      <c r="CD284" s="35">
        <f t="shared" si="101"/>
        <v>7.0000000000000007E-2</v>
      </c>
      <c r="CE284" s="5">
        <f t="shared" si="125"/>
        <v>365763.24634319107</v>
      </c>
      <c r="CF284" s="5">
        <f t="shared" si="126"/>
        <v>822200.88904875831</v>
      </c>
      <c r="CG284" s="5">
        <f t="shared" si="102"/>
        <v>274236.75365680939</v>
      </c>
      <c r="CH284" s="5">
        <f t="shared" si="103"/>
        <v>1187964.1353919494</v>
      </c>
    </row>
    <row r="285" spans="9:86" ht="14.25" customHeight="1">
      <c r="I285" s="150"/>
      <c r="J285" s="2">
        <v>280</v>
      </c>
      <c r="K285" s="118">
        <v>53359</v>
      </c>
      <c r="L285" s="5">
        <f t="shared" si="104"/>
        <v>297864.9544710957</v>
      </c>
      <c r="M285" s="5">
        <f t="shared" si="67"/>
        <v>4808.1062659259223</v>
      </c>
      <c r="N285" s="5">
        <f t="shared" si="68"/>
        <v>2760.2847039371395</v>
      </c>
      <c r="O285" s="35">
        <f t="shared" si="69"/>
        <v>0.1112027982817291</v>
      </c>
      <c r="P285" s="5">
        <f t="shared" si="70"/>
        <v>2047.8215619887828</v>
      </c>
      <c r="Q285" s="35">
        <f t="shared" si="71"/>
        <v>8.2500000000000004E-2</v>
      </c>
      <c r="R285" s="5">
        <f t="shared" si="105"/>
        <v>344895.33023284242</v>
      </c>
      <c r="S285" s="5">
        <f t="shared" si="106"/>
        <v>1001374.424226416</v>
      </c>
      <c r="T285" s="5">
        <f t="shared" si="72"/>
        <v>295104.66976715857</v>
      </c>
      <c r="U285" s="5">
        <f t="shared" si="73"/>
        <v>1346269.7544592584</v>
      </c>
      <c r="V285" s="150"/>
      <c r="W285" s="2">
        <v>280</v>
      </c>
      <c r="X285" s="118">
        <v>53359</v>
      </c>
      <c r="Y285" s="5">
        <f t="shared" si="107"/>
        <v>293181.6840321417</v>
      </c>
      <c r="Z285" s="5">
        <f t="shared" si="108"/>
        <v>4696.0932728280159</v>
      </c>
      <c r="AA285" s="5">
        <f t="shared" si="74"/>
        <v>2741.5487126137377</v>
      </c>
      <c r="AB285" s="35">
        <f t="shared" si="75"/>
        <v>0.1122122777211354</v>
      </c>
      <c r="AC285" s="5">
        <f t="shared" si="76"/>
        <v>1954.5445602142781</v>
      </c>
      <c r="AD285" s="35">
        <f t="shared" si="77"/>
        <v>0.08</v>
      </c>
      <c r="AE285" s="5">
        <f t="shared" si="109"/>
        <v>349559.86468047195</v>
      </c>
      <c r="AF285" s="5">
        <f t="shared" si="110"/>
        <v>965346.25171137264</v>
      </c>
      <c r="AG285" s="5">
        <f t="shared" si="78"/>
        <v>290440.13531952794</v>
      </c>
      <c r="AH285" s="5">
        <f t="shared" si="79"/>
        <v>1314906.1163918446</v>
      </c>
      <c r="AI285" s="150"/>
      <c r="AJ285" s="2">
        <v>280</v>
      </c>
      <c r="AK285" s="118">
        <v>53359</v>
      </c>
      <c r="AL285" s="5">
        <f t="shared" si="111"/>
        <v>288475.26647022809</v>
      </c>
      <c r="AM285" s="5">
        <f t="shared" si="112"/>
        <v>4585.0383715778862</v>
      </c>
      <c r="AN285" s="5">
        <f t="shared" si="80"/>
        <v>2721.9689422909964</v>
      </c>
      <c r="AO285" s="35">
        <f t="shared" si="81"/>
        <v>0.11322851940536463</v>
      </c>
      <c r="AP285" s="5">
        <f t="shared" si="82"/>
        <v>1863.0694292868898</v>
      </c>
      <c r="AQ285" s="35">
        <f t="shared" si="83"/>
        <v>7.7499999999999999E-2</v>
      </c>
      <c r="AR285" s="5">
        <f t="shared" si="113"/>
        <v>354246.70247206278</v>
      </c>
      <c r="AS285" s="5">
        <f t="shared" si="114"/>
        <v>929564.04156974587</v>
      </c>
      <c r="AT285" s="5">
        <f t="shared" si="84"/>
        <v>285753.2975279371</v>
      </c>
      <c r="AU285" s="5">
        <f t="shared" si="85"/>
        <v>1283810.7440418086</v>
      </c>
      <c r="AV285" s="150"/>
      <c r="AW285" s="2">
        <v>280</v>
      </c>
      <c r="AX285" s="118">
        <v>53359</v>
      </c>
      <c r="AY285" s="5">
        <f t="shared" si="115"/>
        <v>283747.62496204342</v>
      </c>
      <c r="AZ285" s="5">
        <f t="shared" si="116"/>
        <v>4474.9728547377763</v>
      </c>
      <c r="BA285" s="5">
        <f t="shared" si="86"/>
        <v>2701.550198725005</v>
      </c>
      <c r="BB285" s="35">
        <f t="shared" si="87"/>
        <v>0.11425153739713823</v>
      </c>
      <c r="BC285" s="5">
        <f t="shared" si="88"/>
        <v>1773.4226560127713</v>
      </c>
      <c r="BD285" s="35">
        <f t="shared" si="89"/>
        <v>7.4999999999999997E-2</v>
      </c>
      <c r="BE285" s="5">
        <f t="shared" si="117"/>
        <v>358953.92523668177</v>
      </c>
      <c r="BF285" s="5">
        <f t="shared" si="118"/>
        <v>894038.47408989549</v>
      </c>
      <c r="BG285" s="5">
        <f t="shared" si="90"/>
        <v>281046.07476331841</v>
      </c>
      <c r="BH285" s="5">
        <f t="shared" si="91"/>
        <v>1252992.3993265773</v>
      </c>
      <c r="BI285" s="150"/>
      <c r="BJ285" s="2">
        <v>280</v>
      </c>
      <c r="BK285" s="118">
        <v>53359</v>
      </c>
      <c r="BL285" s="5">
        <f t="shared" si="119"/>
        <v>279000.76119065535</v>
      </c>
      <c r="BM285" s="5">
        <f t="shared" si="120"/>
        <v>4365.9281923596263</v>
      </c>
      <c r="BN285" s="5">
        <f t="shared" si="92"/>
        <v>2680.2985934994167</v>
      </c>
      <c r="BO285" s="35">
        <f t="shared" si="93"/>
        <v>0.1152813454154485</v>
      </c>
      <c r="BP285" s="5">
        <f t="shared" si="94"/>
        <v>1685.6295988602094</v>
      </c>
      <c r="BQ285" s="35">
        <f t="shared" si="95"/>
        <v>7.2499999999999995E-2</v>
      </c>
      <c r="BR285" s="5">
        <f t="shared" si="121"/>
        <v>363679.53740284429</v>
      </c>
      <c r="BS285" s="5">
        <f t="shared" si="122"/>
        <v>858780.35645785066</v>
      </c>
      <c r="BT285" s="5">
        <f t="shared" si="96"/>
        <v>276320.46259715594</v>
      </c>
      <c r="BU285" s="5">
        <f t="shared" si="97"/>
        <v>1222459.893860695</v>
      </c>
      <c r="BV285" s="150"/>
      <c r="BW285" s="2">
        <v>280</v>
      </c>
      <c r="BX285" s="118">
        <v>53359</v>
      </c>
      <c r="BY285" s="5">
        <f t="shared" si="123"/>
        <v>274236.75365680939</v>
      </c>
      <c r="BZ285" s="5">
        <f t="shared" si="124"/>
        <v>4257.9359691467689</v>
      </c>
      <c r="CA285" s="5">
        <f t="shared" si="98"/>
        <v>2658.2215728153806</v>
      </c>
      <c r="CB285" s="35">
        <f t="shared" si="99"/>
        <v>0.11631795683267093</v>
      </c>
      <c r="CC285" s="5">
        <f t="shared" si="100"/>
        <v>1599.7143963313881</v>
      </c>
      <c r="CD285" s="35">
        <f t="shared" si="101"/>
        <v>7.0000000000000007E-2</v>
      </c>
      <c r="CE285" s="5">
        <f t="shared" si="125"/>
        <v>368421.46791600646</v>
      </c>
      <c r="CF285" s="5">
        <f t="shared" si="126"/>
        <v>823800.60344508965</v>
      </c>
      <c r="CG285" s="5">
        <f t="shared" si="102"/>
        <v>271578.53208399401</v>
      </c>
      <c r="CH285" s="5">
        <f t="shared" si="103"/>
        <v>1192222.0713610961</v>
      </c>
    </row>
    <row r="286" spans="9:86" ht="14.25" customHeight="1">
      <c r="I286" s="150"/>
      <c r="J286" s="2">
        <v>281</v>
      </c>
      <c r="K286" s="118">
        <v>53387</v>
      </c>
      <c r="L286" s="5">
        <f t="shared" si="104"/>
        <v>295104.66976715857</v>
      </c>
      <c r="M286" s="5">
        <f t="shared" si="67"/>
        <v>4808.1062659259223</v>
      </c>
      <c r="N286" s="5">
        <f t="shared" si="68"/>
        <v>2779.2616612767069</v>
      </c>
      <c r="O286" s="35">
        <f t="shared" si="69"/>
        <v>0.11301461261739765</v>
      </c>
      <c r="P286" s="5">
        <f t="shared" si="70"/>
        <v>2028.8446046492152</v>
      </c>
      <c r="Q286" s="35">
        <f t="shared" si="71"/>
        <v>8.2500000000000004E-2</v>
      </c>
      <c r="R286" s="5">
        <f t="shared" si="105"/>
        <v>347674.5918941191</v>
      </c>
      <c r="S286" s="5">
        <f t="shared" si="106"/>
        <v>1003403.2688310653</v>
      </c>
      <c r="T286" s="5">
        <f t="shared" si="72"/>
        <v>292325.40810588188</v>
      </c>
      <c r="U286" s="5">
        <f t="shared" si="73"/>
        <v>1351077.8607251844</v>
      </c>
      <c r="V286" s="150"/>
      <c r="W286" s="2">
        <v>281</v>
      </c>
      <c r="X286" s="118">
        <v>53387</v>
      </c>
      <c r="Y286" s="5">
        <f t="shared" si="107"/>
        <v>290440.13531952794</v>
      </c>
      <c r="Z286" s="5">
        <f t="shared" si="108"/>
        <v>4696.0932728280159</v>
      </c>
      <c r="AA286" s="5">
        <f t="shared" si="74"/>
        <v>2759.8257040311628</v>
      </c>
      <c r="AB286" s="35">
        <f t="shared" si="75"/>
        <v>0.11402662518366913</v>
      </c>
      <c r="AC286" s="5">
        <f t="shared" si="76"/>
        <v>1936.2675687968531</v>
      </c>
      <c r="AD286" s="35">
        <f t="shared" si="77"/>
        <v>0.08</v>
      </c>
      <c r="AE286" s="5">
        <f t="shared" si="109"/>
        <v>352319.6903845031</v>
      </c>
      <c r="AF286" s="5">
        <f t="shared" si="110"/>
        <v>967282.51928016951</v>
      </c>
      <c r="AG286" s="5">
        <f t="shared" si="78"/>
        <v>287680.30961549678</v>
      </c>
      <c r="AH286" s="5">
        <f t="shared" si="79"/>
        <v>1319602.2096646726</v>
      </c>
      <c r="AI286" s="150"/>
      <c r="AJ286" s="2">
        <v>281</v>
      </c>
      <c r="AK286" s="118">
        <v>53387</v>
      </c>
      <c r="AL286" s="5">
        <f t="shared" si="111"/>
        <v>285753.2975279371</v>
      </c>
      <c r="AM286" s="5">
        <f t="shared" si="112"/>
        <v>4585.0383715778862</v>
      </c>
      <c r="AN286" s="5">
        <f t="shared" si="80"/>
        <v>2739.5483250432926</v>
      </c>
      <c r="AO286" s="35">
        <f t="shared" si="81"/>
        <v>0.11504532120860471</v>
      </c>
      <c r="AP286" s="5">
        <f t="shared" si="82"/>
        <v>1845.4900465345938</v>
      </c>
      <c r="AQ286" s="35">
        <f t="shared" si="83"/>
        <v>7.7499999999999999E-2</v>
      </c>
      <c r="AR286" s="5">
        <f t="shared" si="113"/>
        <v>356986.25079710607</v>
      </c>
      <c r="AS286" s="5">
        <f t="shared" si="114"/>
        <v>931409.53161628044</v>
      </c>
      <c r="AT286" s="5">
        <f t="shared" si="84"/>
        <v>283013.74920289381</v>
      </c>
      <c r="AU286" s="5">
        <f t="shared" si="85"/>
        <v>1288395.7824133865</v>
      </c>
      <c r="AV286" s="150"/>
      <c r="AW286" s="2">
        <v>281</v>
      </c>
      <c r="AX286" s="118">
        <v>53387</v>
      </c>
      <c r="AY286" s="5">
        <f t="shared" si="115"/>
        <v>281046.07476331841</v>
      </c>
      <c r="AZ286" s="5">
        <f t="shared" si="116"/>
        <v>4474.9728547377763</v>
      </c>
      <c r="BA286" s="5">
        <f t="shared" si="86"/>
        <v>2718.4348874670363</v>
      </c>
      <c r="BB286" s="35">
        <f t="shared" si="87"/>
        <v>0.11607071430218778</v>
      </c>
      <c r="BC286" s="5">
        <f t="shared" si="88"/>
        <v>1756.53796727074</v>
      </c>
      <c r="BD286" s="35">
        <f t="shared" si="89"/>
        <v>7.4999999999999997E-2</v>
      </c>
      <c r="BE286" s="5">
        <f t="shared" si="117"/>
        <v>361672.36012414878</v>
      </c>
      <c r="BF286" s="5">
        <f t="shared" si="118"/>
        <v>895795.0120571662</v>
      </c>
      <c r="BG286" s="5">
        <f t="shared" si="90"/>
        <v>278327.6398758514</v>
      </c>
      <c r="BH286" s="5">
        <f t="shared" si="91"/>
        <v>1257467.372181315</v>
      </c>
      <c r="BI286" s="150"/>
      <c r="BJ286" s="2">
        <v>281</v>
      </c>
      <c r="BK286" s="118">
        <v>53387</v>
      </c>
      <c r="BL286" s="5">
        <f t="shared" si="119"/>
        <v>276320.46259715594</v>
      </c>
      <c r="BM286" s="5">
        <f t="shared" si="120"/>
        <v>4365.9281923596263</v>
      </c>
      <c r="BN286" s="5">
        <f t="shared" si="92"/>
        <v>2696.4920641684757</v>
      </c>
      <c r="BO286" s="35">
        <f t="shared" si="93"/>
        <v>0.11710281774244091</v>
      </c>
      <c r="BP286" s="5">
        <f t="shared" si="94"/>
        <v>1669.4361281911504</v>
      </c>
      <c r="BQ286" s="35">
        <f t="shared" si="95"/>
        <v>7.2499999999999995E-2</v>
      </c>
      <c r="BR286" s="5">
        <f t="shared" si="121"/>
        <v>366376.02946701279</v>
      </c>
      <c r="BS286" s="5">
        <f t="shared" si="122"/>
        <v>860449.79258604185</v>
      </c>
      <c r="BT286" s="5">
        <f t="shared" si="96"/>
        <v>273623.97053298744</v>
      </c>
      <c r="BU286" s="5">
        <f t="shared" si="97"/>
        <v>1226825.8220530546</v>
      </c>
      <c r="BV286" s="150"/>
      <c r="BW286" s="2">
        <v>281</v>
      </c>
      <c r="BX286" s="118">
        <v>53387</v>
      </c>
      <c r="BY286" s="5">
        <f t="shared" si="123"/>
        <v>271578.53208399401</v>
      </c>
      <c r="BZ286" s="5">
        <f t="shared" si="124"/>
        <v>4257.9359691467689</v>
      </c>
      <c r="CA286" s="5">
        <f t="shared" si="98"/>
        <v>2673.7278653234707</v>
      </c>
      <c r="CB286" s="35">
        <f t="shared" si="99"/>
        <v>0.11814164447268777</v>
      </c>
      <c r="CC286" s="5">
        <f t="shared" si="100"/>
        <v>1584.2081038232984</v>
      </c>
      <c r="CD286" s="35">
        <f t="shared" si="101"/>
        <v>7.0000000000000007E-2</v>
      </c>
      <c r="CE286" s="5">
        <f t="shared" si="125"/>
        <v>371095.19578132994</v>
      </c>
      <c r="CF286" s="5">
        <f t="shared" si="126"/>
        <v>825384.8115489129</v>
      </c>
      <c r="CG286" s="5">
        <f t="shared" si="102"/>
        <v>268904.80421867053</v>
      </c>
      <c r="CH286" s="5">
        <f t="shared" si="103"/>
        <v>1196480.0073302428</v>
      </c>
    </row>
    <row r="287" spans="9:86" ht="14.25" customHeight="1">
      <c r="I287" s="150"/>
      <c r="J287" s="2">
        <v>282</v>
      </c>
      <c r="K287" s="118">
        <v>53418</v>
      </c>
      <c r="L287" s="5">
        <f t="shared" si="104"/>
        <v>292325.40810588188</v>
      </c>
      <c r="M287" s="5">
        <f t="shared" si="67"/>
        <v>4808.1062659259223</v>
      </c>
      <c r="N287" s="5">
        <f t="shared" si="68"/>
        <v>2798.3690851979845</v>
      </c>
      <c r="O287" s="35">
        <f t="shared" si="69"/>
        <v>0.11487345297817149</v>
      </c>
      <c r="P287" s="5">
        <f t="shared" si="70"/>
        <v>2009.737180727938</v>
      </c>
      <c r="Q287" s="35">
        <f t="shared" si="71"/>
        <v>8.2500000000000004E-2</v>
      </c>
      <c r="R287" s="5">
        <f t="shared" si="105"/>
        <v>350472.96097931708</v>
      </c>
      <c r="S287" s="5">
        <f t="shared" si="106"/>
        <v>1005413.0060117932</v>
      </c>
      <c r="T287" s="5">
        <f t="shared" si="72"/>
        <v>289527.03902068391</v>
      </c>
      <c r="U287" s="5">
        <f t="shared" si="73"/>
        <v>1355885.9669911102</v>
      </c>
      <c r="V287" s="150"/>
      <c r="W287" s="2">
        <v>282</v>
      </c>
      <c r="X287" s="118">
        <v>53418</v>
      </c>
      <c r="Y287" s="5">
        <f t="shared" si="107"/>
        <v>287680.30961549678</v>
      </c>
      <c r="Z287" s="5">
        <f t="shared" si="108"/>
        <v>4696.0932728280159</v>
      </c>
      <c r="AA287" s="5">
        <f t="shared" si="74"/>
        <v>2778.2245420580375</v>
      </c>
      <c r="AB287" s="35">
        <f t="shared" si="75"/>
        <v>0.11588799577300149</v>
      </c>
      <c r="AC287" s="5">
        <f t="shared" si="76"/>
        <v>1917.8687307699786</v>
      </c>
      <c r="AD287" s="35">
        <f t="shared" si="77"/>
        <v>0.08</v>
      </c>
      <c r="AE287" s="5">
        <f t="shared" si="109"/>
        <v>355097.91492656112</v>
      </c>
      <c r="AF287" s="5">
        <f t="shared" si="110"/>
        <v>969200.38801093947</v>
      </c>
      <c r="AG287" s="5">
        <f t="shared" si="78"/>
        <v>284902.08507343876</v>
      </c>
      <c r="AH287" s="5">
        <f t="shared" si="79"/>
        <v>1324298.3029375006</v>
      </c>
      <c r="AI287" s="150"/>
      <c r="AJ287" s="2">
        <v>282</v>
      </c>
      <c r="AK287" s="118">
        <v>53418</v>
      </c>
      <c r="AL287" s="5">
        <f t="shared" si="111"/>
        <v>283013.74920289381</v>
      </c>
      <c r="AM287" s="5">
        <f t="shared" si="112"/>
        <v>4585.0383715778862</v>
      </c>
      <c r="AN287" s="5">
        <f t="shared" si="80"/>
        <v>2757.241241309197</v>
      </c>
      <c r="AO287" s="35">
        <f t="shared" si="81"/>
        <v>0.11690914306778155</v>
      </c>
      <c r="AP287" s="5">
        <f t="shared" si="82"/>
        <v>1827.7971302686892</v>
      </c>
      <c r="AQ287" s="35">
        <f t="shared" si="83"/>
        <v>7.7499999999999999E-2</v>
      </c>
      <c r="AR287" s="5">
        <f t="shared" si="113"/>
        <v>359743.49203841528</v>
      </c>
      <c r="AS287" s="5">
        <f t="shared" si="114"/>
        <v>933237.32874654909</v>
      </c>
      <c r="AT287" s="5">
        <f t="shared" si="84"/>
        <v>280256.5079615846</v>
      </c>
      <c r="AU287" s="5">
        <f t="shared" si="85"/>
        <v>1292980.8207849644</v>
      </c>
      <c r="AV287" s="150"/>
      <c r="AW287" s="2">
        <v>282</v>
      </c>
      <c r="AX287" s="118">
        <v>53418</v>
      </c>
      <c r="AY287" s="5">
        <f t="shared" si="115"/>
        <v>278327.6398758514</v>
      </c>
      <c r="AZ287" s="5">
        <f t="shared" si="116"/>
        <v>4474.9728547377763</v>
      </c>
      <c r="BA287" s="5">
        <f t="shared" si="86"/>
        <v>2735.4251055137051</v>
      </c>
      <c r="BB287" s="35">
        <f t="shared" si="87"/>
        <v>0.11793690802970976</v>
      </c>
      <c r="BC287" s="5">
        <f t="shared" si="88"/>
        <v>1739.5477492240711</v>
      </c>
      <c r="BD287" s="35">
        <f t="shared" si="89"/>
        <v>7.4999999999999997E-2</v>
      </c>
      <c r="BE287" s="5">
        <f t="shared" si="117"/>
        <v>364407.78522966249</v>
      </c>
      <c r="BF287" s="5">
        <f t="shared" si="118"/>
        <v>897534.55980639032</v>
      </c>
      <c r="BG287" s="5">
        <f t="shared" si="90"/>
        <v>275592.21477033768</v>
      </c>
      <c r="BH287" s="5">
        <f t="shared" si="91"/>
        <v>1261942.3450360529</v>
      </c>
      <c r="BI287" s="150"/>
      <c r="BJ287" s="2">
        <v>282</v>
      </c>
      <c r="BK287" s="118">
        <v>53418</v>
      </c>
      <c r="BL287" s="5">
        <f t="shared" si="119"/>
        <v>273623.97053298744</v>
      </c>
      <c r="BM287" s="5">
        <f t="shared" si="120"/>
        <v>4365.9281923596263</v>
      </c>
      <c r="BN287" s="5">
        <f t="shared" si="92"/>
        <v>2712.7833703894939</v>
      </c>
      <c r="BO287" s="35">
        <f t="shared" si="93"/>
        <v>0.11897130350555077</v>
      </c>
      <c r="BP287" s="5">
        <f t="shared" si="94"/>
        <v>1653.1448219701324</v>
      </c>
      <c r="BQ287" s="35">
        <f t="shared" si="95"/>
        <v>7.2499999999999995E-2</v>
      </c>
      <c r="BR287" s="5">
        <f t="shared" si="121"/>
        <v>369088.81283740228</v>
      </c>
      <c r="BS287" s="5">
        <f t="shared" si="122"/>
        <v>862102.93740801199</v>
      </c>
      <c r="BT287" s="5">
        <f t="shared" si="96"/>
        <v>270911.18716259795</v>
      </c>
      <c r="BU287" s="5">
        <f t="shared" si="97"/>
        <v>1231191.7502454142</v>
      </c>
      <c r="BV287" s="150"/>
      <c r="BW287" s="2">
        <v>282</v>
      </c>
      <c r="BX287" s="118">
        <v>53418</v>
      </c>
      <c r="BY287" s="5">
        <f t="shared" si="123"/>
        <v>268904.80421867053</v>
      </c>
      <c r="BZ287" s="5">
        <f t="shared" si="124"/>
        <v>4257.9359691467689</v>
      </c>
      <c r="CA287" s="5">
        <f t="shared" si="98"/>
        <v>2689.324611204524</v>
      </c>
      <c r="CB287" s="35">
        <f t="shared" si="99"/>
        <v>0.12001234201904079</v>
      </c>
      <c r="CC287" s="5">
        <f t="shared" si="100"/>
        <v>1568.6113579422449</v>
      </c>
      <c r="CD287" s="35">
        <f t="shared" si="101"/>
        <v>7.0000000000000007E-2</v>
      </c>
      <c r="CE287" s="5">
        <f t="shared" si="125"/>
        <v>373784.52039253444</v>
      </c>
      <c r="CF287" s="5">
        <f t="shared" si="126"/>
        <v>826953.42290685512</v>
      </c>
      <c r="CG287" s="5">
        <f t="shared" si="102"/>
        <v>266215.47960746603</v>
      </c>
      <c r="CH287" s="5">
        <f t="shared" si="103"/>
        <v>1200737.9432993894</v>
      </c>
    </row>
    <row r="288" spans="9:86" ht="14.25" customHeight="1">
      <c r="I288" s="150"/>
      <c r="J288" s="2">
        <v>283</v>
      </c>
      <c r="K288" s="118">
        <v>53448</v>
      </c>
      <c r="L288" s="5">
        <f t="shared" si="104"/>
        <v>289527.03902068391</v>
      </c>
      <c r="M288" s="5">
        <f t="shared" si="67"/>
        <v>4808.1062659259223</v>
      </c>
      <c r="N288" s="5">
        <f t="shared" si="68"/>
        <v>2817.6078726587202</v>
      </c>
      <c r="O288" s="35">
        <f t="shared" si="69"/>
        <v>0.11678112892761341</v>
      </c>
      <c r="P288" s="5">
        <f t="shared" si="70"/>
        <v>1990.4983932672019</v>
      </c>
      <c r="Q288" s="35">
        <f t="shared" si="71"/>
        <v>8.2500000000000004E-2</v>
      </c>
      <c r="R288" s="5">
        <f t="shared" si="105"/>
        <v>353290.56885197578</v>
      </c>
      <c r="S288" s="5">
        <f t="shared" si="106"/>
        <v>1007403.5044050603</v>
      </c>
      <c r="T288" s="5">
        <f t="shared" si="72"/>
        <v>286709.43114802521</v>
      </c>
      <c r="U288" s="5">
        <f t="shared" si="73"/>
        <v>1360694.073257036</v>
      </c>
      <c r="V288" s="150"/>
      <c r="W288" s="2">
        <v>283</v>
      </c>
      <c r="X288" s="118">
        <v>53448</v>
      </c>
      <c r="Y288" s="5">
        <f t="shared" si="107"/>
        <v>284902.08507343876</v>
      </c>
      <c r="Z288" s="5">
        <f t="shared" si="108"/>
        <v>4696.0932728280159</v>
      </c>
      <c r="AA288" s="5">
        <f t="shared" si="74"/>
        <v>2796.7460390050906</v>
      </c>
      <c r="AB288" s="35">
        <f t="shared" si="75"/>
        <v>0.11779819884227992</v>
      </c>
      <c r="AC288" s="5">
        <f t="shared" si="76"/>
        <v>1899.3472338229253</v>
      </c>
      <c r="AD288" s="35">
        <f t="shared" si="77"/>
        <v>0.08</v>
      </c>
      <c r="AE288" s="5">
        <f t="shared" si="109"/>
        <v>357894.66096556623</v>
      </c>
      <c r="AF288" s="5">
        <f t="shared" si="110"/>
        <v>971099.73524476239</v>
      </c>
      <c r="AG288" s="5">
        <f t="shared" si="78"/>
        <v>282105.33903443365</v>
      </c>
      <c r="AH288" s="5">
        <f t="shared" si="79"/>
        <v>1328994.3962103287</v>
      </c>
      <c r="AI288" s="150"/>
      <c r="AJ288" s="2">
        <v>283</v>
      </c>
      <c r="AK288" s="118">
        <v>53448</v>
      </c>
      <c r="AL288" s="5">
        <f t="shared" si="111"/>
        <v>280256.5079615846</v>
      </c>
      <c r="AM288" s="5">
        <f t="shared" si="112"/>
        <v>4585.0383715778862</v>
      </c>
      <c r="AN288" s="5">
        <f t="shared" si="80"/>
        <v>2775.0484243259857</v>
      </c>
      <c r="AO288" s="35">
        <f t="shared" si="81"/>
        <v>0.11882179412752983</v>
      </c>
      <c r="AP288" s="5">
        <f t="shared" si="82"/>
        <v>1809.9899472519005</v>
      </c>
      <c r="AQ288" s="35">
        <f t="shared" si="83"/>
        <v>7.7499999999999999E-2</v>
      </c>
      <c r="AR288" s="5">
        <f t="shared" si="113"/>
        <v>362518.54046274128</v>
      </c>
      <c r="AS288" s="5">
        <f t="shared" si="114"/>
        <v>935047.31869380095</v>
      </c>
      <c r="AT288" s="5">
        <f t="shared" si="84"/>
        <v>277481.4595372586</v>
      </c>
      <c r="AU288" s="5">
        <f t="shared" si="85"/>
        <v>1297565.8591565422</v>
      </c>
      <c r="AV288" s="150"/>
      <c r="AW288" s="2">
        <v>283</v>
      </c>
      <c r="AX288" s="118">
        <v>53448</v>
      </c>
      <c r="AY288" s="5">
        <f t="shared" si="115"/>
        <v>275592.21477033768</v>
      </c>
      <c r="AZ288" s="5">
        <f t="shared" si="116"/>
        <v>4474.9728547377763</v>
      </c>
      <c r="BA288" s="5">
        <f t="shared" si="86"/>
        <v>2752.5215124231659</v>
      </c>
      <c r="BB288" s="35">
        <f t="shared" si="87"/>
        <v>0.1198519275176313</v>
      </c>
      <c r="BC288" s="5">
        <f t="shared" si="88"/>
        <v>1722.4513423146104</v>
      </c>
      <c r="BD288" s="35">
        <f t="shared" si="89"/>
        <v>7.4999999999999997E-2</v>
      </c>
      <c r="BE288" s="5">
        <f t="shared" si="117"/>
        <v>367160.30674208567</v>
      </c>
      <c r="BF288" s="5">
        <f t="shared" si="118"/>
        <v>899257.01114870491</v>
      </c>
      <c r="BG288" s="5">
        <f t="shared" si="90"/>
        <v>272839.69325791451</v>
      </c>
      <c r="BH288" s="5">
        <f t="shared" si="91"/>
        <v>1266417.3178907905</v>
      </c>
      <c r="BI288" s="150"/>
      <c r="BJ288" s="2">
        <v>283</v>
      </c>
      <c r="BK288" s="118">
        <v>53448</v>
      </c>
      <c r="BL288" s="5">
        <f t="shared" si="119"/>
        <v>270911.18716259795</v>
      </c>
      <c r="BM288" s="5">
        <f t="shared" si="120"/>
        <v>4365.9281923596263</v>
      </c>
      <c r="BN288" s="5">
        <f t="shared" si="92"/>
        <v>2729.1731032522639</v>
      </c>
      <c r="BO288" s="35">
        <f t="shared" si="93"/>
        <v>0.12088861143770679</v>
      </c>
      <c r="BP288" s="5">
        <f t="shared" si="94"/>
        <v>1636.7550891073627</v>
      </c>
      <c r="BQ288" s="35">
        <f t="shared" si="95"/>
        <v>7.2499999999999995E-2</v>
      </c>
      <c r="BR288" s="5">
        <f t="shared" si="121"/>
        <v>371817.98594065453</v>
      </c>
      <c r="BS288" s="5">
        <f t="shared" si="122"/>
        <v>863739.69249711931</v>
      </c>
      <c r="BT288" s="5">
        <f t="shared" si="96"/>
        <v>268182.0140593457</v>
      </c>
      <c r="BU288" s="5">
        <f t="shared" si="97"/>
        <v>1235557.6784377738</v>
      </c>
      <c r="BV288" s="150"/>
      <c r="BW288" s="2">
        <v>283</v>
      </c>
      <c r="BX288" s="118">
        <v>53448</v>
      </c>
      <c r="BY288" s="5">
        <f t="shared" si="123"/>
        <v>266215.47960746603</v>
      </c>
      <c r="BZ288" s="5">
        <f t="shared" si="124"/>
        <v>4257.9359691467689</v>
      </c>
      <c r="CA288" s="5">
        <f t="shared" si="98"/>
        <v>2705.0123381032172</v>
      </c>
      <c r="CB288" s="35">
        <f t="shared" si="99"/>
        <v>0.12193185800127401</v>
      </c>
      <c r="CC288" s="5">
        <f t="shared" si="100"/>
        <v>1552.9236310435519</v>
      </c>
      <c r="CD288" s="35">
        <f t="shared" si="101"/>
        <v>7.0000000000000007E-2</v>
      </c>
      <c r="CE288" s="5">
        <f t="shared" si="125"/>
        <v>376489.53273063764</v>
      </c>
      <c r="CF288" s="5">
        <f t="shared" si="126"/>
        <v>828506.34653789864</v>
      </c>
      <c r="CG288" s="5">
        <f t="shared" si="102"/>
        <v>263510.46726936282</v>
      </c>
      <c r="CH288" s="5">
        <f t="shared" si="103"/>
        <v>1204995.8792685363</v>
      </c>
    </row>
    <row r="289" spans="9:86" ht="14.25" customHeight="1">
      <c r="I289" s="150"/>
      <c r="J289" s="2">
        <v>284</v>
      </c>
      <c r="K289" s="118">
        <v>53479</v>
      </c>
      <c r="L289" s="5">
        <f t="shared" si="104"/>
        <v>286709.43114802521</v>
      </c>
      <c r="M289" s="5">
        <f t="shared" si="67"/>
        <v>4808.1062659259223</v>
      </c>
      <c r="N289" s="5">
        <f t="shared" si="68"/>
        <v>2836.9789267832493</v>
      </c>
      <c r="O289" s="35">
        <f t="shared" si="69"/>
        <v>0.11873954402226324</v>
      </c>
      <c r="P289" s="5">
        <f t="shared" si="70"/>
        <v>1971.1273391426732</v>
      </c>
      <c r="Q289" s="35">
        <f t="shared" si="71"/>
        <v>8.2500000000000004E-2</v>
      </c>
      <c r="R289" s="5">
        <f t="shared" si="105"/>
        <v>356127.54777875904</v>
      </c>
      <c r="S289" s="5">
        <f t="shared" si="106"/>
        <v>1009374.631744203</v>
      </c>
      <c r="T289" s="5">
        <f t="shared" si="72"/>
        <v>283872.45222124195</v>
      </c>
      <c r="U289" s="5">
        <f t="shared" si="73"/>
        <v>1365502.1795229621</v>
      </c>
      <c r="V289" s="150"/>
      <c r="W289" s="2">
        <v>284</v>
      </c>
      <c r="X289" s="118">
        <v>53479</v>
      </c>
      <c r="Y289" s="5">
        <f t="shared" si="107"/>
        <v>282105.33903443365</v>
      </c>
      <c r="Z289" s="5">
        <f t="shared" si="108"/>
        <v>4696.0932728280159</v>
      </c>
      <c r="AA289" s="5">
        <f t="shared" si="74"/>
        <v>2815.391012598458</v>
      </c>
      <c r="AB289" s="35">
        <f t="shared" si="75"/>
        <v>0.11975913772783206</v>
      </c>
      <c r="AC289" s="5">
        <f t="shared" si="76"/>
        <v>1880.7022602295579</v>
      </c>
      <c r="AD289" s="35">
        <f t="shared" si="77"/>
        <v>0.08</v>
      </c>
      <c r="AE289" s="5">
        <f t="shared" si="109"/>
        <v>360710.0519781647</v>
      </c>
      <c r="AF289" s="5">
        <f t="shared" si="110"/>
        <v>972980.43750499189</v>
      </c>
      <c r="AG289" s="5">
        <f t="shared" si="78"/>
        <v>279289.94802183518</v>
      </c>
      <c r="AH289" s="5">
        <f t="shared" si="79"/>
        <v>1333690.4894831567</v>
      </c>
      <c r="AI289" s="150"/>
      <c r="AJ289" s="2">
        <v>284</v>
      </c>
      <c r="AK289" s="118">
        <v>53479</v>
      </c>
      <c r="AL289" s="5">
        <f t="shared" si="111"/>
        <v>277481.4595372586</v>
      </c>
      <c r="AM289" s="5">
        <f t="shared" si="112"/>
        <v>4585.0383715778862</v>
      </c>
      <c r="AN289" s="5">
        <f t="shared" si="80"/>
        <v>2792.9706120664241</v>
      </c>
      <c r="AO289" s="35">
        <f t="shared" si="81"/>
        <v>0.12078517750587513</v>
      </c>
      <c r="AP289" s="5">
        <f t="shared" si="82"/>
        <v>1792.0677595114619</v>
      </c>
      <c r="AQ289" s="35">
        <f t="shared" si="83"/>
        <v>7.7499999999999999E-2</v>
      </c>
      <c r="AR289" s="5">
        <f t="shared" si="113"/>
        <v>365311.51107480773</v>
      </c>
      <c r="AS289" s="5">
        <f t="shared" si="114"/>
        <v>936839.38645331236</v>
      </c>
      <c r="AT289" s="5">
        <f t="shared" si="84"/>
        <v>274688.48892519216</v>
      </c>
      <c r="AU289" s="5">
        <f t="shared" si="85"/>
        <v>1302150.8975281201</v>
      </c>
      <c r="AV289" s="150"/>
      <c r="AW289" s="2">
        <v>284</v>
      </c>
      <c r="AX289" s="118">
        <v>53479</v>
      </c>
      <c r="AY289" s="5">
        <f t="shared" si="115"/>
        <v>272839.69325791451</v>
      </c>
      <c r="AZ289" s="5">
        <f t="shared" si="116"/>
        <v>4474.9728547377763</v>
      </c>
      <c r="BA289" s="5">
        <f t="shared" si="86"/>
        <v>2769.7247718758108</v>
      </c>
      <c r="BB289" s="35">
        <f t="shared" si="87"/>
        <v>0.12181767566748869</v>
      </c>
      <c r="BC289" s="5">
        <f t="shared" si="88"/>
        <v>1705.2480828619655</v>
      </c>
      <c r="BD289" s="35">
        <f t="shared" si="89"/>
        <v>7.4999999999999997E-2</v>
      </c>
      <c r="BE289" s="5">
        <f t="shared" si="117"/>
        <v>369930.0315139615</v>
      </c>
      <c r="BF289" s="5">
        <f t="shared" si="118"/>
        <v>900962.25923156692</v>
      </c>
      <c r="BG289" s="5">
        <f t="shared" si="90"/>
        <v>270069.96848603868</v>
      </c>
      <c r="BH289" s="5">
        <f t="shared" si="91"/>
        <v>1270892.2907455284</v>
      </c>
      <c r="BI289" s="150"/>
      <c r="BJ289" s="2">
        <v>284</v>
      </c>
      <c r="BK289" s="118">
        <v>53479</v>
      </c>
      <c r="BL289" s="5">
        <f t="shared" si="119"/>
        <v>268182.0140593457</v>
      </c>
      <c r="BM289" s="5">
        <f t="shared" si="120"/>
        <v>4365.9281923596263</v>
      </c>
      <c r="BN289" s="5">
        <f t="shared" si="92"/>
        <v>2745.661857417746</v>
      </c>
      <c r="BO289" s="35">
        <f t="shared" si="93"/>
        <v>0.12285664422567107</v>
      </c>
      <c r="BP289" s="5">
        <f t="shared" si="94"/>
        <v>1620.2663349418804</v>
      </c>
      <c r="BQ289" s="35">
        <f t="shared" si="95"/>
        <v>7.2499999999999995E-2</v>
      </c>
      <c r="BR289" s="5">
        <f t="shared" si="121"/>
        <v>374563.64779807226</v>
      </c>
      <c r="BS289" s="5">
        <f t="shared" si="122"/>
        <v>865359.95883206115</v>
      </c>
      <c r="BT289" s="5">
        <f t="shared" si="96"/>
        <v>265436.35220192798</v>
      </c>
      <c r="BU289" s="5">
        <f t="shared" si="97"/>
        <v>1239923.6066301335</v>
      </c>
      <c r="BV289" s="150"/>
      <c r="BW289" s="2">
        <v>284</v>
      </c>
      <c r="BX289" s="118">
        <v>53479</v>
      </c>
      <c r="BY289" s="5">
        <f t="shared" si="123"/>
        <v>263510.46726936282</v>
      </c>
      <c r="BZ289" s="5">
        <f t="shared" si="124"/>
        <v>4257.9359691467689</v>
      </c>
      <c r="CA289" s="5">
        <f t="shared" si="98"/>
        <v>2720.7915767421523</v>
      </c>
      <c r="CB289" s="35">
        <f t="shared" si="99"/>
        <v>0.12390209489299417</v>
      </c>
      <c r="CC289" s="5">
        <f t="shared" si="100"/>
        <v>1537.1443924046166</v>
      </c>
      <c r="CD289" s="35">
        <f t="shared" si="101"/>
        <v>7.0000000000000007E-2</v>
      </c>
      <c r="CE289" s="5">
        <f t="shared" si="125"/>
        <v>379210.32430737978</v>
      </c>
      <c r="CF289" s="5">
        <f t="shared" si="126"/>
        <v>830043.49093030323</v>
      </c>
      <c r="CG289" s="5">
        <f t="shared" si="102"/>
        <v>260789.67569262066</v>
      </c>
      <c r="CH289" s="5">
        <f t="shared" si="103"/>
        <v>1209253.815237683</v>
      </c>
    </row>
    <row r="290" spans="9:86" ht="14.25" customHeight="1">
      <c r="I290" s="150"/>
      <c r="J290" s="2">
        <v>285</v>
      </c>
      <c r="K290" s="118">
        <v>53509</v>
      </c>
      <c r="L290" s="5">
        <f t="shared" si="104"/>
        <v>283872.45222124195</v>
      </c>
      <c r="M290" s="5">
        <f t="shared" si="67"/>
        <v>4808.1062659259223</v>
      </c>
      <c r="N290" s="5">
        <f t="shared" si="68"/>
        <v>2856.4831569048838</v>
      </c>
      <c r="O290" s="35">
        <f t="shared" si="69"/>
        <v>0.1207507019953577</v>
      </c>
      <c r="P290" s="5">
        <f t="shared" si="70"/>
        <v>1951.6231090210385</v>
      </c>
      <c r="Q290" s="35">
        <f t="shared" si="71"/>
        <v>8.2500000000000004E-2</v>
      </c>
      <c r="R290" s="5">
        <f t="shared" si="105"/>
        <v>358984.0309356639</v>
      </c>
      <c r="S290" s="5">
        <f t="shared" si="106"/>
        <v>1011326.254853224</v>
      </c>
      <c r="T290" s="5">
        <f t="shared" si="72"/>
        <v>281015.96906433709</v>
      </c>
      <c r="U290" s="5">
        <f t="shared" si="73"/>
        <v>1370310.2857888879</v>
      </c>
      <c r="V290" s="150"/>
      <c r="W290" s="2">
        <v>285</v>
      </c>
      <c r="X290" s="118">
        <v>53509</v>
      </c>
      <c r="Y290" s="5">
        <f t="shared" si="107"/>
        <v>279289.94802183518</v>
      </c>
      <c r="Z290" s="5">
        <f t="shared" si="108"/>
        <v>4696.0932728280159</v>
      </c>
      <c r="AA290" s="5">
        <f t="shared" si="74"/>
        <v>2834.1602860157809</v>
      </c>
      <c r="AB290" s="35">
        <f t="shared" si="75"/>
        <v>0.12177281593224556</v>
      </c>
      <c r="AC290" s="5">
        <f t="shared" si="76"/>
        <v>1861.9329868122347</v>
      </c>
      <c r="AD290" s="35">
        <f t="shared" si="77"/>
        <v>0.08</v>
      </c>
      <c r="AE290" s="5">
        <f t="shared" si="109"/>
        <v>363544.21226418047</v>
      </c>
      <c r="AF290" s="5">
        <f t="shared" si="110"/>
        <v>974842.37049180409</v>
      </c>
      <c r="AG290" s="5">
        <f t="shared" si="78"/>
        <v>276455.78773581941</v>
      </c>
      <c r="AH290" s="5">
        <f t="shared" si="79"/>
        <v>1338386.5827559845</v>
      </c>
      <c r="AI290" s="150"/>
      <c r="AJ290" s="2">
        <v>285</v>
      </c>
      <c r="AK290" s="118">
        <v>53509</v>
      </c>
      <c r="AL290" s="5">
        <f t="shared" si="111"/>
        <v>274688.48892519216</v>
      </c>
      <c r="AM290" s="5">
        <f t="shared" si="112"/>
        <v>4585.0383715778862</v>
      </c>
      <c r="AN290" s="5">
        <f t="shared" si="80"/>
        <v>2811.0085472693536</v>
      </c>
      <c r="AO290" s="35">
        <f t="shared" si="81"/>
        <v>0.12280129647667451</v>
      </c>
      <c r="AP290" s="5">
        <f t="shared" si="82"/>
        <v>1774.0298243085326</v>
      </c>
      <c r="AQ290" s="35">
        <f t="shared" si="83"/>
        <v>7.7499999999999999E-2</v>
      </c>
      <c r="AR290" s="5">
        <f t="shared" si="113"/>
        <v>368122.51962207706</v>
      </c>
      <c r="AS290" s="5">
        <f t="shared" si="114"/>
        <v>938613.41627762094</v>
      </c>
      <c r="AT290" s="5">
        <f t="shared" si="84"/>
        <v>271877.48037792282</v>
      </c>
      <c r="AU290" s="5">
        <f t="shared" si="85"/>
        <v>1306735.9358996979</v>
      </c>
      <c r="AV290" s="150"/>
      <c r="AW290" s="2">
        <v>285</v>
      </c>
      <c r="AX290" s="118">
        <v>53509</v>
      </c>
      <c r="AY290" s="5">
        <f t="shared" si="115"/>
        <v>270069.96848603868</v>
      </c>
      <c r="AZ290" s="5">
        <f t="shared" si="116"/>
        <v>4474.9728547377763</v>
      </c>
      <c r="BA290" s="5">
        <f t="shared" si="86"/>
        <v>2787.0355517000344</v>
      </c>
      <c r="BB290" s="35">
        <f t="shared" si="87"/>
        <v>0.12383615552622737</v>
      </c>
      <c r="BC290" s="5">
        <f t="shared" si="88"/>
        <v>1687.9373030377417</v>
      </c>
      <c r="BD290" s="35">
        <f t="shared" si="89"/>
        <v>7.4999999999999997E-2</v>
      </c>
      <c r="BE290" s="5">
        <f t="shared" si="117"/>
        <v>372717.06706566154</v>
      </c>
      <c r="BF290" s="5">
        <f t="shared" si="118"/>
        <v>902650.19653460465</v>
      </c>
      <c r="BG290" s="5">
        <f t="shared" si="90"/>
        <v>267282.93293433863</v>
      </c>
      <c r="BH290" s="5">
        <f t="shared" si="91"/>
        <v>1275367.2636002661</v>
      </c>
      <c r="BI290" s="150"/>
      <c r="BJ290" s="2">
        <v>285</v>
      </c>
      <c r="BK290" s="118">
        <v>53509</v>
      </c>
      <c r="BL290" s="5">
        <f t="shared" si="119"/>
        <v>265436.35220192798</v>
      </c>
      <c r="BM290" s="5">
        <f t="shared" si="120"/>
        <v>4365.9281923596263</v>
      </c>
      <c r="BN290" s="5">
        <f t="shared" si="92"/>
        <v>2762.2502311396447</v>
      </c>
      <c r="BO290" s="35">
        <f t="shared" si="93"/>
        <v>0.12487740469119879</v>
      </c>
      <c r="BP290" s="5">
        <f t="shared" si="94"/>
        <v>1603.6779612199814</v>
      </c>
      <c r="BQ290" s="35">
        <f t="shared" si="95"/>
        <v>7.2499999999999995E-2</v>
      </c>
      <c r="BR290" s="5">
        <f t="shared" si="121"/>
        <v>377325.89802921191</v>
      </c>
      <c r="BS290" s="5">
        <f t="shared" si="122"/>
        <v>866963.63679328118</v>
      </c>
      <c r="BT290" s="5">
        <f t="shared" si="96"/>
        <v>262674.10197078832</v>
      </c>
      <c r="BU290" s="5">
        <f t="shared" si="97"/>
        <v>1244289.5348224931</v>
      </c>
      <c r="BV290" s="150"/>
      <c r="BW290" s="2">
        <v>285</v>
      </c>
      <c r="BX290" s="118">
        <v>53509</v>
      </c>
      <c r="BY290" s="5">
        <f t="shared" si="123"/>
        <v>260789.67569262066</v>
      </c>
      <c r="BZ290" s="5">
        <f t="shared" si="124"/>
        <v>4257.9359691467689</v>
      </c>
      <c r="CA290" s="5">
        <f t="shared" si="98"/>
        <v>2736.6628609398149</v>
      </c>
      <c r="CB290" s="35">
        <f t="shared" si="99"/>
        <v>0.12592505529239023</v>
      </c>
      <c r="CC290" s="5">
        <f t="shared" si="100"/>
        <v>1521.273108206954</v>
      </c>
      <c r="CD290" s="35">
        <f t="shared" si="101"/>
        <v>7.0000000000000007E-2</v>
      </c>
      <c r="CE290" s="5">
        <f t="shared" si="125"/>
        <v>381946.98716831958</v>
      </c>
      <c r="CF290" s="5">
        <f t="shared" si="126"/>
        <v>831564.76403851015</v>
      </c>
      <c r="CG290" s="5">
        <f t="shared" si="102"/>
        <v>258053.01283168086</v>
      </c>
      <c r="CH290" s="5">
        <f t="shared" si="103"/>
        <v>1213511.7512068297</v>
      </c>
    </row>
    <row r="291" spans="9:86" ht="14.25" customHeight="1">
      <c r="I291" s="150"/>
      <c r="J291" s="2">
        <v>286</v>
      </c>
      <c r="K291" s="118">
        <v>53540</v>
      </c>
      <c r="L291" s="5">
        <f t="shared" si="104"/>
        <v>281015.96906433709</v>
      </c>
      <c r="M291" s="5">
        <f t="shared" si="67"/>
        <v>4808.1062659259223</v>
      </c>
      <c r="N291" s="5">
        <f t="shared" si="68"/>
        <v>2876.1214786086048</v>
      </c>
      <c r="O291" s="35">
        <f t="shared" si="69"/>
        <v>0.12281671343524819</v>
      </c>
      <c r="P291" s="5">
        <f t="shared" si="70"/>
        <v>1931.9847873173176</v>
      </c>
      <c r="Q291" s="35">
        <f t="shared" si="71"/>
        <v>8.2500000000000004E-2</v>
      </c>
      <c r="R291" s="5">
        <f t="shared" si="105"/>
        <v>361860.15241427248</v>
      </c>
      <c r="S291" s="5">
        <f t="shared" si="106"/>
        <v>1013258.2396405414</v>
      </c>
      <c r="T291" s="5">
        <f t="shared" si="72"/>
        <v>278139.84758572851</v>
      </c>
      <c r="U291" s="5">
        <f t="shared" si="73"/>
        <v>1375118.3920548139</v>
      </c>
      <c r="V291" s="150"/>
      <c r="W291" s="2">
        <v>286</v>
      </c>
      <c r="X291" s="118">
        <v>53540</v>
      </c>
      <c r="Y291" s="5">
        <f t="shared" si="107"/>
        <v>276455.78773581941</v>
      </c>
      <c r="Z291" s="5">
        <f t="shared" si="108"/>
        <v>4696.0932728280159</v>
      </c>
      <c r="AA291" s="5">
        <f t="shared" si="74"/>
        <v>2853.0546879225531</v>
      </c>
      <c r="AB291" s="35">
        <f t="shared" si="75"/>
        <v>0.12384134380209509</v>
      </c>
      <c r="AC291" s="5">
        <f t="shared" si="76"/>
        <v>1843.0385849054628</v>
      </c>
      <c r="AD291" s="35">
        <f t="shared" si="77"/>
        <v>0.08</v>
      </c>
      <c r="AE291" s="5">
        <f t="shared" si="109"/>
        <v>366397.266952103</v>
      </c>
      <c r="AF291" s="5">
        <f t="shared" si="110"/>
        <v>976685.40907670953</v>
      </c>
      <c r="AG291" s="5">
        <f t="shared" si="78"/>
        <v>273602.73304789688</v>
      </c>
      <c r="AH291" s="5">
        <f t="shared" si="79"/>
        <v>1343082.6760288125</v>
      </c>
      <c r="AI291" s="150"/>
      <c r="AJ291" s="2">
        <v>286</v>
      </c>
      <c r="AK291" s="118">
        <v>53540</v>
      </c>
      <c r="AL291" s="5">
        <f t="shared" si="111"/>
        <v>271877.48037792282</v>
      </c>
      <c r="AM291" s="5">
        <f t="shared" si="112"/>
        <v>4585.0383715778862</v>
      </c>
      <c r="AN291" s="5">
        <f t="shared" si="80"/>
        <v>2829.1629774704679</v>
      </c>
      <c r="AO291" s="35">
        <f t="shared" si="81"/>
        <v>0.12487226114665156</v>
      </c>
      <c r="AP291" s="5">
        <f t="shared" si="82"/>
        <v>1755.8753941074183</v>
      </c>
      <c r="AQ291" s="35">
        <f t="shared" si="83"/>
        <v>7.7499999999999999E-2</v>
      </c>
      <c r="AR291" s="5">
        <f t="shared" si="113"/>
        <v>370951.68259954755</v>
      </c>
      <c r="AS291" s="5">
        <f t="shared" si="114"/>
        <v>940369.29167172837</v>
      </c>
      <c r="AT291" s="5">
        <f t="shared" si="84"/>
        <v>269048.31740045233</v>
      </c>
      <c r="AU291" s="5">
        <f t="shared" si="85"/>
        <v>1311320.974271276</v>
      </c>
      <c r="AV291" s="150"/>
      <c r="AW291" s="2">
        <v>286</v>
      </c>
      <c r="AX291" s="118">
        <v>53540</v>
      </c>
      <c r="AY291" s="5">
        <f t="shared" si="115"/>
        <v>267282.93293433863</v>
      </c>
      <c r="AZ291" s="5">
        <f t="shared" si="116"/>
        <v>4474.9728547377763</v>
      </c>
      <c r="BA291" s="5">
        <f t="shared" si="86"/>
        <v>2804.45452389816</v>
      </c>
      <c r="BB291" s="35">
        <f t="shared" si="87"/>
        <v>0.12590947696254629</v>
      </c>
      <c r="BC291" s="5">
        <f t="shared" si="88"/>
        <v>1670.5183308396163</v>
      </c>
      <c r="BD291" s="35">
        <f t="shared" si="89"/>
        <v>7.4999999999999997E-2</v>
      </c>
      <c r="BE291" s="5">
        <f t="shared" si="117"/>
        <v>375521.52158955968</v>
      </c>
      <c r="BF291" s="5">
        <f t="shared" si="118"/>
        <v>904320.71486544423</v>
      </c>
      <c r="BG291" s="5">
        <f t="shared" si="90"/>
        <v>264478.4784104405</v>
      </c>
      <c r="BH291" s="5">
        <f t="shared" si="91"/>
        <v>1279842.236455004</v>
      </c>
      <c r="BI291" s="150"/>
      <c r="BJ291" s="2">
        <v>286</v>
      </c>
      <c r="BK291" s="118">
        <v>53540</v>
      </c>
      <c r="BL291" s="5">
        <f t="shared" si="119"/>
        <v>262674.10197078832</v>
      </c>
      <c r="BM291" s="5">
        <f t="shared" si="120"/>
        <v>4365.9281923596263</v>
      </c>
      <c r="BN291" s="5">
        <f t="shared" si="92"/>
        <v>2778.9388262861139</v>
      </c>
      <c r="BO291" s="35">
        <f t="shared" si="93"/>
        <v>0.12695300246669114</v>
      </c>
      <c r="BP291" s="5">
        <f t="shared" si="94"/>
        <v>1586.9893660735127</v>
      </c>
      <c r="BQ291" s="35">
        <f t="shared" si="95"/>
        <v>7.2499999999999995E-2</v>
      </c>
      <c r="BR291" s="5">
        <f t="shared" si="121"/>
        <v>380104.83685549803</v>
      </c>
      <c r="BS291" s="5">
        <f t="shared" si="122"/>
        <v>868550.6261593547</v>
      </c>
      <c r="BT291" s="5">
        <f t="shared" si="96"/>
        <v>259895.16314450221</v>
      </c>
      <c r="BU291" s="5">
        <f t="shared" si="97"/>
        <v>1248655.4630148527</v>
      </c>
      <c r="BV291" s="150"/>
      <c r="BW291" s="2">
        <v>286</v>
      </c>
      <c r="BX291" s="118">
        <v>53540</v>
      </c>
      <c r="BY291" s="5">
        <f t="shared" si="123"/>
        <v>258053.01283168086</v>
      </c>
      <c r="BZ291" s="5">
        <f t="shared" si="124"/>
        <v>4257.9359691467689</v>
      </c>
      <c r="CA291" s="5">
        <f t="shared" si="98"/>
        <v>2752.6267276286308</v>
      </c>
      <c r="CB291" s="35">
        <f t="shared" si="99"/>
        <v>0.12800284859719463</v>
      </c>
      <c r="CC291" s="5">
        <f t="shared" si="100"/>
        <v>1505.3092415181384</v>
      </c>
      <c r="CD291" s="35">
        <f t="shared" si="101"/>
        <v>7.0000000000000007E-2</v>
      </c>
      <c r="CE291" s="5">
        <f t="shared" si="125"/>
        <v>384699.61389594822</v>
      </c>
      <c r="CF291" s="5">
        <f t="shared" si="126"/>
        <v>833070.0732800283</v>
      </c>
      <c r="CG291" s="5">
        <f t="shared" si="102"/>
        <v>255300.38610405222</v>
      </c>
      <c r="CH291" s="5">
        <f t="shared" si="103"/>
        <v>1217769.6871759766</v>
      </c>
    </row>
    <row r="292" spans="9:86" ht="14.25" customHeight="1">
      <c r="I292" s="150"/>
      <c r="J292" s="2">
        <v>287</v>
      </c>
      <c r="K292" s="118">
        <v>53571</v>
      </c>
      <c r="L292" s="5">
        <f t="shared" si="104"/>
        <v>278139.84758572851</v>
      </c>
      <c r="M292" s="5">
        <f t="shared" si="67"/>
        <v>4808.1062659259223</v>
      </c>
      <c r="N292" s="5">
        <f t="shared" si="68"/>
        <v>2895.894813774039</v>
      </c>
      <c r="O292" s="35">
        <f t="shared" si="69"/>
        <v>0.12493980300531216</v>
      </c>
      <c r="P292" s="5">
        <f t="shared" si="70"/>
        <v>1912.2114521518836</v>
      </c>
      <c r="Q292" s="35">
        <f t="shared" si="71"/>
        <v>8.2500000000000004E-2</v>
      </c>
      <c r="R292" s="5">
        <f t="shared" si="105"/>
        <v>364756.04722804652</v>
      </c>
      <c r="S292" s="5">
        <f t="shared" si="106"/>
        <v>1015170.4510926933</v>
      </c>
      <c r="T292" s="5">
        <f t="shared" si="72"/>
        <v>275243.95277195447</v>
      </c>
      <c r="U292" s="5">
        <f t="shared" si="73"/>
        <v>1379926.4983207397</v>
      </c>
      <c r="V292" s="150"/>
      <c r="W292" s="2">
        <v>287</v>
      </c>
      <c r="X292" s="118">
        <v>53571</v>
      </c>
      <c r="Y292" s="5">
        <f t="shared" si="107"/>
        <v>273602.73304789688</v>
      </c>
      <c r="Z292" s="5">
        <f t="shared" si="108"/>
        <v>4696.0932728280159</v>
      </c>
      <c r="AA292" s="5">
        <f t="shared" si="74"/>
        <v>2872.0750525087033</v>
      </c>
      <c r="AB292" s="35">
        <f t="shared" si="75"/>
        <v>0.12596694574710632</v>
      </c>
      <c r="AC292" s="5">
        <f t="shared" si="76"/>
        <v>1824.0182203193126</v>
      </c>
      <c r="AD292" s="35">
        <f t="shared" si="77"/>
        <v>0.08</v>
      </c>
      <c r="AE292" s="5">
        <f t="shared" si="109"/>
        <v>369269.34200461168</v>
      </c>
      <c r="AF292" s="5">
        <f t="shared" si="110"/>
        <v>978509.42729702883</v>
      </c>
      <c r="AG292" s="5">
        <f t="shared" si="78"/>
        <v>270730.6579953882</v>
      </c>
      <c r="AH292" s="5">
        <f t="shared" si="79"/>
        <v>1347778.7693016406</v>
      </c>
      <c r="AI292" s="150"/>
      <c r="AJ292" s="2">
        <v>287</v>
      </c>
      <c r="AK292" s="118">
        <v>53571</v>
      </c>
      <c r="AL292" s="5">
        <f t="shared" si="111"/>
        <v>269048.31740045233</v>
      </c>
      <c r="AM292" s="5">
        <f t="shared" si="112"/>
        <v>4585.0383715778862</v>
      </c>
      <c r="AN292" s="5">
        <f t="shared" si="80"/>
        <v>2847.4346550332984</v>
      </c>
      <c r="AO292" s="35">
        <f t="shared" si="81"/>
        <v>0.12700029567381391</v>
      </c>
      <c r="AP292" s="5">
        <f t="shared" si="82"/>
        <v>1737.603716544588</v>
      </c>
      <c r="AQ292" s="35">
        <f t="shared" si="83"/>
        <v>7.7499999999999999E-2</v>
      </c>
      <c r="AR292" s="5">
        <f t="shared" si="113"/>
        <v>373799.11725458084</v>
      </c>
      <c r="AS292" s="5">
        <f t="shared" si="114"/>
        <v>942106.89538827294</v>
      </c>
      <c r="AT292" s="5">
        <f t="shared" si="84"/>
        <v>266200.88274541905</v>
      </c>
      <c r="AU292" s="5">
        <f t="shared" si="85"/>
        <v>1315906.0126428539</v>
      </c>
      <c r="AV292" s="150"/>
      <c r="AW292" s="2">
        <v>287</v>
      </c>
      <c r="AX292" s="118">
        <v>53571</v>
      </c>
      <c r="AY292" s="5">
        <f t="shared" si="115"/>
        <v>264478.4784104405</v>
      </c>
      <c r="AZ292" s="5">
        <f t="shared" si="116"/>
        <v>4474.9728547377763</v>
      </c>
      <c r="BA292" s="5">
        <f t="shared" si="86"/>
        <v>2821.9823646725235</v>
      </c>
      <c r="BB292" s="35">
        <f t="shared" si="87"/>
        <v>0.12803986388456734</v>
      </c>
      <c r="BC292" s="5">
        <f t="shared" si="88"/>
        <v>1652.990490065253</v>
      </c>
      <c r="BD292" s="35">
        <f t="shared" si="89"/>
        <v>7.4999999999999997E-2</v>
      </c>
      <c r="BE292" s="5">
        <f t="shared" si="117"/>
        <v>378343.5039542322</v>
      </c>
      <c r="BF292" s="5">
        <f t="shared" si="118"/>
        <v>905973.70535550953</v>
      </c>
      <c r="BG292" s="5">
        <f t="shared" si="90"/>
        <v>261656.49604576797</v>
      </c>
      <c r="BH292" s="5">
        <f t="shared" si="91"/>
        <v>1284317.2093097419</v>
      </c>
      <c r="BI292" s="150"/>
      <c r="BJ292" s="2">
        <v>287</v>
      </c>
      <c r="BK292" s="118">
        <v>53571</v>
      </c>
      <c r="BL292" s="5">
        <f t="shared" si="119"/>
        <v>259895.16314450221</v>
      </c>
      <c r="BM292" s="5">
        <f t="shared" si="120"/>
        <v>4365.9281923596263</v>
      </c>
      <c r="BN292" s="5">
        <f t="shared" si="92"/>
        <v>2795.7282483615923</v>
      </c>
      <c r="BO292" s="35">
        <f t="shared" si="93"/>
        <v>0.12908566121211706</v>
      </c>
      <c r="BP292" s="5">
        <f t="shared" si="94"/>
        <v>1570.1999439980341</v>
      </c>
      <c r="BQ292" s="35">
        <f t="shared" si="95"/>
        <v>7.2499999999999995E-2</v>
      </c>
      <c r="BR292" s="5">
        <f t="shared" si="121"/>
        <v>382900.56510385964</v>
      </c>
      <c r="BS292" s="5">
        <f t="shared" si="122"/>
        <v>870120.82610335271</v>
      </c>
      <c r="BT292" s="5">
        <f t="shared" si="96"/>
        <v>257099.43489614062</v>
      </c>
      <c r="BU292" s="5">
        <f t="shared" si="97"/>
        <v>1253021.3912072123</v>
      </c>
      <c r="BV292" s="150"/>
      <c r="BW292" s="2">
        <v>287</v>
      </c>
      <c r="BX292" s="118">
        <v>53571</v>
      </c>
      <c r="BY292" s="5">
        <f t="shared" si="123"/>
        <v>255300.38610405222</v>
      </c>
      <c r="BZ292" s="5">
        <f t="shared" si="124"/>
        <v>4257.9359691467689</v>
      </c>
      <c r="CA292" s="5">
        <f t="shared" si="98"/>
        <v>2768.6837168731308</v>
      </c>
      <c r="CB292" s="35">
        <f t="shared" si="99"/>
        <v>0.13013769822085758</v>
      </c>
      <c r="CC292" s="5">
        <f t="shared" si="100"/>
        <v>1489.2522522736381</v>
      </c>
      <c r="CD292" s="35">
        <f t="shared" si="101"/>
        <v>7.0000000000000007E-2</v>
      </c>
      <c r="CE292" s="5">
        <f t="shared" si="125"/>
        <v>387468.29761282133</v>
      </c>
      <c r="CF292" s="5">
        <f t="shared" si="126"/>
        <v>834559.32553230191</v>
      </c>
      <c r="CG292" s="5">
        <f t="shared" si="102"/>
        <v>252531.70238717907</v>
      </c>
      <c r="CH292" s="5">
        <f t="shared" si="103"/>
        <v>1222027.6231451232</v>
      </c>
    </row>
    <row r="293" spans="9:86" ht="14.25" customHeight="1">
      <c r="I293" s="150"/>
      <c r="J293" s="2">
        <v>288</v>
      </c>
      <c r="K293" s="118">
        <v>53601</v>
      </c>
      <c r="L293" s="5">
        <f t="shared" si="104"/>
        <v>275243.95277195447</v>
      </c>
      <c r="M293" s="5">
        <f t="shared" si="67"/>
        <v>4808.1062659259223</v>
      </c>
      <c r="N293" s="5">
        <f t="shared" si="68"/>
        <v>2915.8040906187352</v>
      </c>
      <c r="O293" s="35">
        <f t="shared" si="69"/>
        <v>0.12712231725728229</v>
      </c>
      <c r="P293" s="5">
        <f t="shared" si="70"/>
        <v>1892.3021753071871</v>
      </c>
      <c r="Q293" s="35">
        <f t="shared" si="71"/>
        <v>8.2500000000000004E-2</v>
      </c>
      <c r="R293" s="5">
        <f t="shared" si="105"/>
        <v>367671.85131866526</v>
      </c>
      <c r="S293" s="5">
        <f t="shared" si="106"/>
        <v>1017062.7532680004</v>
      </c>
      <c r="T293" s="5">
        <f t="shared" si="72"/>
        <v>272328.14868133573</v>
      </c>
      <c r="U293" s="5">
        <f t="shared" si="73"/>
        <v>1384734.6045866658</v>
      </c>
      <c r="V293" s="150"/>
      <c r="W293" s="2">
        <v>288</v>
      </c>
      <c r="X293" s="118">
        <v>53601</v>
      </c>
      <c r="Y293" s="5">
        <f t="shared" si="107"/>
        <v>270730.6579953882</v>
      </c>
      <c r="Z293" s="5">
        <f t="shared" si="108"/>
        <v>4696.0932728280159</v>
      </c>
      <c r="AA293" s="5">
        <f t="shared" si="74"/>
        <v>2891.222219525428</v>
      </c>
      <c r="AB293" s="35">
        <f t="shared" si="75"/>
        <v>0.12815196805267673</v>
      </c>
      <c r="AC293" s="5">
        <f t="shared" si="76"/>
        <v>1804.8710533025881</v>
      </c>
      <c r="AD293" s="35">
        <f t="shared" si="77"/>
        <v>0.08</v>
      </c>
      <c r="AE293" s="5">
        <f t="shared" si="109"/>
        <v>372160.56422413711</v>
      </c>
      <c r="AF293" s="5">
        <f t="shared" si="110"/>
        <v>980314.29835033137</v>
      </c>
      <c r="AG293" s="5">
        <f t="shared" si="78"/>
        <v>267839.43577586277</v>
      </c>
      <c r="AH293" s="5">
        <f t="shared" si="79"/>
        <v>1352474.8625744684</v>
      </c>
      <c r="AI293" s="150"/>
      <c r="AJ293" s="2">
        <v>288</v>
      </c>
      <c r="AK293" s="118">
        <v>53601</v>
      </c>
      <c r="AL293" s="5">
        <f t="shared" si="111"/>
        <v>266200.88274541905</v>
      </c>
      <c r="AM293" s="5">
        <f t="shared" si="112"/>
        <v>4585.0383715778862</v>
      </c>
      <c r="AN293" s="5">
        <f t="shared" si="80"/>
        <v>2865.8243371803883</v>
      </c>
      <c r="AO293" s="35">
        <f t="shared" si="81"/>
        <v>0.12918774607916458</v>
      </c>
      <c r="AP293" s="5">
        <f t="shared" si="82"/>
        <v>1719.2140343974979</v>
      </c>
      <c r="AQ293" s="35">
        <f t="shared" si="83"/>
        <v>7.7499999999999999E-2</v>
      </c>
      <c r="AR293" s="5">
        <f t="shared" si="113"/>
        <v>376664.94159176125</v>
      </c>
      <c r="AS293" s="5">
        <f t="shared" si="114"/>
        <v>943826.10942267044</v>
      </c>
      <c r="AT293" s="5">
        <f t="shared" si="84"/>
        <v>263335.05840823863</v>
      </c>
      <c r="AU293" s="5">
        <f t="shared" si="85"/>
        <v>1320491.0510144318</v>
      </c>
      <c r="AV293" s="150"/>
      <c r="AW293" s="2">
        <v>288</v>
      </c>
      <c r="AX293" s="118">
        <v>53601</v>
      </c>
      <c r="AY293" s="5">
        <f t="shared" si="115"/>
        <v>261656.49604576797</v>
      </c>
      <c r="AZ293" s="5">
        <f t="shared" si="116"/>
        <v>4474.9728547377763</v>
      </c>
      <c r="BA293" s="5">
        <f t="shared" si="86"/>
        <v>2839.6197544517263</v>
      </c>
      <c r="BB293" s="35">
        <f t="shared" si="87"/>
        <v>0.13022966205073833</v>
      </c>
      <c r="BC293" s="5">
        <f t="shared" si="88"/>
        <v>1635.3531002860498</v>
      </c>
      <c r="BD293" s="35">
        <f t="shared" si="89"/>
        <v>7.4999999999999997E-2</v>
      </c>
      <c r="BE293" s="5">
        <f t="shared" si="117"/>
        <v>381183.12370868394</v>
      </c>
      <c r="BF293" s="5">
        <f t="shared" si="118"/>
        <v>907609.05845579563</v>
      </c>
      <c r="BG293" s="5">
        <f t="shared" si="90"/>
        <v>258816.87629131624</v>
      </c>
      <c r="BH293" s="5">
        <f t="shared" si="91"/>
        <v>1288792.1821644795</v>
      </c>
      <c r="BI293" s="150"/>
      <c r="BJ293" s="2">
        <v>288</v>
      </c>
      <c r="BK293" s="118">
        <v>53601</v>
      </c>
      <c r="BL293" s="5">
        <f t="shared" si="119"/>
        <v>257099.43489614062</v>
      </c>
      <c r="BM293" s="5">
        <f t="shared" si="120"/>
        <v>4365.9281923596263</v>
      </c>
      <c r="BN293" s="5">
        <f t="shared" si="92"/>
        <v>2812.6191065287767</v>
      </c>
      <c r="BO293" s="35">
        <f t="shared" si="93"/>
        <v>0.13127772642510763</v>
      </c>
      <c r="BP293" s="5">
        <f t="shared" si="94"/>
        <v>1553.3090858308497</v>
      </c>
      <c r="BQ293" s="35">
        <f t="shared" si="95"/>
        <v>7.2499999999999995E-2</v>
      </c>
      <c r="BR293" s="5">
        <f t="shared" si="121"/>
        <v>385713.1842103884</v>
      </c>
      <c r="BS293" s="5">
        <f t="shared" si="122"/>
        <v>871674.13518918352</v>
      </c>
      <c r="BT293" s="5">
        <f t="shared" si="96"/>
        <v>254286.81578961184</v>
      </c>
      <c r="BU293" s="5">
        <f t="shared" si="97"/>
        <v>1257387.319399572</v>
      </c>
      <c r="BV293" s="150"/>
      <c r="BW293" s="2">
        <v>288</v>
      </c>
      <c r="BX293" s="118">
        <v>53601</v>
      </c>
      <c r="BY293" s="5">
        <f t="shared" si="123"/>
        <v>252531.70238717907</v>
      </c>
      <c r="BZ293" s="5">
        <f t="shared" si="124"/>
        <v>4257.9359691467689</v>
      </c>
      <c r="CA293" s="5">
        <f t="shared" si="98"/>
        <v>2784.8343718882243</v>
      </c>
      <c r="CB293" s="35">
        <f t="shared" si="99"/>
        <v>0.13233194940183204</v>
      </c>
      <c r="CC293" s="5">
        <f t="shared" si="100"/>
        <v>1473.1015972585446</v>
      </c>
      <c r="CD293" s="35">
        <f t="shared" si="101"/>
        <v>7.0000000000000007E-2</v>
      </c>
      <c r="CE293" s="5">
        <f t="shared" si="125"/>
        <v>390253.13198470953</v>
      </c>
      <c r="CF293" s="5">
        <f t="shared" si="126"/>
        <v>836032.4271295605</v>
      </c>
      <c r="CG293" s="5">
        <f t="shared" si="102"/>
        <v>249746.86801529085</v>
      </c>
      <c r="CH293" s="5">
        <f t="shared" si="103"/>
        <v>1226285.5591142699</v>
      </c>
    </row>
    <row r="294" spans="9:86" ht="14.25" customHeight="1">
      <c r="I294" s="150"/>
      <c r="J294" s="2">
        <v>289</v>
      </c>
      <c r="K294" s="118">
        <v>53632</v>
      </c>
      <c r="L294" s="5">
        <f t="shared" si="104"/>
        <v>272328.14868133573</v>
      </c>
      <c r="M294" s="5">
        <f t="shared" si="67"/>
        <v>4808.1062659259223</v>
      </c>
      <c r="N294" s="5">
        <f t="shared" si="68"/>
        <v>2935.8502437417392</v>
      </c>
      <c r="O294" s="35">
        <f t="shared" si="69"/>
        <v>0.1293667330956868</v>
      </c>
      <c r="P294" s="5">
        <f t="shared" si="70"/>
        <v>1872.2560221841832</v>
      </c>
      <c r="Q294" s="35">
        <f t="shared" si="71"/>
        <v>8.2500000000000004E-2</v>
      </c>
      <c r="R294" s="5">
        <f t="shared" si="105"/>
        <v>370607.70156240702</v>
      </c>
      <c r="S294" s="5">
        <f t="shared" si="106"/>
        <v>1018935.0092901846</v>
      </c>
      <c r="T294" s="5">
        <f t="shared" si="72"/>
        <v>269392.29843759397</v>
      </c>
      <c r="U294" s="5">
        <f t="shared" si="73"/>
        <v>1389542.7108525916</v>
      </c>
      <c r="V294" s="150"/>
      <c r="W294" s="2">
        <v>289</v>
      </c>
      <c r="X294" s="118">
        <v>53632</v>
      </c>
      <c r="Y294" s="5">
        <f t="shared" si="107"/>
        <v>267839.43577586277</v>
      </c>
      <c r="Z294" s="5">
        <f t="shared" si="108"/>
        <v>4696.0932728280159</v>
      </c>
      <c r="AA294" s="5">
        <f t="shared" si="74"/>
        <v>2910.497034322264</v>
      </c>
      <c r="AB294" s="35">
        <f t="shared" si="75"/>
        <v>0.13039888734343963</v>
      </c>
      <c r="AC294" s="5">
        <f t="shared" si="76"/>
        <v>1785.5962385057519</v>
      </c>
      <c r="AD294" s="35">
        <f t="shared" si="77"/>
        <v>0.08</v>
      </c>
      <c r="AE294" s="5">
        <f t="shared" si="109"/>
        <v>375071.06125845935</v>
      </c>
      <c r="AF294" s="5">
        <f t="shared" si="110"/>
        <v>982099.89458883717</v>
      </c>
      <c r="AG294" s="5">
        <f t="shared" si="78"/>
        <v>264928.93874154054</v>
      </c>
      <c r="AH294" s="5">
        <f t="shared" si="79"/>
        <v>1357170.9558472964</v>
      </c>
      <c r="AI294" s="150"/>
      <c r="AJ294" s="2">
        <v>289</v>
      </c>
      <c r="AK294" s="118">
        <v>53632</v>
      </c>
      <c r="AL294" s="5">
        <f t="shared" si="111"/>
        <v>263335.05840823863</v>
      </c>
      <c r="AM294" s="5">
        <f t="shared" si="112"/>
        <v>4585.0383715778862</v>
      </c>
      <c r="AN294" s="5">
        <f t="shared" si="80"/>
        <v>2884.3327860246782</v>
      </c>
      <c r="AO294" s="35">
        <f t="shared" si="81"/>
        <v>0.1314370887093903</v>
      </c>
      <c r="AP294" s="5">
        <f t="shared" si="82"/>
        <v>1700.7055855532078</v>
      </c>
      <c r="AQ294" s="35">
        <f t="shared" si="83"/>
        <v>7.7499999999999999E-2</v>
      </c>
      <c r="AR294" s="5">
        <f t="shared" si="113"/>
        <v>379549.27437778591</v>
      </c>
      <c r="AS294" s="5">
        <f t="shared" si="114"/>
        <v>945526.81500822364</v>
      </c>
      <c r="AT294" s="5">
        <f t="shared" si="84"/>
        <v>260450.72562221397</v>
      </c>
      <c r="AU294" s="5">
        <f t="shared" si="85"/>
        <v>1325076.0893860096</v>
      </c>
      <c r="AV294" s="150"/>
      <c r="AW294" s="2">
        <v>289</v>
      </c>
      <c r="AX294" s="118">
        <v>53632</v>
      </c>
      <c r="AY294" s="5">
        <f t="shared" si="115"/>
        <v>258816.87629131624</v>
      </c>
      <c r="AZ294" s="5">
        <f t="shared" si="116"/>
        <v>4474.9728547377763</v>
      </c>
      <c r="BA294" s="5">
        <f t="shared" si="86"/>
        <v>2857.3673779170499</v>
      </c>
      <c r="BB294" s="35">
        <f t="shared" si="87"/>
        <v>0.13248134753164484</v>
      </c>
      <c r="BC294" s="5">
        <f t="shared" si="88"/>
        <v>1617.6054768207264</v>
      </c>
      <c r="BD294" s="35">
        <f t="shared" si="89"/>
        <v>7.4999999999999997E-2</v>
      </c>
      <c r="BE294" s="5">
        <f t="shared" si="117"/>
        <v>384040.49108660099</v>
      </c>
      <c r="BF294" s="5">
        <f t="shared" si="118"/>
        <v>909226.66393261636</v>
      </c>
      <c r="BG294" s="5">
        <f t="shared" si="90"/>
        <v>255959.50891339919</v>
      </c>
      <c r="BH294" s="5">
        <f t="shared" si="91"/>
        <v>1293267.1550192174</v>
      </c>
      <c r="BI294" s="150"/>
      <c r="BJ294" s="2">
        <v>289</v>
      </c>
      <c r="BK294" s="118">
        <v>53632</v>
      </c>
      <c r="BL294" s="5">
        <f t="shared" si="119"/>
        <v>254286.81578961184</v>
      </c>
      <c r="BM294" s="5">
        <f t="shared" si="120"/>
        <v>4365.9281923596263</v>
      </c>
      <c r="BN294" s="5">
        <f t="shared" si="92"/>
        <v>2829.6120136307218</v>
      </c>
      <c r="BO294" s="35">
        <f t="shared" si="93"/>
        <v>0.13353167390189097</v>
      </c>
      <c r="BP294" s="5">
        <f t="shared" si="94"/>
        <v>1536.3161787289048</v>
      </c>
      <c r="BQ294" s="35">
        <f t="shared" si="95"/>
        <v>7.2499999999999995E-2</v>
      </c>
      <c r="BR294" s="5">
        <f t="shared" si="121"/>
        <v>388542.79622401914</v>
      </c>
      <c r="BS294" s="5">
        <f t="shared" si="122"/>
        <v>873210.45136791246</v>
      </c>
      <c r="BT294" s="5">
        <f t="shared" si="96"/>
        <v>251457.20377598112</v>
      </c>
      <c r="BU294" s="5">
        <f t="shared" si="97"/>
        <v>1261753.2475919316</v>
      </c>
      <c r="BV294" s="150"/>
      <c r="BW294" s="2">
        <v>289</v>
      </c>
      <c r="BX294" s="118">
        <v>53632</v>
      </c>
      <c r="BY294" s="5">
        <f t="shared" si="123"/>
        <v>249746.86801529085</v>
      </c>
      <c r="BZ294" s="5">
        <f t="shared" si="124"/>
        <v>4257.9359691467689</v>
      </c>
      <c r="CA294" s="5">
        <f t="shared" si="98"/>
        <v>2801.0792390575725</v>
      </c>
      <c r="CB294" s="35">
        <f t="shared" si="99"/>
        <v>0.13458807766363223</v>
      </c>
      <c r="CC294" s="5">
        <f t="shared" si="100"/>
        <v>1456.8567300891966</v>
      </c>
      <c r="CD294" s="35">
        <f t="shared" si="101"/>
        <v>7.0000000000000007E-2</v>
      </c>
      <c r="CE294" s="5">
        <f t="shared" si="125"/>
        <v>393054.21122376708</v>
      </c>
      <c r="CF294" s="5">
        <f t="shared" si="126"/>
        <v>837489.28385964967</v>
      </c>
      <c r="CG294" s="5">
        <f t="shared" si="102"/>
        <v>246945.78877623327</v>
      </c>
      <c r="CH294" s="5">
        <f t="shared" si="103"/>
        <v>1230543.4950834168</v>
      </c>
    </row>
    <row r="295" spans="9:86" ht="14.25" customHeight="1">
      <c r="I295" s="150"/>
      <c r="J295" s="2">
        <v>290</v>
      </c>
      <c r="K295" s="118">
        <v>53662</v>
      </c>
      <c r="L295" s="5">
        <f t="shared" si="104"/>
        <v>269392.29843759397</v>
      </c>
      <c r="M295" s="5">
        <f t="shared" si="67"/>
        <v>4808.1062659259223</v>
      </c>
      <c r="N295" s="5">
        <f t="shared" si="68"/>
        <v>2956.0342141674637</v>
      </c>
      <c r="O295" s="35">
        <f t="shared" si="69"/>
        <v>0.13167566695759464</v>
      </c>
      <c r="P295" s="5">
        <f t="shared" si="70"/>
        <v>1852.0720517584587</v>
      </c>
      <c r="Q295" s="35">
        <f t="shared" si="71"/>
        <v>8.2500000000000004E-2</v>
      </c>
      <c r="R295" s="5">
        <f t="shared" si="105"/>
        <v>373563.73577657447</v>
      </c>
      <c r="S295" s="5">
        <f t="shared" si="106"/>
        <v>1020787.081341943</v>
      </c>
      <c r="T295" s="5">
        <f t="shared" si="72"/>
        <v>266436.26422342652</v>
      </c>
      <c r="U295" s="5">
        <f t="shared" si="73"/>
        <v>1394350.8171185176</v>
      </c>
      <c r="V295" s="150"/>
      <c r="W295" s="2">
        <v>290</v>
      </c>
      <c r="X295" s="118">
        <v>53662</v>
      </c>
      <c r="Y295" s="5">
        <f t="shared" si="107"/>
        <v>264928.93874154054</v>
      </c>
      <c r="Z295" s="5">
        <f t="shared" si="108"/>
        <v>4696.0932728280159</v>
      </c>
      <c r="AA295" s="5">
        <f t="shared" si="74"/>
        <v>2929.9003478844124</v>
      </c>
      <c r="AB295" s="35">
        <f t="shared" si="75"/>
        <v>0.13271031976205963</v>
      </c>
      <c r="AC295" s="5">
        <f t="shared" si="76"/>
        <v>1766.1929249436037</v>
      </c>
      <c r="AD295" s="35">
        <f t="shared" si="77"/>
        <v>0.08</v>
      </c>
      <c r="AE295" s="5">
        <f t="shared" si="109"/>
        <v>378000.96160634374</v>
      </c>
      <c r="AF295" s="5">
        <f t="shared" si="110"/>
        <v>983866.0875137808</v>
      </c>
      <c r="AG295" s="5">
        <f t="shared" si="78"/>
        <v>261999.03839365611</v>
      </c>
      <c r="AH295" s="5">
        <f t="shared" si="79"/>
        <v>1361867.0491201244</v>
      </c>
      <c r="AI295" s="150"/>
      <c r="AJ295" s="2">
        <v>290</v>
      </c>
      <c r="AK295" s="118">
        <v>53662</v>
      </c>
      <c r="AL295" s="5">
        <f t="shared" si="111"/>
        <v>260450.72562221397</v>
      </c>
      <c r="AM295" s="5">
        <f t="shared" si="112"/>
        <v>4585.0383715778862</v>
      </c>
      <c r="AN295" s="5">
        <f t="shared" si="80"/>
        <v>2902.9607686010877</v>
      </c>
      <c r="AO295" s="35">
        <f t="shared" si="81"/>
        <v>0.13375093941470637</v>
      </c>
      <c r="AP295" s="5">
        <f t="shared" si="82"/>
        <v>1682.0776029767985</v>
      </c>
      <c r="AQ295" s="35">
        <f t="shared" si="83"/>
        <v>7.7499999999999999E-2</v>
      </c>
      <c r="AR295" s="5">
        <f t="shared" si="113"/>
        <v>382452.23514638701</v>
      </c>
      <c r="AS295" s="5">
        <f t="shared" si="114"/>
        <v>947208.89261120046</v>
      </c>
      <c r="AT295" s="5">
        <f t="shared" si="84"/>
        <v>257547.76485361287</v>
      </c>
      <c r="AU295" s="5">
        <f t="shared" si="85"/>
        <v>1329661.1277575875</v>
      </c>
      <c r="AV295" s="150"/>
      <c r="AW295" s="2">
        <v>290</v>
      </c>
      <c r="AX295" s="118">
        <v>53662</v>
      </c>
      <c r="AY295" s="5">
        <f t="shared" si="115"/>
        <v>255959.50891339919</v>
      </c>
      <c r="AZ295" s="5">
        <f t="shared" si="116"/>
        <v>4474.9728547377763</v>
      </c>
      <c r="BA295" s="5">
        <f t="shared" si="86"/>
        <v>2875.2259240290314</v>
      </c>
      <c r="BB295" s="35">
        <f t="shared" si="87"/>
        <v>0.13479753588690449</v>
      </c>
      <c r="BC295" s="5">
        <f t="shared" si="88"/>
        <v>1599.7469307087447</v>
      </c>
      <c r="BD295" s="35">
        <f t="shared" si="89"/>
        <v>7.4999999999999997E-2</v>
      </c>
      <c r="BE295" s="5">
        <f t="shared" si="117"/>
        <v>386915.71701063</v>
      </c>
      <c r="BF295" s="5">
        <f t="shared" si="118"/>
        <v>910826.41086332512</v>
      </c>
      <c r="BG295" s="5">
        <f t="shared" si="90"/>
        <v>253084.28298937014</v>
      </c>
      <c r="BH295" s="5">
        <f t="shared" si="91"/>
        <v>1297742.1278739551</v>
      </c>
      <c r="BI295" s="150"/>
      <c r="BJ295" s="2">
        <v>290</v>
      </c>
      <c r="BK295" s="118">
        <v>53662</v>
      </c>
      <c r="BL295" s="5">
        <f t="shared" si="119"/>
        <v>251457.20377598112</v>
      </c>
      <c r="BM295" s="5">
        <f t="shared" si="120"/>
        <v>4365.9281923596263</v>
      </c>
      <c r="BN295" s="5">
        <f t="shared" si="92"/>
        <v>2846.7075862130737</v>
      </c>
      <c r="BO295" s="35">
        <f t="shared" si="93"/>
        <v>0.13585011891323615</v>
      </c>
      <c r="BP295" s="5">
        <f t="shared" si="94"/>
        <v>1519.2206061465527</v>
      </c>
      <c r="BQ295" s="35">
        <f t="shared" si="95"/>
        <v>7.2499999999999995E-2</v>
      </c>
      <c r="BR295" s="5">
        <f t="shared" si="121"/>
        <v>391389.50381023221</v>
      </c>
      <c r="BS295" s="5">
        <f t="shared" si="122"/>
        <v>874729.67197405896</v>
      </c>
      <c r="BT295" s="5">
        <f t="shared" si="96"/>
        <v>248610.49618976805</v>
      </c>
      <c r="BU295" s="5">
        <f t="shared" si="97"/>
        <v>1266119.1757842912</v>
      </c>
      <c r="BV295" s="150"/>
      <c r="BW295" s="2">
        <v>290</v>
      </c>
      <c r="BX295" s="118">
        <v>53662</v>
      </c>
      <c r="BY295" s="5">
        <f t="shared" si="123"/>
        <v>246945.78877623327</v>
      </c>
      <c r="BZ295" s="5">
        <f t="shared" si="124"/>
        <v>4257.9359691467689</v>
      </c>
      <c r="CA295" s="5">
        <f t="shared" si="98"/>
        <v>2817.4188679520748</v>
      </c>
      <c r="CB295" s="35">
        <f t="shared" si="99"/>
        <v>0.13690869798982686</v>
      </c>
      <c r="CC295" s="5">
        <f t="shared" si="100"/>
        <v>1440.5171011946941</v>
      </c>
      <c r="CD295" s="35">
        <f t="shared" si="101"/>
        <v>7.0000000000000007E-2</v>
      </c>
      <c r="CE295" s="5">
        <f t="shared" si="125"/>
        <v>395871.63009171915</v>
      </c>
      <c r="CF295" s="5">
        <f t="shared" si="126"/>
        <v>838929.80096084438</v>
      </c>
      <c r="CG295" s="5">
        <f t="shared" si="102"/>
        <v>244128.36990828119</v>
      </c>
      <c r="CH295" s="5">
        <f t="shared" si="103"/>
        <v>1234801.4310525635</v>
      </c>
    </row>
    <row r="296" spans="9:86" ht="14.25" customHeight="1">
      <c r="I296" s="150"/>
      <c r="J296" s="2">
        <v>291</v>
      </c>
      <c r="K296" s="118">
        <v>53693</v>
      </c>
      <c r="L296" s="5">
        <f t="shared" si="104"/>
        <v>266436.26422342652</v>
      </c>
      <c r="M296" s="5">
        <f t="shared" si="67"/>
        <v>4808.1062659259223</v>
      </c>
      <c r="N296" s="5">
        <f t="shared" si="68"/>
        <v>2976.3569493898649</v>
      </c>
      <c r="O296" s="35">
        <f t="shared" si="69"/>
        <v>0.13405188477919669</v>
      </c>
      <c r="P296" s="5">
        <f t="shared" si="70"/>
        <v>1831.7493165360574</v>
      </c>
      <c r="Q296" s="35">
        <f t="shared" si="71"/>
        <v>8.2500000000000004E-2</v>
      </c>
      <c r="R296" s="5">
        <f t="shared" si="105"/>
        <v>376540.09272596432</v>
      </c>
      <c r="S296" s="5">
        <f t="shared" si="106"/>
        <v>1022618.830658479</v>
      </c>
      <c r="T296" s="5">
        <f t="shared" si="72"/>
        <v>263459.90727403667</v>
      </c>
      <c r="U296" s="5">
        <f t="shared" si="73"/>
        <v>1399158.9233844434</v>
      </c>
      <c r="V296" s="150"/>
      <c r="W296" s="2">
        <v>291</v>
      </c>
      <c r="X296" s="118">
        <v>53693</v>
      </c>
      <c r="Y296" s="5">
        <f t="shared" si="107"/>
        <v>261999.03839365611</v>
      </c>
      <c r="Z296" s="5">
        <f t="shared" si="108"/>
        <v>4696.0932728280159</v>
      </c>
      <c r="AA296" s="5">
        <f t="shared" si="74"/>
        <v>2949.4330168703082</v>
      </c>
      <c r="AB296" s="35">
        <f t="shared" si="75"/>
        <v>0.13508903093478181</v>
      </c>
      <c r="AC296" s="5">
        <f t="shared" si="76"/>
        <v>1746.6602559577075</v>
      </c>
      <c r="AD296" s="35">
        <f t="shared" si="77"/>
        <v>0.08</v>
      </c>
      <c r="AE296" s="5">
        <f t="shared" si="109"/>
        <v>380950.39462321403</v>
      </c>
      <c r="AF296" s="5">
        <f t="shared" si="110"/>
        <v>985612.74776973855</v>
      </c>
      <c r="AG296" s="5">
        <f t="shared" si="78"/>
        <v>259049.6053767858</v>
      </c>
      <c r="AH296" s="5">
        <f t="shared" si="79"/>
        <v>1366563.1423929525</v>
      </c>
      <c r="AI296" s="150"/>
      <c r="AJ296" s="2">
        <v>291</v>
      </c>
      <c r="AK296" s="118">
        <v>53693</v>
      </c>
      <c r="AL296" s="5">
        <f t="shared" si="111"/>
        <v>257547.76485361287</v>
      </c>
      <c r="AM296" s="5">
        <f t="shared" si="112"/>
        <v>4585.0383715778862</v>
      </c>
      <c r="AN296" s="5">
        <f t="shared" si="80"/>
        <v>2921.7090568983031</v>
      </c>
      <c r="AO296" s="35">
        <f t="shared" si="81"/>
        <v>0.1361320635133744</v>
      </c>
      <c r="AP296" s="5">
        <f t="shared" si="82"/>
        <v>1663.3293146795831</v>
      </c>
      <c r="AQ296" s="35">
        <f t="shared" si="83"/>
        <v>7.7499999999999999E-2</v>
      </c>
      <c r="AR296" s="5">
        <f t="shared" si="113"/>
        <v>385373.94420328533</v>
      </c>
      <c r="AS296" s="5">
        <f t="shared" si="114"/>
        <v>948872.22192588006</v>
      </c>
      <c r="AT296" s="5">
        <f t="shared" si="84"/>
        <v>254626.05579671456</v>
      </c>
      <c r="AU296" s="5">
        <f t="shared" si="85"/>
        <v>1334246.1661291653</v>
      </c>
      <c r="AV296" s="150"/>
      <c r="AW296" s="2">
        <v>291</v>
      </c>
      <c r="AX296" s="118">
        <v>53693</v>
      </c>
      <c r="AY296" s="5">
        <f t="shared" si="115"/>
        <v>253084.28298937014</v>
      </c>
      <c r="AZ296" s="5">
        <f t="shared" si="116"/>
        <v>4474.9728547377763</v>
      </c>
      <c r="BA296" s="5">
        <f t="shared" si="86"/>
        <v>2893.1960860542131</v>
      </c>
      <c r="BB296" s="35">
        <f t="shared" si="87"/>
        <v>0.13718099212865292</v>
      </c>
      <c r="BC296" s="5">
        <f t="shared" si="88"/>
        <v>1581.7767686835632</v>
      </c>
      <c r="BD296" s="35">
        <f t="shared" si="89"/>
        <v>7.4999999999999997E-2</v>
      </c>
      <c r="BE296" s="5">
        <f t="shared" si="117"/>
        <v>389808.91309668421</v>
      </c>
      <c r="BF296" s="5">
        <f t="shared" si="118"/>
        <v>912408.18763200869</v>
      </c>
      <c r="BG296" s="5">
        <f t="shared" si="90"/>
        <v>250191.08690331594</v>
      </c>
      <c r="BH296" s="5">
        <f t="shared" si="91"/>
        <v>1302217.100728693</v>
      </c>
      <c r="BI296" s="150"/>
      <c r="BJ296" s="2">
        <v>291</v>
      </c>
      <c r="BK296" s="118">
        <v>53693</v>
      </c>
      <c r="BL296" s="5">
        <f t="shared" si="119"/>
        <v>248610.49618976805</v>
      </c>
      <c r="BM296" s="5">
        <f t="shared" si="120"/>
        <v>4365.9281923596263</v>
      </c>
      <c r="BN296" s="5">
        <f t="shared" si="92"/>
        <v>2863.9064445464446</v>
      </c>
      <c r="BO296" s="35">
        <f t="shared" si="93"/>
        <v>0.13823582616690727</v>
      </c>
      <c r="BP296" s="5">
        <f t="shared" si="94"/>
        <v>1502.0217478131819</v>
      </c>
      <c r="BQ296" s="35">
        <f t="shared" si="95"/>
        <v>7.2499999999999995E-2</v>
      </c>
      <c r="BR296" s="5">
        <f t="shared" si="121"/>
        <v>394253.41025477863</v>
      </c>
      <c r="BS296" s="5">
        <f t="shared" si="122"/>
        <v>876231.69372187217</v>
      </c>
      <c r="BT296" s="5">
        <f t="shared" si="96"/>
        <v>245746.5897452216</v>
      </c>
      <c r="BU296" s="5">
        <f t="shared" si="97"/>
        <v>1270485.1039766509</v>
      </c>
      <c r="BV296" s="150"/>
      <c r="BW296" s="2">
        <v>291</v>
      </c>
      <c r="BX296" s="118">
        <v>53693</v>
      </c>
      <c r="BY296" s="5">
        <f t="shared" si="123"/>
        <v>244128.36990828119</v>
      </c>
      <c r="BZ296" s="5">
        <f t="shared" si="124"/>
        <v>4257.9359691467689</v>
      </c>
      <c r="CA296" s="5">
        <f t="shared" si="98"/>
        <v>2833.8538113484619</v>
      </c>
      <c r="CB296" s="35">
        <f t="shared" si="99"/>
        <v>0.13929657478546087</v>
      </c>
      <c r="CC296" s="5">
        <f t="shared" si="100"/>
        <v>1424.082157798307</v>
      </c>
      <c r="CD296" s="35">
        <f t="shared" si="101"/>
        <v>7.0000000000000007E-2</v>
      </c>
      <c r="CE296" s="5">
        <f t="shared" si="125"/>
        <v>398705.48390306759</v>
      </c>
      <c r="CF296" s="5">
        <f t="shared" si="126"/>
        <v>840353.88311864273</v>
      </c>
      <c r="CG296" s="5">
        <f t="shared" si="102"/>
        <v>241294.51609693273</v>
      </c>
      <c r="CH296" s="5">
        <f t="shared" si="103"/>
        <v>1239059.3670217104</v>
      </c>
    </row>
    <row r="297" spans="9:86" ht="14.25" customHeight="1">
      <c r="I297" s="150"/>
      <c r="J297" s="2">
        <v>292</v>
      </c>
      <c r="K297" s="118">
        <v>53724</v>
      </c>
      <c r="L297" s="5">
        <f t="shared" si="104"/>
        <v>263459.90727403667</v>
      </c>
      <c r="M297" s="5">
        <f t="shared" si="67"/>
        <v>4808.1062659259223</v>
      </c>
      <c r="N297" s="5">
        <f t="shared" si="68"/>
        <v>2996.8194034169201</v>
      </c>
      <c r="O297" s="35">
        <f t="shared" si="69"/>
        <v>0.13649831282904651</v>
      </c>
      <c r="P297" s="5">
        <f t="shared" si="70"/>
        <v>1811.286862509002</v>
      </c>
      <c r="Q297" s="35">
        <f t="shared" si="71"/>
        <v>8.2500000000000004E-2</v>
      </c>
      <c r="R297" s="5">
        <f t="shared" si="105"/>
        <v>379536.91212938126</v>
      </c>
      <c r="S297" s="5">
        <f t="shared" si="106"/>
        <v>1024430.117520988</v>
      </c>
      <c r="T297" s="5">
        <f t="shared" si="72"/>
        <v>260463.08787061975</v>
      </c>
      <c r="U297" s="5">
        <f t="shared" si="73"/>
        <v>1403967.0296503692</v>
      </c>
      <c r="V297" s="150"/>
      <c r="W297" s="2">
        <v>292</v>
      </c>
      <c r="X297" s="118">
        <v>53724</v>
      </c>
      <c r="Y297" s="5">
        <f t="shared" si="107"/>
        <v>259049.6053767858</v>
      </c>
      <c r="Z297" s="5">
        <f t="shared" si="108"/>
        <v>4696.0932728280159</v>
      </c>
      <c r="AA297" s="5">
        <f t="shared" si="74"/>
        <v>2969.0959036494437</v>
      </c>
      <c r="AB297" s="35">
        <f t="shared" si="75"/>
        <v>0.1375379468035513</v>
      </c>
      <c r="AC297" s="5">
        <f t="shared" si="76"/>
        <v>1726.9973691785722</v>
      </c>
      <c r="AD297" s="35">
        <f t="shared" si="77"/>
        <v>0.08</v>
      </c>
      <c r="AE297" s="5">
        <f t="shared" si="109"/>
        <v>383919.49052686349</v>
      </c>
      <c r="AF297" s="5">
        <f t="shared" si="110"/>
        <v>987339.74513891712</v>
      </c>
      <c r="AG297" s="5">
        <f t="shared" si="78"/>
        <v>256080.50947313636</v>
      </c>
      <c r="AH297" s="5">
        <f t="shared" si="79"/>
        <v>1371259.2356657805</v>
      </c>
      <c r="AI297" s="150"/>
      <c r="AJ297" s="2">
        <v>292</v>
      </c>
      <c r="AK297" s="118">
        <v>53724</v>
      </c>
      <c r="AL297" s="5">
        <f t="shared" si="111"/>
        <v>254626.05579671456</v>
      </c>
      <c r="AM297" s="5">
        <f t="shared" si="112"/>
        <v>4585.0383715778862</v>
      </c>
      <c r="AN297" s="5">
        <f t="shared" si="80"/>
        <v>2940.5784278907713</v>
      </c>
      <c r="AO297" s="35">
        <f t="shared" si="81"/>
        <v>0.13858338662269992</v>
      </c>
      <c r="AP297" s="5">
        <f t="shared" si="82"/>
        <v>1644.4599436871149</v>
      </c>
      <c r="AQ297" s="35">
        <f t="shared" si="83"/>
        <v>7.7499999999999999E-2</v>
      </c>
      <c r="AR297" s="5">
        <f t="shared" si="113"/>
        <v>388314.52263117611</v>
      </c>
      <c r="AS297" s="5">
        <f t="shared" si="114"/>
        <v>950516.68186956714</v>
      </c>
      <c r="AT297" s="5">
        <f t="shared" si="84"/>
        <v>251685.47736882378</v>
      </c>
      <c r="AU297" s="5">
        <f t="shared" si="85"/>
        <v>1338831.2045007432</v>
      </c>
      <c r="AV297" s="150"/>
      <c r="AW297" s="2">
        <v>292</v>
      </c>
      <c r="AX297" s="118">
        <v>53724</v>
      </c>
      <c r="AY297" s="5">
        <f t="shared" si="115"/>
        <v>250191.08690331594</v>
      </c>
      <c r="AZ297" s="5">
        <f t="shared" si="116"/>
        <v>4474.9728547377763</v>
      </c>
      <c r="BA297" s="5">
        <f t="shared" si="86"/>
        <v>2911.278561592052</v>
      </c>
      <c r="BB297" s="35">
        <f t="shared" si="87"/>
        <v>0.13963464155141975</v>
      </c>
      <c r="BC297" s="5">
        <f t="shared" si="88"/>
        <v>1563.6942931457245</v>
      </c>
      <c r="BD297" s="35">
        <f t="shared" si="89"/>
        <v>7.4999999999999997E-2</v>
      </c>
      <c r="BE297" s="5">
        <f t="shared" si="117"/>
        <v>392720.19165827625</v>
      </c>
      <c r="BF297" s="5">
        <f t="shared" si="118"/>
        <v>913971.88192515436</v>
      </c>
      <c r="BG297" s="5">
        <f t="shared" si="90"/>
        <v>247279.8083417239</v>
      </c>
      <c r="BH297" s="5">
        <f t="shared" si="91"/>
        <v>1306692.0735834306</v>
      </c>
      <c r="BI297" s="150"/>
      <c r="BJ297" s="2">
        <v>292</v>
      </c>
      <c r="BK297" s="118">
        <v>53724</v>
      </c>
      <c r="BL297" s="5">
        <f t="shared" si="119"/>
        <v>245746.5897452216</v>
      </c>
      <c r="BM297" s="5">
        <f t="shared" si="120"/>
        <v>4365.9281923596263</v>
      </c>
      <c r="BN297" s="5">
        <f t="shared" si="92"/>
        <v>2881.2092126489124</v>
      </c>
      <c r="BO297" s="35">
        <f t="shared" si="93"/>
        <v>0.14069172063641722</v>
      </c>
      <c r="BP297" s="5">
        <f t="shared" si="94"/>
        <v>1484.7189797107137</v>
      </c>
      <c r="BQ297" s="35">
        <f t="shared" si="95"/>
        <v>7.2499999999999995E-2</v>
      </c>
      <c r="BR297" s="5">
        <f t="shared" si="121"/>
        <v>397134.61946742755</v>
      </c>
      <c r="BS297" s="5">
        <f t="shared" si="122"/>
        <v>877716.41270158289</v>
      </c>
      <c r="BT297" s="5">
        <f t="shared" si="96"/>
        <v>242865.38053257269</v>
      </c>
      <c r="BU297" s="5">
        <f t="shared" si="97"/>
        <v>1274851.0321690105</v>
      </c>
      <c r="BV297" s="150"/>
      <c r="BW297" s="2">
        <v>292</v>
      </c>
      <c r="BX297" s="118">
        <v>53724</v>
      </c>
      <c r="BY297" s="5">
        <f t="shared" si="123"/>
        <v>241294.51609693273</v>
      </c>
      <c r="BZ297" s="5">
        <f t="shared" si="124"/>
        <v>4257.9359691467689</v>
      </c>
      <c r="CA297" s="5">
        <f t="shared" si="98"/>
        <v>2850.3846252479943</v>
      </c>
      <c r="CB297" s="35">
        <f t="shared" si="99"/>
        <v>0.14175463270468719</v>
      </c>
      <c r="CC297" s="5">
        <f t="shared" si="100"/>
        <v>1407.5513438987743</v>
      </c>
      <c r="CD297" s="35">
        <f t="shared" si="101"/>
        <v>7.0000000000000007E-2</v>
      </c>
      <c r="CE297" s="5">
        <f t="shared" si="125"/>
        <v>401555.86852831556</v>
      </c>
      <c r="CF297" s="5">
        <f t="shared" si="126"/>
        <v>841761.43446254148</v>
      </c>
      <c r="CG297" s="5">
        <f t="shared" si="102"/>
        <v>238444.13147168473</v>
      </c>
      <c r="CH297" s="5">
        <f t="shared" si="103"/>
        <v>1243317.302990857</v>
      </c>
    </row>
    <row r="298" spans="9:86" ht="14.25" customHeight="1">
      <c r="I298" s="150"/>
      <c r="J298" s="2">
        <v>293</v>
      </c>
      <c r="K298" s="118">
        <v>53752</v>
      </c>
      <c r="L298" s="5">
        <f t="shared" si="104"/>
        <v>260463.08787061975</v>
      </c>
      <c r="M298" s="5">
        <f t="shared" si="67"/>
        <v>4808.1062659259223</v>
      </c>
      <c r="N298" s="5">
        <f t="shared" si="68"/>
        <v>3017.4225368154116</v>
      </c>
      <c r="O298" s="35">
        <f t="shared" si="69"/>
        <v>0.13901804949717531</v>
      </c>
      <c r="P298" s="5">
        <f t="shared" si="70"/>
        <v>1790.6837291105107</v>
      </c>
      <c r="Q298" s="35">
        <f t="shared" si="71"/>
        <v>8.2500000000000004E-2</v>
      </c>
      <c r="R298" s="5">
        <f t="shared" si="105"/>
        <v>382554.33466619666</v>
      </c>
      <c r="S298" s="5">
        <f t="shared" si="106"/>
        <v>1026220.8012500985</v>
      </c>
      <c r="T298" s="5">
        <f t="shared" si="72"/>
        <v>257445.66533380435</v>
      </c>
      <c r="U298" s="5">
        <f t="shared" si="73"/>
        <v>1408775.1359162952</v>
      </c>
      <c r="V298" s="150"/>
      <c r="W298" s="2">
        <v>293</v>
      </c>
      <c r="X298" s="118">
        <v>53752</v>
      </c>
      <c r="Y298" s="5">
        <f t="shared" si="107"/>
        <v>256080.50947313636</v>
      </c>
      <c r="Z298" s="5">
        <f t="shared" si="108"/>
        <v>4696.0932728280159</v>
      </c>
      <c r="AA298" s="5">
        <f t="shared" si="74"/>
        <v>2988.88987634044</v>
      </c>
      <c r="AB298" s="35">
        <f t="shared" si="75"/>
        <v>0.14006016541390787</v>
      </c>
      <c r="AC298" s="5">
        <f t="shared" si="76"/>
        <v>1707.2033964875759</v>
      </c>
      <c r="AD298" s="35">
        <f t="shared" si="77"/>
        <v>0.08</v>
      </c>
      <c r="AE298" s="5">
        <f t="shared" si="109"/>
        <v>386908.38040320395</v>
      </c>
      <c r="AF298" s="5">
        <f t="shared" si="110"/>
        <v>989046.94853540475</v>
      </c>
      <c r="AG298" s="5">
        <f t="shared" si="78"/>
        <v>253091.61959679594</v>
      </c>
      <c r="AH298" s="5">
        <f t="shared" si="79"/>
        <v>1375955.3289386088</v>
      </c>
      <c r="AI298" s="150"/>
      <c r="AJ298" s="2">
        <v>293</v>
      </c>
      <c r="AK298" s="118">
        <v>53752</v>
      </c>
      <c r="AL298" s="5">
        <f t="shared" si="111"/>
        <v>251685.47736882378</v>
      </c>
      <c r="AM298" s="5">
        <f t="shared" si="112"/>
        <v>4585.0383715778862</v>
      </c>
      <c r="AN298" s="5">
        <f t="shared" si="80"/>
        <v>2959.5696635708991</v>
      </c>
      <c r="AO298" s="35">
        <f t="shared" si="81"/>
        <v>0.14110800644570684</v>
      </c>
      <c r="AP298" s="5">
        <f t="shared" si="82"/>
        <v>1625.4687080069868</v>
      </c>
      <c r="AQ298" s="35">
        <f t="shared" si="83"/>
        <v>7.7499999999999999E-2</v>
      </c>
      <c r="AR298" s="5">
        <f t="shared" si="113"/>
        <v>391274.09229474701</v>
      </c>
      <c r="AS298" s="5">
        <f t="shared" si="114"/>
        <v>952142.15057757415</v>
      </c>
      <c r="AT298" s="5">
        <f t="shared" si="84"/>
        <v>248725.90770525287</v>
      </c>
      <c r="AU298" s="5">
        <f t="shared" si="85"/>
        <v>1343416.242872321</v>
      </c>
      <c r="AV298" s="150"/>
      <c r="AW298" s="2">
        <v>293</v>
      </c>
      <c r="AX298" s="118">
        <v>53752</v>
      </c>
      <c r="AY298" s="5">
        <f t="shared" si="115"/>
        <v>247279.8083417239</v>
      </c>
      <c r="AZ298" s="5">
        <f t="shared" si="116"/>
        <v>4474.9728547377763</v>
      </c>
      <c r="BA298" s="5">
        <f t="shared" si="86"/>
        <v>2929.4740526020023</v>
      </c>
      <c r="BB298" s="35">
        <f t="shared" si="87"/>
        <v>0.14216158151758199</v>
      </c>
      <c r="BC298" s="5">
        <f t="shared" si="88"/>
        <v>1545.4988021357742</v>
      </c>
      <c r="BD298" s="35">
        <f t="shared" si="89"/>
        <v>7.4999999999999997E-2</v>
      </c>
      <c r="BE298" s="5">
        <f t="shared" si="117"/>
        <v>395649.66571087827</v>
      </c>
      <c r="BF298" s="5">
        <f t="shared" si="118"/>
        <v>915517.38072729018</v>
      </c>
      <c r="BG298" s="5">
        <f t="shared" si="90"/>
        <v>244350.33428912191</v>
      </c>
      <c r="BH298" s="5">
        <f t="shared" si="91"/>
        <v>1311167.0464381685</v>
      </c>
      <c r="BI298" s="150"/>
      <c r="BJ298" s="2">
        <v>293</v>
      </c>
      <c r="BK298" s="118">
        <v>53752</v>
      </c>
      <c r="BL298" s="5">
        <f t="shared" si="119"/>
        <v>242865.38053257269</v>
      </c>
      <c r="BM298" s="5">
        <f t="shared" si="120"/>
        <v>4365.9281923596263</v>
      </c>
      <c r="BN298" s="5">
        <f t="shared" si="92"/>
        <v>2898.6165183086664</v>
      </c>
      <c r="BO298" s="35">
        <f t="shared" si="93"/>
        <v>0.14322089934526055</v>
      </c>
      <c r="BP298" s="5">
        <f t="shared" si="94"/>
        <v>1467.3116740509599</v>
      </c>
      <c r="BQ298" s="35">
        <f t="shared" si="95"/>
        <v>7.2499999999999995E-2</v>
      </c>
      <c r="BR298" s="5">
        <f t="shared" si="121"/>
        <v>400033.23598573619</v>
      </c>
      <c r="BS298" s="5">
        <f t="shared" si="122"/>
        <v>879183.72437563387</v>
      </c>
      <c r="BT298" s="5">
        <f t="shared" si="96"/>
        <v>239966.76401426402</v>
      </c>
      <c r="BU298" s="5">
        <f t="shared" si="97"/>
        <v>1279216.9603613701</v>
      </c>
      <c r="BV298" s="150"/>
      <c r="BW298" s="2">
        <v>293</v>
      </c>
      <c r="BX298" s="118">
        <v>53752</v>
      </c>
      <c r="BY298" s="5">
        <f t="shared" si="123"/>
        <v>238444.13147168473</v>
      </c>
      <c r="BZ298" s="5">
        <f t="shared" si="124"/>
        <v>4257.9359691467689</v>
      </c>
      <c r="CA298" s="5">
        <f t="shared" si="98"/>
        <v>2867.0118688952743</v>
      </c>
      <c r="CB298" s="35">
        <f t="shared" si="99"/>
        <v>0.14428596843377875</v>
      </c>
      <c r="CC298" s="5">
        <f t="shared" si="100"/>
        <v>1390.9241002514943</v>
      </c>
      <c r="CD298" s="35">
        <f t="shared" si="101"/>
        <v>7.0000000000000007E-2</v>
      </c>
      <c r="CE298" s="5">
        <f t="shared" si="125"/>
        <v>404422.88039721083</v>
      </c>
      <c r="CF298" s="5">
        <f t="shared" si="126"/>
        <v>843152.358562793</v>
      </c>
      <c r="CG298" s="5">
        <f t="shared" si="102"/>
        <v>235577.11960278946</v>
      </c>
      <c r="CH298" s="5">
        <f t="shared" si="103"/>
        <v>1247575.2389600039</v>
      </c>
    </row>
    <row r="299" spans="9:86" ht="14.25" customHeight="1">
      <c r="I299" s="150"/>
      <c r="J299" s="2">
        <v>294</v>
      </c>
      <c r="K299" s="118">
        <v>53783</v>
      </c>
      <c r="L299" s="5">
        <f t="shared" si="104"/>
        <v>257445.66533380435</v>
      </c>
      <c r="M299" s="5">
        <f t="shared" si="67"/>
        <v>4808.1062659259223</v>
      </c>
      <c r="N299" s="5">
        <f t="shared" si="68"/>
        <v>3038.1673167560175</v>
      </c>
      <c r="O299" s="35">
        <f t="shared" si="69"/>
        <v>0.14161437813994932</v>
      </c>
      <c r="P299" s="5">
        <f t="shared" si="70"/>
        <v>1769.9389491699048</v>
      </c>
      <c r="Q299" s="35">
        <f t="shared" si="71"/>
        <v>8.2500000000000004E-2</v>
      </c>
      <c r="R299" s="5">
        <f t="shared" si="105"/>
        <v>385592.5019829527</v>
      </c>
      <c r="S299" s="5">
        <f t="shared" si="106"/>
        <v>1027990.7401992684</v>
      </c>
      <c r="T299" s="5">
        <f t="shared" si="72"/>
        <v>254407.49801704835</v>
      </c>
      <c r="U299" s="5">
        <f t="shared" si="73"/>
        <v>1413583.2421822213</v>
      </c>
      <c r="V299" s="150"/>
      <c r="W299" s="2">
        <v>294</v>
      </c>
      <c r="X299" s="118">
        <v>53783</v>
      </c>
      <c r="Y299" s="5">
        <f t="shared" si="107"/>
        <v>253091.61959679594</v>
      </c>
      <c r="Z299" s="5">
        <f t="shared" si="108"/>
        <v>4696.0932728280159</v>
      </c>
      <c r="AA299" s="5">
        <f t="shared" si="74"/>
        <v>3008.8158088493765</v>
      </c>
      <c r="AB299" s="35">
        <f t="shared" si="75"/>
        <v>0.1426589697585135</v>
      </c>
      <c r="AC299" s="5">
        <f t="shared" si="76"/>
        <v>1687.2774639786396</v>
      </c>
      <c r="AD299" s="35">
        <f t="shared" si="77"/>
        <v>0.08</v>
      </c>
      <c r="AE299" s="5">
        <f t="shared" si="109"/>
        <v>389917.1962120533</v>
      </c>
      <c r="AF299" s="5">
        <f t="shared" si="110"/>
        <v>990734.22599938337</v>
      </c>
      <c r="AG299" s="5">
        <f t="shared" si="78"/>
        <v>250082.80378794656</v>
      </c>
      <c r="AH299" s="5">
        <f t="shared" si="79"/>
        <v>1380651.4222114366</v>
      </c>
      <c r="AI299" s="150"/>
      <c r="AJ299" s="2">
        <v>294</v>
      </c>
      <c r="AK299" s="118">
        <v>53783</v>
      </c>
      <c r="AL299" s="5">
        <f t="shared" si="111"/>
        <v>248725.90770525287</v>
      </c>
      <c r="AM299" s="5">
        <f t="shared" si="112"/>
        <v>4585.0383715778862</v>
      </c>
      <c r="AN299" s="5">
        <f t="shared" si="80"/>
        <v>2978.6835509814614</v>
      </c>
      <c r="AO299" s="35">
        <f t="shared" si="81"/>
        <v>0.14370920561333486</v>
      </c>
      <c r="AP299" s="5">
        <f t="shared" si="82"/>
        <v>1606.3548205964248</v>
      </c>
      <c r="AQ299" s="35">
        <f t="shared" si="83"/>
        <v>7.7499999999999999E-2</v>
      </c>
      <c r="AR299" s="5">
        <f t="shared" si="113"/>
        <v>394252.77584572847</v>
      </c>
      <c r="AS299" s="5">
        <f t="shared" si="114"/>
        <v>953748.50539817056</v>
      </c>
      <c r="AT299" s="5">
        <f t="shared" si="84"/>
        <v>245747.22415427142</v>
      </c>
      <c r="AU299" s="5">
        <f t="shared" si="85"/>
        <v>1348001.2812438989</v>
      </c>
      <c r="AV299" s="150"/>
      <c r="AW299" s="2">
        <v>294</v>
      </c>
      <c r="AX299" s="118">
        <v>53783</v>
      </c>
      <c r="AY299" s="5">
        <f t="shared" si="115"/>
        <v>244350.33428912191</v>
      </c>
      <c r="AZ299" s="5">
        <f t="shared" si="116"/>
        <v>4474.9728547377763</v>
      </c>
      <c r="BA299" s="5">
        <f t="shared" si="86"/>
        <v>2947.7832654307645</v>
      </c>
      <c r="BB299" s="35">
        <f t="shared" si="87"/>
        <v>0.1447650942982317</v>
      </c>
      <c r="BC299" s="5">
        <f t="shared" si="88"/>
        <v>1527.1895893070118</v>
      </c>
      <c r="BD299" s="35">
        <f t="shared" si="89"/>
        <v>7.4999999999999997E-2</v>
      </c>
      <c r="BE299" s="5">
        <f t="shared" si="117"/>
        <v>398597.44897630904</v>
      </c>
      <c r="BF299" s="5">
        <f t="shared" si="118"/>
        <v>917044.57031659724</v>
      </c>
      <c r="BG299" s="5">
        <f t="shared" si="90"/>
        <v>241402.55102369114</v>
      </c>
      <c r="BH299" s="5">
        <f t="shared" si="91"/>
        <v>1315642.0192929064</v>
      </c>
      <c r="BI299" s="150"/>
      <c r="BJ299" s="2">
        <v>294</v>
      </c>
      <c r="BK299" s="118">
        <v>53783</v>
      </c>
      <c r="BL299" s="5">
        <f t="shared" si="119"/>
        <v>239966.76401426402</v>
      </c>
      <c r="BM299" s="5">
        <f t="shared" si="120"/>
        <v>4365.9281923596263</v>
      </c>
      <c r="BN299" s="5">
        <f t="shared" si="92"/>
        <v>2916.1289931067813</v>
      </c>
      <c r="BO299" s="35">
        <f t="shared" si="93"/>
        <v>0.14582664420645064</v>
      </c>
      <c r="BP299" s="5">
        <f t="shared" si="94"/>
        <v>1449.799199252845</v>
      </c>
      <c r="BQ299" s="35">
        <f t="shared" si="95"/>
        <v>7.2499999999999995E-2</v>
      </c>
      <c r="BR299" s="5">
        <f t="shared" si="121"/>
        <v>402949.36497884296</v>
      </c>
      <c r="BS299" s="5">
        <f t="shared" si="122"/>
        <v>880633.52357488673</v>
      </c>
      <c r="BT299" s="5">
        <f t="shared" si="96"/>
        <v>237050.63502115724</v>
      </c>
      <c r="BU299" s="5">
        <f t="shared" si="97"/>
        <v>1283582.8885537297</v>
      </c>
      <c r="BV299" s="150"/>
      <c r="BW299" s="2">
        <v>294</v>
      </c>
      <c r="BX299" s="118">
        <v>53783</v>
      </c>
      <c r="BY299" s="5">
        <f t="shared" si="123"/>
        <v>235577.11960278946</v>
      </c>
      <c r="BZ299" s="5">
        <f t="shared" si="124"/>
        <v>4257.9359691467689</v>
      </c>
      <c r="CA299" s="5">
        <f t="shared" si="98"/>
        <v>2883.7361047971635</v>
      </c>
      <c r="CB299" s="35">
        <f t="shared" si="99"/>
        <v>0.14689386352933492</v>
      </c>
      <c r="CC299" s="5">
        <f t="shared" si="100"/>
        <v>1374.1998643496051</v>
      </c>
      <c r="CD299" s="35">
        <f t="shared" si="101"/>
        <v>6.9999999999999993E-2</v>
      </c>
      <c r="CE299" s="5">
        <f t="shared" si="125"/>
        <v>407306.61650200799</v>
      </c>
      <c r="CF299" s="5">
        <f t="shared" si="126"/>
        <v>844526.55842714256</v>
      </c>
      <c r="CG299" s="5">
        <f t="shared" si="102"/>
        <v>232693.3834979923</v>
      </c>
      <c r="CH299" s="5">
        <f t="shared" si="103"/>
        <v>1251833.1749291506</v>
      </c>
    </row>
    <row r="300" spans="9:86" ht="14.25" customHeight="1">
      <c r="I300" s="150"/>
      <c r="J300" s="2">
        <v>295</v>
      </c>
      <c r="K300" s="118">
        <v>53813</v>
      </c>
      <c r="L300" s="5">
        <f t="shared" si="104"/>
        <v>254407.49801704835</v>
      </c>
      <c r="M300" s="5">
        <f t="shared" si="67"/>
        <v>4808.1062659259223</v>
      </c>
      <c r="N300" s="5">
        <f t="shared" si="68"/>
        <v>3059.0547170587151</v>
      </c>
      <c r="O300" s="35">
        <f t="shared" si="69"/>
        <v>0.14429078109264162</v>
      </c>
      <c r="P300" s="5">
        <f t="shared" si="70"/>
        <v>1749.0515488672074</v>
      </c>
      <c r="Q300" s="35">
        <f t="shared" si="71"/>
        <v>8.2500000000000004E-2</v>
      </c>
      <c r="R300" s="5">
        <f t="shared" si="105"/>
        <v>388651.55670001142</v>
      </c>
      <c r="S300" s="5">
        <f t="shared" si="106"/>
        <v>1029739.7917481357</v>
      </c>
      <c r="T300" s="5">
        <f t="shared" si="72"/>
        <v>251348.44329998962</v>
      </c>
      <c r="U300" s="5">
        <f t="shared" si="73"/>
        <v>1418391.3484481471</v>
      </c>
      <c r="V300" s="150"/>
      <c r="W300" s="2">
        <v>295</v>
      </c>
      <c r="X300" s="118">
        <v>53813</v>
      </c>
      <c r="Y300" s="5">
        <f t="shared" si="107"/>
        <v>250082.80378794656</v>
      </c>
      <c r="Z300" s="5">
        <f t="shared" si="108"/>
        <v>4696.0932728280159</v>
      </c>
      <c r="AA300" s="5">
        <f t="shared" si="74"/>
        <v>3028.8745809083721</v>
      </c>
      <c r="AB300" s="35">
        <f t="shared" si="75"/>
        <v>0.14533784178827369</v>
      </c>
      <c r="AC300" s="5">
        <f t="shared" si="76"/>
        <v>1667.2186919196438</v>
      </c>
      <c r="AD300" s="35">
        <f t="shared" si="77"/>
        <v>0.08</v>
      </c>
      <c r="AE300" s="5">
        <f t="shared" si="109"/>
        <v>392946.07079296169</v>
      </c>
      <c r="AF300" s="5">
        <f t="shared" si="110"/>
        <v>992401.44469130307</v>
      </c>
      <c r="AG300" s="5">
        <f t="shared" si="78"/>
        <v>247053.92920703819</v>
      </c>
      <c r="AH300" s="5">
        <f t="shared" si="79"/>
        <v>1385347.5154842648</v>
      </c>
      <c r="AI300" s="150"/>
      <c r="AJ300" s="2">
        <v>295</v>
      </c>
      <c r="AK300" s="118">
        <v>53813</v>
      </c>
      <c r="AL300" s="5">
        <f t="shared" si="111"/>
        <v>245747.22415427142</v>
      </c>
      <c r="AM300" s="5">
        <f t="shared" si="112"/>
        <v>4585.0383715778862</v>
      </c>
      <c r="AN300" s="5">
        <f t="shared" si="80"/>
        <v>2997.9208822482169</v>
      </c>
      <c r="AO300" s="35">
        <f t="shared" si="81"/>
        <v>0.14639046569410988</v>
      </c>
      <c r="AP300" s="5">
        <f t="shared" si="82"/>
        <v>1587.1174893296695</v>
      </c>
      <c r="AQ300" s="35">
        <f t="shared" si="83"/>
        <v>7.7499999999999999E-2</v>
      </c>
      <c r="AR300" s="5">
        <f t="shared" si="113"/>
        <v>397250.69672797667</v>
      </c>
      <c r="AS300" s="5">
        <f t="shared" si="114"/>
        <v>955335.62288750021</v>
      </c>
      <c r="AT300" s="5">
        <f t="shared" si="84"/>
        <v>242749.30327202321</v>
      </c>
      <c r="AU300" s="5">
        <f t="shared" si="85"/>
        <v>1352586.3196154768</v>
      </c>
      <c r="AV300" s="150"/>
      <c r="AW300" s="2">
        <v>295</v>
      </c>
      <c r="AX300" s="118">
        <v>53813</v>
      </c>
      <c r="AY300" s="5">
        <f t="shared" si="115"/>
        <v>241402.55102369114</v>
      </c>
      <c r="AZ300" s="5">
        <f t="shared" si="116"/>
        <v>4474.9728547377763</v>
      </c>
      <c r="BA300" s="5">
        <f t="shared" si="86"/>
        <v>2966.2069108397068</v>
      </c>
      <c r="BB300" s="35">
        <f t="shared" si="87"/>
        <v>0.14744866108139534</v>
      </c>
      <c r="BC300" s="5">
        <f t="shared" si="88"/>
        <v>1508.7659438980695</v>
      </c>
      <c r="BD300" s="35">
        <f t="shared" si="89"/>
        <v>7.4999999999999997E-2</v>
      </c>
      <c r="BE300" s="5">
        <f t="shared" si="117"/>
        <v>401563.65588714875</v>
      </c>
      <c r="BF300" s="5">
        <f t="shared" si="118"/>
        <v>918553.33626049536</v>
      </c>
      <c r="BG300" s="5">
        <f t="shared" si="90"/>
        <v>238436.34411285142</v>
      </c>
      <c r="BH300" s="5">
        <f t="shared" si="91"/>
        <v>1320116.9921476441</v>
      </c>
      <c r="BI300" s="150"/>
      <c r="BJ300" s="2">
        <v>295</v>
      </c>
      <c r="BK300" s="118">
        <v>53813</v>
      </c>
      <c r="BL300" s="5">
        <f t="shared" si="119"/>
        <v>237050.63502115724</v>
      </c>
      <c r="BM300" s="5">
        <f t="shared" si="120"/>
        <v>4365.9281923596263</v>
      </c>
      <c r="BN300" s="5">
        <f t="shared" si="92"/>
        <v>2933.747272440135</v>
      </c>
      <c r="BO300" s="35">
        <f t="shared" si="93"/>
        <v>0.1485124360292876</v>
      </c>
      <c r="BP300" s="5">
        <f t="shared" si="94"/>
        <v>1432.1809199194915</v>
      </c>
      <c r="BQ300" s="35">
        <f t="shared" si="95"/>
        <v>7.2499999999999995E-2</v>
      </c>
      <c r="BR300" s="5">
        <f t="shared" si="121"/>
        <v>405883.11225128308</v>
      </c>
      <c r="BS300" s="5">
        <f t="shared" si="122"/>
        <v>882065.70449480624</v>
      </c>
      <c r="BT300" s="5">
        <f t="shared" si="96"/>
        <v>234116.8877487171</v>
      </c>
      <c r="BU300" s="5">
        <f t="shared" si="97"/>
        <v>1287948.8167460894</v>
      </c>
      <c r="BV300" s="150"/>
      <c r="BW300" s="2">
        <v>295</v>
      </c>
      <c r="BX300" s="118">
        <v>53813</v>
      </c>
      <c r="BY300" s="5">
        <f t="shared" si="123"/>
        <v>232693.3834979923</v>
      </c>
      <c r="BZ300" s="5">
        <f t="shared" si="124"/>
        <v>4257.9359691467689</v>
      </c>
      <c r="CA300" s="5">
        <f t="shared" si="98"/>
        <v>2900.5578987418139</v>
      </c>
      <c r="CB300" s="35">
        <f t="shared" si="99"/>
        <v>0.14958179842359842</v>
      </c>
      <c r="CC300" s="5">
        <f t="shared" si="100"/>
        <v>1357.3780704049552</v>
      </c>
      <c r="CD300" s="35">
        <f t="shared" si="101"/>
        <v>7.0000000000000007E-2</v>
      </c>
      <c r="CE300" s="5">
        <f t="shared" si="125"/>
        <v>410207.17440074979</v>
      </c>
      <c r="CF300" s="5">
        <f t="shared" si="126"/>
        <v>845883.93649754755</v>
      </c>
      <c r="CG300" s="5">
        <f t="shared" si="102"/>
        <v>229792.82559925047</v>
      </c>
      <c r="CH300" s="5">
        <f t="shared" si="103"/>
        <v>1256091.1108982973</v>
      </c>
    </row>
    <row r="301" spans="9:86" ht="14.25" customHeight="1">
      <c r="I301" s="150"/>
      <c r="J301" s="2">
        <v>296</v>
      </c>
      <c r="K301" s="118">
        <v>53844</v>
      </c>
      <c r="L301" s="5">
        <f t="shared" si="104"/>
        <v>251348.44329998962</v>
      </c>
      <c r="M301" s="5">
        <f t="shared" si="67"/>
        <v>4808.1062659259223</v>
      </c>
      <c r="N301" s="5">
        <f t="shared" si="68"/>
        <v>3080.0857182384934</v>
      </c>
      <c r="O301" s="35">
        <f t="shared" si="69"/>
        <v>0.14705095497547269</v>
      </c>
      <c r="P301" s="5">
        <f t="shared" si="70"/>
        <v>1728.0205476874287</v>
      </c>
      <c r="Q301" s="35">
        <f t="shared" si="71"/>
        <v>8.2500000000000004E-2</v>
      </c>
      <c r="R301" s="5">
        <f t="shared" si="105"/>
        <v>391731.64241824992</v>
      </c>
      <c r="S301" s="5">
        <f t="shared" si="106"/>
        <v>1031467.8122958231</v>
      </c>
      <c r="T301" s="5">
        <f t="shared" si="72"/>
        <v>248268.35758175113</v>
      </c>
      <c r="U301" s="5">
        <f t="shared" si="73"/>
        <v>1423199.4547140731</v>
      </c>
      <c r="V301" s="150"/>
      <c r="W301" s="2">
        <v>296</v>
      </c>
      <c r="X301" s="118">
        <v>53844</v>
      </c>
      <c r="Y301" s="5">
        <f t="shared" si="107"/>
        <v>247053.92920703819</v>
      </c>
      <c r="Z301" s="5">
        <f t="shared" si="108"/>
        <v>4696.0932728280159</v>
      </c>
      <c r="AA301" s="5">
        <f t="shared" si="74"/>
        <v>3049.0670781144281</v>
      </c>
      <c r="AB301" s="35">
        <f t="shared" si="75"/>
        <v>0.14810047771679308</v>
      </c>
      <c r="AC301" s="5">
        <f t="shared" si="76"/>
        <v>1647.026194713588</v>
      </c>
      <c r="AD301" s="35">
        <f t="shared" si="77"/>
        <v>0.08</v>
      </c>
      <c r="AE301" s="5">
        <f t="shared" si="109"/>
        <v>395995.13787107612</v>
      </c>
      <c r="AF301" s="5">
        <f t="shared" si="110"/>
        <v>994048.47088601661</v>
      </c>
      <c r="AG301" s="5">
        <f t="shared" si="78"/>
        <v>244004.86212892376</v>
      </c>
      <c r="AH301" s="5">
        <f t="shared" si="79"/>
        <v>1390043.6087570926</v>
      </c>
      <c r="AI301" s="150"/>
      <c r="AJ301" s="2">
        <v>296</v>
      </c>
      <c r="AK301" s="118">
        <v>53844</v>
      </c>
      <c r="AL301" s="5">
        <f t="shared" si="111"/>
        <v>242749.30327202321</v>
      </c>
      <c r="AM301" s="5">
        <f t="shared" si="112"/>
        <v>4585.0383715778862</v>
      </c>
      <c r="AN301" s="5">
        <f t="shared" si="80"/>
        <v>3017.2824546127363</v>
      </c>
      <c r="AO301" s="35">
        <f t="shared" si="81"/>
        <v>0.14915548249701496</v>
      </c>
      <c r="AP301" s="5">
        <f t="shared" si="82"/>
        <v>1567.7559169651499</v>
      </c>
      <c r="AQ301" s="35">
        <f t="shared" si="83"/>
        <v>7.7499999999999999E-2</v>
      </c>
      <c r="AR301" s="5">
        <f t="shared" si="113"/>
        <v>400267.97918258939</v>
      </c>
      <c r="AS301" s="5">
        <f t="shared" si="114"/>
        <v>956903.37880446541</v>
      </c>
      <c r="AT301" s="5">
        <f t="shared" si="84"/>
        <v>239732.02081741049</v>
      </c>
      <c r="AU301" s="5">
        <f t="shared" si="85"/>
        <v>1357171.3579870549</v>
      </c>
      <c r="AV301" s="150"/>
      <c r="AW301" s="2">
        <v>296</v>
      </c>
      <c r="AX301" s="118">
        <v>53844</v>
      </c>
      <c r="AY301" s="5">
        <f t="shared" si="115"/>
        <v>238436.34411285142</v>
      </c>
      <c r="AZ301" s="5">
        <f t="shared" si="116"/>
        <v>4474.9728547377763</v>
      </c>
      <c r="BA301" s="5">
        <f t="shared" si="86"/>
        <v>2984.7457040324553</v>
      </c>
      <c r="BB301" s="35">
        <f t="shared" si="87"/>
        <v>0.15021597727331942</v>
      </c>
      <c r="BC301" s="5">
        <f t="shared" si="88"/>
        <v>1490.2271507053213</v>
      </c>
      <c r="BD301" s="35">
        <f t="shared" si="89"/>
        <v>7.4999999999999997E-2</v>
      </c>
      <c r="BE301" s="5">
        <f t="shared" si="117"/>
        <v>404548.40159118123</v>
      </c>
      <c r="BF301" s="5">
        <f t="shared" si="118"/>
        <v>920043.56341120065</v>
      </c>
      <c r="BG301" s="5">
        <f t="shared" si="90"/>
        <v>235451.59840881897</v>
      </c>
      <c r="BH301" s="5">
        <f t="shared" si="91"/>
        <v>1324591.9650023819</v>
      </c>
      <c r="BI301" s="150"/>
      <c r="BJ301" s="2">
        <v>296</v>
      </c>
      <c r="BK301" s="118">
        <v>53844</v>
      </c>
      <c r="BL301" s="5">
        <f t="shared" si="119"/>
        <v>234116.8877487171</v>
      </c>
      <c r="BM301" s="5">
        <f t="shared" si="120"/>
        <v>4365.9281923596263</v>
      </c>
      <c r="BN301" s="5">
        <f t="shared" si="92"/>
        <v>2951.4719955444607</v>
      </c>
      <c r="BO301" s="35">
        <f t="shared" si="93"/>
        <v>0.15128196981905936</v>
      </c>
      <c r="BP301" s="5">
        <f t="shared" si="94"/>
        <v>1414.4561968151659</v>
      </c>
      <c r="BQ301" s="35">
        <f t="shared" si="95"/>
        <v>7.2499999999999995E-2</v>
      </c>
      <c r="BR301" s="5">
        <f t="shared" si="121"/>
        <v>408834.58424682752</v>
      </c>
      <c r="BS301" s="5">
        <f t="shared" si="122"/>
        <v>883480.16069162136</v>
      </c>
      <c r="BT301" s="5">
        <f t="shared" si="96"/>
        <v>231165.41575317262</v>
      </c>
      <c r="BU301" s="5">
        <f t="shared" si="97"/>
        <v>1292314.744938449</v>
      </c>
      <c r="BV301" s="150"/>
      <c r="BW301" s="2">
        <v>296</v>
      </c>
      <c r="BX301" s="118">
        <v>53844</v>
      </c>
      <c r="BY301" s="5">
        <f t="shared" si="123"/>
        <v>229792.82559925047</v>
      </c>
      <c r="BZ301" s="5">
        <f t="shared" si="124"/>
        <v>4257.9359691467689</v>
      </c>
      <c r="CA301" s="5">
        <f t="shared" si="98"/>
        <v>2917.4778198178078</v>
      </c>
      <c r="CB301" s="35">
        <f t="shared" si="99"/>
        <v>0.15235346772257058</v>
      </c>
      <c r="CC301" s="5">
        <f t="shared" si="100"/>
        <v>1340.4581493289611</v>
      </c>
      <c r="CD301" s="35">
        <f t="shared" si="101"/>
        <v>7.0000000000000007E-2</v>
      </c>
      <c r="CE301" s="5">
        <f t="shared" si="125"/>
        <v>413124.65222056757</v>
      </c>
      <c r="CF301" s="5">
        <f t="shared" si="126"/>
        <v>847224.39464687649</v>
      </c>
      <c r="CG301" s="5">
        <f t="shared" si="102"/>
        <v>226875.34777943266</v>
      </c>
      <c r="CH301" s="5">
        <f t="shared" si="103"/>
        <v>1260349.0468674442</v>
      </c>
    </row>
    <row r="302" spans="9:86" ht="14.25" customHeight="1">
      <c r="I302" s="150"/>
      <c r="J302" s="2">
        <v>297</v>
      </c>
      <c r="K302" s="118">
        <v>53874</v>
      </c>
      <c r="L302" s="5">
        <f t="shared" si="104"/>
        <v>248268.35758175113</v>
      </c>
      <c r="M302" s="5">
        <f t="shared" si="67"/>
        <v>4808.1062659259223</v>
      </c>
      <c r="N302" s="5">
        <f t="shared" si="68"/>
        <v>3101.2613075513837</v>
      </c>
      <c r="O302" s="35">
        <f t="shared" si="69"/>
        <v>0.14989882743459243</v>
      </c>
      <c r="P302" s="5">
        <f t="shared" si="70"/>
        <v>1706.8449583745389</v>
      </c>
      <c r="Q302" s="35">
        <f t="shared" si="71"/>
        <v>8.249999999999999E-2</v>
      </c>
      <c r="R302" s="5">
        <f t="shared" si="105"/>
        <v>394832.90372580133</v>
      </c>
      <c r="S302" s="5">
        <f t="shared" si="106"/>
        <v>1033174.6572541976</v>
      </c>
      <c r="T302" s="5">
        <f t="shared" si="72"/>
        <v>245167.09627419975</v>
      </c>
      <c r="U302" s="5">
        <f t="shared" si="73"/>
        <v>1428007.5609799989</v>
      </c>
      <c r="V302" s="150"/>
      <c r="W302" s="2">
        <v>297</v>
      </c>
      <c r="X302" s="118">
        <v>53874</v>
      </c>
      <c r="Y302" s="5">
        <f t="shared" si="107"/>
        <v>244004.86212892376</v>
      </c>
      <c r="Z302" s="5">
        <f t="shared" si="108"/>
        <v>4696.0932728280159</v>
      </c>
      <c r="AA302" s="5">
        <f t="shared" si="74"/>
        <v>3069.394191968524</v>
      </c>
      <c r="AB302" s="35">
        <f t="shared" si="75"/>
        <v>0.15095080475962458</v>
      </c>
      <c r="AC302" s="5">
        <f t="shared" si="76"/>
        <v>1626.6990808594919</v>
      </c>
      <c r="AD302" s="35">
        <f t="shared" si="77"/>
        <v>0.08</v>
      </c>
      <c r="AE302" s="5">
        <f t="shared" si="109"/>
        <v>399064.53206304467</v>
      </c>
      <c r="AF302" s="5">
        <f t="shared" si="110"/>
        <v>995675.16996687616</v>
      </c>
      <c r="AG302" s="5">
        <f t="shared" si="78"/>
        <v>240935.46793695525</v>
      </c>
      <c r="AH302" s="5">
        <f t="shared" si="79"/>
        <v>1394739.7020299209</v>
      </c>
      <c r="AI302" s="150"/>
      <c r="AJ302" s="2">
        <v>297</v>
      </c>
      <c r="AK302" s="118">
        <v>53874</v>
      </c>
      <c r="AL302" s="5">
        <f t="shared" si="111"/>
        <v>239732.02081741049</v>
      </c>
      <c r="AM302" s="5">
        <f t="shared" si="112"/>
        <v>4585.0383715778862</v>
      </c>
      <c r="AN302" s="5">
        <f t="shared" si="80"/>
        <v>3036.7690704654433</v>
      </c>
      <c r="AO302" s="35">
        <f t="shared" si="81"/>
        <v>0.1520081828090058</v>
      </c>
      <c r="AP302" s="5">
        <f t="shared" si="82"/>
        <v>1548.2693011124427</v>
      </c>
      <c r="AQ302" s="35">
        <f t="shared" si="83"/>
        <v>7.7499999999999999E-2</v>
      </c>
      <c r="AR302" s="5">
        <f t="shared" si="113"/>
        <v>403304.74825305486</v>
      </c>
      <c r="AS302" s="5">
        <f t="shared" si="114"/>
        <v>958451.6481055778</v>
      </c>
      <c r="AT302" s="5">
        <f t="shared" si="84"/>
        <v>236695.25174694505</v>
      </c>
      <c r="AU302" s="5">
        <f t="shared" si="85"/>
        <v>1361756.3963586327</v>
      </c>
      <c r="AV302" s="150"/>
      <c r="AW302" s="2">
        <v>297</v>
      </c>
      <c r="AX302" s="118">
        <v>53874</v>
      </c>
      <c r="AY302" s="5">
        <f t="shared" si="115"/>
        <v>235451.59840881897</v>
      </c>
      <c r="AZ302" s="5">
        <f t="shared" si="116"/>
        <v>4474.9728547377763</v>
      </c>
      <c r="BA302" s="5">
        <f t="shared" si="86"/>
        <v>3003.4003646826577</v>
      </c>
      <c r="BB302" s="35">
        <f t="shared" si="87"/>
        <v>0.15307096923425245</v>
      </c>
      <c r="BC302" s="5">
        <f t="shared" si="88"/>
        <v>1471.5724900551184</v>
      </c>
      <c r="BD302" s="35">
        <f t="shared" si="89"/>
        <v>7.4999999999999983E-2</v>
      </c>
      <c r="BE302" s="5">
        <f t="shared" si="117"/>
        <v>407551.80195586389</v>
      </c>
      <c r="BF302" s="5">
        <f t="shared" si="118"/>
        <v>921515.13590125577</v>
      </c>
      <c r="BG302" s="5">
        <f t="shared" si="90"/>
        <v>232448.19804413631</v>
      </c>
      <c r="BH302" s="5">
        <f t="shared" si="91"/>
        <v>1329066.9378571196</v>
      </c>
      <c r="BI302" s="150"/>
      <c r="BJ302" s="2">
        <v>297</v>
      </c>
      <c r="BK302" s="118">
        <v>53874</v>
      </c>
      <c r="BL302" s="5">
        <f t="shared" si="119"/>
        <v>231165.41575317262</v>
      </c>
      <c r="BM302" s="5">
        <f t="shared" si="120"/>
        <v>4365.9281923596263</v>
      </c>
      <c r="BN302" s="5">
        <f t="shared" si="92"/>
        <v>2969.3038055175421</v>
      </c>
      <c r="BO302" s="35">
        <f t="shared" si="93"/>
        <v>0.15413917151108916</v>
      </c>
      <c r="BP302" s="5">
        <f t="shared" si="94"/>
        <v>1396.6243868420845</v>
      </c>
      <c r="BQ302" s="35">
        <f t="shared" si="95"/>
        <v>7.2499999999999995E-2</v>
      </c>
      <c r="BR302" s="5">
        <f t="shared" si="121"/>
        <v>411803.88805234508</v>
      </c>
      <c r="BS302" s="5">
        <f t="shared" si="122"/>
        <v>884876.78507846349</v>
      </c>
      <c r="BT302" s="5">
        <f t="shared" si="96"/>
        <v>228196.1119476551</v>
      </c>
      <c r="BU302" s="5">
        <f t="shared" si="97"/>
        <v>1296680.6731308086</v>
      </c>
      <c r="BV302" s="150"/>
      <c r="BW302" s="2">
        <v>297</v>
      </c>
      <c r="BX302" s="118">
        <v>53874</v>
      </c>
      <c r="BY302" s="5">
        <f t="shared" si="123"/>
        <v>226875.34777943266</v>
      </c>
      <c r="BZ302" s="5">
        <f t="shared" si="124"/>
        <v>4257.9359691467689</v>
      </c>
      <c r="CA302" s="5">
        <f t="shared" si="98"/>
        <v>2934.4964404334114</v>
      </c>
      <c r="CB302" s="35">
        <f t="shared" si="99"/>
        <v>0.15521279693832496</v>
      </c>
      <c r="CC302" s="5">
        <f t="shared" si="100"/>
        <v>1323.4395287133573</v>
      </c>
      <c r="CD302" s="35">
        <f t="shared" si="101"/>
        <v>7.0000000000000007E-2</v>
      </c>
      <c r="CE302" s="5">
        <f t="shared" si="125"/>
        <v>416059.148661001</v>
      </c>
      <c r="CF302" s="5">
        <f t="shared" si="126"/>
        <v>848547.83417558984</v>
      </c>
      <c r="CG302" s="5">
        <f t="shared" si="102"/>
        <v>223940.85133899926</v>
      </c>
      <c r="CH302" s="5">
        <f t="shared" si="103"/>
        <v>1264606.9828365908</v>
      </c>
    </row>
    <row r="303" spans="9:86" ht="14.25" customHeight="1">
      <c r="I303" s="150"/>
      <c r="J303" s="2">
        <v>298</v>
      </c>
      <c r="K303" s="118">
        <v>53905</v>
      </c>
      <c r="L303" s="5">
        <f t="shared" si="104"/>
        <v>245167.09627419975</v>
      </c>
      <c r="M303" s="5">
        <f t="shared" si="67"/>
        <v>4808.1062659259223</v>
      </c>
      <c r="N303" s="5">
        <f t="shared" si="68"/>
        <v>3122.5824790407987</v>
      </c>
      <c r="O303" s="35">
        <f t="shared" si="69"/>
        <v>0.15283857547744206</v>
      </c>
      <c r="P303" s="5">
        <f t="shared" si="70"/>
        <v>1685.5237868851234</v>
      </c>
      <c r="Q303" s="35">
        <f t="shared" si="71"/>
        <v>8.2500000000000018E-2</v>
      </c>
      <c r="R303" s="5">
        <f t="shared" si="105"/>
        <v>397955.48620484211</v>
      </c>
      <c r="S303" s="5">
        <f t="shared" si="106"/>
        <v>1034860.1810410827</v>
      </c>
      <c r="T303" s="5">
        <f t="shared" si="72"/>
        <v>242044.51379515894</v>
      </c>
      <c r="U303" s="5">
        <f t="shared" si="73"/>
        <v>1432815.6672459249</v>
      </c>
      <c r="V303" s="150"/>
      <c r="W303" s="2">
        <v>298</v>
      </c>
      <c r="X303" s="118">
        <v>53905</v>
      </c>
      <c r="Y303" s="5">
        <f t="shared" si="107"/>
        <v>240935.46793695525</v>
      </c>
      <c r="Z303" s="5">
        <f t="shared" si="108"/>
        <v>4696.0932728280159</v>
      </c>
      <c r="AA303" s="5">
        <f t="shared" si="74"/>
        <v>3089.8568199149809</v>
      </c>
      <c r="AB303" s="35">
        <f t="shared" si="75"/>
        <v>0.15389299946773263</v>
      </c>
      <c r="AC303" s="5">
        <f t="shared" si="76"/>
        <v>1606.236452913035</v>
      </c>
      <c r="AD303" s="35">
        <f t="shared" si="77"/>
        <v>0.08</v>
      </c>
      <c r="AE303" s="5">
        <f t="shared" si="109"/>
        <v>402154.38888295967</v>
      </c>
      <c r="AF303" s="5">
        <f t="shared" si="110"/>
        <v>997281.40641978919</v>
      </c>
      <c r="AG303" s="5">
        <f t="shared" si="78"/>
        <v>237845.61111704027</v>
      </c>
      <c r="AH303" s="5">
        <f t="shared" si="79"/>
        <v>1399435.7953027489</v>
      </c>
      <c r="AI303" s="150"/>
      <c r="AJ303" s="2">
        <v>298</v>
      </c>
      <c r="AK303" s="118">
        <v>53905</v>
      </c>
      <c r="AL303" s="5">
        <f t="shared" si="111"/>
        <v>236695.25174694505</v>
      </c>
      <c r="AM303" s="5">
        <f t="shared" si="112"/>
        <v>4585.0383715778862</v>
      </c>
      <c r="AN303" s="5">
        <f t="shared" si="80"/>
        <v>3056.3815373788661</v>
      </c>
      <c r="AO303" s="35">
        <f t="shared" si="81"/>
        <v>0.1549527427265755</v>
      </c>
      <c r="AP303" s="5">
        <f t="shared" si="82"/>
        <v>1528.6568341990201</v>
      </c>
      <c r="AQ303" s="35">
        <f t="shared" si="83"/>
        <v>7.7499999999999999E-2</v>
      </c>
      <c r="AR303" s="5">
        <f t="shared" si="113"/>
        <v>406361.12979043374</v>
      </c>
      <c r="AS303" s="5">
        <f t="shared" si="114"/>
        <v>959980.30493977678</v>
      </c>
      <c r="AT303" s="5">
        <f t="shared" si="84"/>
        <v>233638.8702095662</v>
      </c>
      <c r="AU303" s="5">
        <f t="shared" si="85"/>
        <v>1366341.4347302106</v>
      </c>
      <c r="AV303" s="150"/>
      <c r="AW303" s="2">
        <v>298</v>
      </c>
      <c r="AX303" s="118">
        <v>53905</v>
      </c>
      <c r="AY303" s="5">
        <f t="shared" si="115"/>
        <v>232448.19804413631</v>
      </c>
      <c r="AZ303" s="5">
        <f t="shared" si="116"/>
        <v>4474.9728547377763</v>
      </c>
      <c r="BA303" s="5">
        <f t="shared" si="86"/>
        <v>3022.1716169619244</v>
      </c>
      <c r="BB303" s="35">
        <f t="shared" si="87"/>
        <v>0.15601781260811085</v>
      </c>
      <c r="BC303" s="5">
        <f t="shared" si="88"/>
        <v>1452.8012377758519</v>
      </c>
      <c r="BD303" s="35">
        <f t="shared" si="89"/>
        <v>7.4999999999999997E-2</v>
      </c>
      <c r="BE303" s="5">
        <f t="shared" si="117"/>
        <v>410573.97357282584</v>
      </c>
      <c r="BF303" s="5">
        <f t="shared" si="118"/>
        <v>922967.93713903159</v>
      </c>
      <c r="BG303" s="5">
        <f t="shared" si="90"/>
        <v>229426.02642717439</v>
      </c>
      <c r="BH303" s="5">
        <f t="shared" si="91"/>
        <v>1333541.9107118575</v>
      </c>
      <c r="BI303" s="150"/>
      <c r="BJ303" s="2">
        <v>298</v>
      </c>
      <c r="BK303" s="118">
        <v>53905</v>
      </c>
      <c r="BL303" s="5">
        <f t="shared" si="119"/>
        <v>228196.1119476551</v>
      </c>
      <c r="BM303" s="5">
        <f t="shared" si="120"/>
        <v>4365.9281923596263</v>
      </c>
      <c r="BN303" s="5">
        <f t="shared" si="92"/>
        <v>2987.2433493425433</v>
      </c>
      <c r="BO303" s="35">
        <f t="shared" si="93"/>
        <v>0.15708821629850242</v>
      </c>
      <c r="BP303" s="5">
        <f t="shared" si="94"/>
        <v>1378.6848430170828</v>
      </c>
      <c r="BQ303" s="35">
        <f t="shared" si="95"/>
        <v>7.2499999999999995E-2</v>
      </c>
      <c r="BR303" s="5">
        <f t="shared" si="121"/>
        <v>414791.13140168763</v>
      </c>
      <c r="BS303" s="5">
        <f t="shared" si="122"/>
        <v>886255.46992148063</v>
      </c>
      <c r="BT303" s="5">
        <f t="shared" si="96"/>
        <v>225208.86859831255</v>
      </c>
      <c r="BU303" s="5">
        <f t="shared" si="97"/>
        <v>1301046.6013231683</v>
      </c>
      <c r="BV303" s="150"/>
      <c r="BW303" s="2">
        <v>298</v>
      </c>
      <c r="BX303" s="118">
        <v>53905</v>
      </c>
      <c r="BY303" s="5">
        <f t="shared" si="123"/>
        <v>223940.85133899926</v>
      </c>
      <c r="BZ303" s="5">
        <f t="shared" si="124"/>
        <v>4257.9359691467689</v>
      </c>
      <c r="CA303" s="5">
        <f t="shared" si="98"/>
        <v>2951.6143363359397</v>
      </c>
      <c r="CB303" s="35">
        <f t="shared" si="99"/>
        <v>0.15816396081487522</v>
      </c>
      <c r="CC303" s="5">
        <f t="shared" si="100"/>
        <v>1306.321632810829</v>
      </c>
      <c r="CD303" s="35">
        <f t="shared" si="101"/>
        <v>7.0000000000000007E-2</v>
      </c>
      <c r="CE303" s="5">
        <f t="shared" si="125"/>
        <v>419010.76299733692</v>
      </c>
      <c r="CF303" s="5">
        <f t="shared" si="126"/>
        <v>849854.15580840071</v>
      </c>
      <c r="CG303" s="5">
        <f t="shared" si="102"/>
        <v>220989.23700266331</v>
      </c>
      <c r="CH303" s="5">
        <f t="shared" si="103"/>
        <v>1268864.9188057375</v>
      </c>
    </row>
    <row r="304" spans="9:86" ht="14.25" customHeight="1">
      <c r="I304" s="150"/>
      <c r="J304" s="2">
        <v>299</v>
      </c>
      <c r="K304" s="118">
        <v>53936</v>
      </c>
      <c r="L304" s="5">
        <f t="shared" si="104"/>
        <v>242044.51379515894</v>
      </c>
      <c r="M304" s="5">
        <f t="shared" si="67"/>
        <v>4808.1062659259223</v>
      </c>
      <c r="N304" s="5">
        <f t="shared" si="68"/>
        <v>3144.0502335842048</v>
      </c>
      <c r="O304" s="35">
        <f t="shared" si="69"/>
        <v>0.1558746455825063</v>
      </c>
      <c r="P304" s="5">
        <f t="shared" si="70"/>
        <v>1664.0560323417178</v>
      </c>
      <c r="Q304" s="35">
        <f t="shared" si="71"/>
        <v>8.2500000000000004E-2</v>
      </c>
      <c r="R304" s="5">
        <f t="shared" si="105"/>
        <v>401099.53643842629</v>
      </c>
      <c r="S304" s="5">
        <f t="shared" si="106"/>
        <v>1036524.2370734244</v>
      </c>
      <c r="T304" s="5">
        <f t="shared" si="72"/>
        <v>238900.46356157472</v>
      </c>
      <c r="U304" s="5">
        <f t="shared" si="73"/>
        <v>1437623.7735118507</v>
      </c>
      <c r="V304" s="150"/>
      <c r="W304" s="2">
        <v>299</v>
      </c>
      <c r="X304" s="118">
        <v>53936</v>
      </c>
      <c r="Y304" s="5">
        <f t="shared" si="107"/>
        <v>237845.61111704027</v>
      </c>
      <c r="Z304" s="5">
        <f t="shared" si="108"/>
        <v>4696.0932728280159</v>
      </c>
      <c r="AA304" s="5">
        <f t="shared" si="74"/>
        <v>3110.4558653810809</v>
      </c>
      <c r="AB304" s="35">
        <f t="shared" si="75"/>
        <v>0.15693150783516313</v>
      </c>
      <c r="AC304" s="5">
        <f t="shared" si="76"/>
        <v>1585.6374074469352</v>
      </c>
      <c r="AD304" s="35">
        <f t="shared" si="77"/>
        <v>0.08</v>
      </c>
      <c r="AE304" s="5">
        <f t="shared" si="109"/>
        <v>405264.84474834072</v>
      </c>
      <c r="AF304" s="5">
        <f t="shared" si="110"/>
        <v>998867.04382723616</v>
      </c>
      <c r="AG304" s="5">
        <f t="shared" si="78"/>
        <v>234735.15525165919</v>
      </c>
      <c r="AH304" s="5">
        <f t="shared" si="79"/>
        <v>1404131.8885755769</v>
      </c>
      <c r="AI304" s="150"/>
      <c r="AJ304" s="2">
        <v>299</v>
      </c>
      <c r="AK304" s="118">
        <v>53936</v>
      </c>
      <c r="AL304" s="5">
        <f t="shared" si="111"/>
        <v>233638.8702095662</v>
      </c>
      <c r="AM304" s="5">
        <f t="shared" si="112"/>
        <v>4585.0383715778862</v>
      </c>
      <c r="AN304" s="5">
        <f t="shared" si="80"/>
        <v>3076.1206681411045</v>
      </c>
      <c r="AO304" s="35">
        <f t="shared" si="81"/>
        <v>0.1579936077613418</v>
      </c>
      <c r="AP304" s="5">
        <f t="shared" si="82"/>
        <v>1508.9177034367817</v>
      </c>
      <c r="AQ304" s="35">
        <f t="shared" si="83"/>
        <v>7.7499999999999999E-2</v>
      </c>
      <c r="AR304" s="5">
        <f t="shared" si="113"/>
        <v>409437.25045857485</v>
      </c>
      <c r="AS304" s="5">
        <f t="shared" si="114"/>
        <v>961489.22264321358</v>
      </c>
      <c r="AT304" s="5">
        <f t="shared" si="84"/>
        <v>230562.74954142509</v>
      </c>
      <c r="AU304" s="5">
        <f t="shared" si="85"/>
        <v>1370926.4731017884</v>
      </c>
      <c r="AV304" s="150"/>
      <c r="AW304" s="2">
        <v>299</v>
      </c>
      <c r="AX304" s="118">
        <v>53936</v>
      </c>
      <c r="AY304" s="5">
        <f t="shared" si="115"/>
        <v>229426.02642717439</v>
      </c>
      <c r="AZ304" s="5">
        <f t="shared" si="116"/>
        <v>4474.9728547377763</v>
      </c>
      <c r="BA304" s="5">
        <f t="shared" si="86"/>
        <v>3041.0601895679365</v>
      </c>
      <c r="BB304" s="35">
        <f t="shared" si="87"/>
        <v>0.15906095242598356</v>
      </c>
      <c r="BC304" s="5">
        <f t="shared" si="88"/>
        <v>1433.9126651698398</v>
      </c>
      <c r="BD304" s="35">
        <f t="shared" si="89"/>
        <v>7.4999999999999997E-2</v>
      </c>
      <c r="BE304" s="5">
        <f t="shared" si="117"/>
        <v>413615.03376239375</v>
      </c>
      <c r="BF304" s="5">
        <f t="shared" si="118"/>
        <v>924401.8498042014</v>
      </c>
      <c r="BG304" s="5">
        <f t="shared" si="90"/>
        <v>226384.96623760645</v>
      </c>
      <c r="BH304" s="5">
        <f t="shared" si="91"/>
        <v>1338016.8835665951</v>
      </c>
      <c r="BI304" s="150"/>
      <c r="BJ304" s="2">
        <v>299</v>
      </c>
      <c r="BK304" s="118">
        <v>53936</v>
      </c>
      <c r="BL304" s="5">
        <f t="shared" si="119"/>
        <v>225208.86859831255</v>
      </c>
      <c r="BM304" s="5">
        <f t="shared" si="120"/>
        <v>4365.9281923596263</v>
      </c>
      <c r="BN304" s="5">
        <f t="shared" si="92"/>
        <v>3005.2912779114881</v>
      </c>
      <c r="BO304" s="35">
        <f t="shared" si="93"/>
        <v>0.1601335487336491</v>
      </c>
      <c r="BP304" s="5">
        <f t="shared" si="94"/>
        <v>1360.6369144481382</v>
      </c>
      <c r="BQ304" s="35">
        <f t="shared" si="95"/>
        <v>7.2499999999999995E-2</v>
      </c>
      <c r="BR304" s="5">
        <f t="shared" si="121"/>
        <v>417796.42267959914</v>
      </c>
      <c r="BS304" s="5">
        <f t="shared" si="122"/>
        <v>887616.10683592875</v>
      </c>
      <c r="BT304" s="5">
        <f t="shared" si="96"/>
        <v>222203.57732040106</v>
      </c>
      <c r="BU304" s="5">
        <f t="shared" si="97"/>
        <v>1305412.5295155279</v>
      </c>
      <c r="BV304" s="150"/>
      <c r="BW304" s="2">
        <v>299</v>
      </c>
      <c r="BX304" s="118">
        <v>53936</v>
      </c>
      <c r="BY304" s="5">
        <f t="shared" si="123"/>
        <v>220989.23700266331</v>
      </c>
      <c r="BZ304" s="5">
        <f t="shared" si="124"/>
        <v>4257.9359691467689</v>
      </c>
      <c r="CA304" s="5">
        <f t="shared" si="98"/>
        <v>2968.8320866312329</v>
      </c>
      <c r="CB304" s="35">
        <f t="shared" si="99"/>
        <v>0.16121140342751372</v>
      </c>
      <c r="CC304" s="5">
        <f t="shared" si="100"/>
        <v>1289.103882515536</v>
      </c>
      <c r="CD304" s="35">
        <f t="shared" si="101"/>
        <v>7.0000000000000007E-2</v>
      </c>
      <c r="CE304" s="5">
        <f t="shared" si="125"/>
        <v>421979.59508396813</v>
      </c>
      <c r="CF304" s="5">
        <f t="shared" si="126"/>
        <v>851143.25969091628</v>
      </c>
      <c r="CG304" s="5">
        <f t="shared" si="102"/>
        <v>218020.40491603207</v>
      </c>
      <c r="CH304" s="5">
        <f t="shared" si="103"/>
        <v>1273122.8547748844</v>
      </c>
    </row>
    <row r="305" spans="9:86" ht="14.25" customHeight="1">
      <c r="I305" s="150"/>
      <c r="J305" s="2">
        <v>300</v>
      </c>
      <c r="K305" s="118">
        <v>53966</v>
      </c>
      <c r="L305" s="5">
        <f t="shared" si="104"/>
        <v>238900.46356157472</v>
      </c>
      <c r="M305" s="5">
        <f t="shared" si="67"/>
        <v>4808.1062659259223</v>
      </c>
      <c r="N305" s="5">
        <f t="shared" si="68"/>
        <v>3165.6655789400961</v>
      </c>
      <c r="O305" s="35">
        <f t="shared" si="69"/>
        <v>0.15901177578707398</v>
      </c>
      <c r="P305" s="5">
        <f t="shared" si="70"/>
        <v>1642.4406869858262</v>
      </c>
      <c r="Q305" s="35">
        <f t="shared" si="71"/>
        <v>8.2500000000000004E-2</v>
      </c>
      <c r="R305" s="5">
        <f t="shared" si="105"/>
        <v>404265.20201736636</v>
      </c>
      <c r="S305" s="5">
        <f t="shared" si="106"/>
        <v>1038166.6777604102</v>
      </c>
      <c r="T305" s="5">
        <f t="shared" si="72"/>
        <v>235734.79798263463</v>
      </c>
      <c r="U305" s="5">
        <f t="shared" si="73"/>
        <v>1442431.8797777765</v>
      </c>
      <c r="V305" s="150"/>
      <c r="W305" s="2">
        <v>300</v>
      </c>
      <c r="X305" s="118">
        <v>53966</v>
      </c>
      <c r="Y305" s="5">
        <f t="shared" si="107"/>
        <v>234735.15525165919</v>
      </c>
      <c r="Z305" s="5">
        <f t="shared" si="108"/>
        <v>4696.0932728280159</v>
      </c>
      <c r="AA305" s="5">
        <f t="shared" si="74"/>
        <v>3131.1922378169547</v>
      </c>
      <c r="AB305" s="35">
        <f t="shared" si="75"/>
        <v>0.16007106738451723</v>
      </c>
      <c r="AC305" s="5">
        <f t="shared" si="76"/>
        <v>1564.9010350110614</v>
      </c>
      <c r="AD305" s="35">
        <f t="shared" si="77"/>
        <v>0.08</v>
      </c>
      <c r="AE305" s="5">
        <f t="shared" si="109"/>
        <v>408396.03698615765</v>
      </c>
      <c r="AF305" s="5">
        <f t="shared" si="110"/>
        <v>1000431.9448622472</v>
      </c>
      <c r="AG305" s="5">
        <f t="shared" si="78"/>
        <v>231603.96301384224</v>
      </c>
      <c r="AH305" s="5">
        <f t="shared" si="79"/>
        <v>1408827.9818484047</v>
      </c>
      <c r="AI305" s="150"/>
      <c r="AJ305" s="2">
        <v>300</v>
      </c>
      <c r="AK305" s="118">
        <v>53966</v>
      </c>
      <c r="AL305" s="5">
        <f t="shared" si="111"/>
        <v>230562.74954142509</v>
      </c>
      <c r="AM305" s="5">
        <f t="shared" si="112"/>
        <v>4585.0383715778862</v>
      </c>
      <c r="AN305" s="5">
        <f t="shared" si="80"/>
        <v>3095.9872807895158</v>
      </c>
      <c r="AO305" s="35">
        <f t="shared" si="81"/>
        <v>0.16113551492323411</v>
      </c>
      <c r="AP305" s="5">
        <f t="shared" si="82"/>
        <v>1489.0510907883704</v>
      </c>
      <c r="AQ305" s="35">
        <f t="shared" si="83"/>
        <v>7.7499999999999999E-2</v>
      </c>
      <c r="AR305" s="5">
        <f t="shared" si="113"/>
        <v>412533.23773936438</v>
      </c>
      <c r="AS305" s="5">
        <f t="shared" si="114"/>
        <v>962978.27373400191</v>
      </c>
      <c r="AT305" s="5">
        <f t="shared" si="84"/>
        <v>227466.76226063556</v>
      </c>
      <c r="AU305" s="5">
        <f t="shared" si="85"/>
        <v>1375511.5114733663</v>
      </c>
      <c r="AV305" s="150"/>
      <c r="AW305" s="2">
        <v>300</v>
      </c>
      <c r="AX305" s="118">
        <v>53966</v>
      </c>
      <c r="AY305" s="5">
        <f t="shared" si="115"/>
        <v>226384.96623760645</v>
      </c>
      <c r="AZ305" s="5">
        <f t="shared" si="116"/>
        <v>4474.9728547377763</v>
      </c>
      <c r="BA305" s="5">
        <f t="shared" si="86"/>
        <v>3060.0668157527361</v>
      </c>
      <c r="BB305" s="35">
        <f t="shared" si="87"/>
        <v>0.16220512518703142</v>
      </c>
      <c r="BC305" s="5">
        <f t="shared" si="88"/>
        <v>1414.9060389850401</v>
      </c>
      <c r="BD305" s="35">
        <f t="shared" si="89"/>
        <v>7.4999999999999997E-2</v>
      </c>
      <c r="BE305" s="5">
        <f t="shared" si="117"/>
        <v>416675.10057814646</v>
      </c>
      <c r="BF305" s="5">
        <f t="shared" si="118"/>
        <v>925816.7558431864</v>
      </c>
      <c r="BG305" s="5">
        <f t="shared" si="90"/>
        <v>223324.89942185371</v>
      </c>
      <c r="BH305" s="5">
        <f t="shared" si="91"/>
        <v>1342491.8564213328</v>
      </c>
      <c r="BI305" s="150"/>
      <c r="BJ305" s="2">
        <v>300</v>
      </c>
      <c r="BK305" s="118">
        <v>53966</v>
      </c>
      <c r="BL305" s="5">
        <f t="shared" si="119"/>
        <v>222203.57732040106</v>
      </c>
      <c r="BM305" s="5">
        <f t="shared" si="120"/>
        <v>4365.9281923596263</v>
      </c>
      <c r="BN305" s="5">
        <f t="shared" si="92"/>
        <v>3023.4482460488698</v>
      </c>
      <c r="BO305" s="35">
        <f t="shared" si="93"/>
        <v>0.16327990480671417</v>
      </c>
      <c r="BP305" s="5">
        <f t="shared" si="94"/>
        <v>1342.4799463107563</v>
      </c>
      <c r="BQ305" s="35">
        <f t="shared" si="95"/>
        <v>7.2499999999999995E-2</v>
      </c>
      <c r="BR305" s="5">
        <f t="shared" si="121"/>
        <v>420819.87092564802</v>
      </c>
      <c r="BS305" s="5">
        <f t="shared" si="122"/>
        <v>888958.58678223949</v>
      </c>
      <c r="BT305" s="5">
        <f t="shared" si="96"/>
        <v>219180.12907435218</v>
      </c>
      <c r="BU305" s="5">
        <f t="shared" si="97"/>
        <v>1309778.4577078875</v>
      </c>
      <c r="BV305" s="150"/>
      <c r="BW305" s="2">
        <v>300</v>
      </c>
      <c r="BX305" s="118">
        <v>53966</v>
      </c>
      <c r="BY305" s="5">
        <f t="shared" si="123"/>
        <v>218020.40491603207</v>
      </c>
      <c r="BZ305" s="5">
        <f t="shared" si="124"/>
        <v>4257.9359691467689</v>
      </c>
      <c r="CA305" s="5">
        <f t="shared" si="98"/>
        <v>2986.1502738032486</v>
      </c>
      <c r="CB305" s="35">
        <f t="shared" si="99"/>
        <v>0.16435986025913465</v>
      </c>
      <c r="CC305" s="5">
        <f t="shared" si="100"/>
        <v>1271.7856953435205</v>
      </c>
      <c r="CD305" s="35">
        <f t="shared" si="101"/>
        <v>7.0000000000000007E-2</v>
      </c>
      <c r="CE305" s="5">
        <f t="shared" si="125"/>
        <v>424965.7453577714</v>
      </c>
      <c r="CF305" s="5">
        <f t="shared" si="126"/>
        <v>852415.04538625979</v>
      </c>
      <c r="CG305" s="5">
        <f t="shared" si="102"/>
        <v>215034.25464222883</v>
      </c>
      <c r="CH305" s="5">
        <f t="shared" si="103"/>
        <v>1277380.7907440313</v>
      </c>
    </row>
    <row r="306" spans="9:86" ht="14.25" customHeight="1">
      <c r="I306" s="150"/>
      <c r="J306" s="2">
        <v>301</v>
      </c>
      <c r="K306" s="118">
        <v>53997</v>
      </c>
      <c r="L306" s="5">
        <f t="shared" si="104"/>
        <v>235734.79798263463</v>
      </c>
      <c r="M306" s="5">
        <f t="shared" si="67"/>
        <v>4808.1062659259223</v>
      </c>
      <c r="N306" s="5">
        <f t="shared" si="68"/>
        <v>3187.4295297953095</v>
      </c>
      <c r="O306" s="35">
        <f t="shared" si="69"/>
        <v>0.16225501998377573</v>
      </c>
      <c r="P306" s="5">
        <f t="shared" si="70"/>
        <v>1620.6767361306131</v>
      </c>
      <c r="Q306" s="35">
        <f t="shared" si="71"/>
        <v>8.2500000000000004E-2</v>
      </c>
      <c r="R306" s="5">
        <f t="shared" si="105"/>
        <v>407452.63154716167</v>
      </c>
      <c r="S306" s="5">
        <f t="shared" si="106"/>
        <v>1039787.3544965409</v>
      </c>
      <c r="T306" s="5">
        <f t="shared" si="72"/>
        <v>232547.36845283932</v>
      </c>
      <c r="U306" s="5">
        <f t="shared" si="73"/>
        <v>1447239.9860437026</v>
      </c>
      <c r="V306" s="150"/>
      <c r="W306" s="2">
        <v>301</v>
      </c>
      <c r="X306" s="118">
        <v>53997</v>
      </c>
      <c r="Y306" s="5">
        <f t="shared" si="107"/>
        <v>231603.96301384224</v>
      </c>
      <c r="Z306" s="5">
        <f t="shared" si="108"/>
        <v>4696.0932728280159</v>
      </c>
      <c r="AA306" s="5">
        <f t="shared" si="74"/>
        <v>3152.0668527357343</v>
      </c>
      <c r="AB306" s="35">
        <f t="shared" si="75"/>
        <v>0.16331673146097309</v>
      </c>
      <c r="AC306" s="5">
        <f t="shared" si="76"/>
        <v>1544.0264200922816</v>
      </c>
      <c r="AD306" s="35">
        <f t="shared" si="77"/>
        <v>7.9999999999999988E-2</v>
      </c>
      <c r="AE306" s="5">
        <f t="shared" si="109"/>
        <v>411548.10383889341</v>
      </c>
      <c r="AF306" s="5">
        <f t="shared" si="110"/>
        <v>1001975.9712823395</v>
      </c>
      <c r="AG306" s="5">
        <f t="shared" si="78"/>
        <v>228451.8961611065</v>
      </c>
      <c r="AH306" s="5">
        <f t="shared" si="79"/>
        <v>1413524.075121233</v>
      </c>
      <c r="AI306" s="150"/>
      <c r="AJ306" s="2">
        <v>301</v>
      </c>
      <c r="AK306" s="118">
        <v>53997</v>
      </c>
      <c r="AL306" s="5">
        <f t="shared" si="111"/>
        <v>227466.76226063556</v>
      </c>
      <c r="AM306" s="5">
        <f t="shared" si="112"/>
        <v>4585.0383715778862</v>
      </c>
      <c r="AN306" s="5">
        <f t="shared" si="80"/>
        <v>3115.982198644615</v>
      </c>
      <c r="AO306" s="35">
        <f t="shared" si="81"/>
        <v>0.16438351701199841</v>
      </c>
      <c r="AP306" s="5">
        <f t="shared" si="82"/>
        <v>1469.0561729332712</v>
      </c>
      <c r="AQ306" s="35">
        <f t="shared" si="83"/>
        <v>7.7499999999999999E-2</v>
      </c>
      <c r="AR306" s="5">
        <f t="shared" si="113"/>
        <v>415649.21993800899</v>
      </c>
      <c r="AS306" s="5">
        <f t="shared" si="114"/>
        <v>964447.32990693522</v>
      </c>
      <c r="AT306" s="5">
        <f t="shared" si="84"/>
        <v>224350.78006199095</v>
      </c>
      <c r="AU306" s="5">
        <f t="shared" si="85"/>
        <v>1380096.5498449442</v>
      </c>
      <c r="AV306" s="150"/>
      <c r="AW306" s="2">
        <v>301</v>
      </c>
      <c r="AX306" s="118">
        <v>53997</v>
      </c>
      <c r="AY306" s="5">
        <f t="shared" si="115"/>
        <v>223324.89942185371</v>
      </c>
      <c r="AZ306" s="5">
        <f t="shared" si="116"/>
        <v>4474.9728547377763</v>
      </c>
      <c r="BA306" s="5">
        <f t="shared" si="86"/>
        <v>3079.1922333511907</v>
      </c>
      <c r="BB306" s="35">
        <f t="shared" si="87"/>
        <v>0.16545538314747574</v>
      </c>
      <c r="BC306" s="5">
        <f t="shared" si="88"/>
        <v>1395.7806213865856</v>
      </c>
      <c r="BD306" s="35">
        <f t="shared" si="89"/>
        <v>7.4999999999999997E-2</v>
      </c>
      <c r="BE306" s="5">
        <f t="shared" si="117"/>
        <v>419754.29281149764</v>
      </c>
      <c r="BF306" s="5">
        <f t="shared" si="118"/>
        <v>927212.536464573</v>
      </c>
      <c r="BG306" s="5">
        <f t="shared" si="90"/>
        <v>220245.70718850251</v>
      </c>
      <c r="BH306" s="5">
        <f t="shared" si="91"/>
        <v>1346966.8292760707</v>
      </c>
      <c r="BI306" s="150"/>
      <c r="BJ306" s="2">
        <v>301</v>
      </c>
      <c r="BK306" s="118">
        <v>53997</v>
      </c>
      <c r="BL306" s="5">
        <f t="shared" si="119"/>
        <v>219180.12907435218</v>
      </c>
      <c r="BM306" s="5">
        <f t="shared" si="120"/>
        <v>4365.9281923596263</v>
      </c>
      <c r="BN306" s="5">
        <f t="shared" si="92"/>
        <v>3041.7149125354154</v>
      </c>
      <c r="BO306" s="35">
        <f t="shared" si="93"/>
        <v>0.16653233623219077</v>
      </c>
      <c r="BP306" s="5">
        <f t="shared" si="94"/>
        <v>1324.213279824211</v>
      </c>
      <c r="BQ306" s="35">
        <f t="shared" si="95"/>
        <v>7.2499999999999995E-2</v>
      </c>
      <c r="BR306" s="5">
        <f t="shared" si="121"/>
        <v>423861.58583818341</v>
      </c>
      <c r="BS306" s="5">
        <f t="shared" si="122"/>
        <v>890282.80006206373</v>
      </c>
      <c r="BT306" s="5">
        <f t="shared" si="96"/>
        <v>216138.41416181676</v>
      </c>
      <c r="BU306" s="5">
        <f t="shared" si="97"/>
        <v>1314144.3859002471</v>
      </c>
      <c r="BV306" s="150"/>
      <c r="BW306" s="2">
        <v>301</v>
      </c>
      <c r="BX306" s="118">
        <v>53997</v>
      </c>
      <c r="BY306" s="5">
        <f t="shared" si="123"/>
        <v>215034.25464222883</v>
      </c>
      <c r="BZ306" s="5">
        <f t="shared" si="124"/>
        <v>4257.9359691467689</v>
      </c>
      <c r="CA306" s="5">
        <f t="shared" si="98"/>
        <v>3003.5694837337674</v>
      </c>
      <c r="CB306" s="35">
        <f t="shared" si="99"/>
        <v>0.16761438248418981</v>
      </c>
      <c r="CC306" s="5">
        <f t="shared" si="100"/>
        <v>1254.3664854130016</v>
      </c>
      <c r="CD306" s="35">
        <f t="shared" si="101"/>
        <v>7.0000000000000007E-2</v>
      </c>
      <c r="CE306" s="5">
        <f t="shared" si="125"/>
        <v>427969.3148415052</v>
      </c>
      <c r="CF306" s="5">
        <f t="shared" si="126"/>
        <v>853669.41187167284</v>
      </c>
      <c r="CG306" s="5">
        <f t="shared" si="102"/>
        <v>212030.68515849506</v>
      </c>
      <c r="CH306" s="5">
        <f t="shared" si="103"/>
        <v>1281638.726713178</v>
      </c>
    </row>
    <row r="307" spans="9:86" ht="14.25" customHeight="1">
      <c r="I307" s="150"/>
      <c r="J307" s="2">
        <v>302</v>
      </c>
      <c r="K307" s="118">
        <v>54027</v>
      </c>
      <c r="L307" s="5">
        <f t="shared" si="104"/>
        <v>232547.36845283932</v>
      </c>
      <c r="M307" s="5">
        <f t="shared" si="67"/>
        <v>4808.1062659259223</v>
      </c>
      <c r="N307" s="5">
        <f t="shared" si="68"/>
        <v>3209.3431078126523</v>
      </c>
      <c r="O307" s="35">
        <f t="shared" si="69"/>
        <v>0.16560977468795607</v>
      </c>
      <c r="P307" s="5">
        <f t="shared" si="70"/>
        <v>1598.7631581132703</v>
      </c>
      <c r="Q307" s="35">
        <f t="shared" si="71"/>
        <v>8.2500000000000004E-2</v>
      </c>
      <c r="R307" s="5">
        <f t="shared" si="105"/>
        <v>410661.9746549743</v>
      </c>
      <c r="S307" s="5">
        <f t="shared" si="106"/>
        <v>1041386.1176546541</v>
      </c>
      <c r="T307" s="5">
        <f t="shared" si="72"/>
        <v>229338.02534502666</v>
      </c>
      <c r="U307" s="5">
        <f t="shared" si="73"/>
        <v>1452048.0923096284</v>
      </c>
      <c r="V307" s="150"/>
      <c r="W307" s="2">
        <v>302</v>
      </c>
      <c r="X307" s="118">
        <v>54027</v>
      </c>
      <c r="Y307" s="5">
        <f t="shared" si="107"/>
        <v>228451.8961611065</v>
      </c>
      <c r="Z307" s="5">
        <f t="shared" si="108"/>
        <v>4696.0932728280159</v>
      </c>
      <c r="AA307" s="5">
        <f t="shared" si="74"/>
        <v>3173.0806317539727</v>
      </c>
      <c r="AB307" s="35">
        <f t="shared" si="75"/>
        <v>0.16667389599688603</v>
      </c>
      <c r="AC307" s="5">
        <f t="shared" si="76"/>
        <v>1523.0126410740434</v>
      </c>
      <c r="AD307" s="35">
        <f t="shared" si="77"/>
        <v>0.08</v>
      </c>
      <c r="AE307" s="5">
        <f t="shared" si="109"/>
        <v>414721.18447064736</v>
      </c>
      <c r="AF307" s="5">
        <f t="shared" si="110"/>
        <v>1003498.9839234136</v>
      </c>
      <c r="AG307" s="5">
        <f t="shared" si="78"/>
        <v>225278.81552935252</v>
      </c>
      <c r="AH307" s="5">
        <f t="shared" si="79"/>
        <v>1418220.1683940608</v>
      </c>
      <c r="AI307" s="150"/>
      <c r="AJ307" s="2">
        <v>302</v>
      </c>
      <c r="AK307" s="118">
        <v>54027</v>
      </c>
      <c r="AL307" s="5">
        <f t="shared" si="111"/>
        <v>224350.78006199095</v>
      </c>
      <c r="AM307" s="5">
        <f t="shared" si="112"/>
        <v>4585.0383715778862</v>
      </c>
      <c r="AN307" s="5">
        <f t="shared" si="80"/>
        <v>3136.1062503441945</v>
      </c>
      <c r="AO307" s="35">
        <f t="shared" si="81"/>
        <v>0.16774300937902595</v>
      </c>
      <c r="AP307" s="5">
        <f t="shared" si="82"/>
        <v>1448.9321212336915</v>
      </c>
      <c r="AQ307" s="35">
        <f t="shared" si="83"/>
        <v>7.7499999999999999E-2</v>
      </c>
      <c r="AR307" s="5">
        <f t="shared" si="113"/>
        <v>418785.32618835318</v>
      </c>
      <c r="AS307" s="5">
        <f t="shared" si="114"/>
        <v>965896.26202816889</v>
      </c>
      <c r="AT307" s="5">
        <f t="shared" si="84"/>
        <v>221214.67381164676</v>
      </c>
      <c r="AU307" s="5">
        <f t="shared" si="85"/>
        <v>1384681.588216522</v>
      </c>
      <c r="AV307" s="150"/>
      <c r="AW307" s="2">
        <v>302</v>
      </c>
      <c r="AX307" s="118">
        <v>54027</v>
      </c>
      <c r="AY307" s="5">
        <f t="shared" si="115"/>
        <v>220245.70718850251</v>
      </c>
      <c r="AZ307" s="5">
        <f t="shared" si="116"/>
        <v>4474.9728547377763</v>
      </c>
      <c r="BA307" s="5">
        <f t="shared" si="86"/>
        <v>3098.4371848096357</v>
      </c>
      <c r="BB307" s="35">
        <f t="shared" si="87"/>
        <v>0.16881712107965482</v>
      </c>
      <c r="BC307" s="5">
        <f t="shared" si="88"/>
        <v>1376.5356699281406</v>
      </c>
      <c r="BD307" s="35">
        <f t="shared" si="89"/>
        <v>7.4999999999999997E-2</v>
      </c>
      <c r="BE307" s="5">
        <f t="shared" si="117"/>
        <v>422852.72999630729</v>
      </c>
      <c r="BF307" s="5">
        <f t="shared" si="118"/>
        <v>928589.07213450118</v>
      </c>
      <c r="BG307" s="5">
        <f t="shared" si="90"/>
        <v>217147.27000369286</v>
      </c>
      <c r="BH307" s="5">
        <f t="shared" si="91"/>
        <v>1351441.8021308086</v>
      </c>
      <c r="BI307" s="150"/>
      <c r="BJ307" s="2">
        <v>302</v>
      </c>
      <c r="BK307" s="118">
        <v>54027</v>
      </c>
      <c r="BL307" s="5">
        <f t="shared" si="119"/>
        <v>216138.41416181676</v>
      </c>
      <c r="BM307" s="5">
        <f t="shared" si="120"/>
        <v>4365.9281923596263</v>
      </c>
      <c r="BN307" s="5">
        <f t="shared" si="92"/>
        <v>3060.0919401319834</v>
      </c>
      <c r="BO307" s="35">
        <f t="shared" si="93"/>
        <v>0.16989623720516309</v>
      </c>
      <c r="BP307" s="5">
        <f t="shared" si="94"/>
        <v>1305.8362522276429</v>
      </c>
      <c r="BQ307" s="35">
        <f t="shared" si="95"/>
        <v>7.2499999999999995E-2</v>
      </c>
      <c r="BR307" s="5">
        <f t="shared" si="121"/>
        <v>426921.67777831538</v>
      </c>
      <c r="BS307" s="5">
        <f t="shared" si="122"/>
        <v>891588.63631429139</v>
      </c>
      <c r="BT307" s="5">
        <f t="shared" si="96"/>
        <v>213078.32222168479</v>
      </c>
      <c r="BU307" s="5">
        <f t="shared" si="97"/>
        <v>1318510.3140926068</v>
      </c>
      <c r="BV307" s="150"/>
      <c r="BW307" s="2">
        <v>302</v>
      </c>
      <c r="BX307" s="118">
        <v>54027</v>
      </c>
      <c r="BY307" s="5">
        <f t="shared" si="123"/>
        <v>212030.68515849506</v>
      </c>
      <c r="BZ307" s="5">
        <f t="shared" si="124"/>
        <v>4257.9359691467689</v>
      </c>
      <c r="CA307" s="5">
        <f t="shared" si="98"/>
        <v>3021.090305722214</v>
      </c>
      <c r="CB307" s="35">
        <f t="shared" si="99"/>
        <v>0.1709803637221991</v>
      </c>
      <c r="CC307" s="5">
        <f t="shared" si="100"/>
        <v>1236.8456634245547</v>
      </c>
      <c r="CD307" s="35">
        <f t="shared" si="101"/>
        <v>7.0000000000000007E-2</v>
      </c>
      <c r="CE307" s="5">
        <f t="shared" si="125"/>
        <v>430990.4051472274</v>
      </c>
      <c r="CF307" s="5">
        <f t="shared" si="126"/>
        <v>854906.25753509742</v>
      </c>
      <c r="CG307" s="5">
        <f t="shared" si="102"/>
        <v>209009.59485277286</v>
      </c>
      <c r="CH307" s="5">
        <f t="shared" si="103"/>
        <v>1285896.6626823249</v>
      </c>
    </row>
    <row r="308" spans="9:86" ht="14.25" customHeight="1">
      <c r="I308" s="150"/>
      <c r="J308" s="2">
        <v>303</v>
      </c>
      <c r="K308" s="118">
        <v>54058</v>
      </c>
      <c r="L308" s="5">
        <f t="shared" si="104"/>
        <v>229338.02534502666</v>
      </c>
      <c r="M308" s="5">
        <f t="shared" si="67"/>
        <v>4808.1062659259223</v>
      </c>
      <c r="N308" s="5">
        <f t="shared" si="68"/>
        <v>3231.4073416788642</v>
      </c>
      <c r="O308" s="35">
        <f t="shared" si="69"/>
        <v>0.16908180857408464</v>
      </c>
      <c r="P308" s="5">
        <f t="shared" si="70"/>
        <v>1576.6989242470584</v>
      </c>
      <c r="Q308" s="35">
        <f t="shared" si="71"/>
        <v>8.2500000000000004E-2</v>
      </c>
      <c r="R308" s="5">
        <f t="shared" si="105"/>
        <v>413893.38199665316</v>
      </c>
      <c r="S308" s="5">
        <f t="shared" si="106"/>
        <v>1042962.8165789011</v>
      </c>
      <c r="T308" s="5">
        <f t="shared" si="72"/>
        <v>226106.6180033478</v>
      </c>
      <c r="U308" s="5">
        <f t="shared" si="73"/>
        <v>1456856.1985755544</v>
      </c>
      <c r="V308" s="150"/>
      <c r="W308" s="2">
        <v>303</v>
      </c>
      <c r="X308" s="118">
        <v>54058</v>
      </c>
      <c r="Y308" s="5">
        <f t="shared" si="107"/>
        <v>225278.81552935252</v>
      </c>
      <c r="Z308" s="5">
        <f t="shared" si="108"/>
        <v>4696.0932728280159</v>
      </c>
      <c r="AA308" s="5">
        <f t="shared" si="74"/>
        <v>3194.2345026323324</v>
      </c>
      <c r="AB308" s="35">
        <f t="shared" si="75"/>
        <v>0.17014832904514143</v>
      </c>
      <c r="AC308" s="5">
        <f t="shared" si="76"/>
        <v>1501.8587701956835</v>
      </c>
      <c r="AD308" s="35">
        <f t="shared" si="77"/>
        <v>0.08</v>
      </c>
      <c r="AE308" s="5">
        <f t="shared" si="109"/>
        <v>417915.41897327971</v>
      </c>
      <c r="AF308" s="5">
        <f t="shared" si="110"/>
        <v>1005000.8426936092</v>
      </c>
      <c r="AG308" s="5">
        <f t="shared" si="78"/>
        <v>222084.58102672017</v>
      </c>
      <c r="AH308" s="5">
        <f t="shared" si="79"/>
        <v>1422916.2616668888</v>
      </c>
      <c r="AI308" s="150"/>
      <c r="AJ308" s="2">
        <v>303</v>
      </c>
      <c r="AK308" s="118">
        <v>54058</v>
      </c>
      <c r="AL308" s="5">
        <f t="shared" si="111"/>
        <v>221214.67381164676</v>
      </c>
      <c r="AM308" s="5">
        <f t="shared" si="112"/>
        <v>4585.0383715778862</v>
      </c>
      <c r="AN308" s="5">
        <f t="shared" si="80"/>
        <v>3156.3602698776676</v>
      </c>
      <c r="AO308" s="35">
        <f t="shared" si="81"/>
        <v>0.17121975945764703</v>
      </c>
      <c r="AP308" s="5">
        <f t="shared" si="82"/>
        <v>1428.6781017002186</v>
      </c>
      <c r="AQ308" s="35">
        <f t="shared" si="83"/>
        <v>7.7499999999999999E-2</v>
      </c>
      <c r="AR308" s="5">
        <f t="shared" si="113"/>
        <v>421941.68645823083</v>
      </c>
      <c r="AS308" s="5">
        <f t="shared" si="114"/>
        <v>967324.94012986915</v>
      </c>
      <c r="AT308" s="5">
        <f t="shared" si="84"/>
        <v>218058.31354176908</v>
      </c>
      <c r="AU308" s="5">
        <f t="shared" si="85"/>
        <v>1389266.6265881001</v>
      </c>
      <c r="AV308" s="150"/>
      <c r="AW308" s="2">
        <v>303</v>
      </c>
      <c r="AX308" s="118">
        <v>54058</v>
      </c>
      <c r="AY308" s="5">
        <f t="shared" si="115"/>
        <v>217147.27000369286</v>
      </c>
      <c r="AZ308" s="5">
        <f t="shared" si="116"/>
        <v>4474.9728547377763</v>
      </c>
      <c r="BA308" s="5">
        <f t="shared" si="86"/>
        <v>3117.8024172146961</v>
      </c>
      <c r="BB308" s="35">
        <f t="shared" si="87"/>
        <v>0.17229610579925819</v>
      </c>
      <c r="BC308" s="5">
        <f t="shared" si="88"/>
        <v>1357.1704375230802</v>
      </c>
      <c r="BD308" s="35">
        <f t="shared" si="89"/>
        <v>7.4999999999999997E-2</v>
      </c>
      <c r="BE308" s="5">
        <f t="shared" si="117"/>
        <v>425970.53241352196</v>
      </c>
      <c r="BF308" s="5">
        <f t="shared" si="118"/>
        <v>929946.24257202423</v>
      </c>
      <c r="BG308" s="5">
        <f t="shared" si="90"/>
        <v>214029.46758647816</v>
      </c>
      <c r="BH308" s="5">
        <f t="shared" si="91"/>
        <v>1355916.7749855462</v>
      </c>
      <c r="BI308" s="150"/>
      <c r="BJ308" s="2">
        <v>303</v>
      </c>
      <c r="BK308" s="118">
        <v>54058</v>
      </c>
      <c r="BL308" s="5">
        <f t="shared" si="119"/>
        <v>213078.32222168479</v>
      </c>
      <c r="BM308" s="5">
        <f t="shared" si="120"/>
        <v>4365.9281923596263</v>
      </c>
      <c r="BN308" s="5">
        <f t="shared" si="92"/>
        <v>3078.5799956036144</v>
      </c>
      <c r="BO308" s="35">
        <f t="shared" si="93"/>
        <v>0.17337737392548194</v>
      </c>
      <c r="BP308" s="5">
        <f t="shared" si="94"/>
        <v>1287.3481967560122</v>
      </c>
      <c r="BQ308" s="35">
        <f t="shared" si="95"/>
        <v>7.2499999999999981E-2</v>
      </c>
      <c r="BR308" s="5">
        <f t="shared" si="121"/>
        <v>430000.25777391897</v>
      </c>
      <c r="BS308" s="5">
        <f t="shared" si="122"/>
        <v>892875.98451104737</v>
      </c>
      <c r="BT308" s="5">
        <f t="shared" si="96"/>
        <v>209999.74222608117</v>
      </c>
      <c r="BU308" s="5">
        <f t="shared" si="97"/>
        <v>1322876.2422849664</v>
      </c>
      <c r="BV308" s="150"/>
      <c r="BW308" s="2">
        <v>303</v>
      </c>
      <c r="BX308" s="118">
        <v>54058</v>
      </c>
      <c r="BY308" s="5">
        <f t="shared" si="123"/>
        <v>209009.59485277286</v>
      </c>
      <c r="BZ308" s="5">
        <f t="shared" si="124"/>
        <v>4257.9359691467689</v>
      </c>
      <c r="CA308" s="5">
        <f t="shared" si="98"/>
        <v>3038.7133325055938</v>
      </c>
      <c r="CB308" s="35">
        <f t="shared" si="99"/>
        <v>0.17446356955886594</v>
      </c>
      <c r="CC308" s="5">
        <f t="shared" si="100"/>
        <v>1219.2226366411751</v>
      </c>
      <c r="CD308" s="35">
        <f t="shared" si="101"/>
        <v>7.0000000000000007E-2</v>
      </c>
      <c r="CE308" s="5">
        <f t="shared" si="125"/>
        <v>434029.11847973301</v>
      </c>
      <c r="CF308" s="5">
        <f t="shared" si="126"/>
        <v>856125.48017173854</v>
      </c>
      <c r="CG308" s="5">
        <f t="shared" si="102"/>
        <v>205970.88152026726</v>
      </c>
      <c r="CH308" s="5">
        <f t="shared" si="103"/>
        <v>1290154.5986514715</v>
      </c>
    </row>
    <row r="309" spans="9:86" ht="14.25" customHeight="1">
      <c r="I309" s="150"/>
      <c r="J309" s="2">
        <v>304</v>
      </c>
      <c r="K309" s="118">
        <v>54089</v>
      </c>
      <c r="L309" s="5">
        <f t="shared" si="104"/>
        <v>226106.6180033478</v>
      </c>
      <c r="M309" s="5">
        <f t="shared" si="67"/>
        <v>4808.1062659259223</v>
      </c>
      <c r="N309" s="5">
        <f t="shared" si="68"/>
        <v>3253.623267152906</v>
      </c>
      <c r="O309" s="35">
        <f t="shared" si="69"/>
        <v>0.17267729512126345</v>
      </c>
      <c r="P309" s="5">
        <f t="shared" si="70"/>
        <v>1554.4829987730161</v>
      </c>
      <c r="Q309" s="35">
        <f t="shared" si="71"/>
        <v>8.2500000000000004E-2</v>
      </c>
      <c r="R309" s="5">
        <f t="shared" si="105"/>
        <v>417147.00526380609</v>
      </c>
      <c r="S309" s="5">
        <f t="shared" si="106"/>
        <v>1044517.2995776741</v>
      </c>
      <c r="T309" s="5">
        <f t="shared" si="72"/>
        <v>222852.9947361949</v>
      </c>
      <c r="U309" s="5">
        <f t="shared" si="73"/>
        <v>1461664.3048414802</v>
      </c>
      <c r="V309" s="150"/>
      <c r="W309" s="2">
        <v>304</v>
      </c>
      <c r="X309" s="118">
        <v>54089</v>
      </c>
      <c r="Y309" s="5">
        <f t="shared" si="107"/>
        <v>222084.58102672017</v>
      </c>
      <c r="Z309" s="5">
        <f t="shared" si="108"/>
        <v>4696.0932728280159</v>
      </c>
      <c r="AA309" s="5">
        <f t="shared" si="74"/>
        <v>3215.5293993165478</v>
      </c>
      <c r="AB309" s="35">
        <f t="shared" si="75"/>
        <v>0.17374620342128139</v>
      </c>
      <c r="AC309" s="5">
        <f t="shared" si="76"/>
        <v>1480.5638735114678</v>
      </c>
      <c r="AD309" s="35">
        <f t="shared" si="77"/>
        <v>7.9999999999999988E-2</v>
      </c>
      <c r="AE309" s="5">
        <f t="shared" si="109"/>
        <v>421130.94837259623</v>
      </c>
      <c r="AF309" s="5">
        <f t="shared" si="110"/>
        <v>1006481.4065671207</v>
      </c>
      <c r="AG309" s="5">
        <f t="shared" si="78"/>
        <v>218869.05162740362</v>
      </c>
      <c r="AH309" s="5">
        <f t="shared" si="79"/>
        <v>1427612.3549397169</v>
      </c>
      <c r="AI309" s="150"/>
      <c r="AJ309" s="2">
        <v>304</v>
      </c>
      <c r="AK309" s="118">
        <v>54089</v>
      </c>
      <c r="AL309" s="5">
        <f t="shared" si="111"/>
        <v>218058.31354176908</v>
      </c>
      <c r="AM309" s="5">
        <f t="shared" si="112"/>
        <v>4585.0383715778862</v>
      </c>
      <c r="AN309" s="5">
        <f t="shared" si="80"/>
        <v>3176.7450966206279</v>
      </c>
      <c r="AO309" s="35">
        <f t="shared" si="81"/>
        <v>0.17481993940187687</v>
      </c>
      <c r="AP309" s="5">
        <f t="shared" si="82"/>
        <v>1408.2932749572585</v>
      </c>
      <c r="AQ309" s="35">
        <f t="shared" si="83"/>
        <v>7.7499999999999986E-2</v>
      </c>
      <c r="AR309" s="5">
        <f t="shared" si="113"/>
        <v>425118.43155485147</v>
      </c>
      <c r="AS309" s="5">
        <f t="shared" si="114"/>
        <v>968733.23340482637</v>
      </c>
      <c r="AT309" s="5">
        <f t="shared" si="84"/>
        <v>214881.56844514844</v>
      </c>
      <c r="AU309" s="5">
        <f t="shared" si="85"/>
        <v>1393851.664959678</v>
      </c>
      <c r="AV309" s="150"/>
      <c r="AW309" s="2">
        <v>304</v>
      </c>
      <c r="AX309" s="118">
        <v>54089</v>
      </c>
      <c r="AY309" s="5">
        <f t="shared" si="115"/>
        <v>214029.46758647816</v>
      </c>
      <c r="AZ309" s="5">
        <f t="shared" si="116"/>
        <v>4474.9728547377763</v>
      </c>
      <c r="BA309" s="5">
        <f t="shared" si="86"/>
        <v>3137.288682322288</v>
      </c>
      <c r="BB309" s="35">
        <f t="shared" si="87"/>
        <v>0.17589850880069155</v>
      </c>
      <c r="BC309" s="5">
        <f t="shared" si="88"/>
        <v>1337.6841724154883</v>
      </c>
      <c r="BD309" s="35">
        <f t="shared" si="89"/>
        <v>7.4999999999999997E-2</v>
      </c>
      <c r="BE309" s="5">
        <f t="shared" si="117"/>
        <v>429107.82109584427</v>
      </c>
      <c r="BF309" s="5">
        <f t="shared" si="118"/>
        <v>931283.92674443976</v>
      </c>
      <c r="BG309" s="5">
        <f t="shared" si="90"/>
        <v>210892.17890415588</v>
      </c>
      <c r="BH309" s="5">
        <f t="shared" si="91"/>
        <v>1360391.7478402839</v>
      </c>
      <c r="BI309" s="150"/>
      <c r="BJ309" s="2">
        <v>304</v>
      </c>
      <c r="BK309" s="118">
        <v>54089</v>
      </c>
      <c r="BL309" s="5">
        <f t="shared" si="119"/>
        <v>209999.74222608117</v>
      </c>
      <c r="BM309" s="5">
        <f t="shared" si="120"/>
        <v>4365.9281923596263</v>
      </c>
      <c r="BN309" s="5">
        <f t="shared" si="92"/>
        <v>3097.1797497437192</v>
      </c>
      <c r="BO309" s="35">
        <f t="shared" si="93"/>
        <v>0.1769819172297476</v>
      </c>
      <c r="BP309" s="5">
        <f t="shared" si="94"/>
        <v>1268.7484426159072</v>
      </c>
      <c r="BQ309" s="35">
        <f t="shared" si="95"/>
        <v>7.2500000000000009E-2</v>
      </c>
      <c r="BR309" s="5">
        <f t="shared" si="121"/>
        <v>433097.43752366269</v>
      </c>
      <c r="BS309" s="5">
        <f t="shared" si="122"/>
        <v>894144.73295366333</v>
      </c>
      <c r="BT309" s="5">
        <f t="shared" si="96"/>
        <v>206902.56247633745</v>
      </c>
      <c r="BU309" s="5">
        <f t="shared" si="97"/>
        <v>1327242.170477326</v>
      </c>
      <c r="BV309" s="150"/>
      <c r="BW309" s="2">
        <v>304</v>
      </c>
      <c r="BX309" s="118">
        <v>54089</v>
      </c>
      <c r="BY309" s="5">
        <f t="shared" si="123"/>
        <v>205970.88152026726</v>
      </c>
      <c r="BZ309" s="5">
        <f t="shared" si="124"/>
        <v>4257.9359691467689</v>
      </c>
      <c r="CA309" s="5">
        <f t="shared" si="98"/>
        <v>3056.4391602785431</v>
      </c>
      <c r="CB309" s="35">
        <f t="shared" si="99"/>
        <v>0.17807017017467841</v>
      </c>
      <c r="CC309" s="5">
        <f t="shared" si="100"/>
        <v>1201.4968088682258</v>
      </c>
      <c r="CD309" s="35">
        <f t="shared" si="101"/>
        <v>7.0000000000000007E-2</v>
      </c>
      <c r="CE309" s="5">
        <f t="shared" si="125"/>
        <v>437085.55764001154</v>
      </c>
      <c r="CF309" s="5">
        <f t="shared" si="126"/>
        <v>857326.97698060679</v>
      </c>
      <c r="CG309" s="5">
        <f t="shared" si="102"/>
        <v>202914.44235998872</v>
      </c>
      <c r="CH309" s="5">
        <f t="shared" si="103"/>
        <v>1294412.5346206184</v>
      </c>
    </row>
    <row r="310" spans="9:86" ht="14.25" customHeight="1">
      <c r="I310" s="150"/>
      <c r="J310" s="2">
        <v>305</v>
      </c>
      <c r="K310" s="118">
        <v>54118</v>
      </c>
      <c r="L310" s="5">
        <f t="shared" si="104"/>
        <v>222852.9947361949</v>
      </c>
      <c r="M310" s="5">
        <f t="shared" si="67"/>
        <v>4808.1062659259223</v>
      </c>
      <c r="N310" s="5">
        <f t="shared" si="68"/>
        <v>3275.9919271145827</v>
      </c>
      <c r="O310" s="35">
        <f t="shared" si="69"/>
        <v>0.17640284875646819</v>
      </c>
      <c r="P310" s="5">
        <f t="shared" si="70"/>
        <v>1532.1143388113398</v>
      </c>
      <c r="Q310" s="35">
        <f t="shared" si="71"/>
        <v>8.249999999999999E-2</v>
      </c>
      <c r="R310" s="5">
        <f t="shared" si="105"/>
        <v>420422.99719092069</v>
      </c>
      <c r="S310" s="5">
        <f t="shared" si="106"/>
        <v>1046049.4139164855</v>
      </c>
      <c r="T310" s="5">
        <f t="shared" si="72"/>
        <v>219577.00280908032</v>
      </c>
      <c r="U310" s="5">
        <f t="shared" si="73"/>
        <v>1466472.4111074063</v>
      </c>
      <c r="V310" s="150"/>
      <c r="W310" s="2">
        <v>305</v>
      </c>
      <c r="X310" s="118">
        <v>54118</v>
      </c>
      <c r="Y310" s="5">
        <f t="shared" si="107"/>
        <v>218869.05162740362</v>
      </c>
      <c r="Z310" s="5">
        <f t="shared" si="108"/>
        <v>4696.0932728280159</v>
      </c>
      <c r="AA310" s="5">
        <f t="shared" si="74"/>
        <v>3236.9662619786586</v>
      </c>
      <c r="AB310" s="35">
        <f t="shared" si="75"/>
        <v>0.17747413284300295</v>
      </c>
      <c r="AC310" s="5">
        <f t="shared" si="76"/>
        <v>1459.1270108493575</v>
      </c>
      <c r="AD310" s="35">
        <f t="shared" si="77"/>
        <v>0.08</v>
      </c>
      <c r="AE310" s="5">
        <f t="shared" si="109"/>
        <v>424367.9146345749</v>
      </c>
      <c r="AF310" s="5">
        <f t="shared" si="110"/>
        <v>1007940.53357797</v>
      </c>
      <c r="AG310" s="5">
        <f t="shared" si="78"/>
        <v>215632.08536542495</v>
      </c>
      <c r="AH310" s="5">
        <f t="shared" si="79"/>
        <v>1432308.4482125449</v>
      </c>
      <c r="AI310" s="150"/>
      <c r="AJ310" s="2">
        <v>305</v>
      </c>
      <c r="AK310" s="118">
        <v>54118</v>
      </c>
      <c r="AL310" s="5">
        <f t="shared" si="111"/>
        <v>214881.56844514844</v>
      </c>
      <c r="AM310" s="5">
        <f t="shared" si="112"/>
        <v>4585.0383715778862</v>
      </c>
      <c r="AN310" s="5">
        <f t="shared" si="80"/>
        <v>3197.2615753696359</v>
      </c>
      <c r="AO310" s="35">
        <f t="shared" si="81"/>
        <v>0.17855016222217024</v>
      </c>
      <c r="AP310" s="5">
        <f t="shared" si="82"/>
        <v>1387.7767962082503</v>
      </c>
      <c r="AQ310" s="35">
        <f t="shared" si="83"/>
        <v>7.7499999999999999E-2</v>
      </c>
      <c r="AR310" s="5">
        <f t="shared" si="113"/>
        <v>428315.6931302211</v>
      </c>
      <c r="AS310" s="5">
        <f t="shared" si="114"/>
        <v>970121.0102010346</v>
      </c>
      <c r="AT310" s="5">
        <f t="shared" si="84"/>
        <v>211684.30686977881</v>
      </c>
      <c r="AU310" s="5">
        <f t="shared" si="85"/>
        <v>1398436.7033312558</v>
      </c>
      <c r="AV310" s="150"/>
      <c r="AW310" s="2">
        <v>305</v>
      </c>
      <c r="AX310" s="118">
        <v>54118</v>
      </c>
      <c r="AY310" s="5">
        <f t="shared" si="115"/>
        <v>210892.17890415588</v>
      </c>
      <c r="AZ310" s="5">
        <f t="shared" si="116"/>
        <v>4474.9728547377763</v>
      </c>
      <c r="BA310" s="5">
        <f t="shared" si="86"/>
        <v>3156.896736586802</v>
      </c>
      <c r="BB310" s="35">
        <f t="shared" si="87"/>
        <v>0.17963094238908781</v>
      </c>
      <c r="BC310" s="5">
        <f t="shared" si="88"/>
        <v>1318.0761181509743</v>
      </c>
      <c r="BD310" s="35">
        <f t="shared" si="89"/>
        <v>7.5000000000000011E-2</v>
      </c>
      <c r="BE310" s="5">
        <f t="shared" si="117"/>
        <v>432264.71783243108</v>
      </c>
      <c r="BF310" s="5">
        <f t="shared" si="118"/>
        <v>932602.00286259071</v>
      </c>
      <c r="BG310" s="5">
        <f t="shared" si="90"/>
        <v>207735.28216756906</v>
      </c>
      <c r="BH310" s="5">
        <f t="shared" si="91"/>
        <v>1364866.7206950218</v>
      </c>
      <c r="BI310" s="150"/>
      <c r="BJ310" s="2">
        <v>305</v>
      </c>
      <c r="BK310" s="118">
        <v>54118</v>
      </c>
      <c r="BL310" s="5">
        <f t="shared" si="119"/>
        <v>206902.56247633745</v>
      </c>
      <c r="BM310" s="5">
        <f t="shared" si="120"/>
        <v>4365.9281923596263</v>
      </c>
      <c r="BN310" s="5">
        <f t="shared" si="92"/>
        <v>3115.891877398421</v>
      </c>
      <c r="BO310" s="35">
        <f t="shared" si="93"/>
        <v>0.18071647871957733</v>
      </c>
      <c r="BP310" s="5">
        <f t="shared" si="94"/>
        <v>1250.0363149612053</v>
      </c>
      <c r="BQ310" s="35">
        <f t="shared" si="95"/>
        <v>7.2499999999999995E-2</v>
      </c>
      <c r="BR310" s="5">
        <f t="shared" si="121"/>
        <v>436213.32940106111</v>
      </c>
      <c r="BS310" s="5">
        <f t="shared" si="122"/>
        <v>895394.76926862448</v>
      </c>
      <c r="BT310" s="5">
        <f t="shared" si="96"/>
        <v>203786.67059893903</v>
      </c>
      <c r="BU310" s="5">
        <f t="shared" si="97"/>
        <v>1331608.0986696857</v>
      </c>
      <c r="BV310" s="150"/>
      <c r="BW310" s="2">
        <v>305</v>
      </c>
      <c r="BX310" s="118">
        <v>54118</v>
      </c>
      <c r="BY310" s="5">
        <f t="shared" si="123"/>
        <v>202914.44235998872</v>
      </c>
      <c r="BZ310" s="5">
        <f t="shared" si="124"/>
        <v>4257.9359691467689</v>
      </c>
      <c r="CA310" s="5">
        <f t="shared" si="98"/>
        <v>3074.2683887135013</v>
      </c>
      <c r="CB310" s="35">
        <f t="shared" si="99"/>
        <v>0.1818067764694325</v>
      </c>
      <c r="CC310" s="5">
        <f t="shared" si="100"/>
        <v>1183.6675804332676</v>
      </c>
      <c r="CD310" s="35">
        <f t="shared" si="101"/>
        <v>7.0000000000000007E-2</v>
      </c>
      <c r="CE310" s="5">
        <f t="shared" si="125"/>
        <v>440159.82602872502</v>
      </c>
      <c r="CF310" s="5">
        <f t="shared" si="126"/>
        <v>858510.6445610401</v>
      </c>
      <c r="CG310" s="5">
        <f t="shared" si="102"/>
        <v>199840.17397127522</v>
      </c>
      <c r="CH310" s="5">
        <f t="shared" si="103"/>
        <v>1298670.4705897651</v>
      </c>
    </row>
    <row r="311" spans="9:86" ht="14.25" customHeight="1">
      <c r="I311" s="150"/>
      <c r="J311" s="2">
        <v>306</v>
      </c>
      <c r="K311" s="118">
        <v>54149</v>
      </c>
      <c r="L311" s="5">
        <f t="shared" si="104"/>
        <v>219577.00280908032</v>
      </c>
      <c r="M311" s="5">
        <f t="shared" si="67"/>
        <v>4808.1062659259223</v>
      </c>
      <c r="N311" s="5">
        <f t="shared" si="68"/>
        <v>3298.5143716134953</v>
      </c>
      <c r="O311" s="35">
        <f t="shared" si="69"/>
        <v>0.18026556494068818</v>
      </c>
      <c r="P311" s="5">
        <f t="shared" si="70"/>
        <v>1509.5918943124273</v>
      </c>
      <c r="Q311" s="35">
        <f t="shared" si="71"/>
        <v>8.2500000000000004E-2</v>
      </c>
      <c r="R311" s="5">
        <f t="shared" si="105"/>
        <v>423721.5115625342</v>
      </c>
      <c r="S311" s="5">
        <f t="shared" si="106"/>
        <v>1047559.0058107979</v>
      </c>
      <c r="T311" s="5">
        <f t="shared" si="72"/>
        <v>216278.48843746682</v>
      </c>
      <c r="U311" s="5">
        <f t="shared" si="73"/>
        <v>1471280.5173733321</v>
      </c>
      <c r="V311" s="150"/>
      <c r="W311" s="2">
        <v>306</v>
      </c>
      <c r="X311" s="118">
        <v>54149</v>
      </c>
      <c r="Y311" s="5">
        <f t="shared" si="107"/>
        <v>215632.08536542495</v>
      </c>
      <c r="Z311" s="5">
        <f t="shared" si="108"/>
        <v>4696.0932728280159</v>
      </c>
      <c r="AA311" s="5">
        <f t="shared" si="74"/>
        <v>3258.546037058516</v>
      </c>
      <c r="AB311" s="35">
        <f t="shared" si="75"/>
        <v>0.18133921201214709</v>
      </c>
      <c r="AC311" s="5">
        <f t="shared" si="76"/>
        <v>1437.5472357694998</v>
      </c>
      <c r="AD311" s="35">
        <f t="shared" si="77"/>
        <v>0.08</v>
      </c>
      <c r="AE311" s="5">
        <f t="shared" si="109"/>
        <v>427626.46067163342</v>
      </c>
      <c r="AF311" s="5">
        <f t="shared" si="110"/>
        <v>1009378.0808137394</v>
      </c>
      <c r="AG311" s="5">
        <f t="shared" si="78"/>
        <v>212373.53932836643</v>
      </c>
      <c r="AH311" s="5">
        <f t="shared" si="79"/>
        <v>1437004.5414853729</v>
      </c>
      <c r="AI311" s="150"/>
      <c r="AJ311" s="2">
        <v>306</v>
      </c>
      <c r="AK311" s="118">
        <v>54149</v>
      </c>
      <c r="AL311" s="5">
        <f t="shared" si="111"/>
        <v>211684.30686977881</v>
      </c>
      <c r="AM311" s="5">
        <f t="shared" si="112"/>
        <v>4585.0383715778862</v>
      </c>
      <c r="AN311" s="5">
        <f t="shared" si="80"/>
        <v>3217.9105563772314</v>
      </c>
      <c r="AO311" s="35">
        <f t="shared" si="81"/>
        <v>0.18241752186325932</v>
      </c>
      <c r="AP311" s="5">
        <f t="shared" si="82"/>
        <v>1367.1278152006548</v>
      </c>
      <c r="AQ311" s="35">
        <f t="shared" si="83"/>
        <v>7.7499999999999999E-2</v>
      </c>
      <c r="AR311" s="5">
        <f t="shared" si="113"/>
        <v>431533.6036865983</v>
      </c>
      <c r="AS311" s="5">
        <f t="shared" si="114"/>
        <v>971488.1380162352</v>
      </c>
      <c r="AT311" s="5">
        <f t="shared" si="84"/>
        <v>208466.39631340158</v>
      </c>
      <c r="AU311" s="5">
        <f t="shared" si="85"/>
        <v>1403021.7417028334</v>
      </c>
      <c r="AV311" s="150"/>
      <c r="AW311" s="2">
        <v>306</v>
      </c>
      <c r="AX311" s="118">
        <v>54149</v>
      </c>
      <c r="AY311" s="5">
        <f t="shared" si="115"/>
        <v>207735.28216756906</v>
      </c>
      <c r="AZ311" s="5">
        <f t="shared" si="116"/>
        <v>4474.9728547377763</v>
      </c>
      <c r="BA311" s="5">
        <f t="shared" si="86"/>
        <v>3176.6273411904695</v>
      </c>
      <c r="BB311" s="35">
        <f t="shared" si="87"/>
        <v>0.1835004997539928</v>
      </c>
      <c r="BC311" s="5">
        <f t="shared" si="88"/>
        <v>1298.3455135473066</v>
      </c>
      <c r="BD311" s="35">
        <f t="shared" si="89"/>
        <v>7.4999999999999997E-2</v>
      </c>
      <c r="BE311" s="5">
        <f t="shared" si="117"/>
        <v>435441.34517362155</v>
      </c>
      <c r="BF311" s="5">
        <f t="shared" si="118"/>
        <v>933900.34837613802</v>
      </c>
      <c r="BG311" s="5">
        <f t="shared" si="90"/>
        <v>204558.6548263786</v>
      </c>
      <c r="BH311" s="5">
        <f t="shared" si="91"/>
        <v>1369341.6935497597</v>
      </c>
      <c r="BI311" s="150"/>
      <c r="BJ311" s="2">
        <v>306</v>
      </c>
      <c r="BK311" s="118">
        <v>54149</v>
      </c>
      <c r="BL311" s="5">
        <f t="shared" si="119"/>
        <v>203786.67059893903</v>
      </c>
      <c r="BM311" s="5">
        <f t="shared" si="120"/>
        <v>4365.9281923596263</v>
      </c>
      <c r="BN311" s="5">
        <f t="shared" si="92"/>
        <v>3134.7170574910365</v>
      </c>
      <c r="BO311" s="35">
        <f t="shared" si="93"/>
        <v>0.18458815083113822</v>
      </c>
      <c r="BP311" s="5">
        <f t="shared" si="94"/>
        <v>1231.2111348685899</v>
      </c>
      <c r="BQ311" s="35">
        <f t="shared" si="95"/>
        <v>7.2499999999999981E-2</v>
      </c>
      <c r="BR311" s="5">
        <f t="shared" si="121"/>
        <v>439348.04645855213</v>
      </c>
      <c r="BS311" s="5">
        <f t="shared" si="122"/>
        <v>896625.98040349304</v>
      </c>
      <c r="BT311" s="5">
        <f t="shared" si="96"/>
        <v>200651.95354144799</v>
      </c>
      <c r="BU311" s="5">
        <f t="shared" si="97"/>
        <v>1335974.0268620453</v>
      </c>
      <c r="BV311" s="150"/>
      <c r="BW311" s="2">
        <v>306</v>
      </c>
      <c r="BX311" s="118">
        <v>54149</v>
      </c>
      <c r="BY311" s="5">
        <f t="shared" si="123"/>
        <v>199840.17397127522</v>
      </c>
      <c r="BZ311" s="5">
        <f t="shared" si="124"/>
        <v>4257.9359691467689</v>
      </c>
      <c r="CA311" s="5">
        <f t="shared" si="98"/>
        <v>3092.2016209809967</v>
      </c>
      <c r="CB311" s="35">
        <f t="shared" si="99"/>
        <v>0.18568048012761235</v>
      </c>
      <c r="CC311" s="5">
        <f t="shared" si="100"/>
        <v>1165.7343481657722</v>
      </c>
      <c r="CD311" s="35">
        <f t="shared" si="101"/>
        <v>7.0000000000000007E-2</v>
      </c>
      <c r="CE311" s="5">
        <f t="shared" si="125"/>
        <v>443252.027649706</v>
      </c>
      <c r="CF311" s="5">
        <f t="shared" si="126"/>
        <v>859676.3789092059</v>
      </c>
      <c r="CG311" s="5">
        <f t="shared" si="102"/>
        <v>196747.97235029421</v>
      </c>
      <c r="CH311" s="5">
        <f t="shared" si="103"/>
        <v>1302928.4065589118</v>
      </c>
    </row>
    <row r="312" spans="9:86" ht="14.25" customHeight="1">
      <c r="I312" s="150"/>
      <c r="J312" s="2">
        <v>307</v>
      </c>
      <c r="K312" s="118">
        <v>54179</v>
      </c>
      <c r="L312" s="5">
        <f t="shared" si="104"/>
        <v>216278.48843746682</v>
      </c>
      <c r="M312" s="5">
        <f t="shared" si="67"/>
        <v>4808.1062659259223</v>
      </c>
      <c r="N312" s="5">
        <f t="shared" si="68"/>
        <v>3321.191657918338</v>
      </c>
      <c r="O312" s="35">
        <f t="shared" si="69"/>
        <v>0.18427306470908333</v>
      </c>
      <c r="P312" s="5">
        <f t="shared" si="70"/>
        <v>1486.9146080075843</v>
      </c>
      <c r="Q312" s="35">
        <f t="shared" si="71"/>
        <v>8.2500000000000004E-2</v>
      </c>
      <c r="R312" s="5">
        <f t="shared" si="105"/>
        <v>427042.70322045253</v>
      </c>
      <c r="S312" s="5">
        <f t="shared" si="106"/>
        <v>1049045.9204188054</v>
      </c>
      <c r="T312" s="5">
        <f t="shared" si="72"/>
        <v>212957.29677954849</v>
      </c>
      <c r="U312" s="5">
        <f t="shared" si="73"/>
        <v>1476088.6236392581</v>
      </c>
      <c r="V312" s="150"/>
      <c r="W312" s="2">
        <v>307</v>
      </c>
      <c r="X312" s="118">
        <v>54179</v>
      </c>
      <c r="Y312" s="5">
        <f t="shared" si="107"/>
        <v>212373.53932836643</v>
      </c>
      <c r="Z312" s="5">
        <f t="shared" si="108"/>
        <v>4696.0932728280159</v>
      </c>
      <c r="AA312" s="5">
        <f t="shared" si="74"/>
        <v>3280.2696773055732</v>
      </c>
      <c r="AB312" s="35">
        <f t="shared" si="75"/>
        <v>0.18534906115024277</v>
      </c>
      <c r="AC312" s="5">
        <f t="shared" si="76"/>
        <v>1415.8235955224429</v>
      </c>
      <c r="AD312" s="35">
        <f t="shared" si="77"/>
        <v>0.08</v>
      </c>
      <c r="AE312" s="5">
        <f t="shared" si="109"/>
        <v>430906.73034893902</v>
      </c>
      <c r="AF312" s="5">
        <f t="shared" si="110"/>
        <v>1010793.9044092619</v>
      </c>
      <c r="AG312" s="5">
        <f t="shared" si="78"/>
        <v>209093.26965106087</v>
      </c>
      <c r="AH312" s="5">
        <f t="shared" si="79"/>
        <v>1441700.634758201</v>
      </c>
      <c r="AI312" s="150"/>
      <c r="AJ312" s="2">
        <v>307</v>
      </c>
      <c r="AK312" s="118">
        <v>54179</v>
      </c>
      <c r="AL312" s="5">
        <f t="shared" si="111"/>
        <v>208466.39631340158</v>
      </c>
      <c r="AM312" s="5">
        <f t="shared" si="112"/>
        <v>4585.0383715778862</v>
      </c>
      <c r="AN312" s="5">
        <f t="shared" si="80"/>
        <v>3238.6928953871675</v>
      </c>
      <c r="AO312" s="35">
        <f t="shared" si="81"/>
        <v>0.1864296377350845</v>
      </c>
      <c r="AP312" s="5">
        <f t="shared" si="82"/>
        <v>1346.3454761907185</v>
      </c>
      <c r="AQ312" s="35">
        <f t="shared" si="83"/>
        <v>7.7499999999999999E-2</v>
      </c>
      <c r="AR312" s="5">
        <f t="shared" si="113"/>
        <v>434772.29658198549</v>
      </c>
      <c r="AS312" s="5">
        <f t="shared" si="114"/>
        <v>972834.48349242588</v>
      </c>
      <c r="AT312" s="5">
        <f t="shared" si="84"/>
        <v>205227.70341801443</v>
      </c>
      <c r="AU312" s="5">
        <f t="shared" si="85"/>
        <v>1407606.7800744113</v>
      </c>
      <c r="AV312" s="150"/>
      <c r="AW312" s="2">
        <v>307</v>
      </c>
      <c r="AX312" s="118">
        <v>54179</v>
      </c>
      <c r="AY312" s="5">
        <f t="shared" si="115"/>
        <v>204558.6548263786</v>
      </c>
      <c r="AZ312" s="5">
        <f t="shared" si="116"/>
        <v>4474.9728547377763</v>
      </c>
      <c r="BA312" s="5">
        <f t="shared" si="86"/>
        <v>3196.4812620729099</v>
      </c>
      <c r="BB312" s="35">
        <f t="shared" si="87"/>
        <v>0.18751479949568256</v>
      </c>
      <c r="BC312" s="5">
        <f t="shared" si="88"/>
        <v>1278.4915926648662</v>
      </c>
      <c r="BD312" s="35">
        <f t="shared" si="89"/>
        <v>7.4999999999999997E-2</v>
      </c>
      <c r="BE312" s="5">
        <f t="shared" si="117"/>
        <v>438637.82643569447</v>
      </c>
      <c r="BF312" s="5">
        <f t="shared" si="118"/>
        <v>935178.83996880287</v>
      </c>
      <c r="BG312" s="5">
        <f t="shared" si="90"/>
        <v>201362.17356430567</v>
      </c>
      <c r="BH312" s="5">
        <f t="shared" si="91"/>
        <v>1373816.6664044973</v>
      </c>
      <c r="BI312" s="150"/>
      <c r="BJ312" s="2">
        <v>307</v>
      </c>
      <c r="BK312" s="118">
        <v>54179</v>
      </c>
      <c r="BL312" s="5">
        <f t="shared" si="119"/>
        <v>200651.95354144799</v>
      </c>
      <c r="BM312" s="5">
        <f t="shared" si="120"/>
        <v>4365.9281923596263</v>
      </c>
      <c r="BN312" s="5">
        <f t="shared" si="92"/>
        <v>3153.6559730467116</v>
      </c>
      <c r="BO312" s="35">
        <f t="shared" si="93"/>
        <v>0.18860455135685117</v>
      </c>
      <c r="BP312" s="5">
        <f t="shared" si="94"/>
        <v>1212.272219312915</v>
      </c>
      <c r="BQ312" s="35">
        <f t="shared" si="95"/>
        <v>7.2500000000000009E-2</v>
      </c>
      <c r="BR312" s="5">
        <f t="shared" si="121"/>
        <v>442501.70243159885</v>
      </c>
      <c r="BS312" s="5">
        <f t="shared" si="122"/>
        <v>897838.252622806</v>
      </c>
      <c r="BT312" s="5">
        <f t="shared" si="96"/>
        <v>197498.29756840129</v>
      </c>
      <c r="BU312" s="5">
        <f t="shared" si="97"/>
        <v>1340339.9550544049</v>
      </c>
      <c r="BV312" s="150"/>
      <c r="BW312" s="2">
        <v>307</v>
      </c>
      <c r="BX312" s="118">
        <v>54179</v>
      </c>
      <c r="BY312" s="5">
        <f t="shared" si="123"/>
        <v>196747.97235029421</v>
      </c>
      <c r="BZ312" s="5">
        <f t="shared" si="124"/>
        <v>4257.9359691467689</v>
      </c>
      <c r="CA312" s="5">
        <f t="shared" si="98"/>
        <v>3110.2394637700527</v>
      </c>
      <c r="CB312" s="35">
        <f t="shared" si="99"/>
        <v>0.18969889813547969</v>
      </c>
      <c r="CC312" s="5">
        <f t="shared" si="100"/>
        <v>1147.6965053767162</v>
      </c>
      <c r="CD312" s="35">
        <f t="shared" si="101"/>
        <v>7.0000000000000007E-2</v>
      </c>
      <c r="CE312" s="5">
        <f t="shared" si="125"/>
        <v>446362.26711347606</v>
      </c>
      <c r="CF312" s="5">
        <f t="shared" si="126"/>
        <v>860824.07541458262</v>
      </c>
      <c r="CG312" s="5">
        <f t="shared" si="102"/>
        <v>193637.73288652414</v>
      </c>
      <c r="CH312" s="5">
        <f t="shared" si="103"/>
        <v>1307186.3425280587</v>
      </c>
    </row>
    <row r="313" spans="9:86" ht="14.25" customHeight="1">
      <c r="I313" s="150"/>
      <c r="J313" s="2">
        <v>308</v>
      </c>
      <c r="K313" s="118">
        <v>54210</v>
      </c>
      <c r="L313" s="5">
        <f t="shared" si="104"/>
        <v>212957.29677954849</v>
      </c>
      <c r="M313" s="5">
        <f t="shared" si="67"/>
        <v>4808.1062659259223</v>
      </c>
      <c r="N313" s="5">
        <f t="shared" si="68"/>
        <v>3344.0248505665268</v>
      </c>
      <c r="O313" s="35">
        <f t="shared" si="69"/>
        <v>0.18843354425342268</v>
      </c>
      <c r="P313" s="5">
        <f t="shared" si="70"/>
        <v>1464.0814153593958</v>
      </c>
      <c r="Q313" s="35">
        <f t="shared" si="71"/>
        <v>8.2500000000000004E-2</v>
      </c>
      <c r="R313" s="5">
        <f t="shared" si="105"/>
        <v>430386.72807101905</v>
      </c>
      <c r="S313" s="5">
        <f t="shared" si="106"/>
        <v>1050510.0018341648</v>
      </c>
      <c r="T313" s="5">
        <f t="shared" si="72"/>
        <v>209613.27192898197</v>
      </c>
      <c r="U313" s="5">
        <f t="shared" si="73"/>
        <v>1480896.7299051839</v>
      </c>
      <c r="V313" s="150"/>
      <c r="W313" s="2">
        <v>308</v>
      </c>
      <c r="X313" s="118">
        <v>54210</v>
      </c>
      <c r="Y313" s="5">
        <f t="shared" si="107"/>
        <v>209093.26965106087</v>
      </c>
      <c r="Z313" s="5">
        <f t="shared" si="108"/>
        <v>4696.0932728280159</v>
      </c>
      <c r="AA313" s="5">
        <f t="shared" si="74"/>
        <v>3302.138141820943</v>
      </c>
      <c r="AB313" s="35">
        <f t="shared" si="75"/>
        <v>0.1895118755758109</v>
      </c>
      <c r="AC313" s="5">
        <f t="shared" si="76"/>
        <v>1393.9551310070726</v>
      </c>
      <c r="AD313" s="35">
        <f t="shared" si="77"/>
        <v>8.0000000000000016E-2</v>
      </c>
      <c r="AE313" s="5">
        <f t="shared" si="109"/>
        <v>434208.86849075998</v>
      </c>
      <c r="AF313" s="5">
        <f t="shared" si="110"/>
        <v>1012187.859540269</v>
      </c>
      <c r="AG313" s="5">
        <f t="shared" si="78"/>
        <v>205791.13150923993</v>
      </c>
      <c r="AH313" s="5">
        <f t="shared" si="79"/>
        <v>1446396.728031029</v>
      </c>
      <c r="AI313" s="150"/>
      <c r="AJ313" s="2">
        <v>308</v>
      </c>
      <c r="AK313" s="118">
        <v>54210</v>
      </c>
      <c r="AL313" s="5">
        <f t="shared" si="111"/>
        <v>205227.70341801443</v>
      </c>
      <c r="AM313" s="5">
        <f t="shared" si="112"/>
        <v>4585.0383715778862</v>
      </c>
      <c r="AN313" s="5">
        <f t="shared" si="80"/>
        <v>3259.6094536698765</v>
      </c>
      <c r="AO313" s="35">
        <f t="shared" si="81"/>
        <v>0.19059470428496283</v>
      </c>
      <c r="AP313" s="5">
        <f t="shared" si="82"/>
        <v>1325.4289179080099</v>
      </c>
      <c r="AQ313" s="35">
        <f t="shared" si="83"/>
        <v>7.7499999999999999E-2</v>
      </c>
      <c r="AR313" s="5">
        <f t="shared" si="113"/>
        <v>438031.90603565535</v>
      </c>
      <c r="AS313" s="5">
        <f t="shared" si="114"/>
        <v>974159.91241033387</v>
      </c>
      <c r="AT313" s="5">
        <f t="shared" si="84"/>
        <v>201968.09396434456</v>
      </c>
      <c r="AU313" s="5">
        <f t="shared" si="85"/>
        <v>1412191.8184459892</v>
      </c>
      <c r="AV313" s="150"/>
      <c r="AW313" s="2">
        <v>308</v>
      </c>
      <c r="AX313" s="118">
        <v>54210</v>
      </c>
      <c r="AY313" s="5">
        <f t="shared" si="115"/>
        <v>201362.17356430567</v>
      </c>
      <c r="AZ313" s="5">
        <f t="shared" si="116"/>
        <v>4474.9728547377763</v>
      </c>
      <c r="BA313" s="5">
        <f t="shared" si="86"/>
        <v>3216.4592699608656</v>
      </c>
      <c r="BB313" s="35">
        <f t="shared" si="87"/>
        <v>0.19168203519219634</v>
      </c>
      <c r="BC313" s="5">
        <f t="shared" si="88"/>
        <v>1258.5135847769104</v>
      </c>
      <c r="BD313" s="35">
        <f t="shared" si="89"/>
        <v>7.4999999999999997E-2</v>
      </c>
      <c r="BE313" s="5">
        <f t="shared" si="117"/>
        <v>441854.28570565535</v>
      </c>
      <c r="BF313" s="5">
        <f t="shared" si="118"/>
        <v>936437.35355357977</v>
      </c>
      <c r="BG313" s="5">
        <f t="shared" si="90"/>
        <v>198145.7142943448</v>
      </c>
      <c r="BH313" s="5">
        <f t="shared" si="91"/>
        <v>1378291.639259235</v>
      </c>
      <c r="BI313" s="150"/>
      <c r="BJ313" s="2">
        <v>308</v>
      </c>
      <c r="BK313" s="118">
        <v>54210</v>
      </c>
      <c r="BL313" s="5">
        <f t="shared" si="119"/>
        <v>197498.29756840129</v>
      </c>
      <c r="BM313" s="5">
        <f t="shared" si="120"/>
        <v>4365.9281923596263</v>
      </c>
      <c r="BN313" s="5">
        <f t="shared" si="92"/>
        <v>3172.709311217202</v>
      </c>
      <c r="BO313" s="35">
        <f t="shared" si="93"/>
        <v>0.19277387300728727</v>
      </c>
      <c r="BP313" s="5">
        <f t="shared" si="94"/>
        <v>1193.2188811424244</v>
      </c>
      <c r="BQ313" s="35">
        <f t="shared" si="95"/>
        <v>7.2499999999999995E-2</v>
      </c>
      <c r="BR313" s="5">
        <f t="shared" si="121"/>
        <v>445674.41174281604</v>
      </c>
      <c r="BS313" s="5">
        <f t="shared" si="122"/>
        <v>899031.47150394844</v>
      </c>
      <c r="BT313" s="5">
        <f t="shared" si="96"/>
        <v>194325.58825718408</v>
      </c>
      <c r="BU313" s="5">
        <f t="shared" si="97"/>
        <v>1344705.8832467645</v>
      </c>
      <c r="BV313" s="150"/>
      <c r="BW313" s="2">
        <v>308</v>
      </c>
      <c r="BX313" s="118">
        <v>54210</v>
      </c>
      <c r="BY313" s="5">
        <f t="shared" si="123"/>
        <v>193637.73288652414</v>
      </c>
      <c r="BZ313" s="5">
        <f t="shared" si="124"/>
        <v>4257.9359691467689</v>
      </c>
      <c r="CA313" s="5">
        <f t="shared" si="98"/>
        <v>3128.3825273087114</v>
      </c>
      <c r="CB313" s="35">
        <f t="shared" si="99"/>
        <v>0.19387022233783396</v>
      </c>
      <c r="CC313" s="5">
        <f t="shared" si="100"/>
        <v>1129.5534418380576</v>
      </c>
      <c r="CD313" s="35">
        <f t="shared" si="101"/>
        <v>7.0000000000000007E-2</v>
      </c>
      <c r="CE313" s="5">
        <f t="shared" si="125"/>
        <v>449490.64964078477</v>
      </c>
      <c r="CF313" s="5">
        <f t="shared" si="126"/>
        <v>861953.62885642063</v>
      </c>
      <c r="CG313" s="5">
        <f t="shared" si="102"/>
        <v>190509.35035921543</v>
      </c>
      <c r="CH313" s="5">
        <f t="shared" si="103"/>
        <v>1311444.2784972053</v>
      </c>
    </row>
    <row r="314" spans="9:86" ht="14.25" customHeight="1">
      <c r="I314" s="150"/>
      <c r="J314" s="2">
        <v>309</v>
      </c>
      <c r="K314" s="118">
        <v>54240</v>
      </c>
      <c r="L314" s="5">
        <f t="shared" si="104"/>
        <v>209613.27192898197</v>
      </c>
      <c r="M314" s="5">
        <f t="shared" si="67"/>
        <v>4808.1062659259223</v>
      </c>
      <c r="N314" s="5">
        <f t="shared" si="68"/>
        <v>3367.0150214141713</v>
      </c>
      <c r="O314" s="35">
        <f t="shared" si="69"/>
        <v>0.19275583022557463</v>
      </c>
      <c r="P314" s="5">
        <f t="shared" si="70"/>
        <v>1441.091244511751</v>
      </c>
      <c r="Q314" s="35">
        <f t="shared" si="71"/>
        <v>8.2500000000000004E-2</v>
      </c>
      <c r="R314" s="5">
        <f t="shared" si="105"/>
        <v>433753.7430924332</v>
      </c>
      <c r="S314" s="5">
        <f t="shared" si="106"/>
        <v>1051951.0930786766</v>
      </c>
      <c r="T314" s="5">
        <f t="shared" si="72"/>
        <v>206246.25690756779</v>
      </c>
      <c r="U314" s="5">
        <f t="shared" si="73"/>
        <v>1485704.8361711097</v>
      </c>
      <c r="V314" s="150"/>
      <c r="W314" s="2">
        <v>309</v>
      </c>
      <c r="X314" s="118">
        <v>54240</v>
      </c>
      <c r="Y314" s="5">
        <f t="shared" si="107"/>
        <v>205791.13150923993</v>
      </c>
      <c r="Z314" s="5">
        <f t="shared" si="108"/>
        <v>4696.0932728280159</v>
      </c>
      <c r="AA314" s="5">
        <f t="shared" si="74"/>
        <v>3324.1523960997492</v>
      </c>
      <c r="AB314" s="35">
        <f t="shared" si="75"/>
        <v>0.19383648100212691</v>
      </c>
      <c r="AC314" s="5">
        <f t="shared" si="76"/>
        <v>1371.9408767282664</v>
      </c>
      <c r="AD314" s="35">
        <f t="shared" si="77"/>
        <v>8.0000000000000016E-2</v>
      </c>
      <c r="AE314" s="5">
        <f t="shared" si="109"/>
        <v>437533.02088685974</v>
      </c>
      <c r="AF314" s="5">
        <f t="shared" si="110"/>
        <v>1013559.8004169973</v>
      </c>
      <c r="AG314" s="5">
        <f t="shared" si="78"/>
        <v>202466.97911314017</v>
      </c>
      <c r="AH314" s="5">
        <f t="shared" si="79"/>
        <v>1451092.821303857</v>
      </c>
      <c r="AI314" s="150"/>
      <c r="AJ314" s="2">
        <v>309</v>
      </c>
      <c r="AK314" s="118">
        <v>54240</v>
      </c>
      <c r="AL314" s="5">
        <f t="shared" si="111"/>
        <v>201968.09396434456</v>
      </c>
      <c r="AM314" s="5">
        <f t="shared" si="112"/>
        <v>4585.0383715778862</v>
      </c>
      <c r="AN314" s="5">
        <f t="shared" si="80"/>
        <v>3280.6610980581609</v>
      </c>
      <c r="AO314" s="35">
        <f t="shared" si="81"/>
        <v>0.19492154628962308</v>
      </c>
      <c r="AP314" s="5">
        <f t="shared" si="82"/>
        <v>1304.3772735197253</v>
      </c>
      <c r="AQ314" s="35">
        <f t="shared" si="83"/>
        <v>7.7499999999999999E-2</v>
      </c>
      <c r="AR314" s="5">
        <f t="shared" si="113"/>
        <v>441312.56713371351</v>
      </c>
      <c r="AS314" s="5">
        <f t="shared" si="114"/>
        <v>975464.28968385363</v>
      </c>
      <c r="AT314" s="5">
        <f t="shared" si="84"/>
        <v>198687.4328662864</v>
      </c>
      <c r="AU314" s="5">
        <f t="shared" si="85"/>
        <v>1416776.8568175673</v>
      </c>
      <c r="AV314" s="150"/>
      <c r="AW314" s="2">
        <v>309</v>
      </c>
      <c r="AX314" s="118">
        <v>54240</v>
      </c>
      <c r="AY314" s="5">
        <f t="shared" si="115"/>
        <v>198145.7142943448</v>
      </c>
      <c r="AZ314" s="5">
        <f t="shared" si="116"/>
        <v>4474.9728547377763</v>
      </c>
      <c r="BA314" s="5">
        <f t="shared" si="86"/>
        <v>3236.5621403981213</v>
      </c>
      <c r="BB314" s="35">
        <f t="shared" si="87"/>
        <v>0.19601103068564291</v>
      </c>
      <c r="BC314" s="5">
        <f t="shared" si="88"/>
        <v>1238.410714339655</v>
      </c>
      <c r="BD314" s="35">
        <f t="shared" si="89"/>
        <v>7.5000000000000011E-2</v>
      </c>
      <c r="BE314" s="5">
        <f t="shared" si="117"/>
        <v>445090.84784605348</v>
      </c>
      <c r="BF314" s="5">
        <f t="shared" si="118"/>
        <v>937675.76426791947</v>
      </c>
      <c r="BG314" s="5">
        <f t="shared" si="90"/>
        <v>194909.15215394666</v>
      </c>
      <c r="BH314" s="5">
        <f t="shared" si="91"/>
        <v>1382766.6121139729</v>
      </c>
      <c r="BI314" s="150"/>
      <c r="BJ314" s="2">
        <v>309</v>
      </c>
      <c r="BK314" s="118">
        <v>54240</v>
      </c>
      <c r="BL314" s="5">
        <f t="shared" si="119"/>
        <v>194325.58825718408</v>
      </c>
      <c r="BM314" s="5">
        <f t="shared" si="120"/>
        <v>4365.9281923596263</v>
      </c>
      <c r="BN314" s="5">
        <f t="shared" si="92"/>
        <v>3191.8777633058062</v>
      </c>
      <c r="BO314" s="35">
        <f t="shared" si="93"/>
        <v>0.19710493869174561</v>
      </c>
      <c r="BP314" s="5">
        <f t="shared" si="94"/>
        <v>1174.0504290538204</v>
      </c>
      <c r="BQ314" s="35">
        <f t="shared" si="95"/>
        <v>7.2499999999999995E-2</v>
      </c>
      <c r="BR314" s="5">
        <f t="shared" si="121"/>
        <v>448866.28950612183</v>
      </c>
      <c r="BS314" s="5">
        <f t="shared" si="122"/>
        <v>900205.52193300228</v>
      </c>
      <c r="BT314" s="5">
        <f t="shared" si="96"/>
        <v>191133.71049387826</v>
      </c>
      <c r="BU314" s="5">
        <f t="shared" si="97"/>
        <v>1349071.8114391242</v>
      </c>
      <c r="BV314" s="150"/>
      <c r="BW314" s="2">
        <v>309</v>
      </c>
      <c r="BX314" s="118">
        <v>54240</v>
      </c>
      <c r="BY314" s="5">
        <f t="shared" si="123"/>
        <v>190509.35035921543</v>
      </c>
      <c r="BZ314" s="5">
        <f t="shared" si="124"/>
        <v>4257.9359691467689</v>
      </c>
      <c r="CA314" s="5">
        <f t="shared" si="98"/>
        <v>3146.6314253846786</v>
      </c>
      <c r="CB314" s="35">
        <f t="shared" si="99"/>
        <v>0.19820327471286037</v>
      </c>
      <c r="CC314" s="5">
        <f t="shared" si="100"/>
        <v>1111.3045437620901</v>
      </c>
      <c r="CD314" s="35">
        <f t="shared" si="101"/>
        <v>7.0000000000000007E-2</v>
      </c>
      <c r="CE314" s="5">
        <f t="shared" si="125"/>
        <v>452637.28106616944</v>
      </c>
      <c r="CF314" s="5">
        <f t="shared" si="126"/>
        <v>863064.93340018275</v>
      </c>
      <c r="CG314" s="5">
        <f t="shared" si="102"/>
        <v>187362.71893383077</v>
      </c>
      <c r="CH314" s="5">
        <f t="shared" si="103"/>
        <v>1315702.2144663522</v>
      </c>
    </row>
    <row r="315" spans="9:86" ht="14.25" customHeight="1">
      <c r="I315" s="150"/>
      <c r="J315" s="2">
        <v>310</v>
      </c>
      <c r="K315" s="118">
        <v>54271</v>
      </c>
      <c r="L315" s="5">
        <f t="shared" si="104"/>
        <v>206246.25690756779</v>
      </c>
      <c r="M315" s="5">
        <f t="shared" si="67"/>
        <v>4808.1062659259223</v>
      </c>
      <c r="N315" s="5">
        <f t="shared" si="68"/>
        <v>3390.163249686394</v>
      </c>
      <c r="O315" s="35">
        <f t="shared" si="69"/>
        <v>0.19724944154729041</v>
      </c>
      <c r="P315" s="5">
        <f t="shared" si="70"/>
        <v>1417.9430162395286</v>
      </c>
      <c r="Q315" s="35">
        <f t="shared" si="71"/>
        <v>8.2500000000000004E-2</v>
      </c>
      <c r="R315" s="5">
        <f t="shared" si="105"/>
        <v>437143.90634211962</v>
      </c>
      <c r="S315" s="5">
        <f t="shared" si="106"/>
        <v>1053369.0360949161</v>
      </c>
      <c r="T315" s="5">
        <f t="shared" si="72"/>
        <v>202856.0936578814</v>
      </c>
      <c r="U315" s="5">
        <f t="shared" si="73"/>
        <v>1490512.9424370357</v>
      </c>
      <c r="V315" s="150"/>
      <c r="W315" s="2">
        <v>310</v>
      </c>
      <c r="X315" s="118">
        <v>54271</v>
      </c>
      <c r="Y315" s="5">
        <f t="shared" si="107"/>
        <v>202466.97911314017</v>
      </c>
      <c r="Z315" s="5">
        <f t="shared" si="108"/>
        <v>4696.0932728280159</v>
      </c>
      <c r="AA315" s="5">
        <f t="shared" si="74"/>
        <v>3346.3134120737477</v>
      </c>
      <c r="AB315" s="35">
        <f t="shared" si="75"/>
        <v>0.19833239534060321</v>
      </c>
      <c r="AC315" s="5">
        <f t="shared" si="76"/>
        <v>1349.7798607542679</v>
      </c>
      <c r="AD315" s="35">
        <f t="shared" si="77"/>
        <v>0.08</v>
      </c>
      <c r="AE315" s="5">
        <f t="shared" si="109"/>
        <v>440879.33429893351</v>
      </c>
      <c r="AF315" s="5">
        <f t="shared" si="110"/>
        <v>1014909.5802777515</v>
      </c>
      <c r="AG315" s="5">
        <f t="shared" si="78"/>
        <v>199120.66570106643</v>
      </c>
      <c r="AH315" s="5">
        <f t="shared" si="79"/>
        <v>1455788.9145766851</v>
      </c>
      <c r="AI315" s="150"/>
      <c r="AJ315" s="2">
        <v>310</v>
      </c>
      <c r="AK315" s="118">
        <v>54271</v>
      </c>
      <c r="AL315" s="5">
        <f t="shared" si="111"/>
        <v>198687.4328662864</v>
      </c>
      <c r="AM315" s="5">
        <f t="shared" si="112"/>
        <v>4585.0383715778862</v>
      </c>
      <c r="AN315" s="5">
        <f t="shared" si="80"/>
        <v>3301.8487009831197</v>
      </c>
      <c r="AO315" s="35">
        <f t="shared" si="81"/>
        <v>0.19941968065218579</v>
      </c>
      <c r="AP315" s="5">
        <f t="shared" si="82"/>
        <v>1283.1896705947663</v>
      </c>
      <c r="AQ315" s="35">
        <f t="shared" si="83"/>
        <v>7.7499999999999999E-2</v>
      </c>
      <c r="AR315" s="5">
        <f t="shared" si="113"/>
        <v>444614.41583469661</v>
      </c>
      <c r="AS315" s="5">
        <f t="shared" si="114"/>
        <v>976747.47935444838</v>
      </c>
      <c r="AT315" s="5">
        <f t="shared" si="84"/>
        <v>195385.58416530327</v>
      </c>
      <c r="AU315" s="5">
        <f t="shared" si="85"/>
        <v>1421361.8951891451</v>
      </c>
      <c r="AV315" s="150"/>
      <c r="AW315" s="2">
        <v>310</v>
      </c>
      <c r="AX315" s="118">
        <v>54271</v>
      </c>
      <c r="AY315" s="5">
        <f t="shared" si="115"/>
        <v>194909.15215394666</v>
      </c>
      <c r="AZ315" s="5">
        <f t="shared" si="116"/>
        <v>4474.9728547377763</v>
      </c>
      <c r="BA315" s="5">
        <f t="shared" si="86"/>
        <v>3256.7906537756098</v>
      </c>
      <c r="BB315" s="35">
        <f t="shared" si="87"/>
        <v>0.20051130187277849</v>
      </c>
      <c r="BC315" s="5">
        <f t="shared" si="88"/>
        <v>1218.1822009621665</v>
      </c>
      <c r="BD315" s="35">
        <f t="shared" si="89"/>
        <v>7.4999999999999997E-2</v>
      </c>
      <c r="BE315" s="5">
        <f t="shared" si="117"/>
        <v>448347.6384998291</v>
      </c>
      <c r="BF315" s="5">
        <f t="shared" si="118"/>
        <v>938893.94646888168</v>
      </c>
      <c r="BG315" s="5">
        <f t="shared" si="90"/>
        <v>191652.36150017104</v>
      </c>
      <c r="BH315" s="5">
        <f t="shared" si="91"/>
        <v>1387241.5849687108</v>
      </c>
      <c r="BI315" s="150"/>
      <c r="BJ315" s="2">
        <v>310</v>
      </c>
      <c r="BK315" s="118">
        <v>54271</v>
      </c>
      <c r="BL315" s="5">
        <f t="shared" si="119"/>
        <v>191133.71049387826</v>
      </c>
      <c r="BM315" s="5">
        <f t="shared" si="120"/>
        <v>4365.9281923596263</v>
      </c>
      <c r="BN315" s="5">
        <f t="shared" si="92"/>
        <v>3211.1620247924452</v>
      </c>
      <c r="BO315" s="35">
        <f t="shared" si="93"/>
        <v>0.2016072633024279</v>
      </c>
      <c r="BP315" s="5">
        <f t="shared" si="94"/>
        <v>1154.7661675671811</v>
      </c>
      <c r="BQ315" s="35">
        <f t="shared" si="95"/>
        <v>7.2499999999999995E-2</v>
      </c>
      <c r="BR315" s="5">
        <f t="shared" si="121"/>
        <v>452077.45153091429</v>
      </c>
      <c r="BS315" s="5">
        <f t="shared" si="122"/>
        <v>901360.28810056951</v>
      </c>
      <c r="BT315" s="5">
        <f t="shared" si="96"/>
        <v>187922.5484690858</v>
      </c>
      <c r="BU315" s="5">
        <f t="shared" si="97"/>
        <v>1353437.7396314838</v>
      </c>
      <c r="BV315" s="150"/>
      <c r="BW315" s="2">
        <v>310</v>
      </c>
      <c r="BX315" s="118">
        <v>54271</v>
      </c>
      <c r="BY315" s="5">
        <f t="shared" si="123"/>
        <v>187362.71893383077</v>
      </c>
      <c r="BZ315" s="5">
        <f t="shared" si="124"/>
        <v>4257.9359691467689</v>
      </c>
      <c r="CA315" s="5">
        <f t="shared" si="98"/>
        <v>3164.9867753660892</v>
      </c>
      <c r="CB315" s="35">
        <f t="shared" si="99"/>
        <v>0.20270756914990157</v>
      </c>
      <c r="CC315" s="5">
        <f t="shared" si="100"/>
        <v>1092.9491937806795</v>
      </c>
      <c r="CD315" s="35">
        <f t="shared" si="101"/>
        <v>7.0000000000000007E-2</v>
      </c>
      <c r="CE315" s="5">
        <f t="shared" si="125"/>
        <v>455802.2678415355</v>
      </c>
      <c r="CF315" s="5">
        <f t="shared" si="126"/>
        <v>864157.88259396341</v>
      </c>
      <c r="CG315" s="5">
        <f t="shared" si="102"/>
        <v>184197.73215846467</v>
      </c>
      <c r="CH315" s="5">
        <f t="shared" si="103"/>
        <v>1319960.1504354989</v>
      </c>
    </row>
    <row r="316" spans="9:86" ht="14.25" customHeight="1">
      <c r="I316" s="150"/>
      <c r="J316" s="2">
        <v>311</v>
      </c>
      <c r="K316" s="118">
        <v>54302</v>
      </c>
      <c r="L316" s="5">
        <f t="shared" si="104"/>
        <v>202856.0936578814</v>
      </c>
      <c r="M316" s="5">
        <f t="shared" si="67"/>
        <v>4808.1062659259223</v>
      </c>
      <c r="N316" s="5">
        <f t="shared" si="68"/>
        <v>3413.4706220279877</v>
      </c>
      <c r="O316" s="35">
        <f t="shared" si="69"/>
        <v>0.20192465863716197</v>
      </c>
      <c r="P316" s="5">
        <f t="shared" si="70"/>
        <v>1394.6356438979346</v>
      </c>
      <c r="Q316" s="35">
        <f t="shared" si="71"/>
        <v>8.2500000000000004E-2</v>
      </c>
      <c r="R316" s="5">
        <f t="shared" si="105"/>
        <v>440557.37696414761</v>
      </c>
      <c r="S316" s="5">
        <f t="shared" si="106"/>
        <v>1054763.6717388141</v>
      </c>
      <c r="T316" s="5">
        <f t="shared" si="72"/>
        <v>199442.62303585341</v>
      </c>
      <c r="U316" s="5">
        <f t="shared" si="73"/>
        <v>1495321.0487029618</v>
      </c>
      <c r="V316" s="150"/>
      <c r="W316" s="2">
        <v>311</v>
      </c>
      <c r="X316" s="118">
        <v>54302</v>
      </c>
      <c r="Y316" s="5">
        <f t="shared" si="107"/>
        <v>199120.66570106643</v>
      </c>
      <c r="Z316" s="5">
        <f t="shared" si="108"/>
        <v>4696.0932728280159</v>
      </c>
      <c r="AA316" s="5">
        <f t="shared" si="74"/>
        <v>3368.6221681542393</v>
      </c>
      <c r="AB316" s="35">
        <f t="shared" si="75"/>
        <v>0.20300989792057719</v>
      </c>
      <c r="AC316" s="5">
        <f t="shared" si="76"/>
        <v>1327.4711046737764</v>
      </c>
      <c r="AD316" s="35">
        <f t="shared" si="77"/>
        <v>0.08</v>
      </c>
      <c r="AE316" s="5">
        <f t="shared" si="109"/>
        <v>444247.95646708773</v>
      </c>
      <c r="AF316" s="5">
        <f t="shared" si="110"/>
        <v>1016237.0513824254</v>
      </c>
      <c r="AG316" s="5">
        <f t="shared" si="78"/>
        <v>195752.04353291218</v>
      </c>
      <c r="AH316" s="5">
        <f t="shared" si="79"/>
        <v>1460485.0078495131</v>
      </c>
      <c r="AI316" s="150"/>
      <c r="AJ316" s="2">
        <v>311</v>
      </c>
      <c r="AK316" s="118">
        <v>54302</v>
      </c>
      <c r="AL316" s="5">
        <f t="shared" si="111"/>
        <v>195385.58416530327</v>
      </c>
      <c r="AM316" s="5">
        <f t="shared" si="112"/>
        <v>4585.0383715778862</v>
      </c>
      <c r="AN316" s="5">
        <f t="shared" si="80"/>
        <v>3323.1731405103028</v>
      </c>
      <c r="AO316" s="35">
        <f t="shared" si="81"/>
        <v>0.2040993856147818</v>
      </c>
      <c r="AP316" s="5">
        <f t="shared" si="82"/>
        <v>1261.8652310675836</v>
      </c>
      <c r="AQ316" s="35">
        <f t="shared" si="83"/>
        <v>7.7499999999999999E-2</v>
      </c>
      <c r="AR316" s="5">
        <f t="shared" si="113"/>
        <v>447937.58897520689</v>
      </c>
      <c r="AS316" s="5">
        <f t="shared" si="114"/>
        <v>978009.34458551602</v>
      </c>
      <c r="AT316" s="5">
        <f t="shared" si="84"/>
        <v>192062.41102479296</v>
      </c>
      <c r="AU316" s="5">
        <f t="shared" si="85"/>
        <v>1425946.933560723</v>
      </c>
      <c r="AV316" s="150"/>
      <c r="AW316" s="2">
        <v>311</v>
      </c>
      <c r="AX316" s="118">
        <v>54302</v>
      </c>
      <c r="AY316" s="5">
        <f t="shared" si="115"/>
        <v>191652.36150017104</v>
      </c>
      <c r="AZ316" s="5">
        <f t="shared" si="116"/>
        <v>4474.9728547377763</v>
      </c>
      <c r="BA316" s="5">
        <f t="shared" si="86"/>
        <v>3277.1455953617074</v>
      </c>
      <c r="BB316" s="35">
        <f t="shared" si="87"/>
        <v>0.20519312591045422</v>
      </c>
      <c r="BC316" s="5">
        <f t="shared" si="88"/>
        <v>1197.8272593760689</v>
      </c>
      <c r="BD316" s="35">
        <f t="shared" si="89"/>
        <v>7.4999999999999997E-2</v>
      </c>
      <c r="BE316" s="5">
        <f t="shared" si="117"/>
        <v>451624.78409519081</v>
      </c>
      <c r="BF316" s="5">
        <f t="shared" si="118"/>
        <v>940091.77372825774</v>
      </c>
      <c r="BG316" s="5">
        <f t="shared" si="90"/>
        <v>188375.21590480933</v>
      </c>
      <c r="BH316" s="5">
        <f t="shared" si="91"/>
        <v>1391716.5578234484</v>
      </c>
      <c r="BI316" s="150"/>
      <c r="BJ316" s="2">
        <v>311</v>
      </c>
      <c r="BK316" s="118">
        <v>54302</v>
      </c>
      <c r="BL316" s="5">
        <f t="shared" si="119"/>
        <v>187922.5484690858</v>
      </c>
      <c r="BM316" s="5">
        <f t="shared" si="120"/>
        <v>4365.9281923596263</v>
      </c>
      <c r="BN316" s="5">
        <f t="shared" si="92"/>
        <v>3230.5627953588996</v>
      </c>
      <c r="BO316" s="35">
        <f t="shared" si="93"/>
        <v>0.2062911229127149</v>
      </c>
      <c r="BP316" s="5">
        <f t="shared" si="94"/>
        <v>1135.3653970007267</v>
      </c>
      <c r="BQ316" s="35">
        <f t="shared" si="95"/>
        <v>7.2499999999999995E-2</v>
      </c>
      <c r="BR316" s="5">
        <f t="shared" si="121"/>
        <v>455308.01432627317</v>
      </c>
      <c r="BS316" s="5">
        <f t="shared" si="122"/>
        <v>902495.65349757019</v>
      </c>
      <c r="BT316" s="5">
        <f t="shared" si="96"/>
        <v>184691.98567372689</v>
      </c>
      <c r="BU316" s="5">
        <f t="shared" si="97"/>
        <v>1357803.6678238434</v>
      </c>
      <c r="BV316" s="150"/>
      <c r="BW316" s="2">
        <v>311</v>
      </c>
      <c r="BX316" s="118">
        <v>54302</v>
      </c>
      <c r="BY316" s="5">
        <f t="shared" si="123"/>
        <v>184197.73215846467</v>
      </c>
      <c r="BZ316" s="5">
        <f t="shared" si="124"/>
        <v>4257.9359691467689</v>
      </c>
      <c r="CA316" s="5">
        <f t="shared" si="98"/>
        <v>3183.4491982223917</v>
      </c>
      <c r="CB316" s="35">
        <f t="shared" si="99"/>
        <v>0.20739338064056173</v>
      </c>
      <c r="CC316" s="5">
        <f t="shared" si="100"/>
        <v>1074.4867709243772</v>
      </c>
      <c r="CD316" s="35">
        <f t="shared" si="101"/>
        <v>6.9999999999999993E-2</v>
      </c>
      <c r="CE316" s="5">
        <f t="shared" si="125"/>
        <v>458985.71703975787</v>
      </c>
      <c r="CF316" s="5">
        <f t="shared" si="126"/>
        <v>865232.36936488783</v>
      </c>
      <c r="CG316" s="5">
        <f t="shared" si="102"/>
        <v>181014.28296024227</v>
      </c>
      <c r="CH316" s="5">
        <f t="shared" si="103"/>
        <v>1324218.0864046458</v>
      </c>
    </row>
    <row r="317" spans="9:86" ht="14.25" customHeight="1">
      <c r="I317" s="150"/>
      <c r="J317" s="2">
        <v>312</v>
      </c>
      <c r="K317" s="118">
        <v>54332</v>
      </c>
      <c r="L317" s="5">
        <f t="shared" si="104"/>
        <v>199442.62303585341</v>
      </c>
      <c r="M317" s="5">
        <f t="shared" si="67"/>
        <v>4808.1062659259223</v>
      </c>
      <c r="N317" s="5">
        <f t="shared" si="68"/>
        <v>3436.9382325544302</v>
      </c>
      <c r="O317" s="35">
        <f t="shared" si="69"/>
        <v>0.2067926011143513</v>
      </c>
      <c r="P317" s="5">
        <f t="shared" si="70"/>
        <v>1371.1680333714921</v>
      </c>
      <c r="Q317" s="35">
        <f t="shared" si="71"/>
        <v>8.2500000000000004E-2</v>
      </c>
      <c r="R317" s="5">
        <f t="shared" si="105"/>
        <v>443994.31519670202</v>
      </c>
      <c r="S317" s="5">
        <f t="shared" si="106"/>
        <v>1056134.8397721855</v>
      </c>
      <c r="T317" s="5">
        <f t="shared" si="72"/>
        <v>196005.68480329897</v>
      </c>
      <c r="U317" s="5">
        <f t="shared" si="73"/>
        <v>1500129.1549688876</v>
      </c>
      <c r="V317" s="150"/>
      <c r="W317" s="2">
        <v>312</v>
      </c>
      <c r="X317" s="118">
        <v>54332</v>
      </c>
      <c r="Y317" s="5">
        <f t="shared" si="107"/>
        <v>195752.04353291218</v>
      </c>
      <c r="Z317" s="5">
        <f t="shared" si="108"/>
        <v>4696.0932728280159</v>
      </c>
      <c r="AA317" s="5">
        <f t="shared" si="74"/>
        <v>3391.0796492752679</v>
      </c>
      <c r="AB317" s="35">
        <f t="shared" si="75"/>
        <v>0.20788010718499308</v>
      </c>
      <c r="AC317" s="5">
        <f t="shared" si="76"/>
        <v>1305.013623552748</v>
      </c>
      <c r="AD317" s="35">
        <f t="shared" si="77"/>
        <v>0.08</v>
      </c>
      <c r="AE317" s="5">
        <f t="shared" si="109"/>
        <v>447639.03611636302</v>
      </c>
      <c r="AF317" s="5">
        <f t="shared" si="110"/>
        <v>1017542.0650059781</v>
      </c>
      <c r="AG317" s="5">
        <f t="shared" si="78"/>
        <v>192360.96388363693</v>
      </c>
      <c r="AH317" s="5">
        <f t="shared" si="79"/>
        <v>1465181.1011223411</v>
      </c>
      <c r="AI317" s="150"/>
      <c r="AJ317" s="2">
        <v>312</v>
      </c>
      <c r="AK317" s="118">
        <v>54332</v>
      </c>
      <c r="AL317" s="5">
        <f t="shared" si="111"/>
        <v>192062.41102479296</v>
      </c>
      <c r="AM317" s="5">
        <f t="shared" si="112"/>
        <v>4585.0383715778862</v>
      </c>
      <c r="AN317" s="5">
        <f t="shared" si="80"/>
        <v>3344.6353003760983</v>
      </c>
      <c r="AO317" s="35">
        <f t="shared" si="81"/>
        <v>0.20897177844618514</v>
      </c>
      <c r="AP317" s="5">
        <f t="shared" si="82"/>
        <v>1240.403071201788</v>
      </c>
      <c r="AQ317" s="35">
        <f t="shared" si="83"/>
        <v>7.7499999999999999E-2</v>
      </c>
      <c r="AR317" s="5">
        <f t="shared" si="113"/>
        <v>451282.22427558299</v>
      </c>
      <c r="AS317" s="5">
        <f t="shared" si="114"/>
        <v>979249.74765671778</v>
      </c>
      <c r="AT317" s="5">
        <f t="shared" si="84"/>
        <v>188717.77572441686</v>
      </c>
      <c r="AU317" s="5">
        <f t="shared" si="85"/>
        <v>1430531.9719323008</v>
      </c>
      <c r="AV317" s="150"/>
      <c r="AW317" s="2">
        <v>312</v>
      </c>
      <c r="AX317" s="118">
        <v>54332</v>
      </c>
      <c r="AY317" s="5">
        <f t="shared" si="115"/>
        <v>188375.21590480933</v>
      </c>
      <c r="AZ317" s="5">
        <f t="shared" si="116"/>
        <v>4474.9728547377763</v>
      </c>
      <c r="BA317" s="5">
        <f t="shared" si="86"/>
        <v>3297.6277553327182</v>
      </c>
      <c r="BB317" s="35">
        <f t="shared" si="87"/>
        <v>0.21006761889520059</v>
      </c>
      <c r="BC317" s="5">
        <f t="shared" si="88"/>
        <v>1177.3450994050581</v>
      </c>
      <c r="BD317" s="35">
        <f t="shared" si="89"/>
        <v>7.4999999999999983E-2</v>
      </c>
      <c r="BE317" s="5">
        <f t="shared" si="117"/>
        <v>454922.41185052355</v>
      </c>
      <c r="BF317" s="5">
        <f t="shared" si="118"/>
        <v>941269.11882766278</v>
      </c>
      <c r="BG317" s="5">
        <f t="shared" si="90"/>
        <v>185077.58814947662</v>
      </c>
      <c r="BH317" s="5">
        <f t="shared" si="91"/>
        <v>1396191.5306781863</v>
      </c>
      <c r="BI317" s="150"/>
      <c r="BJ317" s="2">
        <v>312</v>
      </c>
      <c r="BK317" s="118">
        <v>54332</v>
      </c>
      <c r="BL317" s="5">
        <f t="shared" si="119"/>
        <v>184691.98567372689</v>
      </c>
      <c r="BM317" s="5">
        <f t="shared" si="120"/>
        <v>4365.9281923596263</v>
      </c>
      <c r="BN317" s="5">
        <f t="shared" si="92"/>
        <v>3250.0807789141932</v>
      </c>
      <c r="BO317" s="35">
        <f t="shared" si="93"/>
        <v>0.21116763244870107</v>
      </c>
      <c r="BP317" s="5">
        <f t="shared" si="94"/>
        <v>1115.8474134454332</v>
      </c>
      <c r="BQ317" s="35">
        <f t="shared" si="95"/>
        <v>7.2499999999999995E-2</v>
      </c>
      <c r="BR317" s="5">
        <f t="shared" si="121"/>
        <v>458558.09510518739</v>
      </c>
      <c r="BS317" s="5">
        <f t="shared" si="122"/>
        <v>903611.50091101567</v>
      </c>
      <c r="BT317" s="5">
        <f t="shared" si="96"/>
        <v>181441.9048948127</v>
      </c>
      <c r="BU317" s="5">
        <f t="shared" si="97"/>
        <v>1362169.5960162031</v>
      </c>
      <c r="BV317" s="150"/>
      <c r="BW317" s="2">
        <v>312</v>
      </c>
      <c r="BX317" s="118">
        <v>54332</v>
      </c>
      <c r="BY317" s="5">
        <f t="shared" si="123"/>
        <v>181014.28296024227</v>
      </c>
      <c r="BZ317" s="5">
        <f t="shared" si="124"/>
        <v>4257.9359691467689</v>
      </c>
      <c r="CA317" s="5">
        <f t="shared" si="98"/>
        <v>3202.0193185453554</v>
      </c>
      <c r="CB317" s="35">
        <f t="shared" si="99"/>
        <v>0.21227182294219132</v>
      </c>
      <c r="CC317" s="5">
        <f t="shared" si="100"/>
        <v>1055.9166506014133</v>
      </c>
      <c r="CD317" s="35">
        <f t="shared" si="101"/>
        <v>7.0000000000000007E-2</v>
      </c>
      <c r="CE317" s="5">
        <f t="shared" si="125"/>
        <v>462187.73635830323</v>
      </c>
      <c r="CF317" s="5">
        <f t="shared" si="126"/>
        <v>866288.28601548926</v>
      </c>
      <c r="CG317" s="5">
        <f t="shared" si="102"/>
        <v>177812.26364169692</v>
      </c>
      <c r="CH317" s="5">
        <f t="shared" si="103"/>
        <v>1328476.0223737925</v>
      </c>
    </row>
    <row r="318" spans="9:86" ht="14.25" customHeight="1">
      <c r="I318" s="150"/>
      <c r="J318" s="2">
        <v>313</v>
      </c>
      <c r="K318" s="118">
        <v>54363</v>
      </c>
      <c r="L318" s="5">
        <f t="shared" si="104"/>
        <v>196005.68480329897</v>
      </c>
      <c r="M318" s="5">
        <f t="shared" si="67"/>
        <v>4808.1062659259223</v>
      </c>
      <c r="N318" s="5">
        <f t="shared" si="68"/>
        <v>3460.5671829032417</v>
      </c>
      <c r="O318" s="35">
        <f t="shared" si="69"/>
        <v>0.21186531521528587</v>
      </c>
      <c r="P318" s="5">
        <f t="shared" si="70"/>
        <v>1347.5390830226804</v>
      </c>
      <c r="Q318" s="35">
        <f t="shared" si="71"/>
        <v>8.2500000000000004E-2</v>
      </c>
      <c r="R318" s="5">
        <f t="shared" si="105"/>
        <v>447454.88237960526</v>
      </c>
      <c r="S318" s="5">
        <f t="shared" si="106"/>
        <v>1057482.3788552082</v>
      </c>
      <c r="T318" s="5">
        <f t="shared" si="72"/>
        <v>192545.11762039573</v>
      </c>
      <c r="U318" s="5">
        <f t="shared" si="73"/>
        <v>1504937.2612348134</v>
      </c>
      <c r="V318" s="150"/>
      <c r="W318" s="2">
        <v>313</v>
      </c>
      <c r="X318" s="118">
        <v>54363</v>
      </c>
      <c r="Y318" s="5">
        <f t="shared" si="107"/>
        <v>192360.96388363693</v>
      </c>
      <c r="Z318" s="5">
        <f t="shared" si="108"/>
        <v>4696.0932728280159</v>
      </c>
      <c r="AA318" s="5">
        <f t="shared" si="74"/>
        <v>3413.6868469371029</v>
      </c>
      <c r="AB318" s="35">
        <f t="shared" si="75"/>
        <v>0.21295506809804376</v>
      </c>
      <c r="AC318" s="5">
        <f t="shared" si="76"/>
        <v>1282.4064258909129</v>
      </c>
      <c r="AD318" s="35">
        <f t="shared" si="77"/>
        <v>0.08</v>
      </c>
      <c r="AE318" s="5">
        <f t="shared" si="109"/>
        <v>451052.72296330013</v>
      </c>
      <c r="AF318" s="5">
        <f t="shared" si="110"/>
        <v>1018824.471431869</v>
      </c>
      <c r="AG318" s="5">
        <f t="shared" si="78"/>
        <v>188947.27703669982</v>
      </c>
      <c r="AH318" s="5">
        <f t="shared" si="79"/>
        <v>1469877.1943951692</v>
      </c>
      <c r="AI318" s="150"/>
      <c r="AJ318" s="2">
        <v>313</v>
      </c>
      <c r="AK318" s="118">
        <v>54363</v>
      </c>
      <c r="AL318" s="5">
        <f t="shared" si="111"/>
        <v>188717.77572441686</v>
      </c>
      <c r="AM318" s="5">
        <f t="shared" si="112"/>
        <v>4585.0383715778862</v>
      </c>
      <c r="AN318" s="5">
        <f t="shared" si="80"/>
        <v>3366.2360700243607</v>
      </c>
      <c r="AO318" s="35">
        <f t="shared" si="81"/>
        <v>0.21404890284040118</v>
      </c>
      <c r="AP318" s="5">
        <f t="shared" si="82"/>
        <v>1218.8023015535255</v>
      </c>
      <c r="AQ318" s="35">
        <f t="shared" si="83"/>
        <v>7.7499999999999986E-2</v>
      </c>
      <c r="AR318" s="5">
        <f t="shared" si="113"/>
        <v>454648.46034560737</v>
      </c>
      <c r="AS318" s="5">
        <f t="shared" si="114"/>
        <v>980468.54995827132</v>
      </c>
      <c r="AT318" s="5">
        <f t="shared" si="84"/>
        <v>185351.53965439249</v>
      </c>
      <c r="AU318" s="5">
        <f t="shared" si="85"/>
        <v>1435117.0103038787</v>
      </c>
      <c r="AV318" s="150"/>
      <c r="AW318" s="2">
        <v>313</v>
      </c>
      <c r="AX318" s="118">
        <v>54363</v>
      </c>
      <c r="AY318" s="5">
        <f t="shared" si="115"/>
        <v>185077.58814947662</v>
      </c>
      <c r="AZ318" s="5">
        <f t="shared" si="116"/>
        <v>4474.9728547377763</v>
      </c>
      <c r="BA318" s="5">
        <f t="shared" si="86"/>
        <v>3318.2379288035472</v>
      </c>
      <c r="BB318" s="35">
        <f t="shared" si="87"/>
        <v>0.21514682325276008</v>
      </c>
      <c r="BC318" s="5">
        <f t="shared" si="88"/>
        <v>1156.7349259342288</v>
      </c>
      <c r="BD318" s="35">
        <f t="shared" si="89"/>
        <v>7.4999999999999997E-2</v>
      </c>
      <c r="BE318" s="5">
        <f t="shared" si="117"/>
        <v>458240.6497793271</v>
      </c>
      <c r="BF318" s="5">
        <f t="shared" si="118"/>
        <v>942425.85375359701</v>
      </c>
      <c r="BG318" s="5">
        <f t="shared" si="90"/>
        <v>181759.35022067308</v>
      </c>
      <c r="BH318" s="5">
        <f t="shared" si="91"/>
        <v>1400666.5035329242</v>
      </c>
      <c r="BI318" s="150"/>
      <c r="BJ318" s="2">
        <v>313</v>
      </c>
      <c r="BK318" s="118">
        <v>54363</v>
      </c>
      <c r="BL318" s="5">
        <f t="shared" si="119"/>
        <v>181441.9048948127</v>
      </c>
      <c r="BM318" s="5">
        <f t="shared" si="120"/>
        <v>4365.9281923596263</v>
      </c>
      <c r="BN318" s="5">
        <f t="shared" si="92"/>
        <v>3269.7166836201332</v>
      </c>
      <c r="BO318" s="35">
        <f t="shared" si="93"/>
        <v>0.21624883306967169</v>
      </c>
      <c r="BP318" s="5">
        <f t="shared" si="94"/>
        <v>1096.2115087394934</v>
      </c>
      <c r="BQ318" s="35">
        <f t="shared" si="95"/>
        <v>7.2499999999999995E-2</v>
      </c>
      <c r="BR318" s="5">
        <f t="shared" si="121"/>
        <v>461827.81178880751</v>
      </c>
      <c r="BS318" s="5">
        <f t="shared" si="122"/>
        <v>904707.71241975517</v>
      </c>
      <c r="BT318" s="5">
        <f t="shared" si="96"/>
        <v>178172.18821119258</v>
      </c>
      <c r="BU318" s="5">
        <f t="shared" si="97"/>
        <v>1366535.5242085627</v>
      </c>
      <c r="BV318" s="150"/>
      <c r="BW318" s="2">
        <v>313</v>
      </c>
      <c r="BX318" s="118">
        <v>54363</v>
      </c>
      <c r="BY318" s="5">
        <f t="shared" si="123"/>
        <v>177812.26364169692</v>
      </c>
      <c r="BZ318" s="5">
        <f t="shared" si="124"/>
        <v>4257.9359691467689</v>
      </c>
      <c r="CA318" s="5">
        <f t="shared" si="98"/>
        <v>3220.6977645702036</v>
      </c>
      <c r="CB318" s="35">
        <f t="shared" si="99"/>
        <v>0.21735493594930766</v>
      </c>
      <c r="CC318" s="5">
        <f t="shared" si="100"/>
        <v>1037.2382045765653</v>
      </c>
      <c r="CD318" s="35">
        <f t="shared" si="101"/>
        <v>6.9999999999999993E-2</v>
      </c>
      <c r="CE318" s="5">
        <f t="shared" si="125"/>
        <v>465408.43412287341</v>
      </c>
      <c r="CF318" s="5">
        <f t="shared" si="126"/>
        <v>867325.5242200658</v>
      </c>
      <c r="CG318" s="5">
        <f t="shared" si="102"/>
        <v>174591.5658771267</v>
      </c>
      <c r="CH318" s="5">
        <f t="shared" si="103"/>
        <v>1332733.9583429391</v>
      </c>
    </row>
    <row r="319" spans="9:86" ht="14.25" customHeight="1">
      <c r="I319" s="150"/>
      <c r="J319" s="2">
        <v>314</v>
      </c>
      <c r="K319" s="118">
        <v>54393</v>
      </c>
      <c r="L319" s="5">
        <f t="shared" si="104"/>
        <v>192545.11762039573</v>
      </c>
      <c r="M319" s="5">
        <f t="shared" si="67"/>
        <v>4808.1062659259223</v>
      </c>
      <c r="N319" s="5">
        <f t="shared" si="68"/>
        <v>3484.3585822857017</v>
      </c>
      <c r="O319" s="35">
        <f t="shared" si="69"/>
        <v>0.21715587236993314</v>
      </c>
      <c r="P319" s="5">
        <f t="shared" si="70"/>
        <v>1323.7476836402207</v>
      </c>
      <c r="Q319" s="35">
        <f t="shared" si="71"/>
        <v>8.2500000000000004E-2</v>
      </c>
      <c r="R319" s="5">
        <f t="shared" si="105"/>
        <v>450939.24096189096</v>
      </c>
      <c r="S319" s="5">
        <f t="shared" si="106"/>
        <v>1058806.1265388485</v>
      </c>
      <c r="T319" s="5">
        <f t="shared" si="72"/>
        <v>189060.75903811003</v>
      </c>
      <c r="U319" s="5">
        <f t="shared" si="73"/>
        <v>1509745.3675007394</v>
      </c>
      <c r="V319" s="150"/>
      <c r="W319" s="2">
        <v>314</v>
      </c>
      <c r="X319" s="118">
        <v>54393</v>
      </c>
      <c r="Y319" s="5">
        <f t="shared" si="107"/>
        <v>188947.27703669982</v>
      </c>
      <c r="Z319" s="5">
        <f t="shared" si="108"/>
        <v>4696.0932728280159</v>
      </c>
      <c r="AA319" s="5">
        <f t="shared" si="74"/>
        <v>3436.4447592500173</v>
      </c>
      <c r="AB319" s="35">
        <f t="shared" si="75"/>
        <v>0.21824785071123598</v>
      </c>
      <c r="AC319" s="5">
        <f t="shared" si="76"/>
        <v>1259.6485135779988</v>
      </c>
      <c r="AD319" s="35">
        <f t="shared" si="77"/>
        <v>7.9999999999999988E-2</v>
      </c>
      <c r="AE319" s="5">
        <f t="shared" si="109"/>
        <v>454489.16772255016</v>
      </c>
      <c r="AF319" s="5">
        <f t="shared" si="110"/>
        <v>1020084.119945447</v>
      </c>
      <c r="AG319" s="5">
        <f t="shared" si="78"/>
        <v>185510.83227744981</v>
      </c>
      <c r="AH319" s="5">
        <f t="shared" si="79"/>
        <v>1474573.2876679972</v>
      </c>
      <c r="AI319" s="150"/>
      <c r="AJ319" s="2">
        <v>314</v>
      </c>
      <c r="AK319" s="118">
        <v>54393</v>
      </c>
      <c r="AL319" s="5">
        <f t="shared" si="111"/>
        <v>185351.53965439249</v>
      </c>
      <c r="AM319" s="5">
        <f t="shared" si="112"/>
        <v>4585.0383715778862</v>
      </c>
      <c r="AN319" s="5">
        <f t="shared" si="80"/>
        <v>3387.976344643268</v>
      </c>
      <c r="AO319" s="35">
        <f t="shared" si="81"/>
        <v>0.2193438274725211</v>
      </c>
      <c r="AP319" s="5">
        <f t="shared" si="82"/>
        <v>1197.0620269346182</v>
      </c>
      <c r="AQ319" s="35">
        <f t="shared" si="83"/>
        <v>7.7499999999999999E-2</v>
      </c>
      <c r="AR319" s="5">
        <f t="shared" si="113"/>
        <v>458036.43669025064</v>
      </c>
      <c r="AS319" s="5">
        <f t="shared" si="114"/>
        <v>981665.61198520591</v>
      </c>
      <c r="AT319" s="5">
        <f t="shared" si="84"/>
        <v>181963.56330974921</v>
      </c>
      <c r="AU319" s="5">
        <f t="shared" si="85"/>
        <v>1439702.0486754565</v>
      </c>
      <c r="AV319" s="150"/>
      <c r="AW319" s="2">
        <v>314</v>
      </c>
      <c r="AX319" s="118">
        <v>54393</v>
      </c>
      <c r="AY319" s="5">
        <f t="shared" si="115"/>
        <v>181759.35022067308</v>
      </c>
      <c r="AZ319" s="5">
        <f t="shared" si="116"/>
        <v>4474.9728547377763</v>
      </c>
      <c r="BA319" s="5">
        <f t="shared" si="86"/>
        <v>3338.9769158585696</v>
      </c>
      <c r="BB319" s="35">
        <f t="shared" si="87"/>
        <v>0.22044380628373078</v>
      </c>
      <c r="BC319" s="5">
        <f t="shared" si="88"/>
        <v>1135.9959388792067</v>
      </c>
      <c r="BD319" s="35">
        <f t="shared" si="89"/>
        <v>7.5000000000000011E-2</v>
      </c>
      <c r="BE319" s="5">
        <f t="shared" si="117"/>
        <v>461579.62669518567</v>
      </c>
      <c r="BF319" s="5">
        <f t="shared" si="118"/>
        <v>943561.84969247621</v>
      </c>
      <c r="BG319" s="5">
        <f t="shared" si="90"/>
        <v>178420.37330481451</v>
      </c>
      <c r="BH319" s="5">
        <f t="shared" si="91"/>
        <v>1405141.4763876619</v>
      </c>
      <c r="BI319" s="150"/>
      <c r="BJ319" s="2">
        <v>314</v>
      </c>
      <c r="BK319" s="118">
        <v>54393</v>
      </c>
      <c r="BL319" s="5">
        <f t="shared" si="119"/>
        <v>178172.18821119258</v>
      </c>
      <c r="BM319" s="5">
        <f t="shared" si="120"/>
        <v>4365.9281923596263</v>
      </c>
      <c r="BN319" s="5">
        <f t="shared" si="92"/>
        <v>3289.4712219170042</v>
      </c>
      <c r="BO319" s="35">
        <f t="shared" si="93"/>
        <v>0.22154779070353453</v>
      </c>
      <c r="BP319" s="5">
        <f t="shared" si="94"/>
        <v>1076.4569704426219</v>
      </c>
      <c r="BQ319" s="35">
        <f t="shared" si="95"/>
        <v>7.2500000000000009E-2</v>
      </c>
      <c r="BR319" s="5">
        <f t="shared" si="121"/>
        <v>465117.28301072452</v>
      </c>
      <c r="BS319" s="5">
        <f t="shared" si="122"/>
        <v>905784.16939019784</v>
      </c>
      <c r="BT319" s="5">
        <f t="shared" si="96"/>
        <v>174882.71698927556</v>
      </c>
      <c r="BU319" s="5">
        <f t="shared" si="97"/>
        <v>1370901.4524009223</v>
      </c>
      <c r="BV319" s="150"/>
      <c r="BW319" s="2">
        <v>314</v>
      </c>
      <c r="BX319" s="118">
        <v>54393</v>
      </c>
      <c r="BY319" s="5">
        <f t="shared" si="123"/>
        <v>174591.5658771267</v>
      </c>
      <c r="BZ319" s="5">
        <f t="shared" si="124"/>
        <v>4257.9359691467689</v>
      </c>
      <c r="CA319" s="5">
        <f t="shared" si="98"/>
        <v>3239.485168196863</v>
      </c>
      <c r="CB319" s="35">
        <f t="shared" si="99"/>
        <v>0.22265578421881393</v>
      </c>
      <c r="CC319" s="5">
        <f t="shared" si="100"/>
        <v>1018.4508009499058</v>
      </c>
      <c r="CD319" s="35">
        <f t="shared" si="101"/>
        <v>7.0000000000000007E-2</v>
      </c>
      <c r="CE319" s="5">
        <f t="shared" si="125"/>
        <v>468647.91929107025</v>
      </c>
      <c r="CF319" s="5">
        <f t="shared" si="126"/>
        <v>868343.97502101574</v>
      </c>
      <c r="CG319" s="5">
        <f t="shared" si="102"/>
        <v>171352.08070892983</v>
      </c>
      <c r="CH319" s="5">
        <f t="shared" si="103"/>
        <v>1336991.894312086</v>
      </c>
    </row>
    <row r="320" spans="9:86" ht="14.25" customHeight="1">
      <c r="I320" s="150"/>
      <c r="J320" s="2">
        <v>315</v>
      </c>
      <c r="K320" s="118">
        <v>54424</v>
      </c>
      <c r="L320" s="5">
        <f t="shared" si="104"/>
        <v>189060.75903811003</v>
      </c>
      <c r="M320" s="5">
        <f t="shared" si="67"/>
        <v>4808.1062659259223</v>
      </c>
      <c r="N320" s="5">
        <f t="shared" si="68"/>
        <v>3508.3135475389158</v>
      </c>
      <c r="O320" s="35">
        <f t="shared" si="69"/>
        <v>0.22267848063585055</v>
      </c>
      <c r="P320" s="5">
        <f t="shared" si="70"/>
        <v>1299.7927183870065</v>
      </c>
      <c r="Q320" s="35">
        <f t="shared" si="71"/>
        <v>8.2500000000000004E-2</v>
      </c>
      <c r="R320" s="5">
        <f t="shared" si="105"/>
        <v>454447.5545094299</v>
      </c>
      <c r="S320" s="5">
        <f t="shared" si="106"/>
        <v>1060105.9192572355</v>
      </c>
      <c r="T320" s="5">
        <f t="shared" si="72"/>
        <v>185552.44549057112</v>
      </c>
      <c r="U320" s="5">
        <f t="shared" si="73"/>
        <v>1514553.4737666654</v>
      </c>
      <c r="V320" s="150"/>
      <c r="W320" s="2">
        <v>315</v>
      </c>
      <c r="X320" s="118">
        <v>54424</v>
      </c>
      <c r="Y320" s="5">
        <f t="shared" si="107"/>
        <v>185510.83227744981</v>
      </c>
      <c r="Z320" s="5">
        <f t="shared" si="108"/>
        <v>4696.0932728280159</v>
      </c>
      <c r="AA320" s="5">
        <f t="shared" si="74"/>
        <v>3459.3543909783502</v>
      </c>
      <c r="AB320" s="35">
        <f t="shared" si="75"/>
        <v>0.22377266158589876</v>
      </c>
      <c r="AC320" s="5">
        <f t="shared" si="76"/>
        <v>1236.7388818496654</v>
      </c>
      <c r="AD320" s="35">
        <f t="shared" si="77"/>
        <v>0.08</v>
      </c>
      <c r="AE320" s="5">
        <f t="shared" si="109"/>
        <v>457948.52211352851</v>
      </c>
      <c r="AF320" s="5">
        <f t="shared" si="110"/>
        <v>1021320.8588272966</v>
      </c>
      <c r="AG320" s="5">
        <f t="shared" si="78"/>
        <v>182051.47788647146</v>
      </c>
      <c r="AH320" s="5">
        <f t="shared" si="79"/>
        <v>1479269.3809408252</v>
      </c>
      <c r="AI320" s="150"/>
      <c r="AJ320" s="2">
        <v>315</v>
      </c>
      <c r="AK320" s="118">
        <v>54424</v>
      </c>
      <c r="AL320" s="5">
        <f t="shared" si="111"/>
        <v>181963.56330974921</v>
      </c>
      <c r="AM320" s="5">
        <f t="shared" si="112"/>
        <v>4585.0383715778862</v>
      </c>
      <c r="AN320" s="5">
        <f t="shared" si="80"/>
        <v>3409.8570252024228</v>
      </c>
      <c r="AO320" s="35">
        <f t="shared" si="81"/>
        <v>0.22487075740968832</v>
      </c>
      <c r="AP320" s="5">
        <f t="shared" si="82"/>
        <v>1175.1813463754636</v>
      </c>
      <c r="AQ320" s="35">
        <f t="shared" si="83"/>
        <v>7.7499999999999999E-2</v>
      </c>
      <c r="AR320" s="5">
        <f t="shared" si="113"/>
        <v>461446.29371545307</v>
      </c>
      <c r="AS320" s="5">
        <f t="shared" si="114"/>
        <v>982840.7933315814</v>
      </c>
      <c r="AT320" s="5">
        <f t="shared" si="84"/>
        <v>178553.70628454679</v>
      </c>
      <c r="AU320" s="5">
        <f t="shared" si="85"/>
        <v>1444287.0870470344</v>
      </c>
      <c r="AV320" s="150"/>
      <c r="AW320" s="2">
        <v>315</v>
      </c>
      <c r="AX320" s="118">
        <v>54424</v>
      </c>
      <c r="AY320" s="5">
        <f t="shared" si="115"/>
        <v>178420.37330481451</v>
      </c>
      <c r="AZ320" s="5">
        <f t="shared" si="116"/>
        <v>4474.9728547377763</v>
      </c>
      <c r="BA320" s="5">
        <f t="shared" si="86"/>
        <v>3359.8455215826857</v>
      </c>
      <c r="BB320" s="35">
        <f t="shared" si="87"/>
        <v>0.22597277156298989</v>
      </c>
      <c r="BC320" s="5">
        <f t="shared" si="88"/>
        <v>1115.1273331550906</v>
      </c>
      <c r="BD320" s="35">
        <f t="shared" si="89"/>
        <v>7.4999999999999997E-2</v>
      </c>
      <c r="BE320" s="5">
        <f t="shared" si="117"/>
        <v>464939.47221676836</v>
      </c>
      <c r="BF320" s="5">
        <f t="shared" si="118"/>
        <v>944676.97702563135</v>
      </c>
      <c r="BG320" s="5">
        <f t="shared" si="90"/>
        <v>175060.52778323181</v>
      </c>
      <c r="BH320" s="5">
        <f t="shared" si="91"/>
        <v>1409616.4492423998</v>
      </c>
      <c r="BI320" s="150"/>
      <c r="BJ320" s="2">
        <v>315</v>
      </c>
      <c r="BK320" s="118">
        <v>54424</v>
      </c>
      <c r="BL320" s="5">
        <f t="shared" si="119"/>
        <v>174882.71698927556</v>
      </c>
      <c r="BM320" s="5">
        <f t="shared" si="120"/>
        <v>4365.9281923596263</v>
      </c>
      <c r="BN320" s="5">
        <f t="shared" si="92"/>
        <v>3309.3451105494196</v>
      </c>
      <c r="BO320" s="35">
        <f t="shared" si="93"/>
        <v>0.22707870743469938</v>
      </c>
      <c r="BP320" s="5">
        <f t="shared" si="94"/>
        <v>1056.5830818102065</v>
      </c>
      <c r="BQ320" s="35">
        <f t="shared" si="95"/>
        <v>7.2499999999999995E-2</v>
      </c>
      <c r="BR320" s="5">
        <f t="shared" si="121"/>
        <v>468426.62812127394</v>
      </c>
      <c r="BS320" s="5">
        <f t="shared" si="122"/>
        <v>906840.752472008</v>
      </c>
      <c r="BT320" s="5">
        <f t="shared" si="96"/>
        <v>171573.37187872615</v>
      </c>
      <c r="BU320" s="5">
        <f t="shared" si="97"/>
        <v>1375267.3805932819</v>
      </c>
      <c r="BV320" s="150"/>
      <c r="BW320" s="2">
        <v>315</v>
      </c>
      <c r="BX320" s="118">
        <v>54424</v>
      </c>
      <c r="BY320" s="5">
        <f t="shared" si="123"/>
        <v>171352.08070892983</v>
      </c>
      <c r="BZ320" s="5">
        <f t="shared" si="124"/>
        <v>4257.9359691467689</v>
      </c>
      <c r="CA320" s="5">
        <f t="shared" si="98"/>
        <v>3258.382165011345</v>
      </c>
      <c r="CB320" s="35">
        <f t="shared" si="99"/>
        <v>0.22818856834633378</v>
      </c>
      <c r="CC320" s="5">
        <f t="shared" si="100"/>
        <v>999.55380413542412</v>
      </c>
      <c r="CD320" s="35">
        <f t="shared" si="101"/>
        <v>7.0000000000000007E-2</v>
      </c>
      <c r="CE320" s="5">
        <f t="shared" si="125"/>
        <v>471906.30145608162</v>
      </c>
      <c r="CF320" s="5">
        <f t="shared" si="126"/>
        <v>869343.52882515115</v>
      </c>
      <c r="CG320" s="5">
        <f t="shared" si="102"/>
        <v>168093.69854391849</v>
      </c>
      <c r="CH320" s="5">
        <f t="shared" si="103"/>
        <v>1341249.8302812327</v>
      </c>
    </row>
    <row r="321" spans="9:86" ht="14.25" customHeight="1">
      <c r="I321" s="150"/>
      <c r="J321" s="2">
        <v>316</v>
      </c>
      <c r="K321" s="118">
        <v>54455</v>
      </c>
      <c r="L321" s="5">
        <f t="shared" si="104"/>
        <v>185552.44549057112</v>
      </c>
      <c r="M321" s="5">
        <f t="shared" si="67"/>
        <v>4808.1062659259223</v>
      </c>
      <c r="N321" s="5">
        <f t="shared" si="68"/>
        <v>3532.433203178246</v>
      </c>
      <c r="O321" s="35">
        <f t="shared" si="69"/>
        <v>0.22844861099010932</v>
      </c>
      <c r="P321" s="5">
        <f t="shared" si="70"/>
        <v>1275.6730627476763</v>
      </c>
      <c r="Q321" s="35">
        <f t="shared" si="71"/>
        <v>8.249999999999999E-2</v>
      </c>
      <c r="R321" s="5">
        <f t="shared" si="105"/>
        <v>457979.98771260813</v>
      </c>
      <c r="S321" s="5">
        <f t="shared" si="106"/>
        <v>1061381.5923199831</v>
      </c>
      <c r="T321" s="5">
        <f t="shared" si="72"/>
        <v>182020.01228739286</v>
      </c>
      <c r="U321" s="5">
        <f t="shared" si="73"/>
        <v>1519361.5800325912</v>
      </c>
      <c r="V321" s="150"/>
      <c r="W321" s="2">
        <v>316</v>
      </c>
      <c r="X321" s="118">
        <v>54455</v>
      </c>
      <c r="Y321" s="5">
        <f t="shared" si="107"/>
        <v>182051.47788647146</v>
      </c>
      <c r="Z321" s="5">
        <f t="shared" si="108"/>
        <v>4696.0932728280159</v>
      </c>
      <c r="AA321" s="5">
        <f t="shared" si="74"/>
        <v>3482.4167535848728</v>
      </c>
      <c r="AB321" s="35">
        <f t="shared" si="75"/>
        <v>0.22954497007202751</v>
      </c>
      <c r="AC321" s="5">
        <f t="shared" si="76"/>
        <v>1213.676519243143</v>
      </c>
      <c r="AD321" s="35">
        <f t="shared" si="77"/>
        <v>7.9999999999999988E-2</v>
      </c>
      <c r="AE321" s="5">
        <f t="shared" si="109"/>
        <v>461430.93886711338</v>
      </c>
      <c r="AF321" s="5">
        <f t="shared" si="110"/>
        <v>1022534.5353465398</v>
      </c>
      <c r="AG321" s="5">
        <f t="shared" si="78"/>
        <v>178569.06113288659</v>
      </c>
      <c r="AH321" s="5">
        <f t="shared" si="79"/>
        <v>1483965.4742136532</v>
      </c>
      <c r="AI321" s="150"/>
      <c r="AJ321" s="2">
        <v>316</v>
      </c>
      <c r="AK321" s="118">
        <v>54455</v>
      </c>
      <c r="AL321" s="5">
        <f t="shared" si="111"/>
        <v>178553.70628454679</v>
      </c>
      <c r="AM321" s="5">
        <f t="shared" si="112"/>
        <v>4585.0383715778862</v>
      </c>
      <c r="AN321" s="5">
        <f t="shared" si="80"/>
        <v>3431.8790184901882</v>
      </c>
      <c r="AO321" s="35">
        <f t="shared" si="81"/>
        <v>0.23064516037686117</v>
      </c>
      <c r="AP321" s="5">
        <f t="shared" si="82"/>
        <v>1153.159353087698</v>
      </c>
      <c r="AQ321" s="35">
        <f t="shared" si="83"/>
        <v>7.7499999999999999E-2</v>
      </c>
      <c r="AR321" s="5">
        <f t="shared" si="113"/>
        <v>464878.17273394327</v>
      </c>
      <c r="AS321" s="5">
        <f t="shared" si="114"/>
        <v>983993.95268466906</v>
      </c>
      <c r="AT321" s="5">
        <f t="shared" si="84"/>
        <v>175121.82726605661</v>
      </c>
      <c r="AU321" s="5">
        <f t="shared" si="85"/>
        <v>1448872.1254186123</v>
      </c>
      <c r="AV321" s="150"/>
      <c r="AW321" s="2">
        <v>316</v>
      </c>
      <c r="AX321" s="118">
        <v>54455</v>
      </c>
      <c r="AY321" s="5">
        <f t="shared" si="115"/>
        <v>175060.52778323181</v>
      </c>
      <c r="AZ321" s="5">
        <f t="shared" si="116"/>
        <v>4474.9728547377763</v>
      </c>
      <c r="BA321" s="5">
        <f t="shared" si="86"/>
        <v>3380.8445560925775</v>
      </c>
      <c r="BB321" s="35">
        <f t="shared" si="87"/>
        <v>0.23174918519237403</v>
      </c>
      <c r="BC321" s="5">
        <f t="shared" si="88"/>
        <v>1094.1282986451988</v>
      </c>
      <c r="BD321" s="35">
        <f t="shared" si="89"/>
        <v>7.5000000000000011E-2</v>
      </c>
      <c r="BE321" s="5">
        <f t="shared" si="117"/>
        <v>468320.31677286094</v>
      </c>
      <c r="BF321" s="5">
        <f t="shared" si="118"/>
        <v>945771.10532427649</v>
      </c>
      <c r="BG321" s="5">
        <f t="shared" si="90"/>
        <v>171679.68322713923</v>
      </c>
      <c r="BH321" s="5">
        <f t="shared" si="91"/>
        <v>1414091.4220971374</v>
      </c>
      <c r="BI321" s="150"/>
      <c r="BJ321" s="2">
        <v>316</v>
      </c>
      <c r="BK321" s="118">
        <v>54455</v>
      </c>
      <c r="BL321" s="5">
        <f t="shared" si="119"/>
        <v>171573.37187872615</v>
      </c>
      <c r="BM321" s="5">
        <f t="shared" si="120"/>
        <v>4365.9281923596263</v>
      </c>
      <c r="BN321" s="5">
        <f t="shared" si="92"/>
        <v>3329.3390705923225</v>
      </c>
      <c r="BO321" s="35">
        <f t="shared" si="93"/>
        <v>0.23285704774367516</v>
      </c>
      <c r="BP321" s="5">
        <f t="shared" si="94"/>
        <v>1036.5891217673038</v>
      </c>
      <c r="BQ321" s="35">
        <f t="shared" si="95"/>
        <v>7.2499999999999995E-2</v>
      </c>
      <c r="BR321" s="5">
        <f t="shared" si="121"/>
        <v>471755.96719186625</v>
      </c>
      <c r="BS321" s="5">
        <f t="shared" si="122"/>
        <v>907877.34159377532</v>
      </c>
      <c r="BT321" s="5">
        <f t="shared" si="96"/>
        <v>168244.03280813384</v>
      </c>
      <c r="BU321" s="5">
        <f t="shared" si="97"/>
        <v>1379633.3087856416</v>
      </c>
      <c r="BV321" s="150"/>
      <c r="BW321" s="2">
        <v>316</v>
      </c>
      <c r="BX321" s="118">
        <v>54455</v>
      </c>
      <c r="BY321" s="5">
        <f t="shared" si="123"/>
        <v>168093.69854391849</v>
      </c>
      <c r="BZ321" s="5">
        <f t="shared" si="124"/>
        <v>4257.9359691467689</v>
      </c>
      <c r="CA321" s="5">
        <f t="shared" si="98"/>
        <v>3277.3893943072444</v>
      </c>
      <c r="CB321" s="35">
        <f t="shared" si="99"/>
        <v>0.23396875119272467</v>
      </c>
      <c r="CC321" s="5">
        <f t="shared" si="100"/>
        <v>980.54657483952462</v>
      </c>
      <c r="CD321" s="35">
        <f t="shared" si="101"/>
        <v>7.0000000000000007E-2</v>
      </c>
      <c r="CE321" s="5">
        <f t="shared" si="125"/>
        <v>475183.69085038884</v>
      </c>
      <c r="CF321" s="5">
        <f t="shared" si="126"/>
        <v>870324.07539999066</v>
      </c>
      <c r="CG321" s="5">
        <f t="shared" si="102"/>
        <v>164816.30914961125</v>
      </c>
      <c r="CH321" s="5">
        <f t="shared" si="103"/>
        <v>1345507.7662503794</v>
      </c>
    </row>
    <row r="322" spans="9:86" ht="14.25" customHeight="1">
      <c r="I322" s="150"/>
      <c r="J322" s="2">
        <v>317</v>
      </c>
      <c r="K322" s="118">
        <v>54483</v>
      </c>
      <c r="L322" s="5">
        <f t="shared" si="104"/>
        <v>182020.01228739286</v>
      </c>
      <c r="M322" s="5">
        <f t="shared" si="67"/>
        <v>4808.1062659259223</v>
      </c>
      <c r="N322" s="5">
        <f t="shared" si="68"/>
        <v>3556.7186814500965</v>
      </c>
      <c r="O322" s="35">
        <f t="shared" si="69"/>
        <v>0.23448314084284522</v>
      </c>
      <c r="P322" s="5">
        <f t="shared" si="70"/>
        <v>1251.3875844758259</v>
      </c>
      <c r="Q322" s="35">
        <f t="shared" si="71"/>
        <v>8.249999999999999E-2</v>
      </c>
      <c r="R322" s="5">
        <f t="shared" si="105"/>
        <v>461536.70639405824</v>
      </c>
      <c r="S322" s="5">
        <f t="shared" si="106"/>
        <v>1062632.9799044589</v>
      </c>
      <c r="T322" s="5">
        <f t="shared" si="72"/>
        <v>178463.29360594277</v>
      </c>
      <c r="U322" s="5">
        <f t="shared" si="73"/>
        <v>1524169.686298517</v>
      </c>
      <c r="V322" s="150"/>
      <c r="W322" s="2">
        <v>317</v>
      </c>
      <c r="X322" s="118">
        <v>54483</v>
      </c>
      <c r="Y322" s="5">
        <f t="shared" si="107"/>
        <v>178569.06113288659</v>
      </c>
      <c r="Z322" s="5">
        <f t="shared" si="108"/>
        <v>4696.0932728280159</v>
      </c>
      <c r="AA322" s="5">
        <f t="shared" si="74"/>
        <v>3505.6328652754382</v>
      </c>
      <c r="AB322" s="35">
        <f t="shared" si="75"/>
        <v>0.23558165180697016</v>
      </c>
      <c r="AC322" s="5">
        <f t="shared" si="76"/>
        <v>1190.4604075525774</v>
      </c>
      <c r="AD322" s="35">
        <f t="shared" si="77"/>
        <v>0.08</v>
      </c>
      <c r="AE322" s="5">
        <f t="shared" si="109"/>
        <v>464936.57173238881</v>
      </c>
      <c r="AF322" s="5">
        <f t="shared" si="110"/>
        <v>1023724.9957540923</v>
      </c>
      <c r="AG322" s="5">
        <f t="shared" si="78"/>
        <v>175063.42826761116</v>
      </c>
      <c r="AH322" s="5">
        <f t="shared" si="79"/>
        <v>1488661.5674864813</v>
      </c>
      <c r="AI322" s="150"/>
      <c r="AJ322" s="2">
        <v>317</v>
      </c>
      <c r="AK322" s="118">
        <v>54483</v>
      </c>
      <c r="AL322" s="5">
        <f t="shared" si="111"/>
        <v>175121.82726605661</v>
      </c>
      <c r="AM322" s="5">
        <f t="shared" si="112"/>
        <v>4585.0383715778862</v>
      </c>
      <c r="AN322" s="5">
        <f t="shared" si="80"/>
        <v>3454.0432371512707</v>
      </c>
      <c r="AO322" s="35">
        <f t="shared" si="81"/>
        <v>0.23668391024063451</v>
      </c>
      <c r="AP322" s="5">
        <f t="shared" si="82"/>
        <v>1130.9951344266156</v>
      </c>
      <c r="AQ322" s="35">
        <f t="shared" si="83"/>
        <v>7.7499999999999986E-2</v>
      </c>
      <c r="AR322" s="5">
        <f t="shared" si="113"/>
        <v>468332.21597109456</v>
      </c>
      <c r="AS322" s="5">
        <f t="shared" si="114"/>
        <v>985124.94781909569</v>
      </c>
      <c r="AT322" s="5">
        <f t="shared" si="84"/>
        <v>171667.78402890536</v>
      </c>
      <c r="AU322" s="5">
        <f t="shared" si="85"/>
        <v>1453457.1637901901</v>
      </c>
      <c r="AV322" s="150"/>
      <c r="AW322" s="2">
        <v>317</v>
      </c>
      <c r="AX322" s="118">
        <v>54483</v>
      </c>
      <c r="AY322" s="5">
        <f t="shared" si="115"/>
        <v>171679.68322713923</v>
      </c>
      <c r="AZ322" s="5">
        <f t="shared" si="116"/>
        <v>4474.9728547377763</v>
      </c>
      <c r="BA322" s="5">
        <f t="shared" si="86"/>
        <v>3401.9748345681564</v>
      </c>
      <c r="BB322" s="35">
        <f t="shared" si="87"/>
        <v>0.23778991926963458</v>
      </c>
      <c r="BC322" s="5">
        <f t="shared" si="88"/>
        <v>1072.9980201696201</v>
      </c>
      <c r="BD322" s="35">
        <f t="shared" si="89"/>
        <v>7.4999999999999997E-2</v>
      </c>
      <c r="BE322" s="5">
        <f t="shared" si="117"/>
        <v>471722.2916074291</v>
      </c>
      <c r="BF322" s="5">
        <f t="shared" si="118"/>
        <v>946844.10334444616</v>
      </c>
      <c r="BG322" s="5">
        <f t="shared" si="90"/>
        <v>168277.70839257108</v>
      </c>
      <c r="BH322" s="5">
        <f t="shared" si="91"/>
        <v>1418566.3949518753</v>
      </c>
      <c r="BI322" s="150"/>
      <c r="BJ322" s="2">
        <v>317</v>
      </c>
      <c r="BK322" s="118">
        <v>54483</v>
      </c>
      <c r="BL322" s="5">
        <f t="shared" si="119"/>
        <v>168244.03280813384</v>
      </c>
      <c r="BM322" s="5">
        <f t="shared" si="120"/>
        <v>4365.9281923596263</v>
      </c>
      <c r="BN322" s="5">
        <f t="shared" si="92"/>
        <v>3349.4538274771512</v>
      </c>
      <c r="BO322" s="35">
        <f t="shared" si="93"/>
        <v>0.23889968196115802</v>
      </c>
      <c r="BP322" s="5">
        <f t="shared" si="94"/>
        <v>1016.4743648824752</v>
      </c>
      <c r="BQ322" s="35">
        <f t="shared" si="95"/>
        <v>7.2499999999999995E-2</v>
      </c>
      <c r="BR322" s="5">
        <f t="shared" si="121"/>
        <v>475105.42101934343</v>
      </c>
      <c r="BS322" s="5">
        <f t="shared" si="122"/>
        <v>908893.81595865777</v>
      </c>
      <c r="BT322" s="5">
        <f t="shared" si="96"/>
        <v>164894.57898065669</v>
      </c>
      <c r="BU322" s="5">
        <f t="shared" si="97"/>
        <v>1383999.2369780012</v>
      </c>
      <c r="BV322" s="150"/>
      <c r="BW322" s="2">
        <v>317</v>
      </c>
      <c r="BX322" s="118">
        <v>54483</v>
      </c>
      <c r="BY322" s="5">
        <f t="shared" si="123"/>
        <v>164816.30914961125</v>
      </c>
      <c r="BZ322" s="5">
        <f t="shared" si="124"/>
        <v>4257.9359691467689</v>
      </c>
      <c r="CA322" s="5">
        <f t="shared" si="98"/>
        <v>3296.5074991073698</v>
      </c>
      <c r="CB322" s="35">
        <f t="shared" si="99"/>
        <v>0.24001320132329723</v>
      </c>
      <c r="CC322" s="5">
        <f t="shared" si="100"/>
        <v>961.42847003939903</v>
      </c>
      <c r="CD322" s="35">
        <f t="shared" si="101"/>
        <v>7.0000000000000007E-2</v>
      </c>
      <c r="CE322" s="5">
        <f t="shared" si="125"/>
        <v>478480.19834949623</v>
      </c>
      <c r="CF322" s="5">
        <f t="shared" si="126"/>
        <v>871285.50387003005</v>
      </c>
      <c r="CG322" s="5">
        <f t="shared" si="102"/>
        <v>161519.80165050388</v>
      </c>
      <c r="CH322" s="5">
        <f t="shared" si="103"/>
        <v>1349765.7022195263</v>
      </c>
    </row>
    <row r="323" spans="9:86" ht="14.25" customHeight="1">
      <c r="I323" s="150"/>
      <c r="J323" s="2">
        <v>318</v>
      </c>
      <c r="K323" s="118">
        <v>54514</v>
      </c>
      <c r="L323" s="5">
        <f t="shared" si="104"/>
        <v>178463.29360594277</v>
      </c>
      <c r="M323" s="5">
        <f t="shared" si="67"/>
        <v>4808.1062659259223</v>
      </c>
      <c r="N323" s="5">
        <f t="shared" si="68"/>
        <v>3581.1711223850657</v>
      </c>
      <c r="O323" s="35">
        <f t="shared" si="69"/>
        <v>0.24080051757595583</v>
      </c>
      <c r="P323" s="5">
        <f t="shared" si="70"/>
        <v>1226.9351435408566</v>
      </c>
      <c r="Q323" s="35">
        <f t="shared" si="71"/>
        <v>8.2500000000000004E-2</v>
      </c>
      <c r="R323" s="5">
        <f t="shared" si="105"/>
        <v>465117.87751644332</v>
      </c>
      <c r="S323" s="5">
        <f t="shared" si="106"/>
        <v>1063859.9150479997</v>
      </c>
      <c r="T323" s="5">
        <f t="shared" si="72"/>
        <v>174882.1224835577</v>
      </c>
      <c r="U323" s="5">
        <f t="shared" si="73"/>
        <v>1528977.7925644431</v>
      </c>
      <c r="V323" s="150"/>
      <c r="W323" s="2">
        <v>318</v>
      </c>
      <c r="X323" s="118">
        <v>54514</v>
      </c>
      <c r="Y323" s="5">
        <f t="shared" si="107"/>
        <v>175063.42826761116</v>
      </c>
      <c r="Z323" s="5">
        <f t="shared" si="108"/>
        <v>4696.0932728280159</v>
      </c>
      <c r="AA323" s="5">
        <f t="shared" si="74"/>
        <v>3529.0037510439415</v>
      </c>
      <c r="AB323" s="35">
        <f t="shared" si="75"/>
        <v>0.24190115223718711</v>
      </c>
      <c r="AC323" s="5">
        <f t="shared" si="76"/>
        <v>1167.0895217840746</v>
      </c>
      <c r="AD323" s="35">
        <f t="shared" si="77"/>
        <v>8.0000000000000016E-2</v>
      </c>
      <c r="AE323" s="5">
        <f t="shared" si="109"/>
        <v>468465.57548343274</v>
      </c>
      <c r="AF323" s="5">
        <f t="shared" si="110"/>
        <v>1024892.0852758765</v>
      </c>
      <c r="AG323" s="5">
        <f t="shared" si="78"/>
        <v>171534.42451656723</v>
      </c>
      <c r="AH323" s="5">
        <f t="shared" si="79"/>
        <v>1493357.6607593093</v>
      </c>
      <c r="AI323" s="150"/>
      <c r="AJ323" s="2">
        <v>318</v>
      </c>
      <c r="AK323" s="118">
        <v>54514</v>
      </c>
      <c r="AL323" s="5">
        <f t="shared" si="111"/>
        <v>171667.78402890536</v>
      </c>
      <c r="AM323" s="5">
        <f t="shared" si="112"/>
        <v>4585.0383715778862</v>
      </c>
      <c r="AN323" s="5">
        <f t="shared" si="80"/>
        <v>3476.3505997245393</v>
      </c>
      <c r="AO323" s="35">
        <f t="shared" si="81"/>
        <v>0.24300545051405986</v>
      </c>
      <c r="AP323" s="5">
        <f t="shared" si="82"/>
        <v>1108.6877718533472</v>
      </c>
      <c r="AQ323" s="35">
        <f t="shared" si="83"/>
        <v>7.7499999999999999E-2</v>
      </c>
      <c r="AR323" s="5">
        <f t="shared" si="113"/>
        <v>471808.56657081912</v>
      </c>
      <c r="AS323" s="5">
        <f t="shared" si="114"/>
        <v>986233.63559094898</v>
      </c>
      <c r="AT323" s="5">
        <f t="shared" si="84"/>
        <v>168191.43342918082</v>
      </c>
      <c r="AU323" s="5">
        <f t="shared" si="85"/>
        <v>1458042.202161768</v>
      </c>
      <c r="AV323" s="150"/>
      <c r="AW323" s="2">
        <v>318</v>
      </c>
      <c r="AX323" s="118">
        <v>54514</v>
      </c>
      <c r="AY323" s="5">
        <f t="shared" si="115"/>
        <v>168277.70839257108</v>
      </c>
      <c r="AZ323" s="5">
        <f t="shared" si="116"/>
        <v>4474.9728547377763</v>
      </c>
      <c r="BA323" s="5">
        <f t="shared" si="86"/>
        <v>3423.2371772842071</v>
      </c>
      <c r="BB323" s="35">
        <f t="shared" si="87"/>
        <v>0.2441134153763172</v>
      </c>
      <c r="BC323" s="5">
        <f t="shared" si="88"/>
        <v>1051.7356774535692</v>
      </c>
      <c r="BD323" s="35">
        <f t="shared" si="89"/>
        <v>7.5000000000000011E-2</v>
      </c>
      <c r="BE323" s="5">
        <f t="shared" si="117"/>
        <v>475145.5287847133</v>
      </c>
      <c r="BF323" s="5">
        <f t="shared" si="118"/>
        <v>947895.83902189974</v>
      </c>
      <c r="BG323" s="5">
        <f t="shared" si="90"/>
        <v>164854.47121528687</v>
      </c>
      <c r="BH323" s="5">
        <f t="shared" si="91"/>
        <v>1423041.367806613</v>
      </c>
      <c r="BI323" s="150"/>
      <c r="BJ323" s="2">
        <v>318</v>
      </c>
      <c r="BK323" s="118">
        <v>54514</v>
      </c>
      <c r="BL323" s="5">
        <f t="shared" si="119"/>
        <v>164894.57898065669</v>
      </c>
      <c r="BM323" s="5">
        <f t="shared" si="120"/>
        <v>4365.9281923596263</v>
      </c>
      <c r="BN323" s="5">
        <f t="shared" si="92"/>
        <v>3369.6901110181589</v>
      </c>
      <c r="BO323" s="35">
        <f t="shared" si="93"/>
        <v>0.24522504973896914</v>
      </c>
      <c r="BP323" s="5">
        <f t="shared" si="94"/>
        <v>996.23808134146748</v>
      </c>
      <c r="BQ323" s="35">
        <f t="shared" si="95"/>
        <v>7.2499999999999995E-2</v>
      </c>
      <c r="BR323" s="5">
        <f t="shared" si="121"/>
        <v>478475.11113036156</v>
      </c>
      <c r="BS323" s="5">
        <f t="shared" si="122"/>
        <v>909890.05403999926</v>
      </c>
      <c r="BT323" s="5">
        <f t="shared" si="96"/>
        <v>161524.88886963853</v>
      </c>
      <c r="BU323" s="5">
        <f t="shared" si="97"/>
        <v>1388365.1651703608</v>
      </c>
      <c r="BV323" s="150"/>
      <c r="BW323" s="2">
        <v>318</v>
      </c>
      <c r="BX323" s="118">
        <v>54514</v>
      </c>
      <c r="BY323" s="5">
        <f t="shared" si="123"/>
        <v>161519.80165050388</v>
      </c>
      <c r="BZ323" s="5">
        <f t="shared" si="124"/>
        <v>4257.9359691467689</v>
      </c>
      <c r="CA323" s="5">
        <f t="shared" si="98"/>
        <v>3315.737126185496</v>
      </c>
      <c r="CB323" s="35">
        <f t="shared" si="99"/>
        <v>0.24634035646180985</v>
      </c>
      <c r="CC323" s="5">
        <f t="shared" si="100"/>
        <v>942.1988429612727</v>
      </c>
      <c r="CD323" s="35">
        <f t="shared" si="101"/>
        <v>7.0000000000000007E-2</v>
      </c>
      <c r="CE323" s="5">
        <f t="shared" si="125"/>
        <v>481795.93547568173</v>
      </c>
      <c r="CF323" s="5">
        <f t="shared" si="126"/>
        <v>872227.70271299127</v>
      </c>
      <c r="CG323" s="5">
        <f t="shared" si="102"/>
        <v>158204.06452431838</v>
      </c>
      <c r="CH323" s="5">
        <f t="shared" si="103"/>
        <v>1354023.638188673</v>
      </c>
    </row>
    <row r="324" spans="9:86" ht="14.25" customHeight="1">
      <c r="I324" s="150"/>
      <c r="J324" s="2">
        <v>319</v>
      </c>
      <c r="K324" s="118">
        <v>54544</v>
      </c>
      <c r="L324" s="5">
        <f t="shared" si="104"/>
        <v>174882.1224835577</v>
      </c>
      <c r="M324" s="5">
        <f t="shared" si="67"/>
        <v>4808.1062659259223</v>
      </c>
      <c r="N324" s="5">
        <f t="shared" si="68"/>
        <v>3605.7916738514632</v>
      </c>
      <c r="O324" s="35">
        <f t="shared" si="69"/>
        <v>0.24742094544447063</v>
      </c>
      <c r="P324" s="5">
        <f t="shared" si="70"/>
        <v>1202.3145920744591</v>
      </c>
      <c r="Q324" s="35">
        <f t="shared" si="71"/>
        <v>8.2500000000000004E-2</v>
      </c>
      <c r="R324" s="5">
        <f t="shared" si="105"/>
        <v>468723.66919029481</v>
      </c>
      <c r="S324" s="5">
        <f t="shared" si="106"/>
        <v>1065062.2296400741</v>
      </c>
      <c r="T324" s="5">
        <f t="shared" si="72"/>
        <v>171276.33080970624</v>
      </c>
      <c r="U324" s="5">
        <f t="shared" si="73"/>
        <v>1533785.8988303689</v>
      </c>
      <c r="V324" s="150"/>
      <c r="W324" s="2">
        <v>319</v>
      </c>
      <c r="X324" s="118">
        <v>54544</v>
      </c>
      <c r="Y324" s="5">
        <f t="shared" si="107"/>
        <v>171534.42451656723</v>
      </c>
      <c r="Z324" s="5">
        <f t="shared" si="108"/>
        <v>4696.0932728280159</v>
      </c>
      <c r="AA324" s="5">
        <f t="shared" si="74"/>
        <v>3552.5304427175679</v>
      </c>
      <c r="AB324" s="35">
        <f t="shared" si="75"/>
        <v>0.24852367350026272</v>
      </c>
      <c r="AC324" s="5">
        <f t="shared" si="76"/>
        <v>1143.5628301104482</v>
      </c>
      <c r="AD324" s="35">
        <f t="shared" si="77"/>
        <v>7.9999999999999988E-2</v>
      </c>
      <c r="AE324" s="5">
        <f t="shared" si="109"/>
        <v>472018.10592615028</v>
      </c>
      <c r="AF324" s="5">
        <f t="shared" si="110"/>
        <v>1026035.6481059869</v>
      </c>
      <c r="AG324" s="5">
        <f t="shared" si="78"/>
        <v>167981.89407384966</v>
      </c>
      <c r="AH324" s="5">
        <f t="shared" si="79"/>
        <v>1498053.7540321371</v>
      </c>
      <c r="AI324" s="150"/>
      <c r="AJ324" s="2">
        <v>319</v>
      </c>
      <c r="AK324" s="118">
        <v>54544</v>
      </c>
      <c r="AL324" s="5">
        <f t="shared" si="111"/>
        <v>168191.43342918082</v>
      </c>
      <c r="AM324" s="5">
        <f t="shared" si="112"/>
        <v>4585.0383715778862</v>
      </c>
      <c r="AN324" s="5">
        <f t="shared" si="80"/>
        <v>3498.8020306810931</v>
      </c>
      <c r="AO324" s="35">
        <f t="shared" si="81"/>
        <v>0.24962998121929741</v>
      </c>
      <c r="AP324" s="5">
        <f t="shared" si="82"/>
        <v>1086.2363408967929</v>
      </c>
      <c r="AQ324" s="35">
        <f t="shared" si="83"/>
        <v>7.7499999999999999E-2</v>
      </c>
      <c r="AR324" s="5">
        <f t="shared" si="113"/>
        <v>475307.36860150023</v>
      </c>
      <c r="AS324" s="5">
        <f t="shared" si="114"/>
        <v>987319.87193184579</v>
      </c>
      <c r="AT324" s="5">
        <f t="shared" si="84"/>
        <v>164692.63139849974</v>
      </c>
      <c r="AU324" s="5">
        <f t="shared" si="85"/>
        <v>1462627.2405333461</v>
      </c>
      <c r="AV324" s="150"/>
      <c r="AW324" s="2">
        <v>319</v>
      </c>
      <c r="AX324" s="118">
        <v>54544</v>
      </c>
      <c r="AY324" s="5">
        <f t="shared" si="115"/>
        <v>164854.47121528687</v>
      </c>
      <c r="AZ324" s="5">
        <f t="shared" si="116"/>
        <v>4474.9728547377763</v>
      </c>
      <c r="BA324" s="5">
        <f t="shared" si="86"/>
        <v>3444.6324096422331</v>
      </c>
      <c r="BB324" s="35">
        <f t="shared" si="87"/>
        <v>0.25073987142105353</v>
      </c>
      <c r="BC324" s="5">
        <f t="shared" si="88"/>
        <v>1030.3404450955429</v>
      </c>
      <c r="BD324" s="35">
        <f t="shared" si="89"/>
        <v>7.4999999999999997E-2</v>
      </c>
      <c r="BE324" s="5">
        <f t="shared" si="117"/>
        <v>478590.16119435552</v>
      </c>
      <c r="BF324" s="5">
        <f t="shared" si="118"/>
        <v>948926.17946699529</v>
      </c>
      <c r="BG324" s="5">
        <f t="shared" si="90"/>
        <v>161409.83880564463</v>
      </c>
      <c r="BH324" s="5">
        <f t="shared" si="91"/>
        <v>1427516.3406613509</v>
      </c>
      <c r="BI324" s="150"/>
      <c r="BJ324" s="2">
        <v>319</v>
      </c>
      <c r="BK324" s="118">
        <v>54544</v>
      </c>
      <c r="BL324" s="5">
        <f t="shared" si="119"/>
        <v>161524.88886963853</v>
      </c>
      <c r="BM324" s="5">
        <f t="shared" si="120"/>
        <v>4365.9281923596263</v>
      </c>
      <c r="BN324" s="5">
        <f t="shared" si="92"/>
        <v>3390.0486554388935</v>
      </c>
      <c r="BO324" s="35">
        <f t="shared" si="93"/>
        <v>0.25185334687398359</v>
      </c>
      <c r="BP324" s="5">
        <f t="shared" si="94"/>
        <v>975.87953692073279</v>
      </c>
      <c r="BQ324" s="35">
        <f t="shared" si="95"/>
        <v>7.2499999999999995E-2</v>
      </c>
      <c r="BR324" s="5">
        <f t="shared" si="121"/>
        <v>481865.15978580044</v>
      </c>
      <c r="BS324" s="5">
        <f t="shared" si="122"/>
        <v>910865.93357691995</v>
      </c>
      <c r="BT324" s="5">
        <f t="shared" si="96"/>
        <v>158134.84021419962</v>
      </c>
      <c r="BU324" s="5">
        <f t="shared" si="97"/>
        <v>1392731.0933627205</v>
      </c>
      <c r="BV324" s="150"/>
      <c r="BW324" s="2">
        <v>319</v>
      </c>
      <c r="BX324" s="118">
        <v>54544</v>
      </c>
      <c r="BY324" s="5">
        <f t="shared" si="123"/>
        <v>158204.06452431838</v>
      </c>
      <c r="BZ324" s="5">
        <f t="shared" si="124"/>
        <v>4257.9359691467689</v>
      </c>
      <c r="CA324" s="5">
        <f t="shared" si="98"/>
        <v>3335.0789260882448</v>
      </c>
      <c r="CB324" s="35">
        <f t="shared" si="99"/>
        <v>0.25297041029503453</v>
      </c>
      <c r="CC324" s="5">
        <f t="shared" si="100"/>
        <v>922.85704305852391</v>
      </c>
      <c r="CD324" s="35">
        <f t="shared" si="101"/>
        <v>7.0000000000000007E-2</v>
      </c>
      <c r="CE324" s="5">
        <f t="shared" si="125"/>
        <v>485131.01440176996</v>
      </c>
      <c r="CF324" s="5">
        <f t="shared" si="126"/>
        <v>873150.55975604977</v>
      </c>
      <c r="CG324" s="5">
        <f t="shared" si="102"/>
        <v>154868.98559823015</v>
      </c>
      <c r="CH324" s="5">
        <f t="shared" si="103"/>
        <v>1358281.5741578196</v>
      </c>
    </row>
    <row r="325" spans="9:86" ht="14.25" customHeight="1">
      <c r="I325" s="150"/>
      <c r="J325" s="2">
        <v>320</v>
      </c>
      <c r="K325" s="118">
        <v>54575</v>
      </c>
      <c r="L325" s="5">
        <f t="shared" si="104"/>
        <v>171276.33080970624</v>
      </c>
      <c r="M325" s="5">
        <f t="shared" si="67"/>
        <v>4808.1062659259223</v>
      </c>
      <c r="N325" s="5">
        <f t="shared" si="68"/>
        <v>3630.5814916091922</v>
      </c>
      <c r="O325" s="35">
        <f t="shared" si="69"/>
        <v>0.25436659982934062</v>
      </c>
      <c r="P325" s="5">
        <f t="shared" si="70"/>
        <v>1177.5247743167304</v>
      </c>
      <c r="Q325" s="35">
        <f t="shared" si="71"/>
        <v>8.2500000000000004E-2</v>
      </c>
      <c r="R325" s="5">
        <f t="shared" si="105"/>
        <v>472354.25068190403</v>
      </c>
      <c r="S325" s="5">
        <f t="shared" si="106"/>
        <v>1066239.7544143908</v>
      </c>
      <c r="T325" s="5">
        <f t="shared" si="72"/>
        <v>167645.74931809705</v>
      </c>
      <c r="U325" s="5">
        <f t="shared" si="73"/>
        <v>1538594.0050962949</v>
      </c>
      <c r="V325" s="150"/>
      <c r="W325" s="2">
        <v>320</v>
      </c>
      <c r="X325" s="118">
        <v>54575</v>
      </c>
      <c r="Y325" s="5">
        <f t="shared" si="107"/>
        <v>167981.89407384966</v>
      </c>
      <c r="Z325" s="5">
        <f t="shared" si="108"/>
        <v>4696.0932728280159</v>
      </c>
      <c r="AA325" s="5">
        <f t="shared" si="74"/>
        <v>3576.2139790023512</v>
      </c>
      <c r="AB325" s="35">
        <f t="shared" si="75"/>
        <v>0.25547138865550439</v>
      </c>
      <c r="AC325" s="5">
        <f t="shared" si="76"/>
        <v>1119.8792938256645</v>
      </c>
      <c r="AD325" s="35">
        <f t="shared" si="77"/>
        <v>0.08</v>
      </c>
      <c r="AE325" s="5">
        <f t="shared" si="109"/>
        <v>475594.31990515266</v>
      </c>
      <c r="AF325" s="5">
        <f t="shared" si="110"/>
        <v>1027155.5273998126</v>
      </c>
      <c r="AG325" s="5">
        <f t="shared" si="78"/>
        <v>164405.68009484731</v>
      </c>
      <c r="AH325" s="5">
        <f t="shared" si="79"/>
        <v>1502749.8473049654</v>
      </c>
      <c r="AI325" s="150"/>
      <c r="AJ325" s="2">
        <v>320</v>
      </c>
      <c r="AK325" s="118">
        <v>54575</v>
      </c>
      <c r="AL325" s="5">
        <f t="shared" si="111"/>
        <v>164692.63139849974</v>
      </c>
      <c r="AM325" s="5">
        <f t="shared" si="112"/>
        <v>4585.0383715778862</v>
      </c>
      <c r="AN325" s="5">
        <f t="shared" si="80"/>
        <v>3521.3984604625757</v>
      </c>
      <c r="AO325" s="35">
        <f t="shared" si="81"/>
        <v>0.2565796730960232</v>
      </c>
      <c r="AP325" s="5">
        <f t="shared" si="82"/>
        <v>1063.6399111153107</v>
      </c>
      <c r="AQ325" s="35">
        <f t="shared" si="83"/>
        <v>7.7499999999999986E-2</v>
      </c>
      <c r="AR325" s="5">
        <f t="shared" si="113"/>
        <v>478828.7670619628</v>
      </c>
      <c r="AS325" s="5">
        <f t="shared" si="114"/>
        <v>988383.51184296107</v>
      </c>
      <c r="AT325" s="5">
        <f t="shared" si="84"/>
        <v>161171.23293803717</v>
      </c>
      <c r="AU325" s="5">
        <f t="shared" si="85"/>
        <v>1467212.2789049239</v>
      </c>
      <c r="AV325" s="150"/>
      <c r="AW325" s="2">
        <v>320</v>
      </c>
      <c r="AX325" s="118">
        <v>54575</v>
      </c>
      <c r="AY325" s="5">
        <f t="shared" si="115"/>
        <v>161409.83880564463</v>
      </c>
      <c r="AZ325" s="5">
        <f t="shared" si="116"/>
        <v>4474.9728547377763</v>
      </c>
      <c r="BA325" s="5">
        <f t="shared" si="86"/>
        <v>3466.1613622024975</v>
      </c>
      <c r="BB325" s="35">
        <f t="shared" si="87"/>
        <v>0.25769145582577335</v>
      </c>
      <c r="BC325" s="5">
        <f t="shared" si="88"/>
        <v>1008.8114925352788</v>
      </c>
      <c r="BD325" s="35">
        <f t="shared" si="89"/>
        <v>7.4999999999999997E-2</v>
      </c>
      <c r="BE325" s="5">
        <f t="shared" si="117"/>
        <v>482056.32255655801</v>
      </c>
      <c r="BF325" s="5">
        <f t="shared" si="118"/>
        <v>949934.99095953058</v>
      </c>
      <c r="BG325" s="5">
        <f t="shared" si="90"/>
        <v>157943.67744344214</v>
      </c>
      <c r="BH325" s="5">
        <f t="shared" si="91"/>
        <v>1431991.3135160885</v>
      </c>
      <c r="BI325" s="150"/>
      <c r="BJ325" s="2">
        <v>320</v>
      </c>
      <c r="BK325" s="118">
        <v>54575</v>
      </c>
      <c r="BL325" s="5">
        <f t="shared" si="119"/>
        <v>158134.84021419962</v>
      </c>
      <c r="BM325" s="5">
        <f t="shared" si="120"/>
        <v>4365.9281923596263</v>
      </c>
      <c r="BN325" s="5">
        <f t="shared" si="92"/>
        <v>3410.5301993988369</v>
      </c>
      <c r="BO325" s="35">
        <f t="shared" si="93"/>
        <v>0.25880673947214755</v>
      </c>
      <c r="BP325" s="5">
        <f t="shared" si="94"/>
        <v>955.39799296078934</v>
      </c>
      <c r="BQ325" s="35">
        <f t="shared" si="95"/>
        <v>7.2499999999999995E-2</v>
      </c>
      <c r="BR325" s="5">
        <f t="shared" si="121"/>
        <v>485275.68998519925</v>
      </c>
      <c r="BS325" s="5">
        <f t="shared" si="122"/>
        <v>911821.33156988071</v>
      </c>
      <c r="BT325" s="5">
        <f t="shared" si="96"/>
        <v>154724.31001480078</v>
      </c>
      <c r="BU325" s="5">
        <f t="shared" si="97"/>
        <v>1397097.0215550801</v>
      </c>
      <c r="BV325" s="150"/>
      <c r="BW325" s="2">
        <v>320</v>
      </c>
      <c r="BX325" s="118">
        <v>54575</v>
      </c>
      <c r="BY325" s="5">
        <f t="shared" si="123"/>
        <v>154868.98559823015</v>
      </c>
      <c r="BZ325" s="5">
        <f t="shared" si="124"/>
        <v>4257.9359691467689</v>
      </c>
      <c r="CA325" s="5">
        <f t="shared" si="98"/>
        <v>3354.5335531570931</v>
      </c>
      <c r="CB325" s="35">
        <f t="shared" si="99"/>
        <v>0.25992552661457574</v>
      </c>
      <c r="CC325" s="5">
        <f t="shared" si="100"/>
        <v>903.40241598967589</v>
      </c>
      <c r="CD325" s="35">
        <f t="shared" si="101"/>
        <v>7.0000000000000007E-2</v>
      </c>
      <c r="CE325" s="5">
        <f t="shared" si="125"/>
        <v>488485.54795492708</v>
      </c>
      <c r="CF325" s="5">
        <f t="shared" si="126"/>
        <v>874053.96217203944</v>
      </c>
      <c r="CG325" s="5">
        <f t="shared" si="102"/>
        <v>151514.45204507306</v>
      </c>
      <c r="CH325" s="5">
        <f t="shared" si="103"/>
        <v>1362539.5101269665</v>
      </c>
    </row>
    <row r="326" spans="9:86" ht="14.25" customHeight="1">
      <c r="I326" s="150"/>
      <c r="J326" s="2">
        <v>321</v>
      </c>
      <c r="K326" s="118">
        <v>54605</v>
      </c>
      <c r="L326" s="5">
        <f t="shared" si="104"/>
        <v>167645.74931809705</v>
      </c>
      <c r="M326" s="5">
        <f t="shared" si="67"/>
        <v>4808.1062659259223</v>
      </c>
      <c r="N326" s="5">
        <f t="shared" si="68"/>
        <v>3655.541739364005</v>
      </c>
      <c r="O326" s="35">
        <f t="shared" si="69"/>
        <v>0.2616618736281478</v>
      </c>
      <c r="P326" s="5">
        <f t="shared" si="70"/>
        <v>1152.5645265619173</v>
      </c>
      <c r="Q326" s="35">
        <f t="shared" si="71"/>
        <v>8.2500000000000018E-2</v>
      </c>
      <c r="R326" s="5">
        <f t="shared" si="105"/>
        <v>476009.79242126801</v>
      </c>
      <c r="S326" s="5">
        <f t="shared" si="106"/>
        <v>1067392.3189409527</v>
      </c>
      <c r="T326" s="5">
        <f t="shared" si="72"/>
        <v>163990.20757873304</v>
      </c>
      <c r="U326" s="5">
        <f t="shared" si="73"/>
        <v>1543402.1113622207</v>
      </c>
      <c r="V326" s="150"/>
      <c r="W326" s="2">
        <v>321</v>
      </c>
      <c r="X326" s="118">
        <v>54605</v>
      </c>
      <c r="Y326" s="5">
        <f t="shared" si="107"/>
        <v>164405.68009484731</v>
      </c>
      <c r="Z326" s="5">
        <f t="shared" si="108"/>
        <v>4696.0932728280159</v>
      </c>
      <c r="AA326" s="5">
        <f t="shared" si="74"/>
        <v>3600.055405529034</v>
      </c>
      <c r="AB326" s="35">
        <f t="shared" si="75"/>
        <v>0.2627686880491325</v>
      </c>
      <c r="AC326" s="5">
        <f t="shared" si="76"/>
        <v>1096.0378672989821</v>
      </c>
      <c r="AD326" s="35">
        <f t="shared" si="77"/>
        <v>7.9999999999999988E-2</v>
      </c>
      <c r="AE326" s="5">
        <f t="shared" si="109"/>
        <v>479194.3753106817</v>
      </c>
      <c r="AF326" s="5">
        <f t="shared" si="110"/>
        <v>1028251.5652671115</v>
      </c>
      <c r="AG326" s="5">
        <f t="shared" si="78"/>
        <v>160805.62468931827</v>
      </c>
      <c r="AH326" s="5">
        <f t="shared" si="79"/>
        <v>1507445.9405777932</v>
      </c>
      <c r="AI326" s="150"/>
      <c r="AJ326" s="2">
        <v>321</v>
      </c>
      <c r="AK326" s="118">
        <v>54605</v>
      </c>
      <c r="AL326" s="5">
        <f t="shared" si="111"/>
        <v>161171.23293803717</v>
      </c>
      <c r="AM326" s="5">
        <f t="shared" si="112"/>
        <v>4585.0383715778862</v>
      </c>
      <c r="AN326" s="5">
        <f t="shared" si="80"/>
        <v>3544.1408255197293</v>
      </c>
      <c r="AO326" s="35">
        <f t="shared" si="81"/>
        <v>0.26387891394109664</v>
      </c>
      <c r="AP326" s="5">
        <f t="shared" si="82"/>
        <v>1040.8975460581566</v>
      </c>
      <c r="AQ326" s="35">
        <f t="shared" si="83"/>
        <v>7.7499999999999999E-2</v>
      </c>
      <c r="AR326" s="5">
        <f t="shared" si="113"/>
        <v>482372.90788748255</v>
      </c>
      <c r="AS326" s="5">
        <f t="shared" si="114"/>
        <v>989424.40938901925</v>
      </c>
      <c r="AT326" s="5">
        <f t="shared" si="84"/>
        <v>157627.09211251745</v>
      </c>
      <c r="AU326" s="5">
        <f t="shared" si="85"/>
        <v>1471797.3172765018</v>
      </c>
      <c r="AV326" s="150"/>
      <c r="AW326" s="2">
        <v>321</v>
      </c>
      <c r="AX326" s="118">
        <v>54605</v>
      </c>
      <c r="AY326" s="5">
        <f t="shared" si="115"/>
        <v>157943.67744344214</v>
      </c>
      <c r="AZ326" s="5">
        <f t="shared" si="116"/>
        <v>4474.9728547377763</v>
      </c>
      <c r="BA326" s="5">
        <f t="shared" si="86"/>
        <v>3487.8248707162629</v>
      </c>
      <c r="BB326" s="35">
        <f t="shared" si="87"/>
        <v>0.26499255383984943</v>
      </c>
      <c r="BC326" s="5">
        <f t="shared" si="88"/>
        <v>987.14798402151325</v>
      </c>
      <c r="BD326" s="35">
        <f t="shared" si="89"/>
        <v>7.4999999999999997E-2</v>
      </c>
      <c r="BE326" s="5">
        <f t="shared" si="117"/>
        <v>485544.14742727426</v>
      </c>
      <c r="BF326" s="5">
        <f t="shared" si="118"/>
        <v>950922.13894355204</v>
      </c>
      <c r="BG326" s="5">
        <f t="shared" si="90"/>
        <v>154455.85257272588</v>
      </c>
      <c r="BH326" s="5">
        <f t="shared" si="91"/>
        <v>1436466.2863708264</v>
      </c>
      <c r="BI326" s="150"/>
      <c r="BJ326" s="2">
        <v>321</v>
      </c>
      <c r="BK326" s="118">
        <v>54605</v>
      </c>
      <c r="BL326" s="5">
        <f t="shared" si="119"/>
        <v>154724.31001480078</v>
      </c>
      <c r="BM326" s="5">
        <f t="shared" si="120"/>
        <v>4365.9281923596263</v>
      </c>
      <c r="BN326" s="5">
        <f t="shared" si="92"/>
        <v>3431.135486020205</v>
      </c>
      <c r="BO326" s="35">
        <f t="shared" si="93"/>
        <v>0.26610961023709739</v>
      </c>
      <c r="BP326" s="5">
        <f t="shared" si="94"/>
        <v>934.79270633942133</v>
      </c>
      <c r="BQ326" s="35">
        <f t="shared" si="95"/>
        <v>7.2499999999999995E-2</v>
      </c>
      <c r="BR326" s="5">
        <f t="shared" si="121"/>
        <v>488706.82547121943</v>
      </c>
      <c r="BS326" s="5">
        <f t="shared" si="122"/>
        <v>912756.1242762201</v>
      </c>
      <c r="BT326" s="5">
        <f t="shared" si="96"/>
        <v>151293.17452878057</v>
      </c>
      <c r="BU326" s="5">
        <f t="shared" si="97"/>
        <v>1401462.9497474395</v>
      </c>
      <c r="BV326" s="150"/>
      <c r="BW326" s="2">
        <v>321</v>
      </c>
      <c r="BX326" s="118">
        <v>54605</v>
      </c>
      <c r="BY326" s="5">
        <f t="shared" si="123"/>
        <v>151514.45204507306</v>
      </c>
      <c r="BZ326" s="5">
        <f t="shared" si="124"/>
        <v>4257.9359691467689</v>
      </c>
      <c r="CA326" s="5">
        <f t="shared" si="98"/>
        <v>3374.1016655505091</v>
      </c>
      <c r="CB326" s="35">
        <f t="shared" si="99"/>
        <v>0.26723008557996325</v>
      </c>
      <c r="CC326" s="5">
        <f t="shared" si="100"/>
        <v>883.83430359625959</v>
      </c>
      <c r="CD326" s="35">
        <f t="shared" si="101"/>
        <v>7.0000000000000007E-2</v>
      </c>
      <c r="CE326" s="5">
        <f t="shared" si="125"/>
        <v>491859.64962047758</v>
      </c>
      <c r="CF326" s="5">
        <f t="shared" si="126"/>
        <v>874937.79647563573</v>
      </c>
      <c r="CG326" s="5">
        <f t="shared" si="102"/>
        <v>148140.35037952254</v>
      </c>
      <c r="CH326" s="5">
        <f t="shared" si="103"/>
        <v>1366797.4460961134</v>
      </c>
    </row>
    <row r="327" spans="9:86" ht="14.25" customHeight="1">
      <c r="I327" s="150"/>
      <c r="J327" s="2">
        <v>322</v>
      </c>
      <c r="K327" s="118">
        <v>54636</v>
      </c>
      <c r="L327" s="5">
        <f t="shared" si="104"/>
        <v>163990.20757873304</v>
      </c>
      <c r="M327" s="5">
        <f t="shared" si="67"/>
        <v>4808.1062659259223</v>
      </c>
      <c r="N327" s="5">
        <f t="shared" si="68"/>
        <v>3680.6735888221328</v>
      </c>
      <c r="O327" s="35">
        <f t="shared" si="69"/>
        <v>0.26933366155207855</v>
      </c>
      <c r="P327" s="5">
        <f t="shared" si="70"/>
        <v>1127.4326771037897</v>
      </c>
      <c r="Q327" s="35">
        <f t="shared" si="71"/>
        <v>8.2500000000000018E-2</v>
      </c>
      <c r="R327" s="5">
        <f t="shared" si="105"/>
        <v>479690.46601009014</v>
      </c>
      <c r="S327" s="5">
        <f t="shared" si="106"/>
        <v>1068519.7516180566</v>
      </c>
      <c r="T327" s="5">
        <f t="shared" si="72"/>
        <v>160309.53398991091</v>
      </c>
      <c r="U327" s="5">
        <f t="shared" si="73"/>
        <v>1548210.2176281468</v>
      </c>
      <c r="V327" s="150"/>
      <c r="W327" s="2">
        <v>322</v>
      </c>
      <c r="X327" s="118">
        <v>54636</v>
      </c>
      <c r="Y327" s="5">
        <f t="shared" si="107"/>
        <v>160805.62468931827</v>
      </c>
      <c r="Z327" s="5">
        <f t="shared" si="108"/>
        <v>4696.0932728280159</v>
      </c>
      <c r="AA327" s="5">
        <f t="shared" si="74"/>
        <v>3624.0557748992273</v>
      </c>
      <c r="AB327" s="35">
        <f t="shared" si="75"/>
        <v>0.27044246358180729</v>
      </c>
      <c r="AC327" s="5">
        <f t="shared" si="76"/>
        <v>1072.0374979287885</v>
      </c>
      <c r="AD327" s="35">
        <f t="shared" si="77"/>
        <v>0.08</v>
      </c>
      <c r="AE327" s="5">
        <f t="shared" si="109"/>
        <v>482818.4310855809</v>
      </c>
      <c r="AF327" s="5">
        <f t="shared" si="110"/>
        <v>1029323.6027650404</v>
      </c>
      <c r="AG327" s="5">
        <f t="shared" si="78"/>
        <v>157181.56891441904</v>
      </c>
      <c r="AH327" s="5">
        <f t="shared" si="79"/>
        <v>1512142.0338506212</v>
      </c>
      <c r="AI327" s="150"/>
      <c r="AJ327" s="2">
        <v>322</v>
      </c>
      <c r="AK327" s="118">
        <v>54636</v>
      </c>
      <c r="AL327" s="5">
        <f t="shared" si="111"/>
        <v>157627.09211251745</v>
      </c>
      <c r="AM327" s="5">
        <f t="shared" si="112"/>
        <v>4585.0383715778862</v>
      </c>
      <c r="AN327" s="5">
        <f t="shared" si="80"/>
        <v>3567.030068351211</v>
      </c>
      <c r="AO327" s="35">
        <f t="shared" si="81"/>
        <v>0.27155459284664024</v>
      </c>
      <c r="AP327" s="5">
        <f t="shared" si="82"/>
        <v>1018.0083032266751</v>
      </c>
      <c r="AQ327" s="35">
        <f t="shared" si="83"/>
        <v>7.7499999999999999E-2</v>
      </c>
      <c r="AR327" s="5">
        <f t="shared" si="113"/>
        <v>485939.93795583374</v>
      </c>
      <c r="AS327" s="5">
        <f t="shared" si="114"/>
        <v>990442.41769224592</v>
      </c>
      <c r="AT327" s="5">
        <f t="shared" si="84"/>
        <v>154060.06204416623</v>
      </c>
      <c r="AU327" s="5">
        <f t="shared" si="85"/>
        <v>1476382.3556480797</v>
      </c>
      <c r="AV327" s="150"/>
      <c r="AW327" s="2">
        <v>322</v>
      </c>
      <c r="AX327" s="118">
        <v>54636</v>
      </c>
      <c r="AY327" s="5">
        <f t="shared" si="115"/>
        <v>154455.85257272588</v>
      </c>
      <c r="AZ327" s="5">
        <f t="shared" si="116"/>
        <v>4474.9728547377763</v>
      </c>
      <c r="BA327" s="5">
        <f t="shared" si="86"/>
        <v>3509.6237761582397</v>
      </c>
      <c r="BB327" s="35">
        <f t="shared" si="87"/>
        <v>0.27267005174872677</v>
      </c>
      <c r="BC327" s="5">
        <f t="shared" si="88"/>
        <v>965.34907857953669</v>
      </c>
      <c r="BD327" s="35">
        <f t="shared" si="89"/>
        <v>7.4999999999999997E-2</v>
      </c>
      <c r="BE327" s="5">
        <f t="shared" si="117"/>
        <v>489053.77120343252</v>
      </c>
      <c r="BF327" s="5">
        <f t="shared" si="118"/>
        <v>951887.48802213161</v>
      </c>
      <c r="BG327" s="5">
        <f t="shared" si="90"/>
        <v>150946.22879656765</v>
      </c>
      <c r="BH327" s="5">
        <f t="shared" si="91"/>
        <v>1440941.2592255641</v>
      </c>
      <c r="BI327" s="150"/>
      <c r="BJ327" s="2">
        <v>322</v>
      </c>
      <c r="BK327" s="118">
        <v>54636</v>
      </c>
      <c r="BL327" s="5">
        <f t="shared" si="119"/>
        <v>151293.17452878057</v>
      </c>
      <c r="BM327" s="5">
        <f t="shared" si="120"/>
        <v>4365.9281923596263</v>
      </c>
      <c r="BN327" s="5">
        <f t="shared" si="92"/>
        <v>3451.8652629149105</v>
      </c>
      <c r="BO327" s="35">
        <f t="shared" si="93"/>
        <v>0.27378884264933662</v>
      </c>
      <c r="BP327" s="5">
        <f t="shared" si="94"/>
        <v>914.06292944471591</v>
      </c>
      <c r="BQ327" s="35">
        <f t="shared" si="95"/>
        <v>7.2499999999999995E-2</v>
      </c>
      <c r="BR327" s="5">
        <f t="shared" si="121"/>
        <v>492158.69073413435</v>
      </c>
      <c r="BS327" s="5">
        <f t="shared" si="122"/>
        <v>913670.18720566481</v>
      </c>
      <c r="BT327" s="5">
        <f t="shared" si="96"/>
        <v>147841.30926586565</v>
      </c>
      <c r="BU327" s="5">
        <f t="shared" si="97"/>
        <v>1405828.8779397991</v>
      </c>
      <c r="BV327" s="150"/>
      <c r="BW327" s="2">
        <v>322</v>
      </c>
      <c r="BX327" s="118">
        <v>54636</v>
      </c>
      <c r="BY327" s="5">
        <f t="shared" si="123"/>
        <v>148140.35037952254</v>
      </c>
      <c r="BZ327" s="5">
        <f t="shared" si="124"/>
        <v>4257.9359691467689</v>
      </c>
      <c r="CA327" s="5">
        <f t="shared" si="98"/>
        <v>3393.7839252662206</v>
      </c>
      <c r="CB327" s="35">
        <f t="shared" si="99"/>
        <v>0.27491096786837443</v>
      </c>
      <c r="CC327" s="5">
        <f t="shared" si="100"/>
        <v>864.15204388054815</v>
      </c>
      <c r="CD327" s="35">
        <f t="shared" si="101"/>
        <v>7.0000000000000007E-2</v>
      </c>
      <c r="CE327" s="5">
        <f t="shared" si="125"/>
        <v>495253.43354574381</v>
      </c>
      <c r="CF327" s="5">
        <f t="shared" si="126"/>
        <v>875801.94851951627</v>
      </c>
      <c r="CG327" s="5">
        <f t="shared" si="102"/>
        <v>144746.56645425633</v>
      </c>
      <c r="CH327" s="5">
        <f t="shared" si="103"/>
        <v>1371055.3820652601</v>
      </c>
    </row>
    <row r="328" spans="9:86" ht="14.25" customHeight="1">
      <c r="I328" s="150"/>
      <c r="J328" s="2">
        <v>323</v>
      </c>
      <c r="K328" s="118">
        <v>54667</v>
      </c>
      <c r="L328" s="5">
        <f t="shared" si="104"/>
        <v>160309.53398991091</v>
      </c>
      <c r="M328" s="5">
        <f t="shared" si="67"/>
        <v>4808.1062659259223</v>
      </c>
      <c r="N328" s="5">
        <f t="shared" si="68"/>
        <v>3705.9782197452851</v>
      </c>
      <c r="O328" s="35">
        <f t="shared" si="69"/>
        <v>0.27741168931189242</v>
      </c>
      <c r="P328" s="5">
        <f t="shared" si="70"/>
        <v>1102.1280461806375</v>
      </c>
      <c r="Q328" s="35">
        <f t="shared" si="71"/>
        <v>8.2500000000000004E-2</v>
      </c>
      <c r="R328" s="5">
        <f t="shared" si="105"/>
        <v>483396.44422983541</v>
      </c>
      <c r="S328" s="5">
        <f t="shared" si="106"/>
        <v>1069621.8796642371</v>
      </c>
      <c r="T328" s="5">
        <f t="shared" si="72"/>
        <v>156603.55577016564</v>
      </c>
      <c r="U328" s="5">
        <f t="shared" si="73"/>
        <v>1553018.3238940726</v>
      </c>
      <c r="V328" s="150"/>
      <c r="W328" s="2">
        <v>323</v>
      </c>
      <c r="X328" s="118">
        <v>54667</v>
      </c>
      <c r="Y328" s="5">
        <f t="shared" si="107"/>
        <v>157181.56891441904</v>
      </c>
      <c r="Z328" s="5">
        <f t="shared" si="108"/>
        <v>4696.0932728280159</v>
      </c>
      <c r="AA328" s="5">
        <f t="shared" si="74"/>
        <v>3648.2161467318888</v>
      </c>
      <c r="AB328" s="35">
        <f t="shared" si="75"/>
        <v>0.27852243786050312</v>
      </c>
      <c r="AC328" s="5">
        <f t="shared" si="76"/>
        <v>1047.8771260961271</v>
      </c>
      <c r="AD328" s="35">
        <f t="shared" si="77"/>
        <v>8.0000000000000016E-2</v>
      </c>
      <c r="AE328" s="5">
        <f t="shared" si="109"/>
        <v>486466.64723231277</v>
      </c>
      <c r="AF328" s="5">
        <f t="shared" si="110"/>
        <v>1030371.4798911365</v>
      </c>
      <c r="AG328" s="5">
        <f t="shared" si="78"/>
        <v>153533.35276768715</v>
      </c>
      <c r="AH328" s="5">
        <f t="shared" si="79"/>
        <v>1516838.1271234492</v>
      </c>
      <c r="AI328" s="150"/>
      <c r="AJ328" s="2">
        <v>323</v>
      </c>
      <c r="AK328" s="118">
        <v>54667</v>
      </c>
      <c r="AL328" s="5">
        <f t="shared" si="111"/>
        <v>154060.06204416623</v>
      </c>
      <c r="AM328" s="5">
        <f t="shared" si="112"/>
        <v>4585.0383715778862</v>
      </c>
      <c r="AN328" s="5">
        <f t="shared" si="80"/>
        <v>3590.0671375426459</v>
      </c>
      <c r="AO328" s="35">
        <f t="shared" si="81"/>
        <v>0.2796364293178154</v>
      </c>
      <c r="AP328" s="5">
        <f t="shared" si="82"/>
        <v>994.97123403524029</v>
      </c>
      <c r="AQ328" s="35">
        <f t="shared" si="83"/>
        <v>7.7499999999999999E-2</v>
      </c>
      <c r="AR328" s="5">
        <f t="shared" si="113"/>
        <v>489530.00509337639</v>
      </c>
      <c r="AS328" s="5">
        <f t="shared" si="114"/>
        <v>991437.38892628113</v>
      </c>
      <c r="AT328" s="5">
        <f t="shared" si="84"/>
        <v>150469.99490662359</v>
      </c>
      <c r="AU328" s="5">
        <f t="shared" si="85"/>
        <v>1480967.3940196575</v>
      </c>
      <c r="AV328" s="150"/>
      <c r="AW328" s="2">
        <v>323</v>
      </c>
      <c r="AX328" s="118">
        <v>54667</v>
      </c>
      <c r="AY328" s="5">
        <f t="shared" si="115"/>
        <v>150946.22879656765</v>
      </c>
      <c r="AZ328" s="5">
        <f t="shared" si="116"/>
        <v>4474.9728547377763</v>
      </c>
      <c r="BA328" s="5">
        <f t="shared" si="86"/>
        <v>3531.5589247592284</v>
      </c>
      <c r="BB328" s="35">
        <f t="shared" si="87"/>
        <v>0.28075366595759815</v>
      </c>
      <c r="BC328" s="5">
        <f t="shared" si="88"/>
        <v>943.4139299785478</v>
      </c>
      <c r="BD328" s="35">
        <f t="shared" si="89"/>
        <v>7.4999999999999997E-2</v>
      </c>
      <c r="BE328" s="5">
        <f t="shared" si="117"/>
        <v>492585.33012819174</v>
      </c>
      <c r="BF328" s="5">
        <f t="shared" si="118"/>
        <v>952830.90195211011</v>
      </c>
      <c r="BG328" s="5">
        <f t="shared" si="90"/>
        <v>147414.66987180844</v>
      </c>
      <c r="BH328" s="5">
        <f t="shared" si="91"/>
        <v>1445416.2320803017</v>
      </c>
      <c r="BI328" s="150"/>
      <c r="BJ328" s="2">
        <v>323</v>
      </c>
      <c r="BK328" s="118">
        <v>54667</v>
      </c>
      <c r="BL328" s="5">
        <f t="shared" si="119"/>
        <v>147841.30926586565</v>
      </c>
      <c r="BM328" s="5">
        <f t="shared" si="120"/>
        <v>4365.9281923596263</v>
      </c>
      <c r="BN328" s="5">
        <f t="shared" si="92"/>
        <v>3472.7202822116878</v>
      </c>
      <c r="BO328" s="35">
        <f t="shared" si="93"/>
        <v>0.28187415001580918</v>
      </c>
      <c r="BP328" s="5">
        <f t="shared" si="94"/>
        <v>893.20791014793826</v>
      </c>
      <c r="BQ328" s="35">
        <f t="shared" si="95"/>
        <v>7.2499999999999995E-2</v>
      </c>
      <c r="BR328" s="5">
        <f t="shared" si="121"/>
        <v>495631.41101634601</v>
      </c>
      <c r="BS328" s="5">
        <f t="shared" si="122"/>
        <v>914563.39511581277</v>
      </c>
      <c r="BT328" s="5">
        <f t="shared" si="96"/>
        <v>144368.58898365396</v>
      </c>
      <c r="BU328" s="5">
        <f t="shared" si="97"/>
        <v>1410194.8061321587</v>
      </c>
      <c r="BV328" s="150"/>
      <c r="BW328" s="2">
        <v>323</v>
      </c>
      <c r="BX328" s="118">
        <v>54667</v>
      </c>
      <c r="BY328" s="5">
        <f t="shared" si="123"/>
        <v>144746.56645425633</v>
      </c>
      <c r="BZ328" s="5">
        <f t="shared" si="124"/>
        <v>4257.9359691467689</v>
      </c>
      <c r="CA328" s="5">
        <f t="shared" si="98"/>
        <v>3413.5809981636071</v>
      </c>
      <c r="CB328" s="35">
        <f t="shared" si="99"/>
        <v>0.28299788369010226</v>
      </c>
      <c r="CC328" s="5">
        <f t="shared" si="100"/>
        <v>844.35497098316193</v>
      </c>
      <c r="CD328" s="35">
        <f t="shared" si="101"/>
        <v>7.0000000000000007E-2</v>
      </c>
      <c r="CE328" s="5">
        <f t="shared" si="125"/>
        <v>498667.01454390743</v>
      </c>
      <c r="CF328" s="5">
        <f t="shared" si="126"/>
        <v>876646.30349049938</v>
      </c>
      <c r="CG328" s="5">
        <f t="shared" si="102"/>
        <v>141332.98545609272</v>
      </c>
      <c r="CH328" s="5">
        <f t="shared" si="103"/>
        <v>1375313.3180344068</v>
      </c>
    </row>
    <row r="329" spans="9:86" ht="14.25" customHeight="1">
      <c r="I329" s="150"/>
      <c r="J329" s="2">
        <v>324</v>
      </c>
      <c r="K329" s="118">
        <v>54697</v>
      </c>
      <c r="L329" s="5">
        <f t="shared" si="104"/>
        <v>156603.55577016564</v>
      </c>
      <c r="M329" s="5">
        <f t="shared" si="67"/>
        <v>4808.1062659259223</v>
      </c>
      <c r="N329" s="5">
        <f t="shared" si="68"/>
        <v>3731.4568200060339</v>
      </c>
      <c r="O329" s="35">
        <f t="shared" si="69"/>
        <v>0.2859288961854014</v>
      </c>
      <c r="P329" s="5">
        <f t="shared" si="70"/>
        <v>1076.6494459198886</v>
      </c>
      <c r="Q329" s="35">
        <f t="shared" si="71"/>
        <v>8.249999999999999E-2</v>
      </c>
      <c r="R329" s="5">
        <f t="shared" si="105"/>
        <v>487127.90104984143</v>
      </c>
      <c r="S329" s="5">
        <f t="shared" si="106"/>
        <v>1070698.5291101569</v>
      </c>
      <c r="T329" s="5">
        <f t="shared" si="72"/>
        <v>152872.09895015959</v>
      </c>
      <c r="U329" s="5">
        <f t="shared" si="73"/>
        <v>1557826.4301599984</v>
      </c>
      <c r="V329" s="150"/>
      <c r="W329" s="2">
        <v>324</v>
      </c>
      <c r="X329" s="118">
        <v>54697</v>
      </c>
      <c r="Y329" s="5">
        <f t="shared" si="107"/>
        <v>153533.35276768715</v>
      </c>
      <c r="Z329" s="5">
        <f t="shared" si="108"/>
        <v>4696.0932728280159</v>
      </c>
      <c r="AA329" s="5">
        <f t="shared" si="74"/>
        <v>3672.5375877101014</v>
      </c>
      <c r="AB329" s="35">
        <f t="shared" si="75"/>
        <v>0.28704154672636284</v>
      </c>
      <c r="AC329" s="5">
        <f t="shared" si="76"/>
        <v>1023.5556851179143</v>
      </c>
      <c r="AD329" s="35">
        <f t="shared" si="77"/>
        <v>0.08</v>
      </c>
      <c r="AE329" s="5">
        <f t="shared" si="109"/>
        <v>490139.18482002284</v>
      </c>
      <c r="AF329" s="5">
        <f t="shared" si="110"/>
        <v>1031395.0355762545</v>
      </c>
      <c r="AG329" s="5">
        <f t="shared" si="78"/>
        <v>149860.81517997704</v>
      </c>
      <c r="AH329" s="5">
        <f t="shared" si="79"/>
        <v>1521534.2203962773</v>
      </c>
      <c r="AI329" s="150"/>
      <c r="AJ329" s="2">
        <v>324</v>
      </c>
      <c r="AK329" s="118">
        <v>54697</v>
      </c>
      <c r="AL329" s="5">
        <f t="shared" si="111"/>
        <v>150469.99490662359</v>
      </c>
      <c r="AM329" s="5">
        <f t="shared" si="112"/>
        <v>4585.0383715778862</v>
      </c>
      <c r="AN329" s="5">
        <f t="shared" si="80"/>
        <v>3613.2529878059422</v>
      </c>
      <c r="AO329" s="35">
        <f t="shared" si="81"/>
        <v>0.28815735576104995</v>
      </c>
      <c r="AP329" s="5">
        <f t="shared" si="82"/>
        <v>971.785383771944</v>
      </c>
      <c r="AQ329" s="35">
        <f t="shared" si="83"/>
        <v>7.7499999999999999E-2</v>
      </c>
      <c r="AR329" s="5">
        <f t="shared" si="113"/>
        <v>493143.25808118231</v>
      </c>
      <c r="AS329" s="5">
        <f t="shared" si="114"/>
        <v>992409.17431005312</v>
      </c>
      <c r="AT329" s="5">
        <f t="shared" si="84"/>
        <v>146856.74191881766</v>
      </c>
      <c r="AU329" s="5">
        <f t="shared" si="85"/>
        <v>1485552.4323912354</v>
      </c>
      <c r="AV329" s="150"/>
      <c r="AW329" s="2">
        <v>324</v>
      </c>
      <c r="AX329" s="118">
        <v>54697</v>
      </c>
      <c r="AY329" s="5">
        <f t="shared" si="115"/>
        <v>147414.66987180844</v>
      </c>
      <c r="AZ329" s="5">
        <f t="shared" si="116"/>
        <v>4474.9728547377763</v>
      </c>
      <c r="BA329" s="5">
        <f t="shared" si="86"/>
        <v>3553.6311680389736</v>
      </c>
      <c r="BB329" s="35">
        <f t="shared" si="87"/>
        <v>0.28927632544000181</v>
      </c>
      <c r="BC329" s="5">
        <f t="shared" si="88"/>
        <v>921.34168669880262</v>
      </c>
      <c r="BD329" s="35">
        <f t="shared" si="89"/>
        <v>7.4999999999999997E-2</v>
      </c>
      <c r="BE329" s="5">
        <f t="shared" si="117"/>
        <v>496138.96129623073</v>
      </c>
      <c r="BF329" s="5">
        <f t="shared" si="118"/>
        <v>953752.24363880896</v>
      </c>
      <c r="BG329" s="5">
        <f t="shared" si="90"/>
        <v>143861.03870376947</v>
      </c>
      <c r="BH329" s="5">
        <f t="shared" si="91"/>
        <v>1449891.2049350396</v>
      </c>
      <c r="BI329" s="150"/>
      <c r="BJ329" s="2">
        <v>324</v>
      </c>
      <c r="BK329" s="118">
        <v>54697</v>
      </c>
      <c r="BL329" s="5">
        <f t="shared" si="119"/>
        <v>144368.58898365396</v>
      </c>
      <c r="BM329" s="5">
        <f t="shared" si="120"/>
        <v>4365.9281923596263</v>
      </c>
      <c r="BN329" s="5">
        <f t="shared" si="92"/>
        <v>3493.7013005833837</v>
      </c>
      <c r="BO329" s="35">
        <f t="shared" si="93"/>
        <v>0.29039845787886359</v>
      </c>
      <c r="BP329" s="5">
        <f t="shared" si="94"/>
        <v>872.22689177624261</v>
      </c>
      <c r="BQ329" s="35">
        <f t="shared" si="95"/>
        <v>7.2499999999999995E-2</v>
      </c>
      <c r="BR329" s="5">
        <f t="shared" si="121"/>
        <v>499125.11231692939</v>
      </c>
      <c r="BS329" s="5">
        <f t="shared" si="122"/>
        <v>915435.62200758897</v>
      </c>
      <c r="BT329" s="5">
        <f t="shared" si="96"/>
        <v>140874.88768307058</v>
      </c>
      <c r="BU329" s="5">
        <f t="shared" si="97"/>
        <v>1414560.7343245184</v>
      </c>
      <c r="BV329" s="150"/>
      <c r="BW329" s="2">
        <v>324</v>
      </c>
      <c r="BX329" s="118">
        <v>54697</v>
      </c>
      <c r="BY329" s="5">
        <f t="shared" si="123"/>
        <v>141332.98545609272</v>
      </c>
      <c r="BZ329" s="5">
        <f t="shared" si="124"/>
        <v>4257.9359691467689</v>
      </c>
      <c r="CA329" s="5">
        <f t="shared" si="98"/>
        <v>3433.4935539862281</v>
      </c>
      <c r="CB329" s="35">
        <f t="shared" si="99"/>
        <v>0.29152375515788387</v>
      </c>
      <c r="CC329" s="5">
        <f t="shared" si="100"/>
        <v>824.44241516054092</v>
      </c>
      <c r="CD329" s="35">
        <f t="shared" si="101"/>
        <v>7.0000000000000007E-2</v>
      </c>
      <c r="CE329" s="5">
        <f t="shared" si="125"/>
        <v>502100.50809789367</v>
      </c>
      <c r="CF329" s="5">
        <f t="shared" si="126"/>
        <v>877470.74590565998</v>
      </c>
      <c r="CG329" s="5">
        <f t="shared" si="102"/>
        <v>137899.4919021065</v>
      </c>
      <c r="CH329" s="5">
        <f t="shared" si="103"/>
        <v>1379571.2540035537</v>
      </c>
    </row>
    <row r="330" spans="9:86" ht="14.25" customHeight="1">
      <c r="I330" s="150"/>
      <c r="J330" s="2">
        <v>325</v>
      </c>
      <c r="K330" s="118">
        <v>54728</v>
      </c>
      <c r="L330" s="5">
        <f t="shared" si="104"/>
        <v>152872.09895015959</v>
      </c>
      <c r="M330" s="5">
        <f t="shared" si="67"/>
        <v>4808.1062659259223</v>
      </c>
      <c r="N330" s="5">
        <f t="shared" si="68"/>
        <v>3757.1105856435752</v>
      </c>
      <c r="O330" s="35">
        <f t="shared" si="69"/>
        <v>0.29492188134619601</v>
      </c>
      <c r="P330" s="5">
        <f t="shared" si="70"/>
        <v>1050.9956802823472</v>
      </c>
      <c r="Q330" s="35">
        <f t="shared" si="71"/>
        <v>8.2500000000000004E-2</v>
      </c>
      <c r="R330" s="5">
        <f t="shared" si="105"/>
        <v>490885.01163548499</v>
      </c>
      <c r="S330" s="5">
        <f t="shared" si="106"/>
        <v>1071749.5247904393</v>
      </c>
      <c r="T330" s="5">
        <f t="shared" si="72"/>
        <v>149114.988364516</v>
      </c>
      <c r="U330" s="5">
        <f t="shared" si="73"/>
        <v>1562634.5364259244</v>
      </c>
      <c r="V330" s="150"/>
      <c r="W330" s="2">
        <v>325</v>
      </c>
      <c r="X330" s="118">
        <v>54728</v>
      </c>
      <c r="Y330" s="5">
        <f t="shared" si="107"/>
        <v>149860.81517997704</v>
      </c>
      <c r="Z330" s="5">
        <f t="shared" si="108"/>
        <v>4696.0932728280159</v>
      </c>
      <c r="AA330" s="5">
        <f t="shared" si="74"/>
        <v>3697.0211716281688</v>
      </c>
      <c r="AB330" s="35">
        <f t="shared" si="75"/>
        <v>0.29603638553719513</v>
      </c>
      <c r="AC330" s="5">
        <f t="shared" si="76"/>
        <v>999.072101199847</v>
      </c>
      <c r="AD330" s="35">
        <f t="shared" si="77"/>
        <v>0.08</v>
      </c>
      <c r="AE330" s="5">
        <f t="shared" si="109"/>
        <v>493836.20599165099</v>
      </c>
      <c r="AF330" s="5">
        <f t="shared" si="110"/>
        <v>1032394.1076774544</v>
      </c>
      <c r="AG330" s="5">
        <f t="shared" si="78"/>
        <v>146163.79400834886</v>
      </c>
      <c r="AH330" s="5">
        <f t="shared" si="79"/>
        <v>1526230.3136691053</v>
      </c>
      <c r="AI330" s="150"/>
      <c r="AJ330" s="2">
        <v>325</v>
      </c>
      <c r="AK330" s="118">
        <v>54728</v>
      </c>
      <c r="AL330" s="5">
        <f t="shared" si="111"/>
        <v>146856.74191881766</v>
      </c>
      <c r="AM330" s="5">
        <f t="shared" si="112"/>
        <v>4585.0383715778862</v>
      </c>
      <c r="AN330" s="5">
        <f t="shared" si="80"/>
        <v>3636.5885800188553</v>
      </c>
      <c r="AO330" s="35">
        <f t="shared" si="81"/>
        <v>0.29715396372030312</v>
      </c>
      <c r="AP330" s="5">
        <f t="shared" si="82"/>
        <v>948.4497915590307</v>
      </c>
      <c r="AQ330" s="35">
        <f t="shared" si="83"/>
        <v>7.7499999999999999E-2</v>
      </c>
      <c r="AR330" s="5">
        <f t="shared" si="113"/>
        <v>496779.84666120115</v>
      </c>
      <c r="AS330" s="5">
        <f t="shared" si="114"/>
        <v>993357.62410161213</v>
      </c>
      <c r="AT330" s="5">
        <f t="shared" si="84"/>
        <v>143220.15333879879</v>
      </c>
      <c r="AU330" s="5">
        <f t="shared" si="85"/>
        <v>1490137.4707628132</v>
      </c>
      <c r="AV330" s="150"/>
      <c r="AW330" s="2">
        <v>325</v>
      </c>
      <c r="AX330" s="118">
        <v>54728</v>
      </c>
      <c r="AY330" s="5">
        <f t="shared" si="115"/>
        <v>143861.03870376947</v>
      </c>
      <c r="AZ330" s="5">
        <f t="shared" si="116"/>
        <v>4474.9728547377763</v>
      </c>
      <c r="BA330" s="5">
        <f t="shared" si="86"/>
        <v>3575.8413628392173</v>
      </c>
      <c r="BB330" s="35">
        <f t="shared" si="87"/>
        <v>0.29827461792785087</v>
      </c>
      <c r="BC330" s="5">
        <f t="shared" si="88"/>
        <v>899.13149189855915</v>
      </c>
      <c r="BD330" s="35">
        <f t="shared" si="89"/>
        <v>7.4999999999999997E-2</v>
      </c>
      <c r="BE330" s="5">
        <f t="shared" si="117"/>
        <v>499714.80265906994</v>
      </c>
      <c r="BF330" s="5">
        <f t="shared" si="118"/>
        <v>954651.37513070751</v>
      </c>
      <c r="BG330" s="5">
        <f t="shared" si="90"/>
        <v>140285.19734093026</v>
      </c>
      <c r="BH330" s="5">
        <f t="shared" si="91"/>
        <v>1454366.1777897775</v>
      </c>
      <c r="BI330" s="150"/>
      <c r="BJ330" s="2">
        <v>325</v>
      </c>
      <c r="BK330" s="118">
        <v>54728</v>
      </c>
      <c r="BL330" s="5">
        <f t="shared" si="119"/>
        <v>140874.88768307058</v>
      </c>
      <c r="BM330" s="5">
        <f t="shared" si="120"/>
        <v>4365.9281923596263</v>
      </c>
      <c r="BN330" s="5">
        <f t="shared" si="92"/>
        <v>3514.8090792744083</v>
      </c>
      <c r="BO330" s="35">
        <f t="shared" si="93"/>
        <v>0.29939835016004446</v>
      </c>
      <c r="BP330" s="5">
        <f t="shared" si="94"/>
        <v>851.11911308521815</v>
      </c>
      <c r="BQ330" s="35">
        <f t="shared" si="95"/>
        <v>7.2499999999999995E-2</v>
      </c>
      <c r="BR330" s="5">
        <f t="shared" si="121"/>
        <v>502639.9213962038</v>
      </c>
      <c r="BS330" s="5">
        <f t="shared" si="122"/>
        <v>916286.74112067418</v>
      </c>
      <c r="BT330" s="5">
        <f t="shared" si="96"/>
        <v>137360.07860379617</v>
      </c>
      <c r="BU330" s="5">
        <f t="shared" si="97"/>
        <v>1418926.662516878</v>
      </c>
      <c r="BV330" s="150"/>
      <c r="BW330" s="2">
        <v>325</v>
      </c>
      <c r="BX330" s="118">
        <v>54728</v>
      </c>
      <c r="BY330" s="5">
        <f t="shared" si="123"/>
        <v>137899.4919021065</v>
      </c>
      <c r="BZ330" s="5">
        <f t="shared" si="124"/>
        <v>4257.9359691467689</v>
      </c>
      <c r="CA330" s="5">
        <f t="shared" si="98"/>
        <v>3453.5222663844811</v>
      </c>
      <c r="CB330" s="35">
        <f t="shared" si="99"/>
        <v>0.30052516238445048</v>
      </c>
      <c r="CC330" s="5">
        <f t="shared" si="100"/>
        <v>804.41370276228793</v>
      </c>
      <c r="CD330" s="35">
        <f t="shared" si="101"/>
        <v>7.0000000000000007E-2</v>
      </c>
      <c r="CE330" s="5">
        <f t="shared" si="125"/>
        <v>505554.03036427818</v>
      </c>
      <c r="CF330" s="5">
        <f t="shared" si="126"/>
        <v>878275.15960842231</v>
      </c>
      <c r="CG330" s="5">
        <f t="shared" si="102"/>
        <v>134445.96963572202</v>
      </c>
      <c r="CH330" s="5">
        <f t="shared" si="103"/>
        <v>1383829.1899727006</v>
      </c>
    </row>
    <row r="331" spans="9:86" ht="14.25" customHeight="1">
      <c r="I331" s="150"/>
      <c r="J331" s="2">
        <v>326</v>
      </c>
      <c r="K331" s="118">
        <v>54758</v>
      </c>
      <c r="L331" s="5">
        <f t="shared" si="104"/>
        <v>149114.988364516</v>
      </c>
      <c r="M331" s="5">
        <f t="shared" si="67"/>
        <v>4808.1062659259223</v>
      </c>
      <c r="N331" s="5">
        <f t="shared" si="68"/>
        <v>3782.9407209198748</v>
      </c>
      <c r="O331" s="35">
        <f t="shared" si="69"/>
        <v>0.30443142670586787</v>
      </c>
      <c r="P331" s="5">
        <f t="shared" si="70"/>
        <v>1025.1655450060475</v>
      </c>
      <c r="Q331" s="35">
        <f t="shared" si="71"/>
        <v>8.2500000000000004E-2</v>
      </c>
      <c r="R331" s="5">
        <f t="shared" si="105"/>
        <v>494667.95235640486</v>
      </c>
      <c r="S331" s="5">
        <f t="shared" si="106"/>
        <v>1072774.6903354453</v>
      </c>
      <c r="T331" s="5">
        <f t="shared" si="72"/>
        <v>145332.04764359613</v>
      </c>
      <c r="U331" s="5">
        <f t="shared" si="73"/>
        <v>1567442.6426918502</v>
      </c>
      <c r="V331" s="150"/>
      <c r="W331" s="2">
        <v>326</v>
      </c>
      <c r="X331" s="118">
        <v>54758</v>
      </c>
      <c r="Y331" s="5">
        <f t="shared" si="107"/>
        <v>146163.79400834886</v>
      </c>
      <c r="Z331" s="5">
        <f t="shared" si="108"/>
        <v>4696.0932728280159</v>
      </c>
      <c r="AA331" s="5">
        <f t="shared" si="74"/>
        <v>3721.6679794390234</v>
      </c>
      <c r="AB331" s="35">
        <f t="shared" si="75"/>
        <v>0.30554773195554369</v>
      </c>
      <c r="AC331" s="5">
        <f t="shared" si="76"/>
        <v>974.42529338899249</v>
      </c>
      <c r="AD331" s="35">
        <f t="shared" si="77"/>
        <v>0.08</v>
      </c>
      <c r="AE331" s="5">
        <f t="shared" si="109"/>
        <v>497557.87397109001</v>
      </c>
      <c r="AF331" s="5">
        <f t="shared" si="110"/>
        <v>1033368.5329708434</v>
      </c>
      <c r="AG331" s="5">
        <f t="shared" si="78"/>
        <v>142442.12602890984</v>
      </c>
      <c r="AH331" s="5">
        <f t="shared" si="79"/>
        <v>1530926.4069419333</v>
      </c>
      <c r="AI331" s="150"/>
      <c r="AJ331" s="2">
        <v>326</v>
      </c>
      <c r="AK331" s="118">
        <v>54758</v>
      </c>
      <c r="AL331" s="5">
        <f t="shared" si="111"/>
        <v>143220.15333879879</v>
      </c>
      <c r="AM331" s="5">
        <f t="shared" si="112"/>
        <v>4585.0383715778862</v>
      </c>
      <c r="AN331" s="5">
        <f t="shared" si="80"/>
        <v>3660.0748812648108</v>
      </c>
      <c r="AO331" s="35">
        <f t="shared" si="81"/>
        <v>0.30666702661097778</v>
      </c>
      <c r="AP331" s="5">
        <f t="shared" si="82"/>
        <v>924.96349031307545</v>
      </c>
      <c r="AQ331" s="35">
        <f t="shared" si="83"/>
        <v>7.7499999999999999E-2</v>
      </c>
      <c r="AR331" s="5">
        <f t="shared" si="113"/>
        <v>500439.92154246598</v>
      </c>
      <c r="AS331" s="5">
        <f t="shared" si="114"/>
        <v>994282.58759192517</v>
      </c>
      <c r="AT331" s="5">
        <f t="shared" si="84"/>
        <v>139560.07845753396</v>
      </c>
      <c r="AU331" s="5">
        <f t="shared" si="85"/>
        <v>1494722.5091343911</v>
      </c>
      <c r="AV331" s="150"/>
      <c r="AW331" s="2">
        <v>326</v>
      </c>
      <c r="AX331" s="118">
        <v>54758</v>
      </c>
      <c r="AY331" s="5">
        <f t="shared" si="115"/>
        <v>140285.19734093026</v>
      </c>
      <c r="AZ331" s="5">
        <f t="shared" si="116"/>
        <v>4474.9728547377763</v>
      </c>
      <c r="BA331" s="5">
        <f t="shared" si="86"/>
        <v>3598.1903713569623</v>
      </c>
      <c r="BB331" s="35">
        <f t="shared" si="87"/>
        <v>0.30778931259118425</v>
      </c>
      <c r="BC331" s="5">
        <f t="shared" si="88"/>
        <v>876.78248338081403</v>
      </c>
      <c r="BD331" s="35">
        <f t="shared" si="89"/>
        <v>7.4999999999999997E-2</v>
      </c>
      <c r="BE331" s="5">
        <f t="shared" si="117"/>
        <v>503312.99303042691</v>
      </c>
      <c r="BF331" s="5">
        <f t="shared" si="118"/>
        <v>955528.15761408838</v>
      </c>
      <c r="BG331" s="5">
        <f t="shared" si="90"/>
        <v>136687.0069695733</v>
      </c>
      <c r="BH331" s="5">
        <f t="shared" si="91"/>
        <v>1458841.1506445152</v>
      </c>
      <c r="BI331" s="150"/>
      <c r="BJ331" s="2">
        <v>326</v>
      </c>
      <c r="BK331" s="118">
        <v>54758</v>
      </c>
      <c r="BL331" s="5">
        <f t="shared" si="119"/>
        <v>137360.07860379617</v>
      </c>
      <c r="BM331" s="5">
        <f t="shared" si="120"/>
        <v>4365.9281923596263</v>
      </c>
      <c r="BN331" s="5">
        <f t="shared" si="92"/>
        <v>3536.0443841283577</v>
      </c>
      <c r="BO331" s="35">
        <f t="shared" si="93"/>
        <v>0.30891459178567771</v>
      </c>
      <c r="BP331" s="5">
        <f t="shared" si="94"/>
        <v>829.88380823126852</v>
      </c>
      <c r="BQ331" s="35">
        <f t="shared" si="95"/>
        <v>7.2499999999999995E-2</v>
      </c>
      <c r="BR331" s="5">
        <f t="shared" si="121"/>
        <v>506175.96578033216</v>
      </c>
      <c r="BS331" s="5">
        <f t="shared" si="122"/>
        <v>917116.6249289054</v>
      </c>
      <c r="BT331" s="5">
        <f t="shared" si="96"/>
        <v>133824.03421966781</v>
      </c>
      <c r="BU331" s="5">
        <f t="shared" si="97"/>
        <v>1423292.5907092376</v>
      </c>
      <c r="BV331" s="150"/>
      <c r="BW331" s="2">
        <v>326</v>
      </c>
      <c r="BX331" s="118">
        <v>54758</v>
      </c>
      <c r="BY331" s="5">
        <f t="shared" si="123"/>
        <v>134445.96963572202</v>
      </c>
      <c r="BZ331" s="5">
        <f t="shared" si="124"/>
        <v>4257.9359691467689</v>
      </c>
      <c r="CA331" s="5">
        <f t="shared" si="98"/>
        <v>3473.6678129383904</v>
      </c>
      <c r="CB331" s="35">
        <f t="shared" si="99"/>
        <v>0.31004286605394327</v>
      </c>
      <c r="CC331" s="5">
        <f t="shared" si="100"/>
        <v>784.26815620837851</v>
      </c>
      <c r="CD331" s="35">
        <f t="shared" si="101"/>
        <v>7.0000000000000007E-2</v>
      </c>
      <c r="CE331" s="5">
        <f t="shared" si="125"/>
        <v>509027.69817721657</v>
      </c>
      <c r="CF331" s="5">
        <f t="shared" si="126"/>
        <v>879059.42776463064</v>
      </c>
      <c r="CG331" s="5">
        <f t="shared" si="102"/>
        <v>130972.30182278363</v>
      </c>
      <c r="CH331" s="5">
        <f t="shared" si="103"/>
        <v>1388087.1259418472</v>
      </c>
    </row>
    <row r="332" spans="9:86" ht="14.25" customHeight="1">
      <c r="I332" s="150"/>
      <c r="J332" s="2">
        <v>327</v>
      </c>
      <c r="K332" s="118">
        <v>54789</v>
      </c>
      <c r="L332" s="5">
        <f t="shared" si="104"/>
        <v>145332.04764359613</v>
      </c>
      <c r="M332" s="5">
        <f t="shared" si="67"/>
        <v>4808.1062659259223</v>
      </c>
      <c r="N332" s="5">
        <f t="shared" si="68"/>
        <v>3808.9484383761992</v>
      </c>
      <c r="O332" s="35">
        <f t="shared" si="69"/>
        <v>0.31450311202250802</v>
      </c>
      <c r="P332" s="5">
        <f t="shared" si="70"/>
        <v>999.15782754972338</v>
      </c>
      <c r="Q332" s="35">
        <f t="shared" si="71"/>
        <v>8.2500000000000004E-2</v>
      </c>
      <c r="R332" s="5">
        <f t="shared" si="105"/>
        <v>498476.90079478105</v>
      </c>
      <c r="S332" s="5">
        <f t="shared" si="106"/>
        <v>1073773.848162995</v>
      </c>
      <c r="T332" s="5">
        <f t="shared" si="72"/>
        <v>141523.09920521994</v>
      </c>
      <c r="U332" s="5">
        <f t="shared" si="73"/>
        <v>1572250.748957776</v>
      </c>
      <c r="V332" s="150"/>
      <c r="W332" s="2">
        <v>327</v>
      </c>
      <c r="X332" s="118">
        <v>54789</v>
      </c>
      <c r="Y332" s="5">
        <f t="shared" si="107"/>
        <v>142442.12602890984</v>
      </c>
      <c r="Z332" s="5">
        <f t="shared" si="108"/>
        <v>4696.0932728280159</v>
      </c>
      <c r="AA332" s="5">
        <f t="shared" si="74"/>
        <v>3746.4790993019501</v>
      </c>
      <c r="AB332" s="35">
        <f t="shared" si="75"/>
        <v>0.31562116099347493</v>
      </c>
      <c r="AC332" s="5">
        <f t="shared" si="76"/>
        <v>949.61417352606566</v>
      </c>
      <c r="AD332" s="35">
        <f t="shared" si="77"/>
        <v>0.08</v>
      </c>
      <c r="AE332" s="5">
        <f t="shared" si="109"/>
        <v>501304.35307039198</v>
      </c>
      <c r="AF332" s="5">
        <f t="shared" si="110"/>
        <v>1034318.1471443694</v>
      </c>
      <c r="AG332" s="5">
        <f t="shared" si="78"/>
        <v>138695.6469296079</v>
      </c>
      <c r="AH332" s="5">
        <f t="shared" si="79"/>
        <v>1535622.5002147614</v>
      </c>
      <c r="AI332" s="150"/>
      <c r="AJ332" s="2">
        <v>327</v>
      </c>
      <c r="AK332" s="118">
        <v>54789</v>
      </c>
      <c r="AL332" s="5">
        <f t="shared" si="111"/>
        <v>139560.07845753396</v>
      </c>
      <c r="AM332" s="5">
        <f t="shared" si="112"/>
        <v>4585.0383715778862</v>
      </c>
      <c r="AN332" s="5">
        <f t="shared" si="80"/>
        <v>3683.7128648729795</v>
      </c>
      <c r="AO332" s="35">
        <f t="shared" si="81"/>
        <v>0.31674211470099262</v>
      </c>
      <c r="AP332" s="5">
        <f t="shared" si="82"/>
        <v>901.32550670490684</v>
      </c>
      <c r="AQ332" s="35">
        <f t="shared" si="83"/>
        <v>7.7499999999999999E-2</v>
      </c>
      <c r="AR332" s="5">
        <f t="shared" si="113"/>
        <v>504123.63440733898</v>
      </c>
      <c r="AS332" s="5">
        <f t="shared" si="114"/>
        <v>995183.91309863003</v>
      </c>
      <c r="AT332" s="5">
        <f t="shared" si="84"/>
        <v>135876.36559266099</v>
      </c>
      <c r="AU332" s="5">
        <f t="shared" si="85"/>
        <v>1499307.5475059689</v>
      </c>
      <c r="AV332" s="150"/>
      <c r="AW332" s="2">
        <v>327</v>
      </c>
      <c r="AX332" s="118">
        <v>54789</v>
      </c>
      <c r="AY332" s="5">
        <f t="shared" si="115"/>
        <v>136687.0069695733</v>
      </c>
      <c r="AZ332" s="5">
        <f t="shared" si="116"/>
        <v>4474.9728547377763</v>
      </c>
      <c r="BA332" s="5">
        <f t="shared" si="86"/>
        <v>3620.6790611779434</v>
      </c>
      <c r="BB332" s="35">
        <f t="shared" si="87"/>
        <v>0.3178659749555196</v>
      </c>
      <c r="BC332" s="5">
        <f t="shared" si="88"/>
        <v>854.29379355983303</v>
      </c>
      <c r="BD332" s="35">
        <f t="shared" si="89"/>
        <v>7.4999999999999997E-2</v>
      </c>
      <c r="BE332" s="5">
        <f t="shared" si="117"/>
        <v>506933.67209160485</v>
      </c>
      <c r="BF332" s="5">
        <f t="shared" si="118"/>
        <v>956382.45140764827</v>
      </c>
      <c r="BG332" s="5">
        <f t="shared" si="90"/>
        <v>133066.32790839535</v>
      </c>
      <c r="BH332" s="5">
        <f t="shared" si="91"/>
        <v>1463316.1234992531</v>
      </c>
      <c r="BI332" s="150"/>
      <c r="BJ332" s="2">
        <v>327</v>
      </c>
      <c r="BK332" s="118">
        <v>54789</v>
      </c>
      <c r="BL332" s="5">
        <f t="shared" si="119"/>
        <v>133824.03421966781</v>
      </c>
      <c r="BM332" s="5">
        <f t="shared" si="120"/>
        <v>4365.9281923596263</v>
      </c>
      <c r="BN332" s="5">
        <f t="shared" si="92"/>
        <v>3557.4079856158</v>
      </c>
      <c r="BO332" s="35">
        <f t="shared" si="93"/>
        <v>0.31899274354050011</v>
      </c>
      <c r="BP332" s="5">
        <f t="shared" si="94"/>
        <v>808.52020674382629</v>
      </c>
      <c r="BQ332" s="35">
        <f t="shared" si="95"/>
        <v>7.2499999999999995E-2</v>
      </c>
      <c r="BR332" s="5">
        <f t="shared" si="121"/>
        <v>509733.37376594794</v>
      </c>
      <c r="BS332" s="5">
        <f t="shared" si="122"/>
        <v>917925.14513564925</v>
      </c>
      <c r="BT332" s="5">
        <f t="shared" si="96"/>
        <v>130266.626234052</v>
      </c>
      <c r="BU332" s="5">
        <f t="shared" si="97"/>
        <v>1427658.5189015972</v>
      </c>
      <c r="BV332" s="150"/>
      <c r="BW332" s="2">
        <v>327</v>
      </c>
      <c r="BX332" s="118">
        <v>54789</v>
      </c>
      <c r="BY332" s="5">
        <f t="shared" si="123"/>
        <v>130972.30182278363</v>
      </c>
      <c r="BZ332" s="5">
        <f t="shared" si="124"/>
        <v>4257.9359691467689</v>
      </c>
      <c r="CA332" s="5">
        <f t="shared" si="98"/>
        <v>3493.9308751805311</v>
      </c>
      <c r="CB332" s="35">
        <f t="shared" si="99"/>
        <v>0.32012242221181475</v>
      </c>
      <c r="CC332" s="5">
        <f t="shared" si="100"/>
        <v>764.00509396623784</v>
      </c>
      <c r="CD332" s="35">
        <f t="shared" si="101"/>
        <v>7.0000000000000007E-2</v>
      </c>
      <c r="CE332" s="5">
        <f t="shared" si="125"/>
        <v>512521.6290523971</v>
      </c>
      <c r="CF332" s="5">
        <f t="shared" si="126"/>
        <v>879823.43285859691</v>
      </c>
      <c r="CG332" s="5">
        <f t="shared" si="102"/>
        <v>127478.37094760309</v>
      </c>
      <c r="CH332" s="5">
        <f t="shared" si="103"/>
        <v>1392345.0619109939</v>
      </c>
    </row>
    <row r="333" spans="9:86" ht="14.25" customHeight="1">
      <c r="I333" s="150"/>
      <c r="J333" s="2">
        <v>328</v>
      </c>
      <c r="K333" s="118">
        <v>54820</v>
      </c>
      <c r="L333" s="5">
        <f t="shared" si="104"/>
        <v>141523.09920521994</v>
      </c>
      <c r="M333" s="5">
        <f t="shared" si="67"/>
        <v>4808.1062659259223</v>
      </c>
      <c r="N333" s="5">
        <f t="shared" si="68"/>
        <v>3835.1349588900353</v>
      </c>
      <c r="O333" s="35">
        <f t="shared" si="69"/>
        <v>0.32518804184711469</v>
      </c>
      <c r="P333" s="5">
        <f t="shared" si="70"/>
        <v>972.97130703588709</v>
      </c>
      <c r="Q333" s="35">
        <f t="shared" si="71"/>
        <v>8.2500000000000004E-2</v>
      </c>
      <c r="R333" s="5">
        <f t="shared" si="105"/>
        <v>502312.03575367108</v>
      </c>
      <c r="S333" s="5">
        <f t="shared" si="106"/>
        <v>1074746.819470031</v>
      </c>
      <c r="T333" s="5">
        <f t="shared" si="72"/>
        <v>137687.96424632991</v>
      </c>
      <c r="U333" s="5">
        <f t="shared" si="73"/>
        <v>1577058.855223702</v>
      </c>
      <c r="V333" s="150"/>
      <c r="W333" s="2">
        <v>328</v>
      </c>
      <c r="X333" s="118">
        <v>54820</v>
      </c>
      <c r="Y333" s="5">
        <f t="shared" si="107"/>
        <v>138695.6469296079</v>
      </c>
      <c r="Z333" s="5">
        <f t="shared" si="108"/>
        <v>4696.0932728280159</v>
      </c>
      <c r="AA333" s="5">
        <f t="shared" si="74"/>
        <v>3771.4556266306299</v>
      </c>
      <c r="AB333" s="35">
        <f t="shared" si="75"/>
        <v>0.32630777188369187</v>
      </c>
      <c r="AC333" s="5">
        <f t="shared" si="76"/>
        <v>924.63764619738606</v>
      </c>
      <c r="AD333" s="35">
        <f t="shared" si="77"/>
        <v>0.08</v>
      </c>
      <c r="AE333" s="5">
        <f t="shared" si="109"/>
        <v>505075.80869702261</v>
      </c>
      <c r="AF333" s="5">
        <f t="shared" si="110"/>
        <v>1035242.7847905668</v>
      </c>
      <c r="AG333" s="5">
        <f t="shared" si="78"/>
        <v>134924.19130297727</v>
      </c>
      <c r="AH333" s="5">
        <f t="shared" si="79"/>
        <v>1540318.5934875894</v>
      </c>
      <c r="AI333" s="150"/>
      <c r="AJ333" s="2">
        <v>328</v>
      </c>
      <c r="AK333" s="118">
        <v>54820</v>
      </c>
      <c r="AL333" s="5">
        <f t="shared" si="111"/>
        <v>135876.36559266099</v>
      </c>
      <c r="AM333" s="5">
        <f t="shared" si="112"/>
        <v>4585.0383715778862</v>
      </c>
      <c r="AN333" s="5">
        <f t="shared" si="80"/>
        <v>3707.5035104586173</v>
      </c>
      <c r="AO333" s="35">
        <f t="shared" si="81"/>
        <v>0.32743032190659671</v>
      </c>
      <c r="AP333" s="5">
        <f t="shared" si="82"/>
        <v>877.53486111926895</v>
      </c>
      <c r="AQ333" s="35">
        <f t="shared" si="83"/>
        <v>7.7499999999999999E-2</v>
      </c>
      <c r="AR333" s="5">
        <f t="shared" si="113"/>
        <v>507831.13791779761</v>
      </c>
      <c r="AS333" s="5">
        <f t="shared" si="114"/>
        <v>996061.44795974926</v>
      </c>
      <c r="AT333" s="5">
        <f t="shared" si="84"/>
        <v>132168.86208220237</v>
      </c>
      <c r="AU333" s="5">
        <f t="shared" si="85"/>
        <v>1503892.5858775468</v>
      </c>
      <c r="AV333" s="150"/>
      <c r="AW333" s="2">
        <v>328</v>
      </c>
      <c r="AX333" s="118">
        <v>54820</v>
      </c>
      <c r="AY333" s="5">
        <f t="shared" si="115"/>
        <v>133066.32790839535</v>
      </c>
      <c r="AZ333" s="5">
        <f t="shared" si="116"/>
        <v>4474.9728547377763</v>
      </c>
      <c r="BA333" s="5">
        <f t="shared" si="86"/>
        <v>3643.3083053103055</v>
      </c>
      <c r="BB333" s="35">
        <f t="shared" si="87"/>
        <v>0.32855569362236325</v>
      </c>
      <c r="BC333" s="5">
        <f t="shared" si="88"/>
        <v>831.66454942747089</v>
      </c>
      <c r="BD333" s="35">
        <f t="shared" si="89"/>
        <v>7.4999999999999997E-2</v>
      </c>
      <c r="BE333" s="5">
        <f t="shared" si="117"/>
        <v>510576.98039691517</v>
      </c>
      <c r="BF333" s="5">
        <f t="shared" si="118"/>
        <v>957214.11595707573</v>
      </c>
      <c r="BG333" s="5">
        <f t="shared" si="90"/>
        <v>129423.01960308505</v>
      </c>
      <c r="BH333" s="5">
        <f t="shared" si="91"/>
        <v>1467791.096353991</v>
      </c>
      <c r="BI333" s="150"/>
      <c r="BJ333" s="2">
        <v>328</v>
      </c>
      <c r="BK333" s="118">
        <v>54820</v>
      </c>
      <c r="BL333" s="5">
        <f t="shared" si="119"/>
        <v>130266.626234052</v>
      </c>
      <c r="BM333" s="5">
        <f t="shared" si="120"/>
        <v>4365.9281923596263</v>
      </c>
      <c r="BN333" s="5">
        <f t="shared" si="92"/>
        <v>3578.9006588622287</v>
      </c>
      <c r="BO333" s="35">
        <f t="shared" si="93"/>
        <v>0.32968388871285859</v>
      </c>
      <c r="BP333" s="5">
        <f t="shared" si="94"/>
        <v>787.02753349739749</v>
      </c>
      <c r="BQ333" s="35">
        <f t="shared" si="95"/>
        <v>7.2499999999999995E-2</v>
      </c>
      <c r="BR333" s="5">
        <f t="shared" si="121"/>
        <v>513312.2744248102</v>
      </c>
      <c r="BS333" s="5">
        <f t="shared" si="122"/>
        <v>918712.17266914668</v>
      </c>
      <c r="BT333" s="5">
        <f t="shared" si="96"/>
        <v>126687.72557518978</v>
      </c>
      <c r="BU333" s="5">
        <f t="shared" si="97"/>
        <v>1432024.4470939569</v>
      </c>
      <c r="BV333" s="150"/>
      <c r="BW333" s="2">
        <v>328</v>
      </c>
      <c r="BX333" s="118">
        <v>54820</v>
      </c>
      <c r="BY333" s="5">
        <f t="shared" si="123"/>
        <v>127478.37094760309</v>
      </c>
      <c r="BZ333" s="5">
        <f t="shared" si="124"/>
        <v>4257.9359691467689</v>
      </c>
      <c r="CA333" s="5">
        <f t="shared" si="98"/>
        <v>3514.3121386190842</v>
      </c>
      <c r="CB333" s="35">
        <f t="shared" si="99"/>
        <v>0.33081490883471276</v>
      </c>
      <c r="CC333" s="5">
        <f t="shared" si="100"/>
        <v>743.62383052768473</v>
      </c>
      <c r="CD333" s="35">
        <f t="shared" si="101"/>
        <v>7.0000000000000007E-2</v>
      </c>
      <c r="CE333" s="5">
        <f t="shared" si="125"/>
        <v>516035.94119101617</v>
      </c>
      <c r="CF333" s="5">
        <f t="shared" si="126"/>
        <v>880567.05668912455</v>
      </c>
      <c r="CG333" s="5">
        <f t="shared" si="102"/>
        <v>123964.058808984</v>
      </c>
      <c r="CH333" s="5">
        <f t="shared" si="103"/>
        <v>1396602.9978801408</v>
      </c>
    </row>
    <row r="334" spans="9:86" ht="14.25" customHeight="1">
      <c r="I334" s="150"/>
      <c r="J334" s="2">
        <v>329</v>
      </c>
      <c r="K334" s="118">
        <v>54848</v>
      </c>
      <c r="L334" s="5">
        <f t="shared" si="104"/>
        <v>137687.96424632991</v>
      </c>
      <c r="M334" s="5">
        <f t="shared" si="67"/>
        <v>4808.1062659259223</v>
      </c>
      <c r="N334" s="5">
        <f t="shared" si="68"/>
        <v>3861.5015117324042</v>
      </c>
      <c r="O334" s="35">
        <f t="shared" si="69"/>
        <v>0.33654370877245354</v>
      </c>
      <c r="P334" s="5">
        <f t="shared" si="70"/>
        <v>946.60475419351815</v>
      </c>
      <c r="Q334" s="35">
        <f t="shared" si="71"/>
        <v>8.2500000000000004E-2</v>
      </c>
      <c r="R334" s="5">
        <f t="shared" si="105"/>
        <v>506173.53726540349</v>
      </c>
      <c r="S334" s="5">
        <f t="shared" si="106"/>
        <v>1075693.4242242244</v>
      </c>
      <c r="T334" s="5">
        <f t="shared" si="72"/>
        <v>133826.4627345975</v>
      </c>
      <c r="U334" s="5">
        <f t="shared" si="73"/>
        <v>1581866.9614896278</v>
      </c>
      <c r="V334" s="150"/>
      <c r="W334" s="2">
        <v>329</v>
      </c>
      <c r="X334" s="118">
        <v>54848</v>
      </c>
      <c r="Y334" s="5">
        <f t="shared" si="107"/>
        <v>134924.19130297727</v>
      </c>
      <c r="Z334" s="5">
        <f t="shared" si="108"/>
        <v>4696.0932728280159</v>
      </c>
      <c r="AA334" s="5">
        <f t="shared" si="74"/>
        <v>3796.5986641415006</v>
      </c>
      <c r="AB334" s="35">
        <f t="shared" si="75"/>
        <v>0.33766505123898183</v>
      </c>
      <c r="AC334" s="5">
        <f t="shared" si="76"/>
        <v>899.49460868651522</v>
      </c>
      <c r="AD334" s="35">
        <f t="shared" si="77"/>
        <v>0.08</v>
      </c>
      <c r="AE334" s="5">
        <f t="shared" si="109"/>
        <v>508872.40736116411</v>
      </c>
      <c r="AF334" s="5">
        <f t="shared" si="110"/>
        <v>1036142.2793992533</v>
      </c>
      <c r="AG334" s="5">
        <f t="shared" si="78"/>
        <v>131127.59263883578</v>
      </c>
      <c r="AH334" s="5">
        <f t="shared" si="79"/>
        <v>1545014.6867604174</v>
      </c>
      <c r="AI334" s="150"/>
      <c r="AJ334" s="2">
        <v>329</v>
      </c>
      <c r="AK334" s="118">
        <v>54848</v>
      </c>
      <c r="AL334" s="5">
        <f t="shared" si="111"/>
        <v>132168.86208220237</v>
      </c>
      <c r="AM334" s="5">
        <f t="shared" si="112"/>
        <v>4585.0383715778862</v>
      </c>
      <c r="AN334" s="5">
        <f t="shared" si="80"/>
        <v>3731.4478039636624</v>
      </c>
      <c r="AO334" s="35">
        <f t="shared" si="81"/>
        <v>0.33878912886239937</v>
      </c>
      <c r="AP334" s="5">
        <f t="shared" si="82"/>
        <v>853.59056761422357</v>
      </c>
      <c r="AQ334" s="35">
        <f t="shared" si="83"/>
        <v>7.7499999999999999E-2</v>
      </c>
      <c r="AR334" s="5">
        <f t="shared" si="113"/>
        <v>511562.58572176128</v>
      </c>
      <c r="AS334" s="5">
        <f t="shared" si="114"/>
        <v>996915.03852736345</v>
      </c>
      <c r="AT334" s="5">
        <f t="shared" si="84"/>
        <v>128437.41427823871</v>
      </c>
      <c r="AU334" s="5">
        <f t="shared" si="85"/>
        <v>1508477.6242491247</v>
      </c>
      <c r="AV334" s="150"/>
      <c r="AW334" s="2">
        <v>329</v>
      </c>
      <c r="AX334" s="118">
        <v>54848</v>
      </c>
      <c r="AY334" s="5">
        <f t="shared" si="115"/>
        <v>129423.01960308505</v>
      </c>
      <c r="AZ334" s="5">
        <f t="shared" si="116"/>
        <v>4474.9728547377763</v>
      </c>
      <c r="BA334" s="5">
        <f t="shared" si="86"/>
        <v>3666.0789822184947</v>
      </c>
      <c r="BB334" s="35">
        <f t="shared" si="87"/>
        <v>0.33991594324981489</v>
      </c>
      <c r="BC334" s="5">
        <f t="shared" si="88"/>
        <v>808.89387251928144</v>
      </c>
      <c r="BD334" s="35">
        <f t="shared" si="89"/>
        <v>7.4999999999999997E-2</v>
      </c>
      <c r="BE334" s="5">
        <f t="shared" si="117"/>
        <v>514243.05937913369</v>
      </c>
      <c r="BF334" s="5">
        <f t="shared" si="118"/>
        <v>958023.00982959499</v>
      </c>
      <c r="BG334" s="5">
        <f t="shared" si="90"/>
        <v>125756.94062086656</v>
      </c>
      <c r="BH334" s="5">
        <f t="shared" si="91"/>
        <v>1472266.0692087286</v>
      </c>
      <c r="BI334" s="150"/>
      <c r="BJ334" s="2">
        <v>329</v>
      </c>
      <c r="BK334" s="118">
        <v>54848</v>
      </c>
      <c r="BL334" s="5">
        <f t="shared" si="119"/>
        <v>126687.72557518978</v>
      </c>
      <c r="BM334" s="5">
        <f t="shared" si="120"/>
        <v>4365.9281923596263</v>
      </c>
      <c r="BN334" s="5">
        <f t="shared" si="92"/>
        <v>3600.5231836761882</v>
      </c>
      <c r="BO334" s="35">
        <f t="shared" si="93"/>
        <v>0.34104549598588479</v>
      </c>
      <c r="BP334" s="5">
        <f t="shared" si="94"/>
        <v>765.40500868343815</v>
      </c>
      <c r="BQ334" s="35">
        <f t="shared" si="95"/>
        <v>7.2499999999999981E-2</v>
      </c>
      <c r="BR334" s="5">
        <f t="shared" si="121"/>
        <v>516912.79760848638</v>
      </c>
      <c r="BS334" s="5">
        <f t="shared" si="122"/>
        <v>919477.57767783012</v>
      </c>
      <c r="BT334" s="5">
        <f t="shared" si="96"/>
        <v>123087.20239151359</v>
      </c>
      <c r="BU334" s="5">
        <f t="shared" si="97"/>
        <v>1436390.3752863165</v>
      </c>
      <c r="BV334" s="150"/>
      <c r="BW334" s="2">
        <v>329</v>
      </c>
      <c r="BX334" s="118">
        <v>54848</v>
      </c>
      <c r="BY334" s="5">
        <f t="shared" si="123"/>
        <v>123964.058808984</v>
      </c>
      <c r="BZ334" s="5">
        <f t="shared" si="124"/>
        <v>4257.9359691467689</v>
      </c>
      <c r="CA334" s="5">
        <f t="shared" si="98"/>
        <v>3534.8122927610289</v>
      </c>
      <c r="CB334" s="35">
        <f t="shared" si="99"/>
        <v>0.34217778863221782</v>
      </c>
      <c r="CC334" s="5">
        <f t="shared" si="100"/>
        <v>723.12367638574005</v>
      </c>
      <c r="CD334" s="35">
        <f t="shared" si="101"/>
        <v>7.0000000000000007E-2</v>
      </c>
      <c r="CE334" s="5">
        <f t="shared" si="125"/>
        <v>519570.75348377723</v>
      </c>
      <c r="CF334" s="5">
        <f t="shared" si="126"/>
        <v>881290.18036551028</v>
      </c>
      <c r="CG334" s="5">
        <f t="shared" si="102"/>
        <v>120429.24651622298</v>
      </c>
      <c r="CH334" s="5">
        <f t="shared" si="103"/>
        <v>1400860.9338492875</v>
      </c>
    </row>
    <row r="335" spans="9:86" ht="14.25" customHeight="1">
      <c r="I335" s="150"/>
      <c r="J335" s="2">
        <v>330</v>
      </c>
      <c r="K335" s="118">
        <v>54879</v>
      </c>
      <c r="L335" s="5">
        <f t="shared" si="104"/>
        <v>133826.4627345975</v>
      </c>
      <c r="M335" s="5">
        <f t="shared" si="67"/>
        <v>4808.1062659259223</v>
      </c>
      <c r="N335" s="5">
        <f t="shared" si="68"/>
        <v>3888.0493346255644</v>
      </c>
      <c r="O335" s="35">
        <f t="shared" si="69"/>
        <v>0.34863502376234345</v>
      </c>
      <c r="P335" s="5">
        <f t="shared" si="70"/>
        <v>920.05693130035786</v>
      </c>
      <c r="Q335" s="35">
        <f t="shared" si="71"/>
        <v>8.2500000000000004E-2</v>
      </c>
      <c r="R335" s="5">
        <f t="shared" si="105"/>
        <v>510061.58660002903</v>
      </c>
      <c r="S335" s="5">
        <f t="shared" si="106"/>
        <v>1076613.4811555247</v>
      </c>
      <c r="T335" s="5">
        <f t="shared" si="72"/>
        <v>129938.41339997193</v>
      </c>
      <c r="U335" s="5">
        <f t="shared" si="73"/>
        <v>1586675.0677555539</v>
      </c>
      <c r="V335" s="150"/>
      <c r="W335" s="2">
        <v>330</v>
      </c>
      <c r="X335" s="118">
        <v>54879</v>
      </c>
      <c r="Y335" s="5">
        <f t="shared" si="107"/>
        <v>131127.59263883578</v>
      </c>
      <c r="Z335" s="5">
        <f t="shared" si="108"/>
        <v>4696.0932728280159</v>
      </c>
      <c r="AA335" s="5">
        <f t="shared" si="74"/>
        <v>3821.9093219024439</v>
      </c>
      <c r="AB335" s="35">
        <f t="shared" si="75"/>
        <v>0.34975790327478495</v>
      </c>
      <c r="AC335" s="5">
        <f t="shared" si="76"/>
        <v>874.18395092557193</v>
      </c>
      <c r="AD335" s="35">
        <f t="shared" si="77"/>
        <v>0.08</v>
      </c>
      <c r="AE335" s="5">
        <f t="shared" si="109"/>
        <v>512694.31668306654</v>
      </c>
      <c r="AF335" s="5">
        <f t="shared" si="110"/>
        <v>1037016.4633501789</v>
      </c>
      <c r="AG335" s="5">
        <f t="shared" si="78"/>
        <v>127305.68331693333</v>
      </c>
      <c r="AH335" s="5">
        <f t="shared" si="79"/>
        <v>1549710.7800332454</v>
      </c>
      <c r="AI335" s="150"/>
      <c r="AJ335" s="2">
        <v>330</v>
      </c>
      <c r="AK335" s="118">
        <v>54879</v>
      </c>
      <c r="AL335" s="5">
        <f t="shared" si="111"/>
        <v>128437.41427823871</v>
      </c>
      <c r="AM335" s="5">
        <f t="shared" si="112"/>
        <v>4585.0383715778862</v>
      </c>
      <c r="AN335" s="5">
        <f t="shared" si="80"/>
        <v>3755.5467376975948</v>
      </c>
      <c r="AO335" s="35">
        <f t="shared" si="81"/>
        <v>0.35088343303721287</v>
      </c>
      <c r="AP335" s="5">
        <f t="shared" si="82"/>
        <v>829.4916338802916</v>
      </c>
      <c r="AQ335" s="35">
        <f t="shared" si="83"/>
        <v>7.7499999999999999E-2</v>
      </c>
      <c r="AR335" s="5">
        <f t="shared" si="113"/>
        <v>515318.1324594589</v>
      </c>
      <c r="AS335" s="5">
        <f t="shared" si="114"/>
        <v>997744.53016124375</v>
      </c>
      <c r="AT335" s="5">
        <f t="shared" si="84"/>
        <v>124681.8675405411</v>
      </c>
      <c r="AU335" s="5">
        <f t="shared" si="85"/>
        <v>1513062.6626207028</v>
      </c>
      <c r="AV335" s="150"/>
      <c r="AW335" s="2">
        <v>330</v>
      </c>
      <c r="AX335" s="118">
        <v>54879</v>
      </c>
      <c r="AY335" s="5">
        <f t="shared" si="115"/>
        <v>125756.94062086656</v>
      </c>
      <c r="AZ335" s="5">
        <f t="shared" si="116"/>
        <v>4474.9728547377763</v>
      </c>
      <c r="BA335" s="5">
        <f t="shared" si="86"/>
        <v>3688.9919758573606</v>
      </c>
      <c r="BB335" s="35">
        <f t="shared" si="87"/>
        <v>0.35201161456167818</v>
      </c>
      <c r="BC335" s="5">
        <f t="shared" si="88"/>
        <v>785.98087888041596</v>
      </c>
      <c r="BD335" s="35">
        <f t="shared" si="89"/>
        <v>7.4999999999999997E-2</v>
      </c>
      <c r="BE335" s="5">
        <f t="shared" si="117"/>
        <v>517932.05135499104</v>
      </c>
      <c r="BF335" s="5">
        <f t="shared" si="118"/>
        <v>958808.99070847535</v>
      </c>
      <c r="BG335" s="5">
        <f t="shared" si="90"/>
        <v>122067.94864500919</v>
      </c>
      <c r="BH335" s="5">
        <f t="shared" si="91"/>
        <v>1476741.0420634663</v>
      </c>
      <c r="BI335" s="150"/>
      <c r="BJ335" s="2">
        <v>330</v>
      </c>
      <c r="BK335" s="118">
        <v>54879</v>
      </c>
      <c r="BL335" s="5">
        <f t="shared" si="119"/>
        <v>123087.20239151359</v>
      </c>
      <c r="BM335" s="5">
        <f t="shared" si="120"/>
        <v>4365.9281923596263</v>
      </c>
      <c r="BN335" s="5">
        <f t="shared" si="92"/>
        <v>3622.2763445775649</v>
      </c>
      <c r="BO335" s="35">
        <f t="shared" si="93"/>
        <v>0.35314244933986483</v>
      </c>
      <c r="BP335" s="5">
        <f t="shared" si="94"/>
        <v>743.65184778206128</v>
      </c>
      <c r="BQ335" s="35">
        <f t="shared" si="95"/>
        <v>7.2499999999999995E-2</v>
      </c>
      <c r="BR335" s="5">
        <f t="shared" si="121"/>
        <v>520535.07395306393</v>
      </c>
      <c r="BS335" s="5">
        <f t="shared" si="122"/>
        <v>920221.2295256122</v>
      </c>
      <c r="BT335" s="5">
        <f t="shared" si="96"/>
        <v>119464.92604693603</v>
      </c>
      <c r="BU335" s="5">
        <f t="shared" si="97"/>
        <v>1440756.3034786761</v>
      </c>
      <c r="BV335" s="150"/>
      <c r="BW335" s="2">
        <v>330</v>
      </c>
      <c r="BX335" s="118">
        <v>54879</v>
      </c>
      <c r="BY335" s="5">
        <f t="shared" si="123"/>
        <v>120429.24651622298</v>
      </c>
      <c r="BZ335" s="5">
        <f t="shared" si="124"/>
        <v>4257.9359691467689</v>
      </c>
      <c r="CA335" s="5">
        <f t="shared" si="98"/>
        <v>3555.4320311354682</v>
      </c>
      <c r="CB335" s="35">
        <f t="shared" si="99"/>
        <v>0.35427593884246555</v>
      </c>
      <c r="CC335" s="5">
        <f t="shared" si="100"/>
        <v>702.50393801130076</v>
      </c>
      <c r="CD335" s="35">
        <f t="shared" si="101"/>
        <v>7.0000000000000007E-2</v>
      </c>
      <c r="CE335" s="5">
        <f t="shared" si="125"/>
        <v>523126.18551491271</v>
      </c>
      <c r="CF335" s="5">
        <f t="shared" si="126"/>
        <v>881992.68430352153</v>
      </c>
      <c r="CG335" s="5">
        <f t="shared" si="102"/>
        <v>116873.81448508751</v>
      </c>
      <c r="CH335" s="5">
        <f t="shared" si="103"/>
        <v>1405118.8698184341</v>
      </c>
    </row>
    <row r="336" spans="9:86" ht="14.25" customHeight="1">
      <c r="I336" s="150"/>
      <c r="J336" s="2">
        <v>331</v>
      </c>
      <c r="K336" s="118">
        <v>54909</v>
      </c>
      <c r="L336" s="5">
        <f t="shared" si="104"/>
        <v>129938.41339997193</v>
      </c>
      <c r="M336" s="5">
        <f t="shared" si="67"/>
        <v>4808.1062659259223</v>
      </c>
      <c r="N336" s="5">
        <f t="shared" si="68"/>
        <v>3914.7796738011152</v>
      </c>
      <c r="O336" s="35">
        <f t="shared" si="69"/>
        <v>0.36153555254680009</v>
      </c>
      <c r="P336" s="5">
        <f t="shared" si="70"/>
        <v>893.32659212480701</v>
      </c>
      <c r="Q336" s="35">
        <f t="shared" si="71"/>
        <v>8.2500000000000004E-2</v>
      </c>
      <c r="R336" s="5">
        <f t="shared" si="105"/>
        <v>513976.36627383012</v>
      </c>
      <c r="S336" s="5">
        <f t="shared" si="106"/>
        <v>1077506.8077476495</v>
      </c>
      <c r="T336" s="5">
        <f t="shared" si="72"/>
        <v>126023.63372617082</v>
      </c>
      <c r="U336" s="5">
        <f t="shared" si="73"/>
        <v>1591483.1740214797</v>
      </c>
      <c r="V336" s="150"/>
      <c r="W336" s="2">
        <v>331</v>
      </c>
      <c r="X336" s="118">
        <v>54909</v>
      </c>
      <c r="Y336" s="5">
        <f t="shared" si="107"/>
        <v>127305.68331693333</v>
      </c>
      <c r="Z336" s="5">
        <f t="shared" si="108"/>
        <v>4696.0932728280159</v>
      </c>
      <c r="AA336" s="5">
        <f t="shared" si="74"/>
        <v>3847.3887173817939</v>
      </c>
      <c r="AB336" s="35">
        <f t="shared" si="75"/>
        <v>0.36265988607627614</v>
      </c>
      <c r="AC336" s="5">
        <f t="shared" si="76"/>
        <v>848.70455544622223</v>
      </c>
      <c r="AD336" s="35">
        <f t="shared" si="77"/>
        <v>0.08</v>
      </c>
      <c r="AE336" s="5">
        <f t="shared" si="109"/>
        <v>516541.70540044835</v>
      </c>
      <c r="AF336" s="5">
        <f t="shared" si="110"/>
        <v>1037865.1679056251</v>
      </c>
      <c r="AG336" s="5">
        <f t="shared" si="78"/>
        <v>123458.29459955153</v>
      </c>
      <c r="AH336" s="5">
        <f t="shared" si="79"/>
        <v>1554406.8733060735</v>
      </c>
      <c r="AI336" s="150"/>
      <c r="AJ336" s="2">
        <v>331</v>
      </c>
      <c r="AK336" s="118">
        <v>54909</v>
      </c>
      <c r="AL336" s="5">
        <f t="shared" si="111"/>
        <v>124681.8675405411</v>
      </c>
      <c r="AM336" s="5">
        <f t="shared" si="112"/>
        <v>4585.0383715778862</v>
      </c>
      <c r="AN336" s="5">
        <f t="shared" si="80"/>
        <v>3779.8013103785584</v>
      </c>
      <c r="AO336" s="35">
        <f t="shared" si="81"/>
        <v>0.3637867848730641</v>
      </c>
      <c r="AP336" s="5">
        <f t="shared" si="82"/>
        <v>805.23706119932797</v>
      </c>
      <c r="AQ336" s="35">
        <f t="shared" si="83"/>
        <v>7.7499999999999999E-2</v>
      </c>
      <c r="AR336" s="5">
        <f t="shared" si="113"/>
        <v>519097.93376983743</v>
      </c>
      <c r="AS336" s="5">
        <f t="shared" si="114"/>
        <v>998549.76722244313</v>
      </c>
      <c r="AT336" s="5">
        <f t="shared" si="84"/>
        <v>120902.06623016254</v>
      </c>
      <c r="AU336" s="5">
        <f t="shared" si="85"/>
        <v>1517647.7009922806</v>
      </c>
      <c r="AV336" s="150"/>
      <c r="AW336" s="2">
        <v>331</v>
      </c>
      <c r="AX336" s="118">
        <v>54909</v>
      </c>
      <c r="AY336" s="5">
        <f t="shared" si="115"/>
        <v>122067.94864500919</v>
      </c>
      <c r="AZ336" s="5">
        <f t="shared" si="116"/>
        <v>4474.9728547377763</v>
      </c>
      <c r="BA336" s="5">
        <f t="shared" si="86"/>
        <v>3712.048175706469</v>
      </c>
      <c r="BB336" s="35">
        <f t="shared" si="87"/>
        <v>0.36491625035839292</v>
      </c>
      <c r="BC336" s="5">
        <f t="shared" si="88"/>
        <v>762.92467903130739</v>
      </c>
      <c r="BD336" s="35">
        <f t="shared" si="89"/>
        <v>7.4999999999999997E-2</v>
      </c>
      <c r="BE336" s="5">
        <f t="shared" si="117"/>
        <v>521644.09953069751</v>
      </c>
      <c r="BF336" s="5">
        <f t="shared" si="118"/>
        <v>959571.91538750671</v>
      </c>
      <c r="BG336" s="5">
        <f t="shared" si="90"/>
        <v>118355.90046930272</v>
      </c>
      <c r="BH336" s="5">
        <f t="shared" si="91"/>
        <v>1481216.0149182042</v>
      </c>
      <c r="BI336" s="150"/>
      <c r="BJ336" s="2">
        <v>331</v>
      </c>
      <c r="BK336" s="118">
        <v>54909</v>
      </c>
      <c r="BL336" s="5">
        <f t="shared" si="119"/>
        <v>119464.92604693603</v>
      </c>
      <c r="BM336" s="5">
        <f t="shared" si="120"/>
        <v>4365.9281923596263</v>
      </c>
      <c r="BN336" s="5">
        <f t="shared" si="92"/>
        <v>3644.1609308260545</v>
      </c>
      <c r="BO336" s="35">
        <f t="shared" si="93"/>
        <v>0.36604828393508404</v>
      </c>
      <c r="BP336" s="5">
        <f t="shared" si="94"/>
        <v>721.76726153357185</v>
      </c>
      <c r="BQ336" s="35">
        <f t="shared" si="95"/>
        <v>7.2499999999999995E-2</v>
      </c>
      <c r="BR336" s="5">
        <f t="shared" si="121"/>
        <v>524179.23488388996</v>
      </c>
      <c r="BS336" s="5">
        <f t="shared" si="122"/>
        <v>920942.99678714573</v>
      </c>
      <c r="BT336" s="5">
        <f t="shared" si="96"/>
        <v>115820.76511610998</v>
      </c>
      <c r="BU336" s="5">
        <f t="shared" si="97"/>
        <v>1445122.2316710358</v>
      </c>
      <c r="BV336" s="150"/>
      <c r="BW336" s="2">
        <v>331</v>
      </c>
      <c r="BX336" s="118">
        <v>54909</v>
      </c>
      <c r="BY336" s="5">
        <f t="shared" si="123"/>
        <v>116873.81448508751</v>
      </c>
      <c r="BZ336" s="5">
        <f t="shared" si="124"/>
        <v>4257.9359691467689</v>
      </c>
      <c r="CA336" s="5">
        <f t="shared" si="98"/>
        <v>3576.1720513170917</v>
      </c>
      <c r="CB336" s="35">
        <f t="shared" si="99"/>
        <v>0.367182886986894</v>
      </c>
      <c r="CC336" s="5">
        <f t="shared" si="100"/>
        <v>681.76391782967721</v>
      </c>
      <c r="CD336" s="35">
        <f t="shared" si="101"/>
        <v>7.0000000000000007E-2</v>
      </c>
      <c r="CE336" s="5">
        <f t="shared" si="125"/>
        <v>526702.35756622977</v>
      </c>
      <c r="CF336" s="5">
        <f t="shared" si="126"/>
        <v>882674.44822135125</v>
      </c>
      <c r="CG336" s="5">
        <f t="shared" si="102"/>
        <v>113297.64243377042</v>
      </c>
      <c r="CH336" s="5">
        <f t="shared" si="103"/>
        <v>1409376.805787581</v>
      </c>
    </row>
    <row r="337" spans="9:86" ht="14.25" customHeight="1">
      <c r="I337" s="150"/>
      <c r="J337" s="2">
        <v>332</v>
      </c>
      <c r="K337" s="118">
        <v>54940</v>
      </c>
      <c r="L337" s="5">
        <f t="shared" si="104"/>
        <v>126023.63372617082</v>
      </c>
      <c r="M337" s="5">
        <f t="shared" si="67"/>
        <v>4808.1062659259223</v>
      </c>
      <c r="N337" s="5">
        <f t="shared" si="68"/>
        <v>3941.6937840584978</v>
      </c>
      <c r="O337" s="35">
        <f t="shared" si="69"/>
        <v>0.37532900782307238</v>
      </c>
      <c r="P337" s="5">
        <f t="shared" si="70"/>
        <v>866.41248186742439</v>
      </c>
      <c r="Q337" s="35">
        <f t="shared" si="71"/>
        <v>8.2500000000000004E-2</v>
      </c>
      <c r="R337" s="5">
        <f t="shared" si="105"/>
        <v>517918.06005788862</v>
      </c>
      <c r="S337" s="5">
        <f t="shared" si="106"/>
        <v>1078373.220229517</v>
      </c>
      <c r="T337" s="5">
        <f t="shared" si="72"/>
        <v>122081.93994211232</v>
      </c>
      <c r="U337" s="5">
        <f t="shared" si="73"/>
        <v>1596291.2802874055</v>
      </c>
      <c r="V337" s="150"/>
      <c r="W337" s="2">
        <v>332</v>
      </c>
      <c r="X337" s="118">
        <v>54940</v>
      </c>
      <c r="Y337" s="5">
        <f t="shared" si="107"/>
        <v>123458.29459955153</v>
      </c>
      <c r="Z337" s="5">
        <f t="shared" si="108"/>
        <v>4696.0932728280159</v>
      </c>
      <c r="AA337" s="5">
        <f t="shared" si="74"/>
        <v>3873.0379754976721</v>
      </c>
      <c r="AB337" s="35">
        <f t="shared" si="75"/>
        <v>0.37645470364484435</v>
      </c>
      <c r="AC337" s="5">
        <f t="shared" si="76"/>
        <v>823.05529733034359</v>
      </c>
      <c r="AD337" s="35">
        <f t="shared" si="77"/>
        <v>0.08</v>
      </c>
      <c r="AE337" s="5">
        <f t="shared" si="109"/>
        <v>520414.74337594601</v>
      </c>
      <c r="AF337" s="5">
        <f t="shared" si="110"/>
        <v>1038688.2232029554</v>
      </c>
      <c r="AG337" s="5">
        <f t="shared" si="78"/>
        <v>119585.25662405386</v>
      </c>
      <c r="AH337" s="5">
        <f t="shared" si="79"/>
        <v>1559102.9665789015</v>
      </c>
      <c r="AI337" s="150"/>
      <c r="AJ337" s="2">
        <v>332</v>
      </c>
      <c r="AK337" s="118">
        <v>54940</v>
      </c>
      <c r="AL337" s="5">
        <f t="shared" si="111"/>
        <v>120902.06623016254</v>
      </c>
      <c r="AM337" s="5">
        <f t="shared" si="112"/>
        <v>4585.0383715778862</v>
      </c>
      <c r="AN337" s="5">
        <f t="shared" si="80"/>
        <v>3804.2125271747532</v>
      </c>
      <c r="AO337" s="35">
        <f t="shared" si="81"/>
        <v>0.37758287967710658</v>
      </c>
      <c r="AP337" s="5">
        <f t="shared" si="82"/>
        <v>780.82584440313303</v>
      </c>
      <c r="AQ337" s="35">
        <f t="shared" si="83"/>
        <v>7.7499999999999999E-2</v>
      </c>
      <c r="AR337" s="5">
        <f t="shared" si="113"/>
        <v>522902.14629701216</v>
      </c>
      <c r="AS337" s="5">
        <f t="shared" si="114"/>
        <v>999330.59306684625</v>
      </c>
      <c r="AT337" s="5">
        <f t="shared" si="84"/>
        <v>117097.85370298779</v>
      </c>
      <c r="AU337" s="5">
        <f t="shared" si="85"/>
        <v>1522232.7393638585</v>
      </c>
      <c r="AV337" s="150"/>
      <c r="AW337" s="2">
        <v>332</v>
      </c>
      <c r="AX337" s="118">
        <v>54940</v>
      </c>
      <c r="AY337" s="5">
        <f t="shared" si="115"/>
        <v>118355.90046930272</v>
      </c>
      <c r="AZ337" s="5">
        <f t="shared" si="116"/>
        <v>4474.9728547377763</v>
      </c>
      <c r="BA337" s="5">
        <f t="shared" si="86"/>
        <v>3735.2484768046343</v>
      </c>
      <c r="BB337" s="35">
        <f t="shared" si="87"/>
        <v>0.37871353725436857</v>
      </c>
      <c r="BC337" s="5">
        <f t="shared" si="88"/>
        <v>739.72437793314191</v>
      </c>
      <c r="BD337" s="35">
        <f t="shared" si="89"/>
        <v>7.4999999999999983E-2</v>
      </c>
      <c r="BE337" s="5">
        <f t="shared" si="117"/>
        <v>525379.34800750215</v>
      </c>
      <c r="BF337" s="5">
        <f t="shared" si="118"/>
        <v>960311.6397654399</v>
      </c>
      <c r="BG337" s="5">
        <f t="shared" si="90"/>
        <v>114620.65199249808</v>
      </c>
      <c r="BH337" s="5">
        <f t="shared" si="91"/>
        <v>1485690.9877729421</v>
      </c>
      <c r="BI337" s="150"/>
      <c r="BJ337" s="2">
        <v>332</v>
      </c>
      <c r="BK337" s="118">
        <v>54940</v>
      </c>
      <c r="BL337" s="5">
        <f t="shared" si="119"/>
        <v>115820.76511610998</v>
      </c>
      <c r="BM337" s="5">
        <f t="shared" si="120"/>
        <v>4365.9281923596263</v>
      </c>
      <c r="BN337" s="5">
        <f t="shared" si="92"/>
        <v>3666.1777364497952</v>
      </c>
      <c r="BO337" s="35">
        <f t="shared" si="93"/>
        <v>0.3798466776945702</v>
      </c>
      <c r="BP337" s="5">
        <f t="shared" si="94"/>
        <v>699.75045590983109</v>
      </c>
      <c r="BQ337" s="35">
        <f t="shared" si="95"/>
        <v>7.2499999999999995E-2</v>
      </c>
      <c r="BR337" s="5">
        <f t="shared" si="121"/>
        <v>527845.41262033978</v>
      </c>
      <c r="BS337" s="5">
        <f t="shared" si="122"/>
        <v>921642.74724305561</v>
      </c>
      <c r="BT337" s="5">
        <f t="shared" si="96"/>
        <v>112154.58737966018</v>
      </c>
      <c r="BU337" s="5">
        <f t="shared" si="97"/>
        <v>1449488.1598633954</v>
      </c>
      <c r="BV337" s="150"/>
      <c r="BW337" s="2">
        <v>332</v>
      </c>
      <c r="BX337" s="118">
        <v>54940</v>
      </c>
      <c r="BY337" s="5">
        <f t="shared" si="123"/>
        <v>113297.64243377042</v>
      </c>
      <c r="BZ337" s="5">
        <f t="shared" si="124"/>
        <v>4257.9359691467689</v>
      </c>
      <c r="CA337" s="5">
        <f t="shared" si="98"/>
        <v>3597.0330549497749</v>
      </c>
      <c r="CB337" s="35">
        <f t="shared" si="99"/>
        <v>0.38098230229838714</v>
      </c>
      <c r="CC337" s="5">
        <f t="shared" si="100"/>
        <v>660.90291419699417</v>
      </c>
      <c r="CD337" s="35">
        <f t="shared" si="101"/>
        <v>7.0000000000000007E-2</v>
      </c>
      <c r="CE337" s="5">
        <f t="shared" si="125"/>
        <v>530299.3906211796</v>
      </c>
      <c r="CF337" s="5">
        <f t="shared" si="126"/>
        <v>883335.3511355482</v>
      </c>
      <c r="CG337" s="5">
        <f t="shared" si="102"/>
        <v>109700.60937882065</v>
      </c>
      <c r="CH337" s="5">
        <f t="shared" si="103"/>
        <v>1413634.7417567279</v>
      </c>
    </row>
    <row r="338" spans="9:86" ht="14.25" customHeight="1">
      <c r="I338" s="150"/>
      <c r="J338" s="2">
        <v>333</v>
      </c>
      <c r="K338" s="118">
        <v>54970</v>
      </c>
      <c r="L338" s="5">
        <f t="shared" si="104"/>
        <v>122081.93994211232</v>
      </c>
      <c r="M338" s="5">
        <f t="shared" si="67"/>
        <v>4808.1062659259223</v>
      </c>
      <c r="N338" s="5">
        <f t="shared" si="68"/>
        <v>3968.7929288239002</v>
      </c>
      <c r="O338" s="35">
        <f t="shared" si="69"/>
        <v>0.39011106121404548</v>
      </c>
      <c r="P338" s="5">
        <f t="shared" si="70"/>
        <v>839.31333710202227</v>
      </c>
      <c r="Q338" s="35">
        <f t="shared" si="71"/>
        <v>8.2500000000000004E-2</v>
      </c>
      <c r="R338" s="5">
        <f t="shared" si="105"/>
        <v>521886.85298671253</v>
      </c>
      <c r="S338" s="5">
        <f t="shared" si="106"/>
        <v>1079212.533566619</v>
      </c>
      <c r="T338" s="5">
        <f t="shared" si="72"/>
        <v>118113.14701328843</v>
      </c>
      <c r="U338" s="5">
        <f t="shared" si="73"/>
        <v>1601099.3865533315</v>
      </c>
      <c r="V338" s="150"/>
      <c r="W338" s="2">
        <v>333</v>
      </c>
      <c r="X338" s="118">
        <v>54970</v>
      </c>
      <c r="Y338" s="5">
        <f t="shared" si="107"/>
        <v>119585.25662405386</v>
      </c>
      <c r="Z338" s="5">
        <f t="shared" si="108"/>
        <v>4696.0932728280159</v>
      </c>
      <c r="AA338" s="5">
        <f t="shared" si="74"/>
        <v>3898.8582286676569</v>
      </c>
      <c r="AB338" s="35">
        <f t="shared" si="75"/>
        <v>0.39123801766881938</v>
      </c>
      <c r="AC338" s="5">
        <f t="shared" si="76"/>
        <v>797.23504416035905</v>
      </c>
      <c r="AD338" s="35">
        <f t="shared" si="77"/>
        <v>7.9999999999999988E-2</v>
      </c>
      <c r="AE338" s="5">
        <f t="shared" si="109"/>
        <v>524313.60160461371</v>
      </c>
      <c r="AF338" s="5">
        <f t="shared" si="110"/>
        <v>1039485.4582471158</v>
      </c>
      <c r="AG338" s="5">
        <f t="shared" si="78"/>
        <v>115686.3983953862</v>
      </c>
      <c r="AH338" s="5">
        <f t="shared" si="79"/>
        <v>1563799.0598517295</v>
      </c>
      <c r="AI338" s="150"/>
      <c r="AJ338" s="2">
        <v>333</v>
      </c>
      <c r="AK338" s="118">
        <v>54970</v>
      </c>
      <c r="AL338" s="5">
        <f t="shared" si="111"/>
        <v>117097.85370298779</v>
      </c>
      <c r="AM338" s="5">
        <f t="shared" si="112"/>
        <v>4585.0383715778862</v>
      </c>
      <c r="AN338" s="5">
        <f t="shared" si="80"/>
        <v>3828.7813997460898</v>
      </c>
      <c r="AO338" s="35">
        <f t="shared" si="81"/>
        <v>0.39236736920465665</v>
      </c>
      <c r="AP338" s="5">
        <f t="shared" si="82"/>
        <v>756.25697183179614</v>
      </c>
      <c r="AQ338" s="35">
        <f t="shared" si="83"/>
        <v>7.7499999999999999E-2</v>
      </c>
      <c r="AR338" s="5">
        <f t="shared" si="113"/>
        <v>526730.9276967583</v>
      </c>
      <c r="AS338" s="5">
        <f t="shared" si="114"/>
        <v>1000086.850038678</v>
      </c>
      <c r="AT338" s="5">
        <f t="shared" si="84"/>
        <v>113269.0723032417</v>
      </c>
      <c r="AU338" s="5">
        <f t="shared" si="85"/>
        <v>1526817.7777354363</v>
      </c>
      <c r="AV338" s="150"/>
      <c r="AW338" s="2">
        <v>333</v>
      </c>
      <c r="AX338" s="118">
        <v>54970</v>
      </c>
      <c r="AY338" s="5">
        <f t="shared" si="115"/>
        <v>114620.65199249808</v>
      </c>
      <c r="AZ338" s="5">
        <f t="shared" si="116"/>
        <v>4474.9728547377763</v>
      </c>
      <c r="BA338" s="5">
        <f t="shared" si="86"/>
        <v>3758.5937797846632</v>
      </c>
      <c r="BB338" s="35">
        <f t="shared" si="87"/>
        <v>0.39349911707331731</v>
      </c>
      <c r="BC338" s="5">
        <f t="shared" si="88"/>
        <v>716.37907495311299</v>
      </c>
      <c r="BD338" s="35">
        <f t="shared" si="89"/>
        <v>7.4999999999999997E-2</v>
      </c>
      <c r="BE338" s="5">
        <f t="shared" si="117"/>
        <v>529137.94178728678</v>
      </c>
      <c r="BF338" s="5">
        <f t="shared" si="118"/>
        <v>961028.01884039305</v>
      </c>
      <c r="BG338" s="5">
        <f t="shared" si="90"/>
        <v>110862.05821271343</v>
      </c>
      <c r="BH338" s="5">
        <f t="shared" si="91"/>
        <v>1490165.9606276797</v>
      </c>
      <c r="BI338" s="150"/>
      <c r="BJ338" s="2">
        <v>333</v>
      </c>
      <c r="BK338" s="118">
        <v>54970</v>
      </c>
      <c r="BL338" s="5">
        <f t="shared" si="119"/>
        <v>112154.58737966018</v>
      </c>
      <c r="BM338" s="5">
        <f t="shared" si="120"/>
        <v>4365.9281923596263</v>
      </c>
      <c r="BN338" s="5">
        <f t="shared" si="92"/>
        <v>3688.3275602741796</v>
      </c>
      <c r="BO338" s="35">
        <f t="shared" si="93"/>
        <v>0.39463326251171182</v>
      </c>
      <c r="BP338" s="5">
        <f t="shared" si="94"/>
        <v>677.60063208544693</v>
      </c>
      <c r="BQ338" s="35">
        <f t="shared" si="95"/>
        <v>7.2499999999999995E-2</v>
      </c>
      <c r="BR338" s="5">
        <f t="shared" si="121"/>
        <v>531533.74018061394</v>
      </c>
      <c r="BS338" s="5">
        <f t="shared" si="122"/>
        <v>922320.34787514107</v>
      </c>
      <c r="BT338" s="5">
        <f t="shared" si="96"/>
        <v>108466.259819386</v>
      </c>
      <c r="BU338" s="5">
        <f t="shared" si="97"/>
        <v>1453854.088055755</v>
      </c>
      <c r="BV338" s="150"/>
      <c r="BW338" s="2">
        <v>333</v>
      </c>
      <c r="BX338" s="118">
        <v>54970</v>
      </c>
      <c r="BY338" s="5">
        <f t="shared" si="123"/>
        <v>109700.60937882065</v>
      </c>
      <c r="BZ338" s="5">
        <f t="shared" si="124"/>
        <v>4257.9359691467689</v>
      </c>
      <c r="CA338" s="5">
        <f t="shared" si="98"/>
        <v>3618.0157477703151</v>
      </c>
      <c r="CB338" s="35">
        <f t="shared" si="99"/>
        <v>0.39576980674116408</v>
      </c>
      <c r="CC338" s="5">
        <f t="shared" si="100"/>
        <v>639.92022137645381</v>
      </c>
      <c r="CD338" s="35">
        <f t="shared" si="101"/>
        <v>7.0000000000000007E-2</v>
      </c>
      <c r="CE338" s="5">
        <f t="shared" si="125"/>
        <v>533917.40636894992</v>
      </c>
      <c r="CF338" s="5">
        <f t="shared" si="126"/>
        <v>883975.27135692467</v>
      </c>
      <c r="CG338" s="5">
        <f t="shared" si="102"/>
        <v>106082.59363105033</v>
      </c>
      <c r="CH338" s="5">
        <f t="shared" si="103"/>
        <v>1417892.6777258746</v>
      </c>
    </row>
    <row r="339" spans="9:86" ht="14.25" customHeight="1">
      <c r="I339" s="150"/>
      <c r="J339" s="2">
        <v>334</v>
      </c>
      <c r="K339" s="118">
        <v>55001</v>
      </c>
      <c r="L339" s="5">
        <f t="shared" si="104"/>
        <v>118113.14701328843</v>
      </c>
      <c r="M339" s="5">
        <f t="shared" si="67"/>
        <v>4808.1062659259223</v>
      </c>
      <c r="N339" s="5">
        <f t="shared" si="68"/>
        <v>3996.0783802095643</v>
      </c>
      <c r="O339" s="35">
        <f t="shared" si="69"/>
        <v>0.40599155788406677</v>
      </c>
      <c r="P339" s="5">
        <f t="shared" si="70"/>
        <v>812.0278857163579</v>
      </c>
      <c r="Q339" s="35">
        <f t="shared" si="71"/>
        <v>8.2500000000000004E-2</v>
      </c>
      <c r="R339" s="5">
        <f t="shared" si="105"/>
        <v>525882.9313669221</v>
      </c>
      <c r="S339" s="5">
        <f t="shared" si="106"/>
        <v>1080024.5614523354</v>
      </c>
      <c r="T339" s="5">
        <f t="shared" si="72"/>
        <v>114117.06863307886</v>
      </c>
      <c r="U339" s="5">
        <f t="shared" si="73"/>
        <v>1605907.4928192575</v>
      </c>
      <c r="V339" s="150"/>
      <c r="W339" s="2">
        <v>334</v>
      </c>
      <c r="X339" s="118">
        <v>55001</v>
      </c>
      <c r="Y339" s="5">
        <f t="shared" si="107"/>
        <v>115686.3983953862</v>
      </c>
      <c r="Z339" s="5">
        <f t="shared" si="108"/>
        <v>4696.0932728280159</v>
      </c>
      <c r="AA339" s="5">
        <f t="shared" si="74"/>
        <v>3924.8506168587746</v>
      </c>
      <c r="AB339" s="35">
        <f t="shared" si="75"/>
        <v>0.40711966190991444</v>
      </c>
      <c r="AC339" s="5">
        <f t="shared" si="76"/>
        <v>771.24265596924147</v>
      </c>
      <c r="AD339" s="35">
        <f t="shared" si="77"/>
        <v>8.0000000000000016E-2</v>
      </c>
      <c r="AE339" s="5">
        <f t="shared" si="109"/>
        <v>528238.45222147251</v>
      </c>
      <c r="AF339" s="5">
        <f t="shared" si="110"/>
        <v>1040256.7009030851</v>
      </c>
      <c r="AG339" s="5">
        <f t="shared" si="78"/>
        <v>111761.54777852743</v>
      </c>
      <c r="AH339" s="5">
        <f t="shared" si="79"/>
        <v>1568495.1531245576</v>
      </c>
      <c r="AI339" s="150"/>
      <c r="AJ339" s="2">
        <v>334</v>
      </c>
      <c r="AK339" s="118">
        <v>55001</v>
      </c>
      <c r="AL339" s="5">
        <f t="shared" si="111"/>
        <v>113269.0723032417</v>
      </c>
      <c r="AM339" s="5">
        <f t="shared" si="112"/>
        <v>4585.0383715778862</v>
      </c>
      <c r="AN339" s="5">
        <f t="shared" si="80"/>
        <v>3853.508946286117</v>
      </c>
      <c r="AO339" s="35">
        <f t="shared" si="81"/>
        <v>0.40825007581623829</v>
      </c>
      <c r="AP339" s="5">
        <f t="shared" si="82"/>
        <v>731.52942529176926</v>
      </c>
      <c r="AQ339" s="35">
        <f t="shared" si="83"/>
        <v>7.7499999999999986E-2</v>
      </c>
      <c r="AR339" s="5">
        <f t="shared" si="113"/>
        <v>530584.43664304446</v>
      </c>
      <c r="AS339" s="5">
        <f t="shared" si="114"/>
        <v>1000818.3794639698</v>
      </c>
      <c r="AT339" s="5">
        <f t="shared" si="84"/>
        <v>109415.56335695558</v>
      </c>
      <c r="AU339" s="5">
        <f t="shared" si="85"/>
        <v>1531402.8161070142</v>
      </c>
      <c r="AV339" s="150"/>
      <c r="AW339" s="2">
        <v>334</v>
      </c>
      <c r="AX339" s="118">
        <v>55001</v>
      </c>
      <c r="AY339" s="5">
        <f t="shared" si="115"/>
        <v>110862.05821271343</v>
      </c>
      <c r="AZ339" s="5">
        <f t="shared" si="116"/>
        <v>4474.9728547377763</v>
      </c>
      <c r="BA339" s="5">
        <f t="shared" si="86"/>
        <v>3782.0849909083172</v>
      </c>
      <c r="BB339" s="35">
        <f t="shared" si="87"/>
        <v>0.40938280077588479</v>
      </c>
      <c r="BC339" s="5">
        <f t="shared" si="88"/>
        <v>692.88786382945887</v>
      </c>
      <c r="BD339" s="35">
        <f t="shared" si="89"/>
        <v>7.4999999999999997E-2</v>
      </c>
      <c r="BE339" s="5">
        <f t="shared" si="117"/>
        <v>532920.02677819505</v>
      </c>
      <c r="BF339" s="5">
        <f t="shared" si="118"/>
        <v>961720.90670422255</v>
      </c>
      <c r="BG339" s="5">
        <f t="shared" si="90"/>
        <v>107079.97322180511</v>
      </c>
      <c r="BH339" s="5">
        <f t="shared" si="91"/>
        <v>1494640.9334824176</v>
      </c>
      <c r="BI339" s="150"/>
      <c r="BJ339" s="2">
        <v>334</v>
      </c>
      <c r="BK339" s="118">
        <v>55001</v>
      </c>
      <c r="BL339" s="5">
        <f t="shared" si="119"/>
        <v>108466.259819386</v>
      </c>
      <c r="BM339" s="5">
        <f t="shared" si="120"/>
        <v>4365.9281923596263</v>
      </c>
      <c r="BN339" s="5">
        <f t="shared" si="92"/>
        <v>3710.6112059508359</v>
      </c>
      <c r="BO339" s="35">
        <f t="shared" si="93"/>
        <v>0.41051783794845786</v>
      </c>
      <c r="BP339" s="5">
        <f t="shared" si="94"/>
        <v>655.3169864087904</v>
      </c>
      <c r="BQ339" s="35">
        <f t="shared" si="95"/>
        <v>7.2499999999999995E-2</v>
      </c>
      <c r="BR339" s="5">
        <f t="shared" si="121"/>
        <v>535244.35138656478</v>
      </c>
      <c r="BS339" s="5">
        <f t="shared" si="122"/>
        <v>922975.66486154986</v>
      </c>
      <c r="BT339" s="5">
        <f t="shared" si="96"/>
        <v>104755.64861343517</v>
      </c>
      <c r="BU339" s="5">
        <f t="shared" si="97"/>
        <v>1458220.0162481146</v>
      </c>
      <c r="BV339" s="150"/>
      <c r="BW339" s="2">
        <v>334</v>
      </c>
      <c r="BX339" s="118">
        <v>55001</v>
      </c>
      <c r="BY339" s="5">
        <f t="shared" si="123"/>
        <v>106082.59363105033</v>
      </c>
      <c r="BZ339" s="5">
        <f t="shared" si="124"/>
        <v>4257.9359691467689</v>
      </c>
      <c r="CA339" s="5">
        <f t="shared" si="98"/>
        <v>3639.1208396323086</v>
      </c>
      <c r="CB339" s="35">
        <f t="shared" si="99"/>
        <v>0.41165518847953275</v>
      </c>
      <c r="CC339" s="5">
        <f t="shared" si="100"/>
        <v>618.8151295144603</v>
      </c>
      <c r="CD339" s="35">
        <f t="shared" si="101"/>
        <v>7.0000000000000007E-2</v>
      </c>
      <c r="CE339" s="5">
        <f t="shared" si="125"/>
        <v>537556.52720858227</v>
      </c>
      <c r="CF339" s="5">
        <f t="shared" si="126"/>
        <v>884594.0864864391</v>
      </c>
      <c r="CG339" s="5">
        <f t="shared" si="102"/>
        <v>102443.47279141803</v>
      </c>
      <c r="CH339" s="5">
        <f t="shared" si="103"/>
        <v>1422150.6136950213</v>
      </c>
    </row>
    <row r="340" spans="9:86" ht="14.25" customHeight="1">
      <c r="I340" s="150"/>
      <c r="J340" s="2">
        <v>335</v>
      </c>
      <c r="K340" s="118">
        <v>55032</v>
      </c>
      <c r="L340" s="5">
        <f t="shared" si="104"/>
        <v>114117.06863307886</v>
      </c>
      <c r="M340" s="5">
        <f t="shared" si="67"/>
        <v>4808.1062659259223</v>
      </c>
      <c r="N340" s="5">
        <f t="shared" si="68"/>
        <v>4023.5514190735053</v>
      </c>
      <c r="O340" s="35">
        <f t="shared" si="69"/>
        <v>0.42309724221996436</v>
      </c>
      <c r="P340" s="5">
        <f t="shared" si="70"/>
        <v>784.5548468524172</v>
      </c>
      <c r="Q340" s="35">
        <f t="shared" si="71"/>
        <v>8.2500000000000004E-2</v>
      </c>
      <c r="R340" s="5">
        <f t="shared" si="105"/>
        <v>529906.48278599558</v>
      </c>
      <c r="S340" s="5">
        <f t="shared" si="106"/>
        <v>1080809.1162991878</v>
      </c>
      <c r="T340" s="5">
        <f t="shared" si="72"/>
        <v>110093.51721400535</v>
      </c>
      <c r="U340" s="5">
        <f t="shared" si="73"/>
        <v>1610715.5990851833</v>
      </c>
      <c r="V340" s="150"/>
      <c r="W340" s="2">
        <v>335</v>
      </c>
      <c r="X340" s="118">
        <v>55032</v>
      </c>
      <c r="Y340" s="5">
        <f t="shared" si="107"/>
        <v>111761.54777852743</v>
      </c>
      <c r="Z340" s="5">
        <f t="shared" si="108"/>
        <v>4696.0932728280159</v>
      </c>
      <c r="AA340" s="5">
        <f t="shared" si="74"/>
        <v>3951.0162876378331</v>
      </c>
      <c r="AB340" s="35">
        <f t="shared" si="75"/>
        <v>0.42422636760192789</v>
      </c>
      <c r="AC340" s="5">
        <f t="shared" si="76"/>
        <v>745.07698519018288</v>
      </c>
      <c r="AD340" s="35">
        <f t="shared" si="77"/>
        <v>0.08</v>
      </c>
      <c r="AE340" s="5">
        <f t="shared" si="109"/>
        <v>532189.46850911039</v>
      </c>
      <c r="AF340" s="5">
        <f t="shared" si="110"/>
        <v>1041001.7778882752</v>
      </c>
      <c r="AG340" s="5">
        <f t="shared" si="78"/>
        <v>107810.5314908896</v>
      </c>
      <c r="AH340" s="5">
        <f t="shared" si="79"/>
        <v>1573191.2463973856</v>
      </c>
      <c r="AI340" s="150"/>
      <c r="AJ340" s="2">
        <v>335</v>
      </c>
      <c r="AK340" s="118">
        <v>55032</v>
      </c>
      <c r="AL340" s="5">
        <f t="shared" si="111"/>
        <v>109415.56335695558</v>
      </c>
      <c r="AM340" s="5">
        <f t="shared" si="112"/>
        <v>4585.0383715778862</v>
      </c>
      <c r="AN340" s="5">
        <f t="shared" si="80"/>
        <v>3878.3961915642149</v>
      </c>
      <c r="AO340" s="35">
        <f t="shared" si="81"/>
        <v>0.42535771759394747</v>
      </c>
      <c r="AP340" s="5">
        <f t="shared" si="82"/>
        <v>706.64218001367146</v>
      </c>
      <c r="AQ340" s="35">
        <f t="shared" si="83"/>
        <v>7.7499999999999999E-2</v>
      </c>
      <c r="AR340" s="5">
        <f t="shared" si="113"/>
        <v>534462.83283460874</v>
      </c>
      <c r="AS340" s="5">
        <f t="shared" si="114"/>
        <v>1001525.0216439835</v>
      </c>
      <c r="AT340" s="5">
        <f t="shared" si="84"/>
        <v>105537.16716539137</v>
      </c>
      <c r="AU340" s="5">
        <f t="shared" si="85"/>
        <v>1535987.8544785923</v>
      </c>
      <c r="AV340" s="150"/>
      <c r="AW340" s="2">
        <v>335</v>
      </c>
      <c r="AX340" s="118">
        <v>55032</v>
      </c>
      <c r="AY340" s="5">
        <f t="shared" si="115"/>
        <v>107079.97322180511</v>
      </c>
      <c r="AZ340" s="5">
        <f t="shared" si="116"/>
        <v>4474.9728547377763</v>
      </c>
      <c r="BA340" s="5">
        <f t="shared" si="86"/>
        <v>3805.7230221014943</v>
      </c>
      <c r="BB340" s="35">
        <f t="shared" si="87"/>
        <v>0.42649129329365798</v>
      </c>
      <c r="BC340" s="5">
        <f t="shared" si="88"/>
        <v>669.24983263628189</v>
      </c>
      <c r="BD340" s="35">
        <f t="shared" si="89"/>
        <v>7.4999999999999997E-2</v>
      </c>
      <c r="BE340" s="5">
        <f t="shared" si="117"/>
        <v>536725.7498002965</v>
      </c>
      <c r="BF340" s="5">
        <f t="shared" si="118"/>
        <v>962390.15653685888</v>
      </c>
      <c r="BG340" s="5">
        <f t="shared" si="90"/>
        <v>103274.25019970362</v>
      </c>
      <c r="BH340" s="5">
        <f t="shared" si="91"/>
        <v>1499115.9063371555</v>
      </c>
      <c r="BI340" s="150"/>
      <c r="BJ340" s="2">
        <v>335</v>
      </c>
      <c r="BK340" s="118">
        <v>55032</v>
      </c>
      <c r="BL340" s="5">
        <f t="shared" si="119"/>
        <v>104755.64861343517</v>
      </c>
      <c r="BM340" s="5">
        <f t="shared" si="120"/>
        <v>4365.9281923596263</v>
      </c>
      <c r="BN340" s="5">
        <f t="shared" si="92"/>
        <v>3733.0294819867886</v>
      </c>
      <c r="BO340" s="35">
        <f t="shared" si="93"/>
        <v>0.42762709578694946</v>
      </c>
      <c r="BP340" s="5">
        <f t="shared" si="94"/>
        <v>632.89871037283751</v>
      </c>
      <c r="BQ340" s="35">
        <f t="shared" si="95"/>
        <v>7.2499999999999995E-2</v>
      </c>
      <c r="BR340" s="5">
        <f t="shared" si="121"/>
        <v>538977.38086855155</v>
      </c>
      <c r="BS340" s="5">
        <f t="shared" si="122"/>
        <v>923608.56357192271</v>
      </c>
      <c r="BT340" s="5">
        <f t="shared" si="96"/>
        <v>101022.61913144839</v>
      </c>
      <c r="BU340" s="5">
        <f t="shared" si="97"/>
        <v>1462585.9444404743</v>
      </c>
      <c r="BV340" s="150"/>
      <c r="BW340" s="2">
        <v>335</v>
      </c>
      <c r="BX340" s="118">
        <v>55032</v>
      </c>
      <c r="BY340" s="5">
        <f t="shared" si="123"/>
        <v>102443.47279141803</v>
      </c>
      <c r="BZ340" s="5">
        <f t="shared" si="124"/>
        <v>4257.9359691467689</v>
      </c>
      <c r="CA340" s="5">
        <f t="shared" si="98"/>
        <v>3660.3490445301636</v>
      </c>
      <c r="CB340" s="35">
        <f t="shared" si="99"/>
        <v>0.42876512614712542</v>
      </c>
      <c r="CC340" s="5">
        <f t="shared" si="100"/>
        <v>597.58692461660519</v>
      </c>
      <c r="CD340" s="35">
        <f t="shared" si="101"/>
        <v>7.0000000000000007E-2</v>
      </c>
      <c r="CE340" s="5">
        <f t="shared" si="125"/>
        <v>541216.87625311245</v>
      </c>
      <c r="CF340" s="5">
        <f t="shared" si="126"/>
        <v>885191.6734110557</v>
      </c>
      <c r="CG340" s="5">
        <f t="shared" si="102"/>
        <v>98783.123746887868</v>
      </c>
      <c r="CH340" s="5">
        <f t="shared" si="103"/>
        <v>1426408.5496641682</v>
      </c>
    </row>
    <row r="341" spans="9:86" ht="14.25" customHeight="1">
      <c r="I341" s="150"/>
      <c r="J341" s="2">
        <f t="shared" ref="J341:J365" si="127">J340+1</f>
        <v>336</v>
      </c>
      <c r="K341" s="118"/>
      <c r="L341" s="5">
        <f t="shared" si="104"/>
        <v>110093.51721400535</v>
      </c>
      <c r="M341" s="5">
        <f t="shared" si="67"/>
        <v>4808.1062659259223</v>
      </c>
      <c r="N341" s="5">
        <f t="shared" si="68"/>
        <v>4051.2133350796357</v>
      </c>
      <c r="O341" s="35">
        <f t="shared" si="69"/>
        <v>0.44157513767551082</v>
      </c>
      <c r="P341" s="5">
        <f t="shared" si="70"/>
        <v>756.89293084628673</v>
      </c>
      <c r="Q341" s="35">
        <f t="shared" si="71"/>
        <v>8.2500000000000004E-2</v>
      </c>
      <c r="R341" s="5">
        <f t="shared" si="105"/>
        <v>533957.69612107519</v>
      </c>
      <c r="S341" s="5">
        <f t="shared" si="106"/>
        <v>1081566.009230034</v>
      </c>
      <c r="T341" s="5">
        <f t="shared" si="72"/>
        <v>106042.30387892571</v>
      </c>
      <c r="U341" s="5">
        <f t="shared" si="73"/>
        <v>1615523.7053511092</v>
      </c>
      <c r="V341" s="150"/>
      <c r="W341" s="2">
        <f t="shared" ref="W341:W365" si="128">W340+1</f>
        <v>336</v>
      </c>
      <c r="X341" s="118"/>
      <c r="Y341" s="5">
        <f t="shared" si="107"/>
        <v>107810.5314908896</v>
      </c>
      <c r="Z341" s="5">
        <f t="shared" si="108"/>
        <v>4696.0932728280159</v>
      </c>
      <c r="AA341" s="5">
        <f t="shared" si="74"/>
        <v>3977.3563962220851</v>
      </c>
      <c r="AB341" s="35">
        <f t="shared" si="75"/>
        <v>0.4427051429451328</v>
      </c>
      <c r="AC341" s="5">
        <f t="shared" si="76"/>
        <v>718.73687660593066</v>
      </c>
      <c r="AD341" s="35">
        <f t="shared" si="77"/>
        <v>0.08</v>
      </c>
      <c r="AE341" s="5">
        <f t="shared" si="109"/>
        <v>536166.82490533253</v>
      </c>
      <c r="AF341" s="5">
        <f t="shared" si="110"/>
        <v>1041720.5147648811</v>
      </c>
      <c r="AG341" s="5">
        <f t="shared" si="78"/>
        <v>103833.17509466752</v>
      </c>
      <c r="AH341" s="5">
        <f t="shared" si="79"/>
        <v>1577887.3396702136</v>
      </c>
      <c r="AI341" s="150"/>
      <c r="AJ341" s="2">
        <f t="shared" ref="AJ341:AJ365" si="129">AJ340+1</f>
        <v>336</v>
      </c>
      <c r="AK341" s="118"/>
      <c r="AL341" s="5">
        <f t="shared" si="111"/>
        <v>105537.16716539137</v>
      </c>
      <c r="AM341" s="5">
        <f t="shared" si="112"/>
        <v>4585.0383715778862</v>
      </c>
      <c r="AN341" s="5">
        <f t="shared" si="80"/>
        <v>3903.4441669680668</v>
      </c>
      <c r="AO341" s="35">
        <f t="shared" si="81"/>
        <v>0.44383728748574369</v>
      </c>
      <c r="AP341" s="5">
        <f t="shared" si="82"/>
        <v>681.59420460981926</v>
      </c>
      <c r="AQ341" s="35">
        <f t="shared" si="83"/>
        <v>7.7499999999999999E-2</v>
      </c>
      <c r="AR341" s="5">
        <f t="shared" si="113"/>
        <v>538366.27700157685</v>
      </c>
      <c r="AS341" s="5">
        <f t="shared" si="114"/>
        <v>1002206.6158485934</v>
      </c>
      <c r="AT341" s="5">
        <f t="shared" si="84"/>
        <v>101633.7229984233</v>
      </c>
      <c r="AU341" s="5">
        <f t="shared" si="85"/>
        <v>1540572.8928501704</v>
      </c>
      <c r="AV341" s="150"/>
      <c r="AW341" s="2">
        <f t="shared" ref="AW341:AW365" si="130">AW340+1</f>
        <v>336</v>
      </c>
      <c r="AX341" s="118"/>
      <c r="AY341" s="5">
        <f t="shared" si="115"/>
        <v>103274.25019970362</v>
      </c>
      <c r="AZ341" s="5">
        <f t="shared" si="116"/>
        <v>4474.9728547377763</v>
      </c>
      <c r="BA341" s="5">
        <f t="shared" si="86"/>
        <v>3829.5087909896288</v>
      </c>
      <c r="BB341" s="35">
        <f t="shared" si="87"/>
        <v>0.4449715723233344</v>
      </c>
      <c r="BC341" s="5">
        <f t="shared" si="88"/>
        <v>645.46406374814751</v>
      </c>
      <c r="BD341" s="35">
        <f t="shared" si="89"/>
        <v>7.4999999999999997E-2</v>
      </c>
      <c r="BE341" s="5">
        <f t="shared" si="117"/>
        <v>540555.25859128614</v>
      </c>
      <c r="BF341" s="5">
        <f t="shared" si="118"/>
        <v>963035.62060060701</v>
      </c>
      <c r="BG341" s="5">
        <f t="shared" si="90"/>
        <v>99444.741408713991</v>
      </c>
      <c r="BH341" s="5">
        <f t="shared" si="91"/>
        <v>1503590.8791918932</v>
      </c>
      <c r="BI341" s="150"/>
      <c r="BJ341" s="2">
        <f t="shared" ref="BJ341:BJ365" si="131">BJ340+1</f>
        <v>336</v>
      </c>
      <c r="BK341" s="118"/>
      <c r="BL341" s="5">
        <f t="shared" si="119"/>
        <v>101022.61913144839</v>
      </c>
      <c r="BM341" s="5">
        <f t="shared" si="120"/>
        <v>4365.9281923596263</v>
      </c>
      <c r="BN341" s="5">
        <f t="shared" si="92"/>
        <v>3755.5832017737921</v>
      </c>
      <c r="BO341" s="35">
        <f t="shared" si="93"/>
        <v>0.44610799847354315</v>
      </c>
      <c r="BP341" s="5">
        <f t="shared" si="94"/>
        <v>610.34499058583401</v>
      </c>
      <c r="BQ341" s="35">
        <f t="shared" si="95"/>
        <v>7.2499999999999995E-2</v>
      </c>
      <c r="BR341" s="5">
        <f t="shared" si="121"/>
        <v>542732.96407032537</v>
      </c>
      <c r="BS341" s="5">
        <f t="shared" si="122"/>
        <v>924218.90856250853</v>
      </c>
      <c r="BT341" s="5">
        <f t="shared" si="96"/>
        <v>97267.035929674603</v>
      </c>
      <c r="BU341" s="5">
        <f t="shared" si="97"/>
        <v>1466951.8726328339</v>
      </c>
      <c r="BV341" s="150"/>
      <c r="BW341" s="2">
        <f t="shared" ref="BW341:BW365" si="132">BW340+1</f>
        <v>336</v>
      </c>
      <c r="BX341" s="118"/>
      <c r="BY341" s="5">
        <f t="shared" si="123"/>
        <v>98783.123746887868</v>
      </c>
      <c r="BZ341" s="5">
        <f t="shared" si="124"/>
        <v>4257.9359691467689</v>
      </c>
      <c r="CA341" s="5">
        <f t="shared" si="98"/>
        <v>3681.7010806232565</v>
      </c>
      <c r="CB341" s="35">
        <f t="shared" si="99"/>
        <v>0.44724656694075204</v>
      </c>
      <c r="CC341" s="5">
        <f t="shared" si="100"/>
        <v>576.23488852351261</v>
      </c>
      <c r="CD341" s="35">
        <f t="shared" si="101"/>
        <v>7.0000000000000007E-2</v>
      </c>
      <c r="CE341" s="5">
        <f t="shared" si="125"/>
        <v>544898.57733373565</v>
      </c>
      <c r="CF341" s="5">
        <f t="shared" si="126"/>
        <v>885767.90829957917</v>
      </c>
      <c r="CG341" s="5">
        <f t="shared" si="102"/>
        <v>95101.422666264611</v>
      </c>
      <c r="CH341" s="5">
        <f t="shared" si="103"/>
        <v>1430666.4856333148</v>
      </c>
    </row>
    <row r="342" spans="9:86" ht="14.25" customHeight="1">
      <c r="I342" s="150"/>
      <c r="J342" s="2">
        <f t="shared" si="127"/>
        <v>337</v>
      </c>
      <c r="K342" s="118"/>
      <c r="L342" s="5">
        <f t="shared" si="104"/>
        <v>106042.30387892571</v>
      </c>
      <c r="M342" s="5">
        <f t="shared" si="67"/>
        <v>4808.1062659259223</v>
      </c>
      <c r="N342" s="5">
        <f t="shared" si="68"/>
        <v>4079.0654267583081</v>
      </c>
      <c r="O342" s="35">
        <f t="shared" si="69"/>
        <v>0.46159677157700385</v>
      </c>
      <c r="P342" s="5">
        <f t="shared" si="70"/>
        <v>729.04083916761431</v>
      </c>
      <c r="Q342" s="35">
        <f t="shared" si="71"/>
        <v>8.2500000000000004E-2</v>
      </c>
      <c r="R342" s="5">
        <f t="shared" si="105"/>
        <v>538036.76154783345</v>
      </c>
      <c r="S342" s="5">
        <f t="shared" si="106"/>
        <v>1082295.0500692015</v>
      </c>
      <c r="T342" s="5">
        <f t="shared" si="72"/>
        <v>101963.23845216741</v>
      </c>
      <c r="U342" s="5">
        <f t="shared" si="73"/>
        <v>1620331.811617035</v>
      </c>
      <c r="V342" s="150"/>
      <c r="W342" s="2">
        <f t="shared" si="128"/>
        <v>337</v>
      </c>
      <c r="X342" s="118"/>
      <c r="Y342" s="5">
        <f t="shared" si="107"/>
        <v>103833.17509466752</v>
      </c>
      <c r="Z342" s="5">
        <f t="shared" si="108"/>
        <v>4696.0932728280159</v>
      </c>
      <c r="AA342" s="5">
        <f t="shared" si="74"/>
        <v>4003.8721055302321</v>
      </c>
      <c r="AB342" s="35">
        <f t="shared" si="75"/>
        <v>0.46272749747426606</v>
      </c>
      <c r="AC342" s="5">
        <f t="shared" si="76"/>
        <v>692.2211672977835</v>
      </c>
      <c r="AD342" s="35">
        <f t="shared" si="77"/>
        <v>0.08</v>
      </c>
      <c r="AE342" s="5">
        <f t="shared" si="109"/>
        <v>540170.69701086276</v>
      </c>
      <c r="AF342" s="5">
        <f t="shared" si="110"/>
        <v>1042412.7359321789</v>
      </c>
      <c r="AG342" s="5">
        <f t="shared" si="78"/>
        <v>99829.302989137286</v>
      </c>
      <c r="AH342" s="5">
        <f t="shared" si="79"/>
        <v>1582583.4329430417</v>
      </c>
      <c r="AI342" s="150"/>
      <c r="AJ342" s="2">
        <f t="shared" si="129"/>
        <v>337</v>
      </c>
      <c r="AK342" s="118"/>
      <c r="AL342" s="5">
        <f t="shared" si="111"/>
        <v>101633.7229984233</v>
      </c>
      <c r="AM342" s="5">
        <f t="shared" si="112"/>
        <v>4585.0383715778862</v>
      </c>
      <c r="AN342" s="5">
        <f t="shared" si="80"/>
        <v>3928.6539105464026</v>
      </c>
      <c r="AO342" s="35">
        <f t="shared" si="81"/>
        <v>0.46386027723581674</v>
      </c>
      <c r="AP342" s="5">
        <f t="shared" si="82"/>
        <v>656.38446103148385</v>
      </c>
      <c r="AQ342" s="35">
        <f t="shared" si="83"/>
        <v>7.7500000000000013E-2</v>
      </c>
      <c r="AR342" s="5">
        <f t="shared" si="113"/>
        <v>542294.93091212329</v>
      </c>
      <c r="AS342" s="5">
        <f t="shared" si="114"/>
        <v>1002863.0003096249</v>
      </c>
      <c r="AT342" s="5">
        <f t="shared" si="84"/>
        <v>97705.069087876895</v>
      </c>
      <c r="AU342" s="5">
        <f t="shared" si="85"/>
        <v>1545157.9312217482</v>
      </c>
      <c r="AV342" s="150"/>
      <c r="AW342" s="2">
        <f t="shared" si="130"/>
        <v>337</v>
      </c>
      <c r="AX342" s="118"/>
      <c r="AY342" s="5">
        <f t="shared" si="115"/>
        <v>99444.741408713991</v>
      </c>
      <c r="AZ342" s="5">
        <f t="shared" si="116"/>
        <v>4474.9728547377763</v>
      </c>
      <c r="BA342" s="5">
        <f t="shared" si="86"/>
        <v>3853.443220933314</v>
      </c>
      <c r="BB342" s="35">
        <f t="shared" si="87"/>
        <v>0.46499511181943509</v>
      </c>
      <c r="BC342" s="5">
        <f t="shared" si="88"/>
        <v>621.52963380446238</v>
      </c>
      <c r="BD342" s="35">
        <f t="shared" si="89"/>
        <v>7.4999999999999997E-2</v>
      </c>
      <c r="BE342" s="5">
        <f t="shared" si="117"/>
        <v>544408.70181221946</v>
      </c>
      <c r="BF342" s="5">
        <f t="shared" si="118"/>
        <v>963657.15023441147</v>
      </c>
      <c r="BG342" s="5">
        <f t="shared" si="90"/>
        <v>95591.298187780674</v>
      </c>
      <c r="BH342" s="5">
        <f t="shared" si="91"/>
        <v>1508065.8520466308</v>
      </c>
      <c r="BI342" s="150"/>
      <c r="BJ342" s="2">
        <f t="shared" si="131"/>
        <v>337</v>
      </c>
      <c r="BK342" s="118"/>
      <c r="BL342" s="5">
        <f t="shared" si="119"/>
        <v>97267.035929674603</v>
      </c>
      <c r="BM342" s="5">
        <f t="shared" si="120"/>
        <v>4365.9281923596263</v>
      </c>
      <c r="BN342" s="5">
        <f t="shared" si="92"/>
        <v>3778.2731836178423</v>
      </c>
      <c r="BO342" s="35">
        <f t="shared" si="93"/>
        <v>0.46613200217384054</v>
      </c>
      <c r="BP342" s="5">
        <f t="shared" si="94"/>
        <v>587.65500874178406</v>
      </c>
      <c r="BQ342" s="35">
        <f t="shared" si="95"/>
        <v>7.2499999999999995E-2</v>
      </c>
      <c r="BR342" s="5">
        <f t="shared" si="121"/>
        <v>546511.23725394323</v>
      </c>
      <c r="BS342" s="5">
        <f t="shared" si="122"/>
        <v>924806.5635712503</v>
      </c>
      <c r="BT342" s="5">
        <f t="shared" si="96"/>
        <v>93488.76274605676</v>
      </c>
      <c r="BU342" s="5">
        <f t="shared" si="97"/>
        <v>1471317.8008251935</v>
      </c>
      <c r="BV342" s="150"/>
      <c r="BW342" s="2">
        <f t="shared" si="132"/>
        <v>337</v>
      </c>
      <c r="BX342" s="118"/>
      <c r="BY342" s="5">
        <f t="shared" si="123"/>
        <v>95101.422666264611</v>
      </c>
      <c r="BZ342" s="5">
        <f t="shared" si="124"/>
        <v>4257.9359691467689</v>
      </c>
      <c r="CA342" s="5">
        <f t="shared" si="98"/>
        <v>3703.1776702602256</v>
      </c>
      <c r="CB342" s="35">
        <f t="shared" si="99"/>
        <v>0.46727094923771606</v>
      </c>
      <c r="CC342" s="5">
        <f t="shared" si="100"/>
        <v>554.75829888654357</v>
      </c>
      <c r="CD342" s="35">
        <f t="shared" si="101"/>
        <v>7.0000000000000007E-2</v>
      </c>
      <c r="CE342" s="5">
        <f t="shared" si="125"/>
        <v>548601.75500399584</v>
      </c>
      <c r="CF342" s="5">
        <f t="shared" si="126"/>
        <v>886322.66659846576</v>
      </c>
      <c r="CG342" s="5">
        <f t="shared" si="102"/>
        <v>91398.244996004389</v>
      </c>
      <c r="CH342" s="5">
        <f t="shared" si="103"/>
        <v>1434924.4216024615</v>
      </c>
    </row>
    <row r="343" spans="9:86" ht="14.25" customHeight="1">
      <c r="I343" s="150"/>
      <c r="J343" s="2">
        <f t="shared" si="127"/>
        <v>338</v>
      </c>
      <c r="K343" s="118"/>
      <c r="L343" s="5">
        <f t="shared" si="104"/>
        <v>101963.23845216741</v>
      </c>
      <c r="M343" s="5">
        <f t="shared" si="67"/>
        <v>4808.1062659259223</v>
      </c>
      <c r="N343" s="5">
        <f t="shared" si="68"/>
        <v>4107.1090015672717</v>
      </c>
      <c r="O343" s="35">
        <f t="shared" si="69"/>
        <v>0.48336350205204393</v>
      </c>
      <c r="P343" s="5">
        <f t="shared" si="70"/>
        <v>700.99726435865091</v>
      </c>
      <c r="Q343" s="35">
        <f t="shared" si="71"/>
        <v>8.2500000000000004E-2</v>
      </c>
      <c r="R343" s="5">
        <f t="shared" si="105"/>
        <v>542143.87054940069</v>
      </c>
      <c r="S343" s="5">
        <f t="shared" si="106"/>
        <v>1082996.0473335602</v>
      </c>
      <c r="T343" s="5">
        <f t="shared" si="72"/>
        <v>97856.129450600143</v>
      </c>
      <c r="U343" s="5">
        <f t="shared" si="73"/>
        <v>1625139.9178829608</v>
      </c>
      <c r="V343" s="150"/>
      <c r="W343" s="2">
        <f t="shared" si="128"/>
        <v>338</v>
      </c>
      <c r="X343" s="118"/>
      <c r="Y343" s="5">
        <f t="shared" si="107"/>
        <v>99829.302989137286</v>
      </c>
      <c r="Z343" s="5">
        <f t="shared" si="108"/>
        <v>4696.0932728280159</v>
      </c>
      <c r="AA343" s="5">
        <f t="shared" si="74"/>
        <v>4030.5645862337674</v>
      </c>
      <c r="AB343" s="35">
        <f t="shared" si="75"/>
        <v>0.48449476843555778</v>
      </c>
      <c r="AC343" s="5">
        <f t="shared" si="76"/>
        <v>665.5286865942486</v>
      </c>
      <c r="AD343" s="35">
        <f t="shared" si="77"/>
        <v>0.08</v>
      </c>
      <c r="AE343" s="5">
        <f t="shared" si="109"/>
        <v>544201.26159709657</v>
      </c>
      <c r="AF343" s="5">
        <f t="shared" si="110"/>
        <v>1043078.2646187731</v>
      </c>
      <c r="AG343" s="5">
        <f t="shared" si="78"/>
        <v>95798.738402903517</v>
      </c>
      <c r="AH343" s="5">
        <f t="shared" si="79"/>
        <v>1587279.5262158697</v>
      </c>
      <c r="AI343" s="150"/>
      <c r="AJ343" s="2">
        <f t="shared" si="129"/>
        <v>338</v>
      </c>
      <c r="AK343" s="118"/>
      <c r="AL343" s="5">
        <f t="shared" si="111"/>
        <v>97705.069087876895</v>
      </c>
      <c r="AM343" s="5">
        <f t="shared" si="112"/>
        <v>4585.0383715778862</v>
      </c>
      <c r="AN343" s="5">
        <f t="shared" si="80"/>
        <v>3954.0264670520146</v>
      </c>
      <c r="AO343" s="35">
        <f t="shared" si="81"/>
        <v>0.48562800320983029</v>
      </c>
      <c r="AP343" s="5">
        <f t="shared" si="82"/>
        <v>631.01190452587161</v>
      </c>
      <c r="AQ343" s="35">
        <f t="shared" si="83"/>
        <v>7.7499999999999999E-2</v>
      </c>
      <c r="AR343" s="5">
        <f t="shared" si="113"/>
        <v>546248.95737917535</v>
      </c>
      <c r="AS343" s="5">
        <f t="shared" si="114"/>
        <v>1003494.0122141509</v>
      </c>
      <c r="AT343" s="5">
        <f t="shared" si="84"/>
        <v>93751.042620824883</v>
      </c>
      <c r="AU343" s="5">
        <f t="shared" si="85"/>
        <v>1549742.9695933261</v>
      </c>
      <c r="AV343" s="150"/>
      <c r="AW343" s="2">
        <f t="shared" si="130"/>
        <v>338</v>
      </c>
      <c r="AX343" s="118"/>
      <c r="AY343" s="5">
        <f t="shared" si="115"/>
        <v>95591.298187780674</v>
      </c>
      <c r="AZ343" s="5">
        <f t="shared" si="116"/>
        <v>4474.9728547377763</v>
      </c>
      <c r="BA343" s="5">
        <f t="shared" si="86"/>
        <v>3877.5272410641473</v>
      </c>
      <c r="BB343" s="35">
        <f t="shared" si="87"/>
        <v>0.48676320726772693</v>
      </c>
      <c r="BC343" s="5">
        <f t="shared" si="88"/>
        <v>597.44561367362917</v>
      </c>
      <c r="BD343" s="35">
        <f t="shared" si="89"/>
        <v>7.4999999999999997E-2</v>
      </c>
      <c r="BE343" s="5">
        <f t="shared" si="117"/>
        <v>548286.22905328358</v>
      </c>
      <c r="BF343" s="5">
        <f t="shared" si="118"/>
        <v>964254.59584808513</v>
      </c>
      <c r="BG343" s="5">
        <f t="shared" si="90"/>
        <v>91713.770946716526</v>
      </c>
      <c r="BH343" s="5">
        <f t="shared" si="91"/>
        <v>1512540.8249013687</v>
      </c>
      <c r="BI343" s="150"/>
      <c r="BJ343" s="2">
        <f t="shared" si="131"/>
        <v>338</v>
      </c>
      <c r="BK343" s="118"/>
      <c r="BL343" s="5">
        <f t="shared" si="119"/>
        <v>93488.76274605676</v>
      </c>
      <c r="BM343" s="5">
        <f t="shared" si="120"/>
        <v>4365.9281923596263</v>
      </c>
      <c r="BN343" s="5">
        <f t="shared" si="92"/>
        <v>3801.1002507688668</v>
      </c>
      <c r="BO343" s="35">
        <f t="shared" si="93"/>
        <v>0.48790038149424875</v>
      </c>
      <c r="BP343" s="5">
        <f t="shared" si="94"/>
        <v>564.82794159075956</v>
      </c>
      <c r="BQ343" s="35">
        <f t="shared" si="95"/>
        <v>7.2499999999999995E-2</v>
      </c>
      <c r="BR343" s="5">
        <f t="shared" si="121"/>
        <v>550312.33750471205</v>
      </c>
      <c r="BS343" s="5">
        <f t="shared" si="122"/>
        <v>925371.3915128411</v>
      </c>
      <c r="BT343" s="5">
        <f t="shared" si="96"/>
        <v>89687.662495287892</v>
      </c>
      <c r="BU343" s="5">
        <f t="shared" si="97"/>
        <v>1475683.7290175532</v>
      </c>
      <c r="BV343" s="150"/>
      <c r="BW343" s="2">
        <f t="shared" si="132"/>
        <v>338</v>
      </c>
      <c r="BX343" s="118"/>
      <c r="BY343" s="5">
        <f t="shared" si="123"/>
        <v>91398.244996004389</v>
      </c>
      <c r="BZ343" s="5">
        <f t="shared" si="124"/>
        <v>4257.9359691467689</v>
      </c>
      <c r="CA343" s="5">
        <f t="shared" si="98"/>
        <v>3724.7795400034101</v>
      </c>
      <c r="CB343" s="35">
        <f t="shared" si="99"/>
        <v>0.48903952676547491</v>
      </c>
      <c r="CC343" s="5">
        <f t="shared" si="100"/>
        <v>533.15642914335899</v>
      </c>
      <c r="CD343" s="35">
        <f t="shared" si="101"/>
        <v>7.0000000000000007E-2</v>
      </c>
      <c r="CE343" s="5">
        <f t="shared" si="125"/>
        <v>552326.53454399924</v>
      </c>
      <c r="CF343" s="5">
        <f t="shared" si="126"/>
        <v>886855.82302760915</v>
      </c>
      <c r="CG343" s="5">
        <f t="shared" si="102"/>
        <v>87673.46545600098</v>
      </c>
      <c r="CH343" s="5">
        <f t="shared" si="103"/>
        <v>1439182.3575716084</v>
      </c>
    </row>
    <row r="344" spans="9:86" ht="14.25" customHeight="1">
      <c r="I344" s="150"/>
      <c r="J344" s="2">
        <f t="shared" si="127"/>
        <v>339</v>
      </c>
      <c r="K344" s="118"/>
      <c r="L344" s="5">
        <f t="shared" si="104"/>
        <v>97856.129450600143</v>
      </c>
      <c r="M344" s="5">
        <f t="shared" si="67"/>
        <v>4808.1062659259223</v>
      </c>
      <c r="N344" s="5">
        <f t="shared" si="68"/>
        <v>4135.3453759530466</v>
      </c>
      <c r="O344" s="35">
        <f t="shared" si="69"/>
        <v>0.50711329775706981</v>
      </c>
      <c r="P344" s="5">
        <f t="shared" si="70"/>
        <v>672.76088997287604</v>
      </c>
      <c r="Q344" s="35">
        <f t="shared" si="71"/>
        <v>8.2500000000000018E-2</v>
      </c>
      <c r="R344" s="5">
        <f t="shared" si="105"/>
        <v>546279.2159253537</v>
      </c>
      <c r="S344" s="5">
        <f t="shared" si="106"/>
        <v>1083668.808223533</v>
      </c>
      <c r="T344" s="5">
        <f t="shared" si="72"/>
        <v>93720.78407464709</v>
      </c>
      <c r="U344" s="5">
        <f t="shared" si="73"/>
        <v>1629948.0241488866</v>
      </c>
      <c r="V344" s="150"/>
      <c r="W344" s="2">
        <f t="shared" si="128"/>
        <v>339</v>
      </c>
      <c r="X344" s="118"/>
      <c r="Y344" s="5">
        <f t="shared" si="107"/>
        <v>95798.738402903517</v>
      </c>
      <c r="Z344" s="5">
        <f t="shared" si="108"/>
        <v>4696.0932728280159</v>
      </c>
      <c r="AA344" s="5">
        <f t="shared" si="74"/>
        <v>4057.4350168086589</v>
      </c>
      <c r="AB344" s="35">
        <f t="shared" si="75"/>
        <v>0.5082448998120439</v>
      </c>
      <c r="AC344" s="5">
        <f t="shared" si="76"/>
        <v>638.65825601935683</v>
      </c>
      <c r="AD344" s="35">
        <f t="shared" si="77"/>
        <v>0.08</v>
      </c>
      <c r="AE344" s="5">
        <f t="shared" si="109"/>
        <v>548258.69661390525</v>
      </c>
      <c r="AF344" s="5">
        <f t="shared" si="110"/>
        <v>1043716.9228747925</v>
      </c>
      <c r="AG344" s="5">
        <f t="shared" si="78"/>
        <v>91741.303386094864</v>
      </c>
      <c r="AH344" s="5">
        <f t="shared" si="79"/>
        <v>1591975.6194886977</v>
      </c>
      <c r="AI344" s="150"/>
      <c r="AJ344" s="2">
        <f t="shared" si="129"/>
        <v>339</v>
      </c>
      <c r="AK344" s="118"/>
      <c r="AL344" s="5">
        <f t="shared" si="111"/>
        <v>93751.042620824883</v>
      </c>
      <c r="AM344" s="5">
        <f t="shared" si="112"/>
        <v>4585.0383715778862</v>
      </c>
      <c r="AN344" s="5">
        <f t="shared" si="80"/>
        <v>3979.5628879850588</v>
      </c>
      <c r="AO344" s="35">
        <f t="shared" si="81"/>
        <v>0.50937838471796326</v>
      </c>
      <c r="AP344" s="5">
        <f t="shared" si="82"/>
        <v>605.47548359282735</v>
      </c>
      <c r="AQ344" s="35">
        <f t="shared" si="83"/>
        <v>7.7499999999999999E-2</v>
      </c>
      <c r="AR344" s="5">
        <f t="shared" si="113"/>
        <v>550228.52026716038</v>
      </c>
      <c r="AS344" s="5">
        <f t="shared" si="114"/>
        <v>1004099.4876977437</v>
      </c>
      <c r="AT344" s="5">
        <f t="shared" si="84"/>
        <v>89771.479732839827</v>
      </c>
      <c r="AU344" s="5">
        <f t="shared" si="85"/>
        <v>1554328.007964904</v>
      </c>
      <c r="AV344" s="150"/>
      <c r="AW344" s="2">
        <f t="shared" si="130"/>
        <v>339</v>
      </c>
      <c r="AX344" s="118"/>
      <c r="AY344" s="5">
        <f t="shared" si="115"/>
        <v>91713.770946716526</v>
      </c>
      <c r="AZ344" s="5">
        <f t="shared" si="116"/>
        <v>4474.9728547377763</v>
      </c>
      <c r="BA344" s="5">
        <f t="shared" si="86"/>
        <v>3901.7617863207979</v>
      </c>
      <c r="BB344" s="35">
        <f t="shared" si="87"/>
        <v>0.51051375330594051</v>
      </c>
      <c r="BC344" s="5">
        <f t="shared" si="88"/>
        <v>573.21106841697826</v>
      </c>
      <c r="BD344" s="35">
        <f t="shared" si="89"/>
        <v>7.4999999999999997E-2</v>
      </c>
      <c r="BE344" s="5">
        <f t="shared" si="117"/>
        <v>552187.9908396044</v>
      </c>
      <c r="BF344" s="5">
        <f t="shared" si="118"/>
        <v>964827.80691650207</v>
      </c>
      <c r="BG344" s="5">
        <f t="shared" si="90"/>
        <v>87812.009160395726</v>
      </c>
      <c r="BH344" s="5">
        <f t="shared" si="91"/>
        <v>1517015.7977561066</v>
      </c>
      <c r="BI344" s="150"/>
      <c r="BJ344" s="2">
        <f t="shared" si="131"/>
        <v>339</v>
      </c>
      <c r="BK344" s="118"/>
      <c r="BL344" s="5">
        <f t="shared" si="119"/>
        <v>89687.662495287892</v>
      </c>
      <c r="BM344" s="5">
        <f t="shared" si="120"/>
        <v>4365.9281923596263</v>
      </c>
      <c r="BN344" s="5">
        <f t="shared" si="92"/>
        <v>3824.0652314505951</v>
      </c>
      <c r="BO344" s="35">
        <f t="shared" si="93"/>
        <v>0.51165100640032946</v>
      </c>
      <c r="BP344" s="5">
        <f t="shared" si="94"/>
        <v>541.86296090903102</v>
      </c>
      <c r="BQ344" s="35">
        <f t="shared" si="95"/>
        <v>7.2499999999999995E-2</v>
      </c>
      <c r="BR344" s="5">
        <f t="shared" si="121"/>
        <v>554136.40273616265</v>
      </c>
      <c r="BS344" s="5">
        <f t="shared" si="122"/>
        <v>925913.25447375013</v>
      </c>
      <c r="BT344" s="5">
        <f t="shared" si="96"/>
        <v>85863.597263837291</v>
      </c>
      <c r="BU344" s="5">
        <f t="shared" si="97"/>
        <v>1480049.6572099128</v>
      </c>
      <c r="BV344" s="150"/>
      <c r="BW344" s="2">
        <f t="shared" si="132"/>
        <v>339</v>
      </c>
      <c r="BX344" s="118"/>
      <c r="BY344" s="5">
        <f t="shared" si="123"/>
        <v>87673.46545600098</v>
      </c>
      <c r="BZ344" s="5">
        <f t="shared" si="124"/>
        <v>4257.9359691467689</v>
      </c>
      <c r="CA344" s="5">
        <f t="shared" si="98"/>
        <v>3746.50742065343</v>
      </c>
      <c r="CB344" s="35">
        <f t="shared" si="99"/>
        <v>0.51279014481757224</v>
      </c>
      <c r="CC344" s="5">
        <f t="shared" si="100"/>
        <v>511.42854849333906</v>
      </c>
      <c r="CD344" s="35">
        <f t="shared" si="101"/>
        <v>7.0000000000000007E-2</v>
      </c>
      <c r="CE344" s="5">
        <f t="shared" si="125"/>
        <v>556073.04196465272</v>
      </c>
      <c r="CF344" s="5">
        <f t="shared" si="126"/>
        <v>887367.25157610246</v>
      </c>
      <c r="CG344" s="5">
        <f t="shared" si="102"/>
        <v>83926.958035347547</v>
      </c>
      <c r="CH344" s="5">
        <f t="shared" si="103"/>
        <v>1443440.2935407553</v>
      </c>
    </row>
    <row r="345" spans="9:86" ht="14.25" customHeight="1">
      <c r="I345" s="150"/>
      <c r="J345" s="2">
        <f t="shared" si="127"/>
        <v>340</v>
      </c>
      <c r="K345" s="118"/>
      <c r="L345" s="5">
        <f t="shared" si="104"/>
        <v>93720.78407464709</v>
      </c>
      <c r="M345" s="5">
        <f t="shared" si="67"/>
        <v>4808.1062659259223</v>
      </c>
      <c r="N345" s="5">
        <f t="shared" si="68"/>
        <v>4163.7758754127235</v>
      </c>
      <c r="O345" s="35">
        <f t="shared" si="69"/>
        <v>0.53312945466990669</v>
      </c>
      <c r="P345" s="5">
        <f t="shared" si="70"/>
        <v>644.33039051319872</v>
      </c>
      <c r="Q345" s="35">
        <f t="shared" si="71"/>
        <v>8.2500000000000004E-2</v>
      </c>
      <c r="R345" s="5">
        <f t="shared" si="105"/>
        <v>550442.99180076644</v>
      </c>
      <c r="S345" s="5">
        <f t="shared" si="106"/>
        <v>1084313.1386140462</v>
      </c>
      <c r="T345" s="5">
        <f t="shared" si="72"/>
        <v>89557.008199234362</v>
      </c>
      <c r="U345" s="5">
        <f t="shared" si="73"/>
        <v>1634756.1304148126</v>
      </c>
      <c r="V345" s="150"/>
      <c r="W345" s="2">
        <f t="shared" si="128"/>
        <v>340</v>
      </c>
      <c r="X345" s="118"/>
      <c r="Y345" s="5">
        <f t="shared" si="107"/>
        <v>91741.303386094864</v>
      </c>
      <c r="Z345" s="5">
        <f t="shared" si="108"/>
        <v>4696.0932728280159</v>
      </c>
      <c r="AA345" s="5">
        <f t="shared" si="74"/>
        <v>4084.4845835873834</v>
      </c>
      <c r="AB345" s="35">
        <f t="shared" si="75"/>
        <v>0.53426115821325437</v>
      </c>
      <c r="AC345" s="5">
        <f t="shared" si="76"/>
        <v>611.60868924063243</v>
      </c>
      <c r="AD345" s="35">
        <f t="shared" si="77"/>
        <v>0.08</v>
      </c>
      <c r="AE345" s="5">
        <f t="shared" si="109"/>
        <v>552343.18119749264</v>
      </c>
      <c r="AF345" s="5">
        <f t="shared" si="110"/>
        <v>1044328.5315640331</v>
      </c>
      <c r="AG345" s="5">
        <f t="shared" si="78"/>
        <v>87656.818802507478</v>
      </c>
      <c r="AH345" s="5">
        <f t="shared" si="79"/>
        <v>1596671.7127615258</v>
      </c>
      <c r="AI345" s="150"/>
      <c r="AJ345" s="2">
        <f t="shared" si="129"/>
        <v>340</v>
      </c>
      <c r="AK345" s="118"/>
      <c r="AL345" s="5">
        <f t="shared" si="111"/>
        <v>89771.479732839827</v>
      </c>
      <c r="AM345" s="5">
        <f t="shared" si="112"/>
        <v>4585.0383715778862</v>
      </c>
      <c r="AN345" s="5">
        <f t="shared" si="80"/>
        <v>4005.2642316366291</v>
      </c>
      <c r="AO345" s="35">
        <f t="shared" si="81"/>
        <v>0.53539465900167493</v>
      </c>
      <c r="AP345" s="5">
        <f t="shared" si="82"/>
        <v>579.7741399412572</v>
      </c>
      <c r="AQ345" s="35">
        <f t="shared" si="83"/>
        <v>7.7499999999999999E-2</v>
      </c>
      <c r="AR345" s="5">
        <f t="shared" si="113"/>
        <v>554233.78449879703</v>
      </c>
      <c r="AS345" s="5">
        <f t="shared" si="114"/>
        <v>1004679.2618376849</v>
      </c>
      <c r="AT345" s="5">
        <f t="shared" si="84"/>
        <v>85766.215501203202</v>
      </c>
      <c r="AU345" s="5">
        <f t="shared" si="85"/>
        <v>1558913.0463364818</v>
      </c>
      <c r="AV345" s="150"/>
      <c r="AW345" s="2">
        <f t="shared" si="130"/>
        <v>340</v>
      </c>
      <c r="AX345" s="118"/>
      <c r="AY345" s="5">
        <f t="shared" si="115"/>
        <v>87812.009160395726</v>
      </c>
      <c r="AZ345" s="5">
        <f t="shared" si="116"/>
        <v>4474.9728547377763</v>
      </c>
      <c r="BA345" s="5">
        <f t="shared" si="86"/>
        <v>3926.1477974853033</v>
      </c>
      <c r="BB345" s="35">
        <f t="shared" si="87"/>
        <v>0.53652995780755375</v>
      </c>
      <c r="BC345" s="5">
        <f t="shared" si="88"/>
        <v>548.82505725247324</v>
      </c>
      <c r="BD345" s="35">
        <f t="shared" si="89"/>
        <v>7.4999999999999997E-2</v>
      </c>
      <c r="BE345" s="5">
        <f t="shared" si="117"/>
        <v>556114.13863708975</v>
      </c>
      <c r="BF345" s="5">
        <f t="shared" si="118"/>
        <v>965376.6319737545</v>
      </c>
      <c r="BG345" s="5">
        <f t="shared" si="90"/>
        <v>83885.861362910422</v>
      </c>
      <c r="BH345" s="5">
        <f t="shared" si="91"/>
        <v>1521490.7706108443</v>
      </c>
      <c r="BI345" s="150"/>
      <c r="BJ345" s="2">
        <f t="shared" si="131"/>
        <v>340</v>
      </c>
      <c r="BK345" s="118"/>
      <c r="BL345" s="5">
        <f t="shared" si="119"/>
        <v>85863.597263837291</v>
      </c>
      <c r="BM345" s="5">
        <f t="shared" si="120"/>
        <v>4365.9281923596263</v>
      </c>
      <c r="BN345" s="5">
        <f t="shared" si="92"/>
        <v>3847.1689588906092</v>
      </c>
      <c r="BO345" s="35">
        <f t="shared" si="93"/>
        <v>0.53766705539753579</v>
      </c>
      <c r="BP345" s="5">
        <f t="shared" si="94"/>
        <v>518.75923346901698</v>
      </c>
      <c r="BQ345" s="35">
        <f t="shared" si="95"/>
        <v>7.2499999999999995E-2</v>
      </c>
      <c r="BR345" s="5">
        <f t="shared" si="121"/>
        <v>557983.57169505325</v>
      </c>
      <c r="BS345" s="5">
        <f t="shared" si="122"/>
        <v>926432.01370721916</v>
      </c>
      <c r="BT345" s="5">
        <f t="shared" si="96"/>
        <v>82016.428304946676</v>
      </c>
      <c r="BU345" s="5">
        <f t="shared" si="97"/>
        <v>1484415.5854022724</v>
      </c>
      <c r="BV345" s="150"/>
      <c r="BW345" s="2">
        <f t="shared" si="132"/>
        <v>340</v>
      </c>
      <c r="BX345" s="118"/>
      <c r="BY345" s="5">
        <f t="shared" si="123"/>
        <v>83926.958035347547</v>
      </c>
      <c r="BZ345" s="5">
        <f t="shared" si="124"/>
        <v>4257.9359691467689</v>
      </c>
      <c r="CA345" s="5">
        <f t="shared" si="98"/>
        <v>3768.362047273908</v>
      </c>
      <c r="CB345" s="35">
        <f t="shared" si="99"/>
        <v>0.53880595253126451</v>
      </c>
      <c r="CC345" s="5">
        <f t="shared" si="100"/>
        <v>489.57392187286069</v>
      </c>
      <c r="CD345" s="35">
        <f t="shared" si="101"/>
        <v>7.0000000000000007E-2</v>
      </c>
      <c r="CE345" s="5">
        <f t="shared" si="125"/>
        <v>559841.40401192661</v>
      </c>
      <c r="CF345" s="5">
        <f t="shared" si="126"/>
        <v>887856.82549797534</v>
      </c>
      <c r="CG345" s="5">
        <f t="shared" si="102"/>
        <v>80158.595988073634</v>
      </c>
      <c r="CH345" s="5">
        <f t="shared" si="103"/>
        <v>1447698.229509902</v>
      </c>
    </row>
    <row r="346" spans="9:86" ht="14.25" customHeight="1">
      <c r="I346" s="150"/>
      <c r="J346" s="2">
        <f t="shared" si="127"/>
        <v>341</v>
      </c>
      <c r="K346" s="118"/>
      <c r="L346" s="5">
        <f t="shared" si="104"/>
        <v>89557.008199234362</v>
      </c>
      <c r="M346" s="5">
        <f t="shared" si="67"/>
        <v>4808.1062659259223</v>
      </c>
      <c r="N346" s="5">
        <f t="shared" si="68"/>
        <v>4192.4018345561863</v>
      </c>
      <c r="O346" s="35">
        <f t="shared" si="69"/>
        <v>0.56175192792007911</v>
      </c>
      <c r="P346" s="5">
        <f t="shared" si="70"/>
        <v>615.7044313697362</v>
      </c>
      <c r="Q346" s="35">
        <f t="shared" si="71"/>
        <v>8.249999999999999E-2</v>
      </c>
      <c r="R346" s="5">
        <f t="shared" si="105"/>
        <v>554635.39363532257</v>
      </c>
      <c r="S346" s="5">
        <f t="shared" si="106"/>
        <v>1084928.8430454158</v>
      </c>
      <c r="T346" s="5">
        <f t="shared" si="72"/>
        <v>85364.606364678169</v>
      </c>
      <c r="U346" s="5">
        <f t="shared" si="73"/>
        <v>1639564.2366807384</v>
      </c>
      <c r="V346" s="150"/>
      <c r="W346" s="2">
        <f t="shared" si="128"/>
        <v>341</v>
      </c>
      <c r="X346" s="118"/>
      <c r="Y346" s="5">
        <f t="shared" si="107"/>
        <v>87656.818802507478</v>
      </c>
      <c r="Z346" s="5">
        <f t="shared" si="108"/>
        <v>4696.0932728280159</v>
      </c>
      <c r="AA346" s="5">
        <f t="shared" si="74"/>
        <v>4111.7144808112989</v>
      </c>
      <c r="AB346" s="35">
        <f t="shared" si="75"/>
        <v>0.56288346353180874</v>
      </c>
      <c r="AC346" s="5">
        <f t="shared" si="76"/>
        <v>584.3787920167166</v>
      </c>
      <c r="AD346" s="35">
        <f t="shared" si="77"/>
        <v>8.0000000000000016E-2</v>
      </c>
      <c r="AE346" s="5">
        <f t="shared" si="109"/>
        <v>556454.8956783039</v>
      </c>
      <c r="AF346" s="5">
        <f t="shared" si="110"/>
        <v>1044912.9103560499</v>
      </c>
      <c r="AG346" s="5">
        <f t="shared" si="78"/>
        <v>83545.104321696184</v>
      </c>
      <c r="AH346" s="5">
        <f t="shared" si="79"/>
        <v>1601367.8060343538</v>
      </c>
      <c r="AI346" s="150"/>
      <c r="AJ346" s="2">
        <f t="shared" si="129"/>
        <v>341</v>
      </c>
      <c r="AK346" s="118"/>
      <c r="AL346" s="5">
        <f t="shared" si="111"/>
        <v>85766.215501203202</v>
      </c>
      <c r="AM346" s="5">
        <f t="shared" si="112"/>
        <v>4585.0383715778862</v>
      </c>
      <c r="AN346" s="5">
        <f t="shared" si="80"/>
        <v>4031.1315631326156</v>
      </c>
      <c r="AO346" s="35">
        <f t="shared" si="81"/>
        <v>0.56401671071650306</v>
      </c>
      <c r="AP346" s="5">
        <f t="shared" si="82"/>
        <v>553.90680844527071</v>
      </c>
      <c r="AQ346" s="35">
        <f t="shared" si="83"/>
        <v>7.7500000000000013E-2</v>
      </c>
      <c r="AR346" s="5">
        <f t="shared" si="113"/>
        <v>558264.91606192966</v>
      </c>
      <c r="AS346" s="5">
        <f t="shared" si="114"/>
        <v>1005233.1686461301</v>
      </c>
      <c r="AT346" s="5">
        <f t="shared" si="84"/>
        <v>81735.083938070587</v>
      </c>
      <c r="AU346" s="5">
        <f t="shared" si="85"/>
        <v>1563498.0847080597</v>
      </c>
      <c r="AV346" s="150"/>
      <c r="AW346" s="2">
        <f t="shared" si="130"/>
        <v>341</v>
      </c>
      <c r="AX346" s="118"/>
      <c r="AY346" s="5">
        <f t="shared" si="115"/>
        <v>83885.861362910422</v>
      </c>
      <c r="AZ346" s="5">
        <f t="shared" si="116"/>
        <v>4474.9728547377763</v>
      </c>
      <c r="BA346" s="5">
        <f t="shared" si="86"/>
        <v>3950.6862212195861</v>
      </c>
      <c r="BB346" s="35">
        <f t="shared" si="87"/>
        <v>0.56515167019070833</v>
      </c>
      <c r="BC346" s="5">
        <f t="shared" si="88"/>
        <v>524.28663351819011</v>
      </c>
      <c r="BD346" s="35">
        <f t="shared" si="89"/>
        <v>7.4999999999999997E-2</v>
      </c>
      <c r="BE346" s="5">
        <f t="shared" si="117"/>
        <v>560064.82485830935</v>
      </c>
      <c r="BF346" s="5">
        <f t="shared" si="118"/>
        <v>965900.91860727267</v>
      </c>
      <c r="BG346" s="5">
        <f t="shared" si="90"/>
        <v>79935.175141690837</v>
      </c>
      <c r="BH346" s="5">
        <f t="shared" si="91"/>
        <v>1525965.7434655819</v>
      </c>
      <c r="BI346" s="150"/>
      <c r="BJ346" s="2">
        <f t="shared" si="131"/>
        <v>341</v>
      </c>
      <c r="BK346" s="118"/>
      <c r="BL346" s="5">
        <f t="shared" si="119"/>
        <v>82016.428304946676</v>
      </c>
      <c r="BM346" s="5">
        <f t="shared" si="120"/>
        <v>4365.9281923596263</v>
      </c>
      <c r="BN346" s="5">
        <f t="shared" si="92"/>
        <v>3870.4122713505735</v>
      </c>
      <c r="BO346" s="35">
        <f t="shared" si="93"/>
        <v>0.56628834266616845</v>
      </c>
      <c r="BP346" s="5">
        <f t="shared" si="94"/>
        <v>495.51592100905282</v>
      </c>
      <c r="BQ346" s="35">
        <f t="shared" si="95"/>
        <v>7.2499999999999995E-2</v>
      </c>
      <c r="BR346" s="5">
        <f t="shared" si="121"/>
        <v>561853.98396640387</v>
      </c>
      <c r="BS346" s="5">
        <f t="shared" si="122"/>
        <v>926927.52962822816</v>
      </c>
      <c r="BT346" s="5">
        <f t="shared" si="96"/>
        <v>78146.016033596097</v>
      </c>
      <c r="BU346" s="5">
        <f t="shared" si="97"/>
        <v>1488781.513594632</v>
      </c>
      <c r="BV346" s="150"/>
      <c r="BW346" s="2">
        <f t="shared" si="132"/>
        <v>341</v>
      </c>
      <c r="BX346" s="118"/>
      <c r="BY346" s="5">
        <f t="shared" si="123"/>
        <v>80158.595988073634</v>
      </c>
      <c r="BZ346" s="5">
        <f t="shared" si="124"/>
        <v>4257.9359691467689</v>
      </c>
      <c r="CA346" s="5">
        <f t="shared" si="98"/>
        <v>3790.3441592163394</v>
      </c>
      <c r="CB346" s="35">
        <f t="shared" si="99"/>
        <v>0.56742672884843703</v>
      </c>
      <c r="CC346" s="5">
        <f t="shared" si="100"/>
        <v>467.59180993042958</v>
      </c>
      <c r="CD346" s="35">
        <f t="shared" si="101"/>
        <v>7.0000000000000007E-2</v>
      </c>
      <c r="CE346" s="5">
        <f t="shared" si="125"/>
        <v>563631.748171143</v>
      </c>
      <c r="CF346" s="5">
        <f t="shared" si="126"/>
        <v>888324.41730790574</v>
      </c>
      <c r="CG346" s="5">
        <f t="shared" si="102"/>
        <v>76368.25182885729</v>
      </c>
      <c r="CH346" s="5">
        <f t="shared" si="103"/>
        <v>1451956.1654790486</v>
      </c>
    </row>
    <row r="347" spans="9:86" ht="14.25" customHeight="1">
      <c r="I347" s="150"/>
      <c r="J347" s="2">
        <f t="shared" si="127"/>
        <v>342</v>
      </c>
      <c r="K347" s="118"/>
      <c r="L347" s="5">
        <f t="shared" si="104"/>
        <v>85364.606364678169</v>
      </c>
      <c r="M347" s="5">
        <f t="shared" si="67"/>
        <v>4808.1062659259223</v>
      </c>
      <c r="N347" s="5">
        <f t="shared" si="68"/>
        <v>4221.2245971687598</v>
      </c>
      <c r="O347" s="35">
        <f t="shared" si="69"/>
        <v>0.59339224209185626</v>
      </c>
      <c r="P347" s="5">
        <f t="shared" si="70"/>
        <v>586.8816687571624</v>
      </c>
      <c r="Q347" s="35">
        <f t="shared" si="71"/>
        <v>8.2500000000000004E-2</v>
      </c>
      <c r="R347" s="5">
        <f t="shared" si="105"/>
        <v>558856.61823249131</v>
      </c>
      <c r="S347" s="5">
        <f t="shared" si="106"/>
        <v>1085515.724714173</v>
      </c>
      <c r="T347" s="5">
        <f t="shared" si="72"/>
        <v>81143.381767509403</v>
      </c>
      <c r="U347" s="5">
        <f t="shared" si="73"/>
        <v>1644372.3429466644</v>
      </c>
      <c r="V347" s="150"/>
      <c r="W347" s="2">
        <f t="shared" si="128"/>
        <v>342</v>
      </c>
      <c r="X347" s="118"/>
      <c r="Y347" s="5">
        <f t="shared" si="107"/>
        <v>83545.104321696184</v>
      </c>
      <c r="Z347" s="5">
        <f t="shared" si="108"/>
        <v>4696.0932728280159</v>
      </c>
      <c r="AA347" s="5">
        <f t="shared" si="74"/>
        <v>4139.125910683375</v>
      </c>
      <c r="AB347" s="35">
        <f t="shared" si="75"/>
        <v>0.59452329770209655</v>
      </c>
      <c r="AC347" s="5">
        <f t="shared" si="76"/>
        <v>556.96736214464124</v>
      </c>
      <c r="AD347" s="35">
        <f t="shared" si="77"/>
        <v>0.08</v>
      </c>
      <c r="AE347" s="5">
        <f t="shared" si="109"/>
        <v>560594.02158898732</v>
      </c>
      <c r="AF347" s="5">
        <f t="shared" si="110"/>
        <v>1045469.8777181945</v>
      </c>
      <c r="AG347" s="5">
        <f t="shared" si="78"/>
        <v>79405.978411012809</v>
      </c>
      <c r="AH347" s="5">
        <f t="shared" si="79"/>
        <v>1606063.8993071818</v>
      </c>
      <c r="AI347" s="150"/>
      <c r="AJ347" s="2">
        <f t="shared" si="129"/>
        <v>342</v>
      </c>
      <c r="AK347" s="118"/>
      <c r="AL347" s="5">
        <f t="shared" si="111"/>
        <v>81735.083938070587</v>
      </c>
      <c r="AM347" s="5">
        <f t="shared" si="112"/>
        <v>4585.0383715778862</v>
      </c>
      <c r="AN347" s="5">
        <f t="shared" si="80"/>
        <v>4057.1659544778468</v>
      </c>
      <c r="AO347" s="35">
        <f t="shared" si="81"/>
        <v>0.59565597914627189</v>
      </c>
      <c r="AP347" s="5">
        <f t="shared" si="82"/>
        <v>527.87241710003923</v>
      </c>
      <c r="AQ347" s="35">
        <f t="shared" si="83"/>
        <v>7.7499999999999999E-2</v>
      </c>
      <c r="AR347" s="5">
        <f t="shared" si="113"/>
        <v>562322.08201640751</v>
      </c>
      <c r="AS347" s="5">
        <f t="shared" si="114"/>
        <v>1005761.0410632301</v>
      </c>
      <c r="AT347" s="5">
        <f t="shared" si="84"/>
        <v>77677.917983592735</v>
      </c>
      <c r="AU347" s="5">
        <f t="shared" si="85"/>
        <v>1568083.1230796375</v>
      </c>
      <c r="AV347" s="150"/>
      <c r="AW347" s="2">
        <f t="shared" si="130"/>
        <v>342</v>
      </c>
      <c r="AX347" s="118"/>
      <c r="AY347" s="5">
        <f t="shared" si="115"/>
        <v>79935.175141690837</v>
      </c>
      <c r="AZ347" s="5">
        <f t="shared" si="116"/>
        <v>4474.9728547377763</v>
      </c>
      <c r="BA347" s="5">
        <f t="shared" si="86"/>
        <v>3975.3780101022085</v>
      </c>
      <c r="BB347" s="35">
        <f t="shared" si="87"/>
        <v>0.59679028708784065</v>
      </c>
      <c r="BC347" s="5">
        <f t="shared" si="88"/>
        <v>499.59484463556771</v>
      </c>
      <c r="BD347" s="35">
        <f t="shared" si="89"/>
        <v>7.4999999999999997E-2</v>
      </c>
      <c r="BE347" s="5">
        <f t="shared" si="117"/>
        <v>564040.20286841155</v>
      </c>
      <c r="BF347" s="5">
        <f t="shared" si="118"/>
        <v>966400.51345190825</v>
      </c>
      <c r="BG347" s="5">
        <f t="shared" si="90"/>
        <v>75959.797131588624</v>
      </c>
      <c r="BH347" s="5">
        <f t="shared" si="91"/>
        <v>1530440.7163203198</v>
      </c>
      <c r="BI347" s="150"/>
      <c r="BJ347" s="2">
        <f t="shared" si="131"/>
        <v>342</v>
      </c>
      <c r="BK347" s="118"/>
      <c r="BL347" s="5">
        <f t="shared" si="119"/>
        <v>78146.016033596097</v>
      </c>
      <c r="BM347" s="5">
        <f t="shared" si="120"/>
        <v>4365.9281923596263</v>
      </c>
      <c r="BN347" s="5">
        <f t="shared" si="92"/>
        <v>3893.7960121566498</v>
      </c>
      <c r="BO347" s="35">
        <f t="shared" si="93"/>
        <v>0.59792622218632119</v>
      </c>
      <c r="BP347" s="5">
        <f t="shared" si="94"/>
        <v>472.13218020297643</v>
      </c>
      <c r="BQ347" s="35">
        <f t="shared" si="95"/>
        <v>7.2499999999999995E-2</v>
      </c>
      <c r="BR347" s="5">
        <f t="shared" si="121"/>
        <v>565747.77997856052</v>
      </c>
      <c r="BS347" s="5">
        <f t="shared" si="122"/>
        <v>927399.66180843115</v>
      </c>
      <c r="BT347" s="5">
        <f t="shared" si="96"/>
        <v>74252.220021439454</v>
      </c>
      <c r="BU347" s="5">
        <f t="shared" si="97"/>
        <v>1493147.4417869917</v>
      </c>
      <c r="BV347" s="150"/>
      <c r="BW347" s="2">
        <f t="shared" si="132"/>
        <v>342</v>
      </c>
      <c r="BX347" s="118"/>
      <c r="BY347" s="5">
        <f t="shared" si="123"/>
        <v>76368.25182885729</v>
      </c>
      <c r="BZ347" s="5">
        <f t="shared" si="124"/>
        <v>4257.9359691467689</v>
      </c>
      <c r="CA347" s="5">
        <f t="shared" si="98"/>
        <v>3812.4545001451015</v>
      </c>
      <c r="CB347" s="35">
        <f t="shared" si="99"/>
        <v>0.59906378509575697</v>
      </c>
      <c r="CC347" s="5">
        <f t="shared" si="100"/>
        <v>445.48146900166756</v>
      </c>
      <c r="CD347" s="35">
        <f t="shared" si="101"/>
        <v>7.0000000000000007E-2</v>
      </c>
      <c r="CE347" s="5">
        <f t="shared" si="125"/>
        <v>567444.20267128805</v>
      </c>
      <c r="CF347" s="5">
        <f t="shared" si="126"/>
        <v>888769.89877690736</v>
      </c>
      <c r="CG347" s="5">
        <f t="shared" si="102"/>
        <v>72555.797328712186</v>
      </c>
      <c r="CH347" s="5">
        <f t="shared" si="103"/>
        <v>1456214.1014481955</v>
      </c>
    </row>
    <row r="348" spans="9:86" ht="14.25" customHeight="1">
      <c r="I348" s="150"/>
      <c r="J348" s="2">
        <f t="shared" si="127"/>
        <v>343</v>
      </c>
      <c r="K348" s="118"/>
      <c r="L348" s="5">
        <f t="shared" si="104"/>
        <v>81143.381767509403</v>
      </c>
      <c r="M348" s="5">
        <f t="shared" si="67"/>
        <v>4808.1062659259223</v>
      </c>
      <c r="N348" s="5">
        <f t="shared" si="68"/>
        <v>4250.2455162742954</v>
      </c>
      <c r="O348" s="35">
        <f t="shared" si="69"/>
        <v>0.62855337162831459</v>
      </c>
      <c r="P348" s="5">
        <f t="shared" si="70"/>
        <v>557.8607496516272</v>
      </c>
      <c r="Q348" s="35">
        <f t="shared" si="71"/>
        <v>8.2500000000000018E-2</v>
      </c>
      <c r="R348" s="5">
        <f t="shared" si="105"/>
        <v>563106.86374876555</v>
      </c>
      <c r="S348" s="5">
        <f t="shared" si="106"/>
        <v>1086073.5854638247</v>
      </c>
      <c r="T348" s="5">
        <f t="shared" si="72"/>
        <v>76893.136251235104</v>
      </c>
      <c r="U348" s="5">
        <f t="shared" si="73"/>
        <v>1649180.4492125902</v>
      </c>
      <c r="V348" s="150"/>
      <c r="W348" s="2">
        <f t="shared" si="128"/>
        <v>343</v>
      </c>
      <c r="X348" s="118"/>
      <c r="Y348" s="5">
        <f t="shared" si="107"/>
        <v>79405.978411012809</v>
      </c>
      <c r="Z348" s="5">
        <f t="shared" si="108"/>
        <v>4696.0932728280159</v>
      </c>
      <c r="AA348" s="5">
        <f t="shared" si="74"/>
        <v>4166.7200834212636</v>
      </c>
      <c r="AB348" s="35">
        <f t="shared" si="75"/>
        <v>0.62968358304518524</v>
      </c>
      <c r="AC348" s="5">
        <f t="shared" si="76"/>
        <v>529.37318940675209</v>
      </c>
      <c r="AD348" s="35">
        <f t="shared" si="77"/>
        <v>0.08</v>
      </c>
      <c r="AE348" s="5">
        <f t="shared" si="109"/>
        <v>564760.74167240853</v>
      </c>
      <c r="AF348" s="5">
        <f t="shared" si="110"/>
        <v>1045999.2509076012</v>
      </c>
      <c r="AG348" s="5">
        <f t="shared" si="78"/>
        <v>75239.258327591553</v>
      </c>
      <c r="AH348" s="5">
        <f t="shared" si="79"/>
        <v>1610759.9925800096</v>
      </c>
      <c r="AI348" s="150"/>
      <c r="AJ348" s="2">
        <f t="shared" si="129"/>
        <v>343</v>
      </c>
      <c r="AK348" s="118"/>
      <c r="AL348" s="5">
        <f t="shared" si="111"/>
        <v>77677.917983592735</v>
      </c>
      <c r="AM348" s="5">
        <f t="shared" si="112"/>
        <v>4585.0383715778862</v>
      </c>
      <c r="AN348" s="5">
        <f t="shared" si="80"/>
        <v>4083.3684846005162</v>
      </c>
      <c r="AO348" s="35">
        <f t="shared" si="81"/>
        <v>0.63081533448870442</v>
      </c>
      <c r="AP348" s="5">
        <f t="shared" si="82"/>
        <v>501.66988697736974</v>
      </c>
      <c r="AQ348" s="35">
        <f t="shared" si="83"/>
        <v>7.7499999999999999E-2</v>
      </c>
      <c r="AR348" s="5">
        <f t="shared" si="113"/>
        <v>566405.45050100808</v>
      </c>
      <c r="AS348" s="5">
        <f t="shared" si="114"/>
        <v>1006262.7109502075</v>
      </c>
      <c r="AT348" s="5">
        <f t="shared" si="84"/>
        <v>73594.549498992215</v>
      </c>
      <c r="AU348" s="5">
        <f t="shared" si="85"/>
        <v>1572668.1614512156</v>
      </c>
      <c r="AV348" s="150"/>
      <c r="AW348" s="2">
        <f t="shared" si="130"/>
        <v>343</v>
      </c>
      <c r="AX348" s="118"/>
      <c r="AY348" s="5">
        <f t="shared" si="115"/>
        <v>75959.797131588624</v>
      </c>
      <c r="AZ348" s="5">
        <f t="shared" si="116"/>
        <v>4474.9728547377763</v>
      </c>
      <c r="BA348" s="5">
        <f t="shared" si="86"/>
        <v>4000.2241226653473</v>
      </c>
      <c r="BB348" s="35">
        <f t="shared" si="87"/>
        <v>0.63194862657185502</v>
      </c>
      <c r="BC348" s="5">
        <f t="shared" si="88"/>
        <v>474.74873207242888</v>
      </c>
      <c r="BD348" s="35">
        <f t="shared" si="89"/>
        <v>7.4999999999999997E-2</v>
      </c>
      <c r="BE348" s="5">
        <f t="shared" si="117"/>
        <v>568040.42699107691</v>
      </c>
      <c r="BF348" s="5">
        <f t="shared" si="118"/>
        <v>966875.26218398067</v>
      </c>
      <c r="BG348" s="5">
        <f t="shared" si="90"/>
        <v>71959.573008923282</v>
      </c>
      <c r="BH348" s="5">
        <f t="shared" si="91"/>
        <v>1534915.6891750577</v>
      </c>
      <c r="BI348" s="150"/>
      <c r="BJ348" s="2">
        <f t="shared" si="131"/>
        <v>343</v>
      </c>
      <c r="BK348" s="118"/>
      <c r="BL348" s="5">
        <f t="shared" si="119"/>
        <v>74252.220021439454</v>
      </c>
      <c r="BM348" s="5">
        <f t="shared" si="120"/>
        <v>4365.9281923596263</v>
      </c>
      <c r="BN348" s="5">
        <f t="shared" si="92"/>
        <v>3917.3210297300961</v>
      </c>
      <c r="BO348" s="35">
        <f t="shared" si="93"/>
        <v>0.63308345990447412</v>
      </c>
      <c r="BP348" s="5">
        <f t="shared" si="94"/>
        <v>448.60716262953002</v>
      </c>
      <c r="BQ348" s="35">
        <f t="shared" si="95"/>
        <v>7.2499999999999995E-2</v>
      </c>
      <c r="BR348" s="5">
        <f t="shared" si="121"/>
        <v>569665.10100829066</v>
      </c>
      <c r="BS348" s="5">
        <f t="shared" si="122"/>
        <v>927848.26897106064</v>
      </c>
      <c r="BT348" s="5">
        <f t="shared" si="96"/>
        <v>70334.898991709357</v>
      </c>
      <c r="BU348" s="5">
        <f t="shared" si="97"/>
        <v>1497513.3699793513</v>
      </c>
      <c r="BV348" s="150"/>
      <c r="BW348" s="2">
        <f t="shared" si="132"/>
        <v>343</v>
      </c>
      <c r="BX348" s="118"/>
      <c r="BY348" s="5">
        <f t="shared" si="123"/>
        <v>72555.797328712186</v>
      </c>
      <c r="BZ348" s="5">
        <f t="shared" si="124"/>
        <v>4257.9359691467689</v>
      </c>
      <c r="CA348" s="5">
        <f t="shared" si="98"/>
        <v>3834.6938180626144</v>
      </c>
      <c r="CB348" s="35">
        <f t="shared" si="99"/>
        <v>0.63421983509154456</v>
      </c>
      <c r="CC348" s="5">
        <f t="shared" si="100"/>
        <v>423.24215108415444</v>
      </c>
      <c r="CD348" s="35">
        <f t="shared" si="101"/>
        <v>7.0000000000000007E-2</v>
      </c>
      <c r="CE348" s="5">
        <f t="shared" si="125"/>
        <v>571278.89648935071</v>
      </c>
      <c r="CF348" s="5">
        <f t="shared" si="126"/>
        <v>889193.14092799148</v>
      </c>
      <c r="CG348" s="5">
        <f t="shared" si="102"/>
        <v>68721.103510649569</v>
      </c>
      <c r="CH348" s="5">
        <f t="shared" si="103"/>
        <v>1460472.0374173422</v>
      </c>
    </row>
    <row r="349" spans="9:86" ht="14.25" customHeight="1">
      <c r="I349" s="150"/>
      <c r="J349" s="2">
        <f t="shared" si="127"/>
        <v>344</v>
      </c>
      <c r="K349" s="118"/>
      <c r="L349" s="5">
        <f t="shared" si="104"/>
        <v>76893.136251235104</v>
      </c>
      <c r="M349" s="5">
        <f t="shared" si="67"/>
        <v>4808.1062659259223</v>
      </c>
      <c r="N349" s="5">
        <f t="shared" si="68"/>
        <v>4279.4659541986812</v>
      </c>
      <c r="O349" s="35">
        <f t="shared" si="69"/>
        <v>0.66785663784859994</v>
      </c>
      <c r="P349" s="5">
        <f t="shared" si="70"/>
        <v>528.6403117272414</v>
      </c>
      <c r="Q349" s="35">
        <f t="shared" si="71"/>
        <v>8.2500000000000018E-2</v>
      </c>
      <c r="R349" s="5">
        <f t="shared" si="105"/>
        <v>567386.32970296429</v>
      </c>
      <c r="S349" s="5">
        <f t="shared" si="106"/>
        <v>1086602.225775552</v>
      </c>
      <c r="T349" s="5">
        <f t="shared" si="72"/>
        <v>72613.670297036428</v>
      </c>
      <c r="U349" s="5">
        <f t="shared" si="73"/>
        <v>1653988.5554785163</v>
      </c>
      <c r="V349" s="150"/>
      <c r="W349" s="2">
        <f t="shared" si="128"/>
        <v>344</v>
      </c>
      <c r="X349" s="118"/>
      <c r="Y349" s="5">
        <f t="shared" si="107"/>
        <v>75239.258327591553</v>
      </c>
      <c r="Z349" s="5">
        <f t="shared" si="108"/>
        <v>4696.0932728280159</v>
      </c>
      <c r="AA349" s="5">
        <f t="shared" si="74"/>
        <v>4194.4982173107392</v>
      </c>
      <c r="AB349" s="35">
        <f t="shared" si="75"/>
        <v>0.66898557650016754</v>
      </c>
      <c r="AC349" s="5">
        <f t="shared" si="76"/>
        <v>501.59505551727705</v>
      </c>
      <c r="AD349" s="35">
        <f t="shared" si="77"/>
        <v>0.08</v>
      </c>
      <c r="AE349" s="5">
        <f t="shared" si="109"/>
        <v>568955.23988971929</v>
      </c>
      <c r="AF349" s="5">
        <f t="shared" si="110"/>
        <v>1046500.8459631185</v>
      </c>
      <c r="AG349" s="5">
        <f t="shared" si="78"/>
        <v>71044.760110280811</v>
      </c>
      <c r="AH349" s="5">
        <f t="shared" si="79"/>
        <v>1615456.0858528377</v>
      </c>
      <c r="AI349" s="150"/>
      <c r="AJ349" s="2">
        <f t="shared" si="129"/>
        <v>344</v>
      </c>
      <c r="AK349" s="118"/>
      <c r="AL349" s="5">
        <f t="shared" si="111"/>
        <v>73594.549498992215</v>
      </c>
      <c r="AM349" s="5">
        <f t="shared" si="112"/>
        <v>4585.0383715778862</v>
      </c>
      <c r="AN349" s="5">
        <f t="shared" si="80"/>
        <v>4109.740239396895</v>
      </c>
      <c r="AO349" s="35">
        <f t="shared" si="81"/>
        <v>0.67011596930066231</v>
      </c>
      <c r="AP349" s="5">
        <f t="shared" si="82"/>
        <v>475.29813218099139</v>
      </c>
      <c r="AQ349" s="35">
        <f t="shared" si="83"/>
        <v>7.7499999999999999E-2</v>
      </c>
      <c r="AR349" s="5">
        <f t="shared" si="113"/>
        <v>570515.190740405</v>
      </c>
      <c r="AS349" s="5">
        <f t="shared" si="114"/>
        <v>1006738.0090823885</v>
      </c>
      <c r="AT349" s="5">
        <f t="shared" si="84"/>
        <v>69484.80925959532</v>
      </c>
      <c r="AU349" s="5">
        <f t="shared" si="85"/>
        <v>1577253.1998227935</v>
      </c>
      <c r="AV349" s="150"/>
      <c r="AW349" s="2">
        <f t="shared" si="130"/>
        <v>344</v>
      </c>
      <c r="AX349" s="118"/>
      <c r="AY349" s="5">
        <f t="shared" si="115"/>
        <v>71959.573008923282</v>
      </c>
      <c r="AZ349" s="5">
        <f t="shared" si="116"/>
        <v>4474.9728547377763</v>
      </c>
      <c r="BA349" s="5">
        <f t="shared" si="86"/>
        <v>4025.225523432006</v>
      </c>
      <c r="BB349" s="35">
        <f t="shared" si="87"/>
        <v>0.67124781681506562</v>
      </c>
      <c r="BC349" s="5">
        <f t="shared" si="88"/>
        <v>449.7473313057705</v>
      </c>
      <c r="BD349" s="35">
        <f t="shared" si="89"/>
        <v>7.4999999999999997E-2</v>
      </c>
      <c r="BE349" s="5">
        <f t="shared" si="117"/>
        <v>572065.65251450893</v>
      </c>
      <c r="BF349" s="5">
        <f t="shared" si="118"/>
        <v>967325.00951528642</v>
      </c>
      <c r="BG349" s="5">
        <f t="shared" si="90"/>
        <v>67934.347485491278</v>
      </c>
      <c r="BH349" s="5">
        <f t="shared" si="91"/>
        <v>1539390.6620297953</v>
      </c>
      <c r="BI349" s="150"/>
      <c r="BJ349" s="2">
        <f t="shared" si="131"/>
        <v>344</v>
      </c>
      <c r="BK349" s="118"/>
      <c r="BL349" s="5">
        <f t="shared" si="119"/>
        <v>70334.898991709357</v>
      </c>
      <c r="BM349" s="5">
        <f t="shared" si="120"/>
        <v>4365.9281923596263</v>
      </c>
      <c r="BN349" s="5">
        <f t="shared" si="92"/>
        <v>3940.9881776180491</v>
      </c>
      <c r="BO349" s="35">
        <f t="shared" si="93"/>
        <v>0.67238111960594493</v>
      </c>
      <c r="BP349" s="5">
        <f t="shared" si="94"/>
        <v>424.94001474157733</v>
      </c>
      <c r="BQ349" s="35">
        <f t="shared" si="95"/>
        <v>7.2499999999999995E-2</v>
      </c>
      <c r="BR349" s="5">
        <f t="shared" si="121"/>
        <v>573606.08918590867</v>
      </c>
      <c r="BS349" s="5">
        <f t="shared" si="122"/>
        <v>928273.20898580225</v>
      </c>
      <c r="BT349" s="5">
        <f t="shared" si="96"/>
        <v>66393.910814091301</v>
      </c>
      <c r="BU349" s="5">
        <f t="shared" si="97"/>
        <v>1501879.2981717109</v>
      </c>
      <c r="BV349" s="150"/>
      <c r="BW349" s="2">
        <f t="shared" si="132"/>
        <v>344</v>
      </c>
      <c r="BX349" s="118"/>
      <c r="BY349" s="5">
        <f t="shared" si="123"/>
        <v>68721.103510649569</v>
      </c>
      <c r="BZ349" s="5">
        <f t="shared" si="124"/>
        <v>4257.9359691467689</v>
      </c>
      <c r="CA349" s="5">
        <f t="shared" si="98"/>
        <v>3857.0628653346466</v>
      </c>
      <c r="CB349" s="35">
        <f t="shared" si="99"/>
        <v>0.67351587823154069</v>
      </c>
      <c r="CC349" s="5">
        <f t="shared" si="100"/>
        <v>400.87310381212251</v>
      </c>
      <c r="CD349" s="35">
        <f t="shared" si="101"/>
        <v>7.0000000000000007E-2</v>
      </c>
      <c r="CE349" s="5">
        <f t="shared" si="125"/>
        <v>575135.95935468539</v>
      </c>
      <c r="CF349" s="5">
        <f t="shared" si="126"/>
        <v>889594.01403180358</v>
      </c>
      <c r="CG349" s="5">
        <f t="shared" si="102"/>
        <v>64864.040645314919</v>
      </c>
      <c r="CH349" s="5">
        <f t="shared" si="103"/>
        <v>1464729.9733864889</v>
      </c>
    </row>
    <row r="350" spans="9:86" ht="14.25" customHeight="1">
      <c r="I350" s="150"/>
      <c r="J350" s="2">
        <f t="shared" si="127"/>
        <v>345</v>
      </c>
      <c r="K350" s="118"/>
      <c r="L350" s="5">
        <f t="shared" si="104"/>
        <v>72613.670297036428</v>
      </c>
      <c r="M350" s="5">
        <f t="shared" si="67"/>
        <v>4808.1062659259223</v>
      </c>
      <c r="N350" s="5">
        <f t="shared" si="68"/>
        <v>4308.8872826337965</v>
      </c>
      <c r="O350" s="35">
        <f t="shared" si="69"/>
        <v>0.71207869234666488</v>
      </c>
      <c r="P350" s="5">
        <f t="shared" si="70"/>
        <v>499.21898329212542</v>
      </c>
      <c r="Q350" s="35">
        <f t="shared" si="71"/>
        <v>8.2500000000000004E-2</v>
      </c>
      <c r="R350" s="5">
        <f t="shared" si="105"/>
        <v>571695.21698559809</v>
      </c>
      <c r="S350" s="5">
        <f t="shared" si="106"/>
        <v>1087101.4447588441</v>
      </c>
      <c r="T350" s="5">
        <f t="shared" si="72"/>
        <v>68304.783014402637</v>
      </c>
      <c r="U350" s="5">
        <f t="shared" si="73"/>
        <v>1658796.6617444423</v>
      </c>
      <c r="V350" s="150"/>
      <c r="W350" s="2">
        <f t="shared" si="128"/>
        <v>345</v>
      </c>
      <c r="X350" s="118"/>
      <c r="Y350" s="5">
        <f t="shared" si="107"/>
        <v>71044.760110280811</v>
      </c>
      <c r="Z350" s="5">
        <f t="shared" si="108"/>
        <v>4696.0932728280159</v>
      </c>
      <c r="AA350" s="5">
        <f t="shared" si="74"/>
        <v>4222.4615387594768</v>
      </c>
      <c r="AB350" s="35">
        <f t="shared" si="75"/>
        <v>0.71320584919226704</v>
      </c>
      <c r="AC350" s="5">
        <f t="shared" si="76"/>
        <v>473.63173406853878</v>
      </c>
      <c r="AD350" s="35">
        <f t="shared" si="77"/>
        <v>0.08</v>
      </c>
      <c r="AE350" s="5">
        <f t="shared" si="109"/>
        <v>573177.70142847882</v>
      </c>
      <c r="AF350" s="5">
        <f t="shared" si="110"/>
        <v>1046974.477697187</v>
      </c>
      <c r="AG350" s="5">
        <f t="shared" si="78"/>
        <v>66822.298571521329</v>
      </c>
      <c r="AH350" s="5">
        <f t="shared" si="79"/>
        <v>1620152.1791256657</v>
      </c>
      <c r="AI350" s="150"/>
      <c r="AJ350" s="2">
        <f t="shared" si="129"/>
        <v>345</v>
      </c>
      <c r="AK350" s="118"/>
      <c r="AL350" s="5">
        <f t="shared" si="111"/>
        <v>69484.80925959532</v>
      </c>
      <c r="AM350" s="5">
        <f t="shared" si="112"/>
        <v>4585.0383715778862</v>
      </c>
      <c r="AN350" s="5">
        <f t="shared" si="80"/>
        <v>4136.2823117763328</v>
      </c>
      <c r="AO350" s="35">
        <f t="shared" si="81"/>
        <v>0.71433437423535451</v>
      </c>
      <c r="AP350" s="5">
        <f t="shared" si="82"/>
        <v>448.75605980155314</v>
      </c>
      <c r="AQ350" s="35">
        <f t="shared" si="83"/>
        <v>7.7499999999999999E-2</v>
      </c>
      <c r="AR350" s="5">
        <f t="shared" si="113"/>
        <v>574651.4730521813</v>
      </c>
      <c r="AS350" s="5">
        <f t="shared" si="114"/>
        <v>1007186.76514219</v>
      </c>
      <c r="AT350" s="5">
        <f t="shared" si="84"/>
        <v>65348.526947818988</v>
      </c>
      <c r="AU350" s="5">
        <f t="shared" si="85"/>
        <v>1581838.2381943713</v>
      </c>
      <c r="AV350" s="150"/>
      <c r="AW350" s="2">
        <f t="shared" si="130"/>
        <v>345</v>
      </c>
      <c r="AX350" s="118"/>
      <c r="AY350" s="5">
        <f t="shared" si="115"/>
        <v>67934.347485491278</v>
      </c>
      <c r="AZ350" s="5">
        <f t="shared" si="116"/>
        <v>4474.9728547377763</v>
      </c>
      <c r="BA350" s="5">
        <f t="shared" si="86"/>
        <v>4050.3831829534556</v>
      </c>
      <c r="BB350" s="35">
        <f t="shared" si="87"/>
        <v>0.71546426799524254</v>
      </c>
      <c r="BC350" s="5">
        <f t="shared" si="88"/>
        <v>424.58967178432044</v>
      </c>
      <c r="BD350" s="35">
        <f t="shared" si="89"/>
        <v>7.4999999999999997E-2</v>
      </c>
      <c r="BE350" s="5">
        <f t="shared" si="117"/>
        <v>576116.03569746239</v>
      </c>
      <c r="BF350" s="5">
        <f t="shared" si="118"/>
        <v>967749.59918707074</v>
      </c>
      <c r="BG350" s="5">
        <f t="shared" si="90"/>
        <v>63883.964302537825</v>
      </c>
      <c r="BH350" s="5">
        <f t="shared" si="91"/>
        <v>1543865.634884533</v>
      </c>
      <c r="BI350" s="150"/>
      <c r="BJ350" s="2">
        <f t="shared" si="131"/>
        <v>345</v>
      </c>
      <c r="BK350" s="118"/>
      <c r="BL350" s="5">
        <f t="shared" si="119"/>
        <v>66393.910814091301</v>
      </c>
      <c r="BM350" s="5">
        <f t="shared" si="120"/>
        <v>4365.9281923596263</v>
      </c>
      <c r="BN350" s="5">
        <f t="shared" si="92"/>
        <v>3964.7983145244916</v>
      </c>
      <c r="BO350" s="35">
        <f t="shared" si="93"/>
        <v>0.71659553098950957</v>
      </c>
      <c r="BP350" s="5">
        <f t="shared" si="94"/>
        <v>401.12987783513495</v>
      </c>
      <c r="BQ350" s="35">
        <f t="shared" si="95"/>
        <v>7.2499999999999995E-2</v>
      </c>
      <c r="BR350" s="5">
        <f t="shared" si="121"/>
        <v>577570.88750043313</v>
      </c>
      <c r="BS350" s="5">
        <f t="shared" si="122"/>
        <v>928674.33886363741</v>
      </c>
      <c r="BT350" s="5">
        <f t="shared" si="96"/>
        <v>62429.112499566807</v>
      </c>
      <c r="BU350" s="5">
        <f t="shared" si="97"/>
        <v>1506245.2263640705</v>
      </c>
      <c r="BV350" s="150"/>
      <c r="BW350" s="2">
        <f t="shared" si="132"/>
        <v>345</v>
      </c>
      <c r="BX350" s="118"/>
      <c r="BY350" s="5">
        <f t="shared" si="123"/>
        <v>64864.040645314919</v>
      </c>
      <c r="BZ350" s="5">
        <f t="shared" si="124"/>
        <v>4257.9359691467689</v>
      </c>
      <c r="CA350" s="5">
        <f t="shared" si="98"/>
        <v>3879.5623987157651</v>
      </c>
      <c r="CB350" s="35">
        <f t="shared" si="99"/>
        <v>0.71772816373183801</v>
      </c>
      <c r="CC350" s="5">
        <f t="shared" si="100"/>
        <v>378.37357043100371</v>
      </c>
      <c r="CD350" s="35">
        <f t="shared" si="101"/>
        <v>7.0000000000000007E-2</v>
      </c>
      <c r="CE350" s="5">
        <f t="shared" si="125"/>
        <v>579015.52175340115</v>
      </c>
      <c r="CF350" s="5">
        <f t="shared" si="126"/>
        <v>889972.38760223461</v>
      </c>
      <c r="CG350" s="5">
        <f t="shared" si="102"/>
        <v>60984.478246599152</v>
      </c>
      <c r="CH350" s="5">
        <f t="shared" si="103"/>
        <v>1468987.9093556358</v>
      </c>
    </row>
    <row r="351" spans="9:86" ht="14.25" customHeight="1">
      <c r="I351" s="150"/>
      <c r="J351" s="2">
        <f t="shared" si="127"/>
        <v>346</v>
      </c>
      <c r="K351" s="118"/>
      <c r="L351" s="5">
        <f t="shared" si="104"/>
        <v>68304.783014402637</v>
      </c>
      <c r="M351" s="5">
        <f t="shared" si="67"/>
        <v>4808.1062659259223</v>
      </c>
      <c r="N351" s="5">
        <f t="shared" si="68"/>
        <v>4338.5108827019039</v>
      </c>
      <c r="O351" s="35">
        <f t="shared" si="69"/>
        <v>0.7622032937495038</v>
      </c>
      <c r="P351" s="5">
        <f t="shared" si="70"/>
        <v>469.59538322401812</v>
      </c>
      <c r="Q351" s="35">
        <f t="shared" si="71"/>
        <v>8.2500000000000004E-2</v>
      </c>
      <c r="R351" s="5">
        <f t="shared" si="105"/>
        <v>576033.72786830005</v>
      </c>
      <c r="S351" s="5">
        <f t="shared" si="106"/>
        <v>1087571.0401420682</v>
      </c>
      <c r="T351" s="5">
        <f t="shared" si="72"/>
        <v>63966.272131700731</v>
      </c>
      <c r="U351" s="5">
        <f t="shared" si="73"/>
        <v>1663604.7680103681</v>
      </c>
      <c r="V351" s="150"/>
      <c r="W351" s="2">
        <f t="shared" si="128"/>
        <v>346</v>
      </c>
      <c r="X351" s="118"/>
      <c r="Y351" s="5">
        <f t="shared" si="107"/>
        <v>66822.298571521329</v>
      </c>
      <c r="Z351" s="5">
        <f t="shared" si="108"/>
        <v>4696.0932728280159</v>
      </c>
      <c r="AA351" s="5">
        <f t="shared" si="74"/>
        <v>4250.6112823512067</v>
      </c>
      <c r="AB351" s="35">
        <f t="shared" si="75"/>
        <v>0.76332805782818502</v>
      </c>
      <c r="AC351" s="5">
        <f t="shared" si="76"/>
        <v>445.4819904768089</v>
      </c>
      <c r="AD351" s="35">
        <f t="shared" si="77"/>
        <v>0.08</v>
      </c>
      <c r="AE351" s="5">
        <f t="shared" si="109"/>
        <v>577428.31271083001</v>
      </c>
      <c r="AF351" s="5">
        <f t="shared" si="110"/>
        <v>1047419.9596876638</v>
      </c>
      <c r="AG351" s="5">
        <f t="shared" si="78"/>
        <v>62571.68728917012</v>
      </c>
      <c r="AH351" s="5">
        <f t="shared" si="79"/>
        <v>1624848.2723984937</v>
      </c>
      <c r="AI351" s="150"/>
      <c r="AJ351" s="2">
        <f t="shared" si="129"/>
        <v>346</v>
      </c>
      <c r="AK351" s="118"/>
      <c r="AL351" s="5">
        <f t="shared" si="111"/>
        <v>65348.526947818988</v>
      </c>
      <c r="AM351" s="5">
        <f t="shared" si="112"/>
        <v>4585.0383715778862</v>
      </c>
      <c r="AN351" s="5">
        <f t="shared" si="80"/>
        <v>4162.9958017065555</v>
      </c>
      <c r="AO351" s="35">
        <f t="shared" si="81"/>
        <v>0.76445410407442937</v>
      </c>
      <c r="AP351" s="5">
        <f t="shared" si="82"/>
        <v>422.04256987133095</v>
      </c>
      <c r="AQ351" s="35">
        <f t="shared" si="83"/>
        <v>7.7499999999999999E-2</v>
      </c>
      <c r="AR351" s="5">
        <f t="shared" si="113"/>
        <v>578814.46885388787</v>
      </c>
      <c r="AS351" s="5">
        <f t="shared" si="114"/>
        <v>1007608.8077120613</v>
      </c>
      <c r="AT351" s="5">
        <f t="shared" si="84"/>
        <v>61185.531146112429</v>
      </c>
      <c r="AU351" s="5">
        <f t="shared" si="85"/>
        <v>1586423.2765659492</v>
      </c>
      <c r="AV351" s="150"/>
      <c r="AW351" s="2">
        <f t="shared" si="130"/>
        <v>346</v>
      </c>
      <c r="AX351" s="118"/>
      <c r="AY351" s="5">
        <f t="shared" si="115"/>
        <v>63883.964302537825</v>
      </c>
      <c r="AZ351" s="5">
        <f t="shared" si="116"/>
        <v>4474.9728547377763</v>
      </c>
      <c r="BA351" s="5">
        <f t="shared" si="86"/>
        <v>4075.6980778469151</v>
      </c>
      <c r="BB351" s="35">
        <f t="shared" si="87"/>
        <v>0.7655814329640791</v>
      </c>
      <c r="BC351" s="5">
        <f t="shared" si="88"/>
        <v>399.27477689086135</v>
      </c>
      <c r="BD351" s="35">
        <f t="shared" si="89"/>
        <v>7.4999999999999997E-2</v>
      </c>
      <c r="BE351" s="5">
        <f t="shared" si="117"/>
        <v>580191.73377530929</v>
      </c>
      <c r="BF351" s="5">
        <f t="shared" si="118"/>
        <v>968148.87396396161</v>
      </c>
      <c r="BG351" s="5">
        <f t="shared" si="90"/>
        <v>59808.266224690909</v>
      </c>
      <c r="BH351" s="5">
        <f t="shared" si="91"/>
        <v>1548340.6077392709</v>
      </c>
      <c r="BI351" s="150"/>
      <c r="BJ351" s="2">
        <f t="shared" si="131"/>
        <v>346</v>
      </c>
      <c r="BK351" s="118"/>
      <c r="BL351" s="5">
        <f t="shared" si="119"/>
        <v>62429.112499566807</v>
      </c>
      <c r="BM351" s="5">
        <f t="shared" si="120"/>
        <v>4365.9281923596263</v>
      </c>
      <c r="BN351" s="5">
        <f t="shared" si="92"/>
        <v>3988.7523043414103</v>
      </c>
      <c r="BO351" s="35">
        <f t="shared" si="93"/>
        <v>0.76671004497187201</v>
      </c>
      <c r="BP351" s="5">
        <f t="shared" si="94"/>
        <v>377.17588801821614</v>
      </c>
      <c r="BQ351" s="35">
        <f t="shared" si="95"/>
        <v>7.2499999999999995E-2</v>
      </c>
      <c r="BR351" s="5">
        <f t="shared" si="121"/>
        <v>581559.63980477455</v>
      </c>
      <c r="BS351" s="5">
        <f t="shared" si="122"/>
        <v>929051.51475165563</v>
      </c>
      <c r="BT351" s="5">
        <f t="shared" si="96"/>
        <v>58440.360195225396</v>
      </c>
      <c r="BU351" s="5">
        <f t="shared" si="97"/>
        <v>1510611.1545564302</v>
      </c>
      <c r="BV351" s="150"/>
      <c r="BW351" s="2">
        <f t="shared" si="132"/>
        <v>346</v>
      </c>
      <c r="BX351" s="118"/>
      <c r="BY351" s="5">
        <f t="shared" si="123"/>
        <v>60984.478246599152</v>
      </c>
      <c r="BZ351" s="5">
        <f t="shared" si="124"/>
        <v>4257.9359691467689</v>
      </c>
      <c r="CA351" s="5">
        <f t="shared" si="98"/>
        <v>3902.1931793749404</v>
      </c>
      <c r="CB351" s="35">
        <f t="shared" si="99"/>
        <v>0.76783994056898552</v>
      </c>
      <c r="CC351" s="5">
        <f t="shared" si="100"/>
        <v>355.74278977182843</v>
      </c>
      <c r="CD351" s="35">
        <f t="shared" si="101"/>
        <v>7.0000000000000007E-2</v>
      </c>
      <c r="CE351" s="5">
        <f t="shared" si="125"/>
        <v>582917.71493277606</v>
      </c>
      <c r="CF351" s="5">
        <f t="shared" si="126"/>
        <v>890328.13039200648</v>
      </c>
      <c r="CG351" s="5">
        <f t="shared" si="102"/>
        <v>57082.285067224213</v>
      </c>
      <c r="CH351" s="5">
        <f t="shared" si="103"/>
        <v>1473245.8453247827</v>
      </c>
    </row>
    <row r="352" spans="9:86" ht="14.25" customHeight="1">
      <c r="I352" s="150"/>
      <c r="J352" s="2">
        <f t="shared" si="127"/>
        <v>347</v>
      </c>
      <c r="K352" s="118"/>
      <c r="L352" s="5">
        <f t="shared" si="104"/>
        <v>63966.272131700731</v>
      </c>
      <c r="M352" s="5">
        <f t="shared" si="67"/>
        <v>4808.1062659259223</v>
      </c>
      <c r="N352" s="5">
        <f t="shared" si="68"/>
        <v>4368.3381450204797</v>
      </c>
      <c r="O352" s="35">
        <f t="shared" si="69"/>
        <v>0.81949527451463222</v>
      </c>
      <c r="P352" s="5">
        <f t="shared" si="70"/>
        <v>439.76812090544252</v>
      </c>
      <c r="Q352" s="35">
        <f t="shared" si="71"/>
        <v>8.2500000000000004E-2</v>
      </c>
      <c r="R352" s="5">
        <f t="shared" si="105"/>
        <v>580402.06601332058</v>
      </c>
      <c r="S352" s="5">
        <f t="shared" si="106"/>
        <v>1088010.8082629736</v>
      </c>
      <c r="T352" s="5">
        <f t="shared" si="72"/>
        <v>59597.933986680247</v>
      </c>
      <c r="U352" s="5">
        <f t="shared" si="73"/>
        <v>1668412.8742762941</v>
      </c>
      <c r="V352" s="150"/>
      <c r="W352" s="2">
        <f t="shared" si="128"/>
        <v>347</v>
      </c>
      <c r="X352" s="118"/>
      <c r="Y352" s="5">
        <f t="shared" si="107"/>
        <v>62571.68728917012</v>
      </c>
      <c r="Z352" s="5">
        <f t="shared" si="108"/>
        <v>4696.0932728280159</v>
      </c>
      <c r="AA352" s="5">
        <f t="shared" si="74"/>
        <v>4278.9486909002153</v>
      </c>
      <c r="AB352" s="35">
        <f t="shared" si="75"/>
        <v>0.82061690383231456</v>
      </c>
      <c r="AC352" s="5">
        <f t="shared" si="76"/>
        <v>417.14458192780086</v>
      </c>
      <c r="AD352" s="35">
        <f t="shared" si="77"/>
        <v>0.08</v>
      </c>
      <c r="AE352" s="5">
        <f t="shared" si="109"/>
        <v>581707.26140173024</v>
      </c>
      <c r="AF352" s="5">
        <f t="shared" si="110"/>
        <v>1047837.1042695916</v>
      </c>
      <c r="AG352" s="5">
        <f t="shared" si="78"/>
        <v>58292.738598269905</v>
      </c>
      <c r="AH352" s="5">
        <f t="shared" si="79"/>
        <v>1629544.3656713217</v>
      </c>
      <c r="AI352" s="150"/>
      <c r="AJ352" s="2">
        <f t="shared" si="129"/>
        <v>347</v>
      </c>
      <c r="AK352" s="118"/>
      <c r="AL352" s="5">
        <f t="shared" si="111"/>
        <v>61185.531146112429</v>
      </c>
      <c r="AM352" s="5">
        <f t="shared" si="112"/>
        <v>4585.0383715778862</v>
      </c>
      <c r="AN352" s="5">
        <f t="shared" si="80"/>
        <v>4189.8818162592434</v>
      </c>
      <c r="AO352" s="35">
        <f t="shared" si="81"/>
        <v>0.82173972920239158</v>
      </c>
      <c r="AP352" s="5">
        <f t="shared" si="82"/>
        <v>395.15655531864275</v>
      </c>
      <c r="AQ352" s="35">
        <f t="shared" si="83"/>
        <v>7.7499999999999999E-2</v>
      </c>
      <c r="AR352" s="5">
        <f t="shared" si="113"/>
        <v>583004.35067014711</v>
      </c>
      <c r="AS352" s="5">
        <f t="shared" si="114"/>
        <v>1008003.96426738</v>
      </c>
      <c r="AT352" s="5">
        <f t="shared" si="84"/>
        <v>56995.649329853186</v>
      </c>
      <c r="AU352" s="5">
        <f t="shared" si="85"/>
        <v>1591008.3149375271</v>
      </c>
      <c r="AV352" s="150"/>
      <c r="AW352" s="2">
        <f t="shared" si="130"/>
        <v>347</v>
      </c>
      <c r="AX352" s="118"/>
      <c r="AY352" s="5">
        <f t="shared" si="115"/>
        <v>59808.266224690909</v>
      </c>
      <c r="AZ352" s="5">
        <f t="shared" si="116"/>
        <v>4474.9728547377763</v>
      </c>
      <c r="BA352" s="5">
        <f t="shared" si="86"/>
        <v>4101.1711908334582</v>
      </c>
      <c r="BB352" s="35">
        <f t="shared" si="87"/>
        <v>0.82286375105928489</v>
      </c>
      <c r="BC352" s="5">
        <f t="shared" si="88"/>
        <v>373.80166390431816</v>
      </c>
      <c r="BD352" s="35">
        <f t="shared" si="89"/>
        <v>7.4999999999999997E-2</v>
      </c>
      <c r="BE352" s="5">
        <f t="shared" si="117"/>
        <v>584292.90496614273</v>
      </c>
      <c r="BF352" s="5">
        <f t="shared" si="118"/>
        <v>968522.67562786594</v>
      </c>
      <c r="BG352" s="5">
        <f t="shared" si="90"/>
        <v>55707.095033857448</v>
      </c>
      <c r="BH352" s="5">
        <f t="shared" si="91"/>
        <v>1552815.5805940088</v>
      </c>
      <c r="BI352" s="150"/>
      <c r="BJ352" s="2">
        <f t="shared" si="131"/>
        <v>347</v>
      </c>
      <c r="BK352" s="118"/>
      <c r="BL352" s="5">
        <f t="shared" si="119"/>
        <v>58440.360195225396</v>
      </c>
      <c r="BM352" s="5">
        <f t="shared" si="120"/>
        <v>4365.9281923596263</v>
      </c>
      <c r="BN352" s="5">
        <f t="shared" si="92"/>
        <v>4012.8510161801396</v>
      </c>
      <c r="BO352" s="35">
        <f t="shared" si="93"/>
        <v>0.82398896983690895</v>
      </c>
      <c r="BP352" s="5">
        <f t="shared" si="94"/>
        <v>353.07717617948674</v>
      </c>
      <c r="BQ352" s="35">
        <f t="shared" si="95"/>
        <v>7.2499999999999995E-2</v>
      </c>
      <c r="BR352" s="5">
        <f t="shared" si="121"/>
        <v>585572.49082095467</v>
      </c>
      <c r="BS352" s="5">
        <f t="shared" si="122"/>
        <v>929404.59192783514</v>
      </c>
      <c r="BT352" s="5">
        <f t="shared" si="96"/>
        <v>54427.509179045257</v>
      </c>
      <c r="BU352" s="5">
        <f t="shared" si="97"/>
        <v>1514977.0827487898</v>
      </c>
      <c r="BV352" s="150"/>
      <c r="BW352" s="2">
        <f t="shared" si="132"/>
        <v>347</v>
      </c>
      <c r="BX352" s="118"/>
      <c r="BY352" s="5">
        <f t="shared" si="123"/>
        <v>57082.285067224213</v>
      </c>
      <c r="BZ352" s="5">
        <f t="shared" si="124"/>
        <v>4257.9359691467689</v>
      </c>
      <c r="CA352" s="5">
        <f t="shared" si="98"/>
        <v>3924.9559729212942</v>
      </c>
      <c r="CB352" s="35">
        <f t="shared" si="99"/>
        <v>0.82511538596585265</v>
      </c>
      <c r="CC352" s="5">
        <f t="shared" si="100"/>
        <v>332.97999622547457</v>
      </c>
      <c r="CD352" s="35">
        <f t="shared" si="101"/>
        <v>6.9999999999999993E-2</v>
      </c>
      <c r="CE352" s="5">
        <f t="shared" si="125"/>
        <v>586842.67090569739</v>
      </c>
      <c r="CF352" s="5">
        <f t="shared" si="126"/>
        <v>890661.11038823193</v>
      </c>
      <c r="CG352" s="5">
        <f t="shared" si="102"/>
        <v>53157.329094302921</v>
      </c>
      <c r="CH352" s="5">
        <f t="shared" si="103"/>
        <v>1477503.7812939293</v>
      </c>
    </row>
    <row r="353" spans="9:86" ht="14.25" customHeight="1">
      <c r="I353" s="150"/>
      <c r="J353" s="2">
        <f t="shared" si="127"/>
        <v>348</v>
      </c>
      <c r="K353" s="118"/>
      <c r="L353" s="5">
        <f t="shared" si="104"/>
        <v>59597.933986680247</v>
      </c>
      <c r="M353" s="5">
        <f t="shared" si="67"/>
        <v>4808.1062659259223</v>
      </c>
      <c r="N353" s="5">
        <f t="shared" si="68"/>
        <v>4398.3704697674957</v>
      </c>
      <c r="O353" s="35">
        <f t="shared" si="69"/>
        <v>0.8856086462494831</v>
      </c>
      <c r="P353" s="5">
        <f t="shared" si="70"/>
        <v>409.73579615842669</v>
      </c>
      <c r="Q353" s="35">
        <f t="shared" si="71"/>
        <v>8.2500000000000004E-2</v>
      </c>
      <c r="R353" s="5">
        <f t="shared" si="105"/>
        <v>584800.43648308807</v>
      </c>
      <c r="S353" s="5">
        <f t="shared" si="106"/>
        <v>1088420.544059132</v>
      </c>
      <c r="T353" s="5">
        <f t="shared" si="72"/>
        <v>55199.563516912749</v>
      </c>
      <c r="U353" s="5">
        <f t="shared" si="73"/>
        <v>1673220.9805422202</v>
      </c>
      <c r="V353" s="150"/>
      <c r="W353" s="2">
        <f t="shared" si="128"/>
        <v>348</v>
      </c>
      <c r="X353" s="118"/>
      <c r="Y353" s="5">
        <f t="shared" si="107"/>
        <v>58292.738598269905</v>
      </c>
      <c r="Z353" s="5">
        <f t="shared" si="108"/>
        <v>4696.0932728280159</v>
      </c>
      <c r="AA353" s="5">
        <f t="shared" si="74"/>
        <v>4307.4750155062166</v>
      </c>
      <c r="AB353" s="35">
        <f t="shared" si="75"/>
        <v>0.88672622746889984</v>
      </c>
      <c r="AC353" s="5">
        <f t="shared" si="76"/>
        <v>388.61825732179938</v>
      </c>
      <c r="AD353" s="35">
        <f t="shared" si="77"/>
        <v>0.08</v>
      </c>
      <c r="AE353" s="5">
        <f t="shared" si="109"/>
        <v>586014.73641723651</v>
      </c>
      <c r="AF353" s="5">
        <f t="shared" si="110"/>
        <v>1048225.7225269134</v>
      </c>
      <c r="AG353" s="5">
        <f t="shared" si="78"/>
        <v>53985.263582763691</v>
      </c>
      <c r="AH353" s="5">
        <f t="shared" si="79"/>
        <v>1634240.4589441498</v>
      </c>
      <c r="AI353" s="150"/>
      <c r="AJ353" s="2">
        <f t="shared" si="129"/>
        <v>348</v>
      </c>
      <c r="AK353" s="118"/>
      <c r="AL353" s="5">
        <f t="shared" si="111"/>
        <v>56995.649329853186</v>
      </c>
      <c r="AM353" s="5">
        <f t="shared" si="112"/>
        <v>4585.0383715778862</v>
      </c>
      <c r="AN353" s="5">
        <f t="shared" si="80"/>
        <v>4216.9414696559179</v>
      </c>
      <c r="AO353" s="35">
        <f t="shared" si="81"/>
        <v>0.88784491853075553</v>
      </c>
      <c r="AP353" s="5">
        <f t="shared" si="82"/>
        <v>368.09690192196848</v>
      </c>
      <c r="AQ353" s="35">
        <f t="shared" si="83"/>
        <v>7.7499999999999999E-2</v>
      </c>
      <c r="AR353" s="5">
        <f t="shared" si="113"/>
        <v>587221.29213980306</v>
      </c>
      <c r="AS353" s="5">
        <f t="shared" si="114"/>
        <v>1008372.061169302</v>
      </c>
      <c r="AT353" s="5">
        <f t="shared" si="84"/>
        <v>52778.707860197268</v>
      </c>
      <c r="AU353" s="5">
        <f t="shared" si="85"/>
        <v>1595593.3533091052</v>
      </c>
      <c r="AV353" s="150"/>
      <c r="AW353" s="2">
        <f t="shared" si="130"/>
        <v>348</v>
      </c>
      <c r="AX353" s="118"/>
      <c r="AY353" s="5">
        <f t="shared" si="115"/>
        <v>55707.095033857448</v>
      </c>
      <c r="AZ353" s="5">
        <f t="shared" si="116"/>
        <v>4474.9728547377763</v>
      </c>
      <c r="BA353" s="5">
        <f t="shared" si="86"/>
        <v>4126.8035107761671</v>
      </c>
      <c r="BB353" s="35">
        <f t="shared" si="87"/>
        <v>0.88896471982995928</v>
      </c>
      <c r="BC353" s="5">
        <f t="shared" si="88"/>
        <v>348.169343961609</v>
      </c>
      <c r="BD353" s="35">
        <f t="shared" si="89"/>
        <v>7.4999999999999997E-2</v>
      </c>
      <c r="BE353" s="5">
        <f t="shared" si="117"/>
        <v>588419.70847691887</v>
      </c>
      <c r="BF353" s="5">
        <f t="shared" si="118"/>
        <v>968870.84497182758</v>
      </c>
      <c r="BG353" s="5">
        <f t="shared" si="90"/>
        <v>51580.29152308128</v>
      </c>
      <c r="BH353" s="5">
        <f t="shared" si="91"/>
        <v>1557290.5534487464</v>
      </c>
      <c r="BI353" s="150"/>
      <c r="BJ353" s="2">
        <f t="shared" si="131"/>
        <v>348</v>
      </c>
      <c r="BK353" s="118"/>
      <c r="BL353" s="5">
        <f t="shared" si="119"/>
        <v>54427.509179045257</v>
      </c>
      <c r="BM353" s="5">
        <f t="shared" si="120"/>
        <v>4365.9281923596263</v>
      </c>
      <c r="BN353" s="5">
        <f t="shared" si="92"/>
        <v>4037.0953244028947</v>
      </c>
      <c r="BO353" s="35">
        <f t="shared" si="93"/>
        <v>0.89008563176148892</v>
      </c>
      <c r="BP353" s="5">
        <f t="shared" si="94"/>
        <v>328.83286795673177</v>
      </c>
      <c r="BQ353" s="35">
        <f t="shared" si="95"/>
        <v>7.2499999999999995E-2</v>
      </c>
      <c r="BR353" s="5">
        <f t="shared" si="121"/>
        <v>589609.58614535758</v>
      </c>
      <c r="BS353" s="5">
        <f t="shared" si="122"/>
        <v>929733.42479579186</v>
      </c>
      <c r="BT353" s="5">
        <f t="shared" si="96"/>
        <v>50390.413854642364</v>
      </c>
      <c r="BU353" s="5">
        <f t="shared" si="97"/>
        <v>1519343.0109411494</v>
      </c>
      <c r="BV353" s="150"/>
      <c r="BW353" s="2">
        <f t="shared" si="132"/>
        <v>348</v>
      </c>
      <c r="BX353" s="118"/>
      <c r="BY353" s="5">
        <f t="shared" si="123"/>
        <v>53157.329094302921</v>
      </c>
      <c r="BZ353" s="5">
        <f t="shared" si="124"/>
        <v>4257.9359691467689</v>
      </c>
      <c r="CA353" s="5">
        <f t="shared" si="98"/>
        <v>3947.8515494300018</v>
      </c>
      <c r="CB353" s="35">
        <f t="shared" si="99"/>
        <v>0.8912076547171236</v>
      </c>
      <c r="CC353" s="5">
        <f t="shared" si="100"/>
        <v>310.08441971676706</v>
      </c>
      <c r="CD353" s="35">
        <f t="shared" si="101"/>
        <v>7.0000000000000007E-2</v>
      </c>
      <c r="CE353" s="5">
        <f t="shared" si="125"/>
        <v>590790.52245512744</v>
      </c>
      <c r="CF353" s="5">
        <f t="shared" si="126"/>
        <v>890971.19480794866</v>
      </c>
      <c r="CG353" s="5">
        <f t="shared" si="102"/>
        <v>49209.47754487292</v>
      </c>
      <c r="CH353" s="5">
        <f t="shared" si="103"/>
        <v>1481761.717263076</v>
      </c>
    </row>
    <row r="354" spans="9:86" ht="14.25" customHeight="1">
      <c r="I354" s="150"/>
      <c r="J354" s="2">
        <f t="shared" si="127"/>
        <v>349</v>
      </c>
      <c r="K354" s="118"/>
      <c r="L354" s="5">
        <f t="shared" si="104"/>
        <v>55199.563516912749</v>
      </c>
      <c r="M354" s="5">
        <f t="shared" si="67"/>
        <v>4808.1062659259223</v>
      </c>
      <c r="N354" s="5">
        <f t="shared" si="68"/>
        <v>4428.6092667471476</v>
      </c>
      <c r="O354" s="35">
        <f t="shared" si="69"/>
        <v>0.96274875769050317</v>
      </c>
      <c r="P354" s="5">
        <f t="shared" si="70"/>
        <v>379.49699917877513</v>
      </c>
      <c r="Q354" s="35">
        <f t="shared" si="71"/>
        <v>8.249999999999999E-2</v>
      </c>
      <c r="R354" s="5">
        <f t="shared" si="105"/>
        <v>589229.0457498352</v>
      </c>
      <c r="S354" s="5">
        <f t="shared" si="106"/>
        <v>1088800.0410583108</v>
      </c>
      <c r="T354" s="5">
        <f t="shared" si="72"/>
        <v>50770.954250165603</v>
      </c>
      <c r="U354" s="5">
        <f t="shared" si="73"/>
        <v>1678029.086808146</v>
      </c>
      <c r="V354" s="150"/>
      <c r="W354" s="2">
        <f t="shared" si="128"/>
        <v>349</v>
      </c>
      <c r="X354" s="118"/>
      <c r="Y354" s="5">
        <f t="shared" si="107"/>
        <v>53985.263582763691</v>
      </c>
      <c r="Z354" s="5">
        <f t="shared" si="108"/>
        <v>4696.0932728280159</v>
      </c>
      <c r="AA354" s="5">
        <f t="shared" si="74"/>
        <v>4336.1915156095911</v>
      </c>
      <c r="AB354" s="35">
        <f t="shared" si="75"/>
        <v>0.96386114902527775</v>
      </c>
      <c r="AC354" s="5">
        <f t="shared" si="76"/>
        <v>359.90175721842462</v>
      </c>
      <c r="AD354" s="35">
        <f t="shared" si="77"/>
        <v>0.08</v>
      </c>
      <c r="AE354" s="5">
        <f t="shared" si="109"/>
        <v>590350.92793284613</v>
      </c>
      <c r="AF354" s="5">
        <f t="shared" si="110"/>
        <v>1048585.6242841319</v>
      </c>
      <c r="AG354" s="5">
        <f t="shared" si="78"/>
        <v>49649.072067154098</v>
      </c>
      <c r="AH354" s="5">
        <f t="shared" si="79"/>
        <v>1638936.552216978</v>
      </c>
      <c r="AI354" s="150"/>
      <c r="AJ354" s="2">
        <f t="shared" si="129"/>
        <v>349</v>
      </c>
      <c r="AK354" s="118"/>
      <c r="AL354" s="5">
        <f t="shared" si="111"/>
        <v>52778.707860197268</v>
      </c>
      <c r="AM354" s="5">
        <f t="shared" si="112"/>
        <v>4585.0383715778862</v>
      </c>
      <c r="AN354" s="5">
        <f t="shared" si="80"/>
        <v>4244.1758833141121</v>
      </c>
      <c r="AO354" s="35">
        <f t="shared" si="81"/>
        <v>0.96497456388427361</v>
      </c>
      <c r="AP354" s="5">
        <f t="shared" si="82"/>
        <v>340.86248826377403</v>
      </c>
      <c r="AQ354" s="35">
        <f t="shared" si="83"/>
        <v>7.7499999999999999E-2</v>
      </c>
      <c r="AR354" s="5">
        <f t="shared" si="113"/>
        <v>591465.46802311717</v>
      </c>
      <c r="AS354" s="5">
        <f t="shared" si="114"/>
        <v>1008712.9236575657</v>
      </c>
      <c r="AT354" s="5">
        <f t="shared" si="84"/>
        <v>48534.531976883154</v>
      </c>
      <c r="AU354" s="5">
        <f t="shared" si="85"/>
        <v>1600178.391680683</v>
      </c>
      <c r="AV354" s="150"/>
      <c r="AW354" s="2">
        <f t="shared" si="130"/>
        <v>349</v>
      </c>
      <c r="AX354" s="118"/>
      <c r="AY354" s="5">
        <f t="shared" si="115"/>
        <v>51580.29152308128</v>
      </c>
      <c r="AZ354" s="5">
        <f t="shared" si="116"/>
        <v>4474.9728547377763</v>
      </c>
      <c r="BA354" s="5">
        <f t="shared" si="86"/>
        <v>4152.5960327185185</v>
      </c>
      <c r="BB354" s="35">
        <f t="shared" si="87"/>
        <v>0.96608900262464881</v>
      </c>
      <c r="BC354" s="5">
        <f t="shared" si="88"/>
        <v>322.37682201925799</v>
      </c>
      <c r="BD354" s="35">
        <f t="shared" si="89"/>
        <v>7.4999999999999997E-2</v>
      </c>
      <c r="BE354" s="5">
        <f t="shared" si="117"/>
        <v>592572.30450963741</v>
      </c>
      <c r="BF354" s="5">
        <f t="shared" si="118"/>
        <v>969193.22179384681</v>
      </c>
      <c r="BG354" s="5">
        <f t="shared" si="90"/>
        <v>47427.695490362763</v>
      </c>
      <c r="BH354" s="5">
        <f t="shared" si="91"/>
        <v>1561765.5263034841</v>
      </c>
      <c r="BI354" s="150"/>
      <c r="BJ354" s="2">
        <f t="shared" si="131"/>
        <v>349</v>
      </c>
      <c r="BK354" s="118"/>
      <c r="BL354" s="5">
        <f t="shared" si="119"/>
        <v>50390.413854642364</v>
      </c>
      <c r="BM354" s="5">
        <f t="shared" si="120"/>
        <v>4365.9281923596263</v>
      </c>
      <c r="BN354" s="5">
        <f t="shared" si="92"/>
        <v>4061.4861086544952</v>
      </c>
      <c r="BO354" s="35">
        <f t="shared" si="93"/>
        <v>0.96720446560420203</v>
      </c>
      <c r="BP354" s="5">
        <f t="shared" si="94"/>
        <v>304.44208370513093</v>
      </c>
      <c r="BQ354" s="35">
        <f t="shared" si="95"/>
        <v>7.2499999999999995E-2</v>
      </c>
      <c r="BR354" s="5">
        <f t="shared" si="121"/>
        <v>593671.07225401211</v>
      </c>
      <c r="BS354" s="5">
        <f t="shared" si="122"/>
        <v>930037.86687949696</v>
      </c>
      <c r="BT354" s="5">
        <f t="shared" si="96"/>
        <v>46328.927745987865</v>
      </c>
      <c r="BU354" s="5">
        <f t="shared" si="97"/>
        <v>1523708.9391335091</v>
      </c>
      <c r="BV354" s="150"/>
      <c r="BW354" s="2">
        <f t="shared" si="132"/>
        <v>349</v>
      </c>
      <c r="BX354" s="118"/>
      <c r="BY354" s="5">
        <f t="shared" si="123"/>
        <v>49209.47754487292</v>
      </c>
      <c r="BZ354" s="5">
        <f t="shared" si="124"/>
        <v>4257.9359691467689</v>
      </c>
      <c r="CA354" s="5">
        <f t="shared" si="98"/>
        <v>3970.8806834683437</v>
      </c>
      <c r="CB354" s="35">
        <f t="shared" si="99"/>
        <v>0.96832095317754063</v>
      </c>
      <c r="CC354" s="5">
        <f t="shared" si="100"/>
        <v>287.05528567842538</v>
      </c>
      <c r="CD354" s="35">
        <f t="shared" si="101"/>
        <v>7.0000000000000007E-2</v>
      </c>
      <c r="CE354" s="5">
        <f t="shared" si="125"/>
        <v>594761.40313859575</v>
      </c>
      <c r="CF354" s="5">
        <f t="shared" si="126"/>
        <v>891258.25009362714</v>
      </c>
      <c r="CG354" s="5">
        <f t="shared" si="102"/>
        <v>45238.596861404578</v>
      </c>
      <c r="CH354" s="5">
        <f t="shared" si="103"/>
        <v>1486019.6532322229</v>
      </c>
    </row>
    <row r="355" spans="9:86" ht="14.25" customHeight="1">
      <c r="I355" s="150"/>
      <c r="J355" s="2">
        <f t="shared" si="127"/>
        <v>350</v>
      </c>
      <c r="K355" s="118"/>
      <c r="L355" s="5">
        <f t="shared" si="104"/>
        <v>50770.954250165603</v>
      </c>
      <c r="M355" s="5">
        <f t="shared" si="67"/>
        <v>4808.1062659259223</v>
      </c>
      <c r="N355" s="5">
        <f t="shared" si="68"/>
        <v>4459.0559554560341</v>
      </c>
      <c r="O355" s="35">
        <f t="shared" si="69"/>
        <v>1.0539229024890324</v>
      </c>
      <c r="P355" s="5">
        <f t="shared" si="70"/>
        <v>349.05031046988853</v>
      </c>
      <c r="Q355" s="35">
        <f t="shared" si="71"/>
        <v>8.2500000000000004E-2</v>
      </c>
      <c r="R355" s="5">
        <f t="shared" si="105"/>
        <v>593688.10170529119</v>
      </c>
      <c r="S355" s="5">
        <f t="shared" si="106"/>
        <v>1089149.0913687807</v>
      </c>
      <c r="T355" s="5">
        <f t="shared" si="72"/>
        <v>46311.898294709572</v>
      </c>
      <c r="U355" s="5">
        <f t="shared" si="73"/>
        <v>1682837.1930740718</v>
      </c>
      <c r="V355" s="150"/>
      <c r="W355" s="2">
        <f t="shared" si="128"/>
        <v>350</v>
      </c>
      <c r="X355" s="118"/>
      <c r="Y355" s="5">
        <f t="shared" si="107"/>
        <v>49649.072067154098</v>
      </c>
      <c r="Z355" s="5">
        <f t="shared" si="108"/>
        <v>4696.0932728280159</v>
      </c>
      <c r="AA355" s="5">
        <f t="shared" si="74"/>
        <v>4365.0994590469882</v>
      </c>
      <c r="AB355" s="35">
        <f t="shared" si="75"/>
        <v>1.0550286506405269</v>
      </c>
      <c r="AC355" s="5">
        <f t="shared" si="76"/>
        <v>330.99381378102737</v>
      </c>
      <c r="AD355" s="35">
        <f t="shared" si="77"/>
        <v>8.0000000000000016E-2</v>
      </c>
      <c r="AE355" s="5">
        <f t="shared" si="109"/>
        <v>594716.02739189309</v>
      </c>
      <c r="AF355" s="5">
        <f t="shared" si="110"/>
        <v>1048916.618097913</v>
      </c>
      <c r="AG355" s="5">
        <f t="shared" si="78"/>
        <v>45283.972608107113</v>
      </c>
      <c r="AH355" s="5">
        <f t="shared" si="79"/>
        <v>1643632.6454898061</v>
      </c>
      <c r="AI355" s="150"/>
      <c r="AJ355" s="2">
        <f t="shared" si="129"/>
        <v>350</v>
      </c>
      <c r="AK355" s="118"/>
      <c r="AL355" s="5">
        <f t="shared" si="111"/>
        <v>48534.531976883154</v>
      </c>
      <c r="AM355" s="5">
        <f t="shared" si="112"/>
        <v>4585.0383715778862</v>
      </c>
      <c r="AN355" s="5">
        <f t="shared" si="80"/>
        <v>4271.5861858938488</v>
      </c>
      <c r="AO355" s="35">
        <f t="shared" si="81"/>
        <v>1.0561353358705654</v>
      </c>
      <c r="AP355" s="5">
        <f t="shared" si="82"/>
        <v>313.45218568403703</v>
      </c>
      <c r="AQ355" s="35">
        <f t="shared" si="83"/>
        <v>7.7499999999999999E-2</v>
      </c>
      <c r="AR355" s="5">
        <f t="shared" si="113"/>
        <v>595737.05420901102</v>
      </c>
      <c r="AS355" s="5">
        <f t="shared" si="114"/>
        <v>1009026.3758432497</v>
      </c>
      <c r="AT355" s="5">
        <f t="shared" si="84"/>
        <v>44262.945790989303</v>
      </c>
      <c r="AU355" s="5">
        <f t="shared" si="85"/>
        <v>1604763.4300522609</v>
      </c>
      <c r="AV355" s="150"/>
      <c r="AW355" s="2">
        <f t="shared" si="130"/>
        <v>350</v>
      </c>
      <c r="AX355" s="118"/>
      <c r="AY355" s="5">
        <f t="shared" si="115"/>
        <v>47427.695490362763</v>
      </c>
      <c r="AZ355" s="5">
        <f t="shared" si="116"/>
        <v>4474.9728547377763</v>
      </c>
      <c r="BA355" s="5">
        <f t="shared" si="86"/>
        <v>4178.5497579230087</v>
      </c>
      <c r="BB355" s="35">
        <f t="shared" si="87"/>
        <v>1.0572429585001659</v>
      </c>
      <c r="BC355" s="5">
        <f t="shared" si="88"/>
        <v>296.42309681476723</v>
      </c>
      <c r="BD355" s="35">
        <f t="shared" si="89"/>
        <v>7.4999999999999997E-2</v>
      </c>
      <c r="BE355" s="5">
        <f t="shared" si="117"/>
        <v>596750.85426756041</v>
      </c>
      <c r="BF355" s="5">
        <f t="shared" si="118"/>
        <v>969489.64489066158</v>
      </c>
      <c r="BG355" s="5">
        <f t="shared" si="90"/>
        <v>43249.145732439756</v>
      </c>
      <c r="BH355" s="5">
        <f t="shared" si="91"/>
        <v>1566240.499158222</v>
      </c>
      <c r="BI355" s="150"/>
      <c r="BJ355" s="2">
        <f t="shared" si="131"/>
        <v>350</v>
      </c>
      <c r="BK355" s="118"/>
      <c r="BL355" s="5">
        <f t="shared" si="119"/>
        <v>46328.927745987865</v>
      </c>
      <c r="BM355" s="5">
        <f t="shared" si="120"/>
        <v>4365.9281923596263</v>
      </c>
      <c r="BN355" s="5">
        <f t="shared" si="92"/>
        <v>4086.024253894283</v>
      </c>
      <c r="BO355" s="35">
        <f t="shared" si="93"/>
        <v>1.0583515188515806</v>
      </c>
      <c r="BP355" s="5">
        <f t="shared" si="94"/>
        <v>279.90393846534334</v>
      </c>
      <c r="BQ355" s="35">
        <f t="shared" si="95"/>
        <v>7.2499999999999995E-2</v>
      </c>
      <c r="BR355" s="5">
        <f t="shared" si="121"/>
        <v>597757.09650790633</v>
      </c>
      <c r="BS355" s="5">
        <f t="shared" si="122"/>
        <v>930317.77081796224</v>
      </c>
      <c r="BT355" s="5">
        <f t="shared" si="96"/>
        <v>42242.903492093581</v>
      </c>
      <c r="BU355" s="5">
        <f t="shared" si="97"/>
        <v>1528074.8673258685</v>
      </c>
      <c r="BV355" s="150"/>
      <c r="BW355" s="2">
        <f t="shared" si="132"/>
        <v>350</v>
      </c>
      <c r="BX355" s="118"/>
      <c r="BY355" s="5">
        <f t="shared" si="123"/>
        <v>45238.596861404578</v>
      </c>
      <c r="BZ355" s="5">
        <f t="shared" si="124"/>
        <v>4257.9359691467689</v>
      </c>
      <c r="CA355" s="5">
        <f t="shared" si="98"/>
        <v>3994.0441541219088</v>
      </c>
      <c r="CB355" s="35">
        <f t="shared" si="99"/>
        <v>1.0594610172437344</v>
      </c>
      <c r="CC355" s="5">
        <f t="shared" si="100"/>
        <v>263.89181502486002</v>
      </c>
      <c r="CD355" s="35">
        <f t="shared" si="101"/>
        <v>6.9999999999999993E-2</v>
      </c>
      <c r="CE355" s="5">
        <f t="shared" si="125"/>
        <v>598755.44729271764</v>
      </c>
      <c r="CF355" s="5">
        <f t="shared" si="126"/>
        <v>891522.14190865203</v>
      </c>
      <c r="CG355" s="5">
        <f t="shared" si="102"/>
        <v>41244.552707282666</v>
      </c>
      <c r="CH355" s="5">
        <f t="shared" si="103"/>
        <v>1490277.5892013698</v>
      </c>
    </row>
    <row r="356" spans="9:86" ht="14.25" customHeight="1">
      <c r="I356" s="150"/>
      <c r="J356" s="2">
        <f t="shared" si="127"/>
        <v>351</v>
      </c>
      <c r="K356" s="118"/>
      <c r="L356" s="5">
        <f t="shared" si="104"/>
        <v>46311.898294709572</v>
      </c>
      <c r="M356" s="5">
        <f t="shared" si="67"/>
        <v>4808.1062659259223</v>
      </c>
      <c r="N356" s="5">
        <f t="shared" si="68"/>
        <v>4489.7119651497942</v>
      </c>
      <c r="O356" s="35">
        <f t="shared" si="69"/>
        <v>1.1633412916687136</v>
      </c>
      <c r="P356" s="5">
        <f t="shared" si="70"/>
        <v>318.39430077612832</v>
      </c>
      <c r="Q356" s="35">
        <f t="shared" si="71"/>
        <v>8.2500000000000004E-2</v>
      </c>
      <c r="R356" s="5">
        <f t="shared" si="105"/>
        <v>598177.81367044104</v>
      </c>
      <c r="S356" s="5">
        <f t="shared" si="106"/>
        <v>1089467.4856695568</v>
      </c>
      <c r="T356" s="5">
        <f t="shared" si="72"/>
        <v>41822.18632955978</v>
      </c>
      <c r="U356" s="5">
        <f t="shared" si="73"/>
        <v>1687645.2993399978</v>
      </c>
      <c r="V356" s="150"/>
      <c r="W356" s="2">
        <f t="shared" si="128"/>
        <v>351</v>
      </c>
      <c r="X356" s="118"/>
      <c r="Y356" s="5">
        <f t="shared" si="107"/>
        <v>45283.972608107113</v>
      </c>
      <c r="Z356" s="5">
        <f t="shared" si="108"/>
        <v>4696.0932728280159</v>
      </c>
      <c r="AA356" s="5">
        <f t="shared" si="74"/>
        <v>4394.2001221073015</v>
      </c>
      <c r="AB356" s="35">
        <f t="shared" si="75"/>
        <v>1.1644385072313064</v>
      </c>
      <c r="AC356" s="5">
        <f t="shared" si="76"/>
        <v>301.89315072071412</v>
      </c>
      <c r="AD356" s="35">
        <f t="shared" si="77"/>
        <v>0.08</v>
      </c>
      <c r="AE356" s="5">
        <f t="shared" si="109"/>
        <v>599110.22751400038</v>
      </c>
      <c r="AF356" s="5">
        <f t="shared" si="110"/>
        <v>1049218.5112486337</v>
      </c>
      <c r="AG356" s="5">
        <f t="shared" si="78"/>
        <v>40889.772485999812</v>
      </c>
      <c r="AH356" s="5">
        <f t="shared" si="79"/>
        <v>1648328.7387626341</v>
      </c>
      <c r="AI356" s="150"/>
      <c r="AJ356" s="2">
        <f t="shared" si="129"/>
        <v>351</v>
      </c>
      <c r="AK356" s="118"/>
      <c r="AL356" s="5">
        <f t="shared" si="111"/>
        <v>44262.945790989303</v>
      </c>
      <c r="AM356" s="5">
        <f t="shared" si="112"/>
        <v>4585.0383715778862</v>
      </c>
      <c r="AN356" s="5">
        <f t="shared" si="80"/>
        <v>4299.1735133444135</v>
      </c>
      <c r="AO356" s="35">
        <f t="shared" si="81"/>
        <v>1.1655365732715255</v>
      </c>
      <c r="AP356" s="5">
        <f t="shared" si="82"/>
        <v>285.8648582334726</v>
      </c>
      <c r="AQ356" s="35">
        <f t="shared" si="83"/>
        <v>7.7500000000000013E-2</v>
      </c>
      <c r="AR356" s="5">
        <f t="shared" si="113"/>
        <v>600036.2277223554</v>
      </c>
      <c r="AS356" s="5">
        <f t="shared" si="114"/>
        <v>1009312.2407014832</v>
      </c>
      <c r="AT356" s="5">
        <f t="shared" si="84"/>
        <v>39963.772277644886</v>
      </c>
      <c r="AU356" s="5">
        <f t="shared" si="85"/>
        <v>1609348.4684238387</v>
      </c>
      <c r="AV356" s="150"/>
      <c r="AW356" s="2">
        <f t="shared" si="130"/>
        <v>351</v>
      </c>
      <c r="AX356" s="118"/>
      <c r="AY356" s="5">
        <f t="shared" si="115"/>
        <v>43249.145732439756</v>
      </c>
      <c r="AZ356" s="5">
        <f t="shared" si="116"/>
        <v>4474.9728547377763</v>
      </c>
      <c r="BA356" s="5">
        <f t="shared" si="86"/>
        <v>4204.6656939100276</v>
      </c>
      <c r="BB356" s="35">
        <f t="shared" si="87"/>
        <v>1.1666354900757026</v>
      </c>
      <c r="BC356" s="5">
        <f t="shared" si="88"/>
        <v>270.30716082774848</v>
      </c>
      <c r="BD356" s="35">
        <f t="shared" si="89"/>
        <v>7.5000000000000011E-2</v>
      </c>
      <c r="BE356" s="5">
        <f t="shared" si="117"/>
        <v>600955.51996147039</v>
      </c>
      <c r="BF356" s="5">
        <f t="shared" si="118"/>
        <v>969759.95205148938</v>
      </c>
      <c r="BG356" s="5">
        <f t="shared" si="90"/>
        <v>39044.480038529728</v>
      </c>
      <c r="BH356" s="5">
        <f t="shared" si="91"/>
        <v>1570715.4720129599</v>
      </c>
      <c r="BI356" s="150"/>
      <c r="BJ356" s="2">
        <f t="shared" si="131"/>
        <v>351</v>
      </c>
      <c r="BK356" s="118"/>
      <c r="BL356" s="5">
        <f t="shared" si="119"/>
        <v>42242.903492093581</v>
      </c>
      <c r="BM356" s="5">
        <f t="shared" si="120"/>
        <v>4365.9281923596263</v>
      </c>
      <c r="BN356" s="5">
        <f t="shared" si="92"/>
        <v>4110.7106504282274</v>
      </c>
      <c r="BO356" s="35">
        <f t="shared" si="93"/>
        <v>1.1677352579320532</v>
      </c>
      <c r="BP356" s="5">
        <f t="shared" si="94"/>
        <v>255.2175419313987</v>
      </c>
      <c r="BQ356" s="35">
        <f t="shared" si="95"/>
        <v>7.2499999999999995E-2</v>
      </c>
      <c r="BR356" s="5">
        <f t="shared" si="121"/>
        <v>601867.80715833453</v>
      </c>
      <c r="BS356" s="5">
        <f t="shared" si="122"/>
        <v>930572.98835989367</v>
      </c>
      <c r="BT356" s="5">
        <f t="shared" si="96"/>
        <v>38132.192841665354</v>
      </c>
      <c r="BU356" s="5">
        <f t="shared" si="97"/>
        <v>1532440.7955182283</v>
      </c>
      <c r="BV356" s="150"/>
      <c r="BW356" s="2">
        <f t="shared" si="132"/>
        <v>351</v>
      </c>
      <c r="BX356" s="118"/>
      <c r="BY356" s="5">
        <f t="shared" si="123"/>
        <v>41244.552707282666</v>
      </c>
      <c r="BZ356" s="5">
        <f t="shared" si="124"/>
        <v>4257.9359691467689</v>
      </c>
      <c r="CA356" s="5">
        <f t="shared" si="98"/>
        <v>4017.3427450209533</v>
      </c>
      <c r="CB356" s="35">
        <f t="shared" si="99"/>
        <v>1.1688358771251555</v>
      </c>
      <c r="CC356" s="5">
        <f t="shared" si="100"/>
        <v>240.59322412581557</v>
      </c>
      <c r="CD356" s="35">
        <f t="shared" si="101"/>
        <v>7.0000000000000007E-2</v>
      </c>
      <c r="CE356" s="5">
        <f t="shared" si="125"/>
        <v>602772.79003773862</v>
      </c>
      <c r="CF356" s="5">
        <f t="shared" si="126"/>
        <v>891762.73513277783</v>
      </c>
      <c r="CG356" s="5">
        <f t="shared" si="102"/>
        <v>37227.20996226171</v>
      </c>
      <c r="CH356" s="5">
        <f t="shared" si="103"/>
        <v>1494535.5251705165</v>
      </c>
    </row>
    <row r="357" spans="9:86" ht="14.25" customHeight="1">
      <c r="I357" s="150"/>
      <c r="J357" s="2">
        <f t="shared" si="127"/>
        <v>352</v>
      </c>
      <c r="K357" s="118"/>
      <c r="L357" s="5">
        <f t="shared" si="104"/>
        <v>41822.18632955978</v>
      </c>
      <c r="M357" s="5">
        <f t="shared" si="67"/>
        <v>4808.1062659259223</v>
      </c>
      <c r="N357" s="5">
        <f t="shared" si="68"/>
        <v>4520.5787349101993</v>
      </c>
      <c r="O357" s="35">
        <f t="shared" si="69"/>
        <v>1.2970853410545118</v>
      </c>
      <c r="P357" s="5">
        <f t="shared" si="70"/>
        <v>287.52753101572347</v>
      </c>
      <c r="Q357" s="35">
        <f t="shared" si="71"/>
        <v>8.2500000000000004E-2</v>
      </c>
      <c r="R357" s="5">
        <f t="shared" si="105"/>
        <v>602698.39240535127</v>
      </c>
      <c r="S357" s="5">
        <f t="shared" si="106"/>
        <v>1089755.0132005725</v>
      </c>
      <c r="T357" s="5">
        <f t="shared" si="72"/>
        <v>37301.607594649584</v>
      </c>
      <c r="U357" s="5">
        <f t="shared" si="73"/>
        <v>1692453.4056059239</v>
      </c>
      <c r="V357" s="150"/>
      <c r="W357" s="2">
        <f t="shared" si="128"/>
        <v>352</v>
      </c>
      <c r="X357" s="118"/>
      <c r="Y357" s="5">
        <f t="shared" si="107"/>
        <v>40889.772485999812</v>
      </c>
      <c r="Z357" s="5">
        <f t="shared" si="108"/>
        <v>4696.0932728280159</v>
      </c>
      <c r="AA357" s="5">
        <f t="shared" si="74"/>
        <v>4423.4947895880168</v>
      </c>
      <c r="AB357" s="35">
        <f t="shared" si="75"/>
        <v>1.2981715047015938</v>
      </c>
      <c r="AC357" s="5">
        <f t="shared" si="76"/>
        <v>272.59848323999876</v>
      </c>
      <c r="AD357" s="35">
        <f t="shared" si="77"/>
        <v>0.08</v>
      </c>
      <c r="AE357" s="5">
        <f t="shared" si="109"/>
        <v>603533.72230358841</v>
      </c>
      <c r="AF357" s="5">
        <f t="shared" si="110"/>
        <v>1049491.1097318737</v>
      </c>
      <c r="AG357" s="5">
        <f t="shared" si="78"/>
        <v>36466.277696411795</v>
      </c>
      <c r="AH357" s="5">
        <f t="shared" si="79"/>
        <v>1653024.8320354621</v>
      </c>
      <c r="AI357" s="150"/>
      <c r="AJ357" s="2">
        <f t="shared" si="129"/>
        <v>352</v>
      </c>
      <c r="AK357" s="118"/>
      <c r="AL357" s="5">
        <f t="shared" si="111"/>
        <v>39963.772277644886</v>
      </c>
      <c r="AM357" s="5">
        <f t="shared" si="112"/>
        <v>4585.0383715778862</v>
      </c>
      <c r="AN357" s="5">
        <f t="shared" si="80"/>
        <v>4326.93900895143</v>
      </c>
      <c r="AO357" s="35">
        <f t="shared" si="81"/>
        <v>1.2992584320290061</v>
      </c>
      <c r="AP357" s="5">
        <f t="shared" si="82"/>
        <v>258.09936262645658</v>
      </c>
      <c r="AQ357" s="35">
        <f t="shared" si="83"/>
        <v>7.7500000000000013E-2</v>
      </c>
      <c r="AR357" s="5">
        <f t="shared" si="113"/>
        <v>604363.16673130682</v>
      </c>
      <c r="AS357" s="5">
        <f t="shared" si="114"/>
        <v>1009570.3400641097</v>
      </c>
      <c r="AT357" s="5">
        <f t="shared" si="84"/>
        <v>35636.833268693459</v>
      </c>
      <c r="AU357" s="5">
        <f t="shared" si="85"/>
        <v>1613933.5067954166</v>
      </c>
      <c r="AV357" s="150"/>
      <c r="AW357" s="2">
        <f t="shared" si="130"/>
        <v>352</v>
      </c>
      <c r="AX357" s="118"/>
      <c r="AY357" s="5">
        <f t="shared" si="115"/>
        <v>39044.480038529728</v>
      </c>
      <c r="AZ357" s="5">
        <f t="shared" si="116"/>
        <v>4474.9728547377763</v>
      </c>
      <c r="BA357" s="5">
        <f t="shared" si="86"/>
        <v>4230.9448544969655</v>
      </c>
      <c r="BB357" s="35">
        <f t="shared" si="87"/>
        <v>1.300346123289684</v>
      </c>
      <c r="BC357" s="5">
        <f t="shared" si="88"/>
        <v>244.02800024081077</v>
      </c>
      <c r="BD357" s="35">
        <f t="shared" si="89"/>
        <v>7.4999999999999997E-2</v>
      </c>
      <c r="BE357" s="5">
        <f t="shared" si="117"/>
        <v>605186.46481596737</v>
      </c>
      <c r="BF357" s="5">
        <f t="shared" si="118"/>
        <v>970003.98005173018</v>
      </c>
      <c r="BG357" s="5">
        <f t="shared" si="90"/>
        <v>34813.535184032764</v>
      </c>
      <c r="BH357" s="5">
        <f t="shared" si="91"/>
        <v>1575190.4448676975</v>
      </c>
      <c r="BI357" s="150"/>
      <c r="BJ357" s="2">
        <f t="shared" si="131"/>
        <v>352</v>
      </c>
      <c r="BK357" s="118"/>
      <c r="BL357" s="5">
        <f t="shared" si="119"/>
        <v>38132.192841665354</v>
      </c>
      <c r="BM357" s="5">
        <f t="shared" si="120"/>
        <v>4365.9281923596263</v>
      </c>
      <c r="BN357" s="5">
        <f t="shared" si="92"/>
        <v>4135.5461939412316</v>
      </c>
      <c r="BO357" s="35">
        <f t="shared" si="93"/>
        <v>1.3014345787392023</v>
      </c>
      <c r="BP357" s="5">
        <f t="shared" si="94"/>
        <v>230.38199841839483</v>
      </c>
      <c r="BQ357" s="35">
        <f t="shared" si="95"/>
        <v>7.2499999999999995E-2</v>
      </c>
      <c r="BR357" s="5">
        <f t="shared" si="121"/>
        <v>606003.35335227579</v>
      </c>
      <c r="BS357" s="5">
        <f t="shared" si="122"/>
        <v>930803.37035831204</v>
      </c>
      <c r="BT357" s="5">
        <f t="shared" si="96"/>
        <v>33996.646647724119</v>
      </c>
      <c r="BU357" s="5">
        <f t="shared" si="97"/>
        <v>1536806.7237105877</v>
      </c>
      <c r="BV357" s="150"/>
      <c r="BW357" s="2">
        <f t="shared" si="132"/>
        <v>352</v>
      </c>
      <c r="BX357" s="118"/>
      <c r="BY357" s="5">
        <f t="shared" si="123"/>
        <v>37227.20996226171</v>
      </c>
      <c r="BZ357" s="5">
        <f t="shared" si="124"/>
        <v>4257.9359691467689</v>
      </c>
      <c r="CA357" s="5">
        <f t="shared" si="98"/>
        <v>4040.7772443669091</v>
      </c>
      <c r="CB357" s="35">
        <f t="shared" si="99"/>
        <v>1.302523798628958</v>
      </c>
      <c r="CC357" s="5">
        <f t="shared" si="100"/>
        <v>217.15872477985999</v>
      </c>
      <c r="CD357" s="35">
        <f t="shared" si="101"/>
        <v>7.0000000000000007E-2</v>
      </c>
      <c r="CE357" s="5">
        <f t="shared" si="125"/>
        <v>606813.56728210556</v>
      </c>
      <c r="CF357" s="5">
        <f t="shared" si="126"/>
        <v>891979.89385755768</v>
      </c>
      <c r="CG357" s="5">
        <f t="shared" si="102"/>
        <v>33186.432717894801</v>
      </c>
      <c r="CH357" s="5">
        <f t="shared" si="103"/>
        <v>1498793.4611396631</v>
      </c>
    </row>
    <row r="358" spans="9:86" ht="14.25" customHeight="1">
      <c r="I358" s="150"/>
      <c r="J358" s="2">
        <f t="shared" si="127"/>
        <v>353</v>
      </c>
      <c r="K358" s="118"/>
      <c r="L358" s="5">
        <f t="shared" si="104"/>
        <v>37301.607594649584</v>
      </c>
      <c r="M358" s="5">
        <f t="shared" si="67"/>
        <v>4808.1062659259223</v>
      </c>
      <c r="N358" s="5">
        <f t="shared" si="68"/>
        <v>4551.657713712706</v>
      </c>
      <c r="O358" s="35">
        <f t="shared" si="69"/>
        <v>1.4642771742735015</v>
      </c>
      <c r="P358" s="5">
        <f t="shared" si="70"/>
        <v>256.44855221321592</v>
      </c>
      <c r="Q358" s="35">
        <f t="shared" si="71"/>
        <v>8.2500000000000018E-2</v>
      </c>
      <c r="R358" s="5">
        <f t="shared" si="105"/>
        <v>607250.05011906393</v>
      </c>
      <c r="S358" s="5">
        <f t="shared" si="106"/>
        <v>1090011.4617527856</v>
      </c>
      <c r="T358" s="5">
        <f t="shared" si="72"/>
        <v>32749.949880936878</v>
      </c>
      <c r="U358" s="5">
        <f t="shared" si="73"/>
        <v>1697261.5118718497</v>
      </c>
      <c r="V358" s="150"/>
      <c r="W358" s="2">
        <f t="shared" si="128"/>
        <v>353</v>
      </c>
      <c r="X358" s="118"/>
      <c r="Y358" s="5">
        <f t="shared" si="107"/>
        <v>36466.277696411795</v>
      </c>
      <c r="Z358" s="5">
        <f t="shared" si="108"/>
        <v>4696.0932728280159</v>
      </c>
      <c r="AA358" s="5">
        <f t="shared" si="74"/>
        <v>4452.9847548519374</v>
      </c>
      <c r="AB358" s="35">
        <f t="shared" si="75"/>
        <v>1.4653488218097244</v>
      </c>
      <c r="AC358" s="5">
        <f t="shared" si="76"/>
        <v>243.10851797607864</v>
      </c>
      <c r="AD358" s="35">
        <f t="shared" si="77"/>
        <v>0.08</v>
      </c>
      <c r="AE358" s="5">
        <f t="shared" si="109"/>
        <v>607986.70705844031</v>
      </c>
      <c r="AF358" s="5">
        <f t="shared" si="110"/>
        <v>1049734.2182498497</v>
      </c>
      <c r="AG358" s="5">
        <f t="shared" si="78"/>
        <v>32013.292941559856</v>
      </c>
      <c r="AH358" s="5">
        <f t="shared" si="79"/>
        <v>1657720.9253082899</v>
      </c>
      <c r="AI358" s="150"/>
      <c r="AJ358" s="2">
        <f t="shared" si="129"/>
        <v>353</v>
      </c>
      <c r="AK358" s="118"/>
      <c r="AL358" s="5">
        <f t="shared" si="111"/>
        <v>35636.833268693459</v>
      </c>
      <c r="AM358" s="5">
        <f t="shared" si="112"/>
        <v>4585.0383715778862</v>
      </c>
      <c r="AN358" s="5">
        <f t="shared" si="80"/>
        <v>4354.8838233842407</v>
      </c>
      <c r="AO358" s="35">
        <f t="shared" si="81"/>
        <v>1.4664211459697645</v>
      </c>
      <c r="AP358" s="5">
        <f t="shared" si="82"/>
        <v>230.15454819364527</v>
      </c>
      <c r="AQ358" s="35">
        <f t="shared" si="83"/>
        <v>7.7499999999999999E-2</v>
      </c>
      <c r="AR358" s="5">
        <f t="shared" si="113"/>
        <v>608718.05055469112</v>
      </c>
      <c r="AS358" s="5">
        <f t="shared" si="114"/>
        <v>1009800.4946123033</v>
      </c>
      <c r="AT358" s="5">
        <f t="shared" si="84"/>
        <v>31281.949445309219</v>
      </c>
      <c r="AU358" s="5">
        <f t="shared" si="85"/>
        <v>1618518.5451669944</v>
      </c>
      <c r="AV358" s="150"/>
      <c r="AW358" s="2">
        <f t="shared" si="130"/>
        <v>353</v>
      </c>
      <c r="AX358" s="118"/>
      <c r="AY358" s="5">
        <f t="shared" si="115"/>
        <v>34813.535184032764</v>
      </c>
      <c r="AZ358" s="5">
        <f t="shared" si="116"/>
        <v>4474.9728547377763</v>
      </c>
      <c r="BA358" s="5">
        <f t="shared" si="86"/>
        <v>4257.3882598375712</v>
      </c>
      <c r="BB358" s="35">
        <f t="shared" si="87"/>
        <v>1.4674941469742688</v>
      </c>
      <c r="BC358" s="5">
        <f t="shared" si="88"/>
        <v>217.58459490020476</v>
      </c>
      <c r="BD358" s="35">
        <f t="shared" si="89"/>
        <v>7.4999999999999997E-2</v>
      </c>
      <c r="BE358" s="5">
        <f t="shared" si="117"/>
        <v>609443.85307580489</v>
      </c>
      <c r="BF358" s="5">
        <f t="shared" si="118"/>
        <v>970221.56464663043</v>
      </c>
      <c r="BG358" s="5">
        <f t="shared" si="90"/>
        <v>30556.146924195193</v>
      </c>
      <c r="BH358" s="5">
        <f t="shared" si="91"/>
        <v>1579665.4177224352</v>
      </c>
      <c r="BI358" s="150"/>
      <c r="BJ358" s="2">
        <f t="shared" si="131"/>
        <v>353</v>
      </c>
      <c r="BK358" s="118"/>
      <c r="BL358" s="5">
        <f t="shared" si="119"/>
        <v>33996.646647724119</v>
      </c>
      <c r="BM358" s="5">
        <f t="shared" si="120"/>
        <v>4365.9281923596263</v>
      </c>
      <c r="BN358" s="5">
        <f t="shared" si="92"/>
        <v>4160.5317855296262</v>
      </c>
      <c r="BO358" s="35">
        <f t="shared" si="93"/>
        <v>1.4685678250474683</v>
      </c>
      <c r="BP358" s="5">
        <f t="shared" si="94"/>
        <v>205.39640682999988</v>
      </c>
      <c r="BQ358" s="35">
        <f t="shared" si="95"/>
        <v>7.2499999999999995E-2</v>
      </c>
      <c r="BR358" s="5">
        <f t="shared" si="121"/>
        <v>610163.88513780537</v>
      </c>
      <c r="BS358" s="5">
        <f t="shared" si="122"/>
        <v>931008.76676514209</v>
      </c>
      <c r="BT358" s="5">
        <f t="shared" si="96"/>
        <v>29836.114862194492</v>
      </c>
      <c r="BU358" s="5">
        <f t="shared" si="97"/>
        <v>1541172.6519029476</v>
      </c>
      <c r="BV358" s="150"/>
      <c r="BW358" s="2">
        <f t="shared" si="132"/>
        <v>353</v>
      </c>
      <c r="BX358" s="118"/>
      <c r="BY358" s="5">
        <f t="shared" si="123"/>
        <v>33186.432717894801</v>
      </c>
      <c r="BZ358" s="5">
        <f t="shared" si="124"/>
        <v>4257.9359691467689</v>
      </c>
      <c r="CA358" s="5">
        <f t="shared" si="98"/>
        <v>4064.3484449590492</v>
      </c>
      <c r="CB358" s="35">
        <f t="shared" si="99"/>
        <v>1.4696421804085511</v>
      </c>
      <c r="CC358" s="5">
        <f t="shared" si="100"/>
        <v>193.58752418771968</v>
      </c>
      <c r="CD358" s="35">
        <f t="shared" si="101"/>
        <v>7.0000000000000007E-2</v>
      </c>
      <c r="CE358" s="5">
        <f t="shared" si="125"/>
        <v>610877.9157270646</v>
      </c>
      <c r="CF358" s="5">
        <f t="shared" si="126"/>
        <v>892173.48138174543</v>
      </c>
      <c r="CG358" s="5">
        <f t="shared" si="102"/>
        <v>29122.08427293575</v>
      </c>
      <c r="CH358" s="5">
        <f t="shared" si="103"/>
        <v>1503051.39710881</v>
      </c>
    </row>
    <row r="359" spans="9:86" ht="14.25" customHeight="1">
      <c r="I359" s="150"/>
      <c r="J359" s="2">
        <f t="shared" si="127"/>
        <v>354</v>
      </c>
      <c r="K359" s="118"/>
      <c r="L359" s="5">
        <f t="shared" si="104"/>
        <v>32749.949880936878</v>
      </c>
      <c r="M359" s="5">
        <f t="shared" si="67"/>
        <v>4808.1062659259223</v>
      </c>
      <c r="N359" s="5">
        <f t="shared" si="68"/>
        <v>4582.9503604944812</v>
      </c>
      <c r="O359" s="35">
        <f t="shared" si="69"/>
        <v>1.6792515568991924</v>
      </c>
      <c r="P359" s="5">
        <f t="shared" si="70"/>
        <v>225.15590543144103</v>
      </c>
      <c r="Q359" s="35">
        <f t="shared" si="71"/>
        <v>8.2500000000000004E-2</v>
      </c>
      <c r="R359" s="5">
        <f t="shared" si="105"/>
        <v>611833.00047955837</v>
      </c>
      <c r="S359" s="5">
        <f t="shared" si="106"/>
        <v>1090236.617658217</v>
      </c>
      <c r="T359" s="5">
        <f t="shared" si="72"/>
        <v>28166.999520442398</v>
      </c>
      <c r="U359" s="5">
        <f t="shared" si="73"/>
        <v>1702069.6181377755</v>
      </c>
      <c r="V359" s="150"/>
      <c r="W359" s="2">
        <f t="shared" si="128"/>
        <v>354</v>
      </c>
      <c r="X359" s="118"/>
      <c r="Y359" s="5">
        <f t="shared" si="107"/>
        <v>32013.292941559856</v>
      </c>
      <c r="Z359" s="5">
        <f t="shared" si="108"/>
        <v>4696.0932728280159</v>
      </c>
      <c r="AA359" s="5">
        <f t="shared" si="74"/>
        <v>4482.6713198842835</v>
      </c>
      <c r="AB359" s="35">
        <f t="shared" si="75"/>
        <v>1.6803037393500444</v>
      </c>
      <c r="AC359" s="5">
        <f t="shared" si="76"/>
        <v>213.42195294373238</v>
      </c>
      <c r="AD359" s="35">
        <f t="shared" si="77"/>
        <v>0.08</v>
      </c>
      <c r="AE359" s="5">
        <f t="shared" si="109"/>
        <v>612469.37837832456</v>
      </c>
      <c r="AF359" s="5">
        <f t="shared" si="110"/>
        <v>1049947.6402027935</v>
      </c>
      <c r="AG359" s="5">
        <f t="shared" si="78"/>
        <v>27530.621621675571</v>
      </c>
      <c r="AH359" s="5">
        <f t="shared" si="79"/>
        <v>1662417.018581118</v>
      </c>
      <c r="AI359" s="150"/>
      <c r="AJ359" s="2">
        <f t="shared" si="129"/>
        <v>354</v>
      </c>
      <c r="AK359" s="118"/>
      <c r="AL359" s="5">
        <f t="shared" si="111"/>
        <v>31281.949445309219</v>
      </c>
      <c r="AM359" s="5">
        <f t="shared" si="112"/>
        <v>4585.0383715778862</v>
      </c>
      <c r="AN359" s="5">
        <f t="shared" si="80"/>
        <v>4383.0091147435978</v>
      </c>
      <c r="AO359" s="35">
        <f t="shared" si="81"/>
        <v>1.6813565110089406</v>
      </c>
      <c r="AP359" s="5">
        <f t="shared" si="82"/>
        <v>202.0292568342887</v>
      </c>
      <c r="AQ359" s="35">
        <f t="shared" si="83"/>
        <v>7.7499999999999999E-2</v>
      </c>
      <c r="AR359" s="5">
        <f t="shared" si="113"/>
        <v>613101.05966943468</v>
      </c>
      <c r="AS359" s="5">
        <f t="shared" si="114"/>
        <v>1010002.5238691376</v>
      </c>
      <c r="AT359" s="5">
        <f t="shared" si="84"/>
        <v>26898.940330565623</v>
      </c>
      <c r="AU359" s="5">
        <f t="shared" si="85"/>
        <v>1623103.5835385723</v>
      </c>
      <c r="AV359" s="150"/>
      <c r="AW359" s="2">
        <f t="shared" si="130"/>
        <v>354</v>
      </c>
      <c r="AX359" s="118"/>
      <c r="AY359" s="5">
        <f t="shared" si="115"/>
        <v>30556.146924195193</v>
      </c>
      <c r="AZ359" s="5">
        <f t="shared" si="116"/>
        <v>4474.9728547377763</v>
      </c>
      <c r="BA359" s="5">
        <f t="shared" si="86"/>
        <v>4283.9969364615563</v>
      </c>
      <c r="BB359" s="35">
        <f t="shared" si="87"/>
        <v>1.6824098720651341</v>
      </c>
      <c r="BC359" s="5">
        <f t="shared" si="88"/>
        <v>190.97591827621994</v>
      </c>
      <c r="BD359" s="35">
        <f t="shared" si="89"/>
        <v>7.4999999999999997E-2</v>
      </c>
      <c r="BE359" s="5">
        <f t="shared" si="117"/>
        <v>613727.85001226643</v>
      </c>
      <c r="BF359" s="5">
        <f t="shared" si="118"/>
        <v>970412.54056490667</v>
      </c>
      <c r="BG359" s="5">
        <f t="shared" si="90"/>
        <v>26272.149987733635</v>
      </c>
      <c r="BH359" s="5">
        <f t="shared" si="91"/>
        <v>1584140.3905771731</v>
      </c>
      <c r="BI359" s="150"/>
      <c r="BJ359" s="2">
        <f t="shared" si="131"/>
        <v>354</v>
      </c>
      <c r="BK359" s="118"/>
      <c r="BL359" s="5">
        <f t="shared" si="119"/>
        <v>29836.114862194492</v>
      </c>
      <c r="BM359" s="5">
        <f t="shared" si="120"/>
        <v>4365.9281923596263</v>
      </c>
      <c r="BN359" s="5">
        <f t="shared" si="92"/>
        <v>4185.6683317338684</v>
      </c>
      <c r="BO359" s="35">
        <f t="shared" si="93"/>
        <v>1.683463822712743</v>
      </c>
      <c r="BP359" s="5">
        <f t="shared" si="94"/>
        <v>180.25986062575839</v>
      </c>
      <c r="BQ359" s="35">
        <f t="shared" si="95"/>
        <v>7.2499999999999995E-2</v>
      </c>
      <c r="BR359" s="5">
        <f t="shared" si="121"/>
        <v>614349.55346953927</v>
      </c>
      <c r="BS359" s="5">
        <f t="shared" si="122"/>
        <v>931189.02662576782</v>
      </c>
      <c r="BT359" s="5">
        <f t="shared" si="96"/>
        <v>25650.446530460624</v>
      </c>
      <c r="BU359" s="5">
        <f t="shared" si="97"/>
        <v>1545538.580095307</v>
      </c>
      <c r="BV359" s="150"/>
      <c r="BW359" s="2">
        <f t="shared" si="132"/>
        <v>354</v>
      </c>
      <c r="BX359" s="118"/>
      <c r="BY359" s="5">
        <f t="shared" si="123"/>
        <v>29122.08427293575</v>
      </c>
      <c r="BZ359" s="5">
        <f t="shared" si="124"/>
        <v>4257.9359691467689</v>
      </c>
      <c r="CA359" s="5">
        <f t="shared" si="98"/>
        <v>4088.0571442213104</v>
      </c>
      <c r="CB359" s="35">
        <f t="shared" si="99"/>
        <v>1.68451836313948</v>
      </c>
      <c r="CC359" s="5">
        <f t="shared" si="100"/>
        <v>169.87882492545856</v>
      </c>
      <c r="CD359" s="35">
        <f t="shared" si="101"/>
        <v>7.0000000000000007E-2</v>
      </c>
      <c r="CE359" s="5">
        <f t="shared" si="125"/>
        <v>614965.97287128586</v>
      </c>
      <c r="CF359" s="5">
        <f t="shared" si="126"/>
        <v>892343.36020667094</v>
      </c>
      <c r="CG359" s="5">
        <f t="shared" si="102"/>
        <v>25034.027128714439</v>
      </c>
      <c r="CH359" s="5">
        <f t="shared" si="103"/>
        <v>1507309.3330779569</v>
      </c>
    </row>
    <row r="360" spans="9:86" ht="14.25" customHeight="1">
      <c r="I360" s="150"/>
      <c r="J360" s="2">
        <f t="shared" si="127"/>
        <v>355</v>
      </c>
      <c r="K360" s="118"/>
      <c r="L360" s="5">
        <f t="shared" si="104"/>
        <v>28166.999520442398</v>
      </c>
      <c r="M360" s="5">
        <f t="shared" si="67"/>
        <v>4808.1062659259223</v>
      </c>
      <c r="N360" s="5">
        <f t="shared" si="68"/>
        <v>4614.4581442228809</v>
      </c>
      <c r="O360" s="35">
        <f t="shared" si="69"/>
        <v>1.9658997647401835</v>
      </c>
      <c r="P360" s="5">
        <f t="shared" si="70"/>
        <v>193.64812170304148</v>
      </c>
      <c r="Q360" s="35">
        <f t="shared" si="71"/>
        <v>8.2500000000000004E-2</v>
      </c>
      <c r="R360" s="5">
        <f t="shared" si="105"/>
        <v>616447.45862378122</v>
      </c>
      <c r="S360" s="5">
        <f t="shared" si="106"/>
        <v>1090430.2657799199</v>
      </c>
      <c r="T360" s="5">
        <f t="shared" si="72"/>
        <v>23552.541376219517</v>
      </c>
      <c r="U360" s="5">
        <f t="shared" si="73"/>
        <v>1706877.7244037013</v>
      </c>
      <c r="V360" s="150"/>
      <c r="W360" s="2">
        <f t="shared" si="128"/>
        <v>355</v>
      </c>
      <c r="X360" s="118"/>
      <c r="Y360" s="5">
        <f t="shared" si="107"/>
        <v>27530.621621675571</v>
      </c>
      <c r="Z360" s="5">
        <f t="shared" si="108"/>
        <v>4696.0932728280159</v>
      </c>
      <c r="AA360" s="5">
        <f t="shared" si="74"/>
        <v>4512.5557953501784</v>
      </c>
      <c r="AB360" s="35">
        <f t="shared" si="75"/>
        <v>1.9669250585162201</v>
      </c>
      <c r="AC360" s="5">
        <f t="shared" si="76"/>
        <v>183.53747747783714</v>
      </c>
      <c r="AD360" s="35">
        <f t="shared" si="77"/>
        <v>0.08</v>
      </c>
      <c r="AE360" s="5">
        <f t="shared" si="109"/>
        <v>616981.93417367479</v>
      </c>
      <c r="AF360" s="5">
        <f t="shared" si="110"/>
        <v>1050131.1776802714</v>
      </c>
      <c r="AG360" s="5">
        <f t="shared" si="78"/>
        <v>23018.065826325394</v>
      </c>
      <c r="AH360" s="5">
        <f t="shared" si="79"/>
        <v>1667113.1118539462</v>
      </c>
      <c r="AI360" s="150"/>
      <c r="AJ360" s="2">
        <f t="shared" si="129"/>
        <v>355</v>
      </c>
      <c r="AK360" s="118"/>
      <c r="AL360" s="5">
        <f t="shared" si="111"/>
        <v>26898.940330565623</v>
      </c>
      <c r="AM360" s="5">
        <f t="shared" si="112"/>
        <v>4585.0383715778862</v>
      </c>
      <c r="AN360" s="5">
        <f t="shared" si="80"/>
        <v>4411.3160486096494</v>
      </c>
      <c r="AO360" s="35">
        <f t="shared" si="81"/>
        <v>1.9679508535570136</v>
      </c>
      <c r="AP360" s="5">
        <f t="shared" si="82"/>
        <v>173.72232296823631</v>
      </c>
      <c r="AQ360" s="35">
        <f t="shared" si="83"/>
        <v>7.7499999999999999E-2</v>
      </c>
      <c r="AR360" s="5">
        <f t="shared" si="113"/>
        <v>617512.37571804435</v>
      </c>
      <c r="AS360" s="5">
        <f t="shared" si="114"/>
        <v>1010176.2461921058</v>
      </c>
      <c r="AT360" s="5">
        <f t="shared" si="84"/>
        <v>22487.624281955974</v>
      </c>
      <c r="AU360" s="5">
        <f t="shared" si="85"/>
        <v>1627688.6219101502</v>
      </c>
      <c r="AV360" s="150"/>
      <c r="AW360" s="2">
        <f t="shared" si="130"/>
        <v>355</v>
      </c>
      <c r="AX360" s="118"/>
      <c r="AY360" s="5">
        <f t="shared" si="115"/>
        <v>26272.149987733635</v>
      </c>
      <c r="AZ360" s="5">
        <f t="shared" si="116"/>
        <v>4474.9728547377763</v>
      </c>
      <c r="BA360" s="5">
        <f t="shared" si="86"/>
        <v>4310.7719173144415</v>
      </c>
      <c r="BB360" s="35">
        <f t="shared" si="87"/>
        <v>1.9689771500210482</v>
      </c>
      <c r="BC360" s="5">
        <f t="shared" si="88"/>
        <v>164.2009374233352</v>
      </c>
      <c r="BD360" s="35">
        <f t="shared" si="89"/>
        <v>7.4999999999999997E-2</v>
      </c>
      <c r="BE360" s="5">
        <f t="shared" si="117"/>
        <v>618038.62192958081</v>
      </c>
      <c r="BF360" s="5">
        <f t="shared" si="118"/>
        <v>970576.74150233006</v>
      </c>
      <c r="BG360" s="5">
        <f t="shared" si="90"/>
        <v>21961.378070419196</v>
      </c>
      <c r="BH360" s="5">
        <f t="shared" si="91"/>
        <v>1588615.363431911</v>
      </c>
      <c r="BI360" s="150"/>
      <c r="BJ360" s="2">
        <f t="shared" si="131"/>
        <v>355</v>
      </c>
      <c r="BK360" s="118"/>
      <c r="BL360" s="5">
        <f t="shared" si="119"/>
        <v>25650.446530460624</v>
      </c>
      <c r="BM360" s="5">
        <f t="shared" si="120"/>
        <v>4365.9281923596263</v>
      </c>
      <c r="BN360" s="5">
        <f t="shared" si="92"/>
        <v>4210.9567445714265</v>
      </c>
      <c r="BO360" s="35">
        <f t="shared" si="93"/>
        <v>1.9700039480735576</v>
      </c>
      <c r="BP360" s="5">
        <f t="shared" si="94"/>
        <v>154.97144778819961</v>
      </c>
      <c r="BQ360" s="35">
        <f t="shared" si="95"/>
        <v>7.2500000000000009E-2</v>
      </c>
      <c r="BR360" s="5">
        <f t="shared" si="121"/>
        <v>618560.51021411072</v>
      </c>
      <c r="BS360" s="5">
        <f t="shared" si="122"/>
        <v>931343.99807355599</v>
      </c>
      <c r="BT360" s="5">
        <f t="shared" si="96"/>
        <v>21439.489785889196</v>
      </c>
      <c r="BU360" s="5">
        <f t="shared" si="97"/>
        <v>1549904.5082876668</v>
      </c>
      <c r="BV360" s="150"/>
      <c r="BW360" s="2">
        <f t="shared" si="132"/>
        <v>355</v>
      </c>
      <c r="BX360" s="118"/>
      <c r="BY360" s="5">
        <f t="shared" si="123"/>
        <v>25034.027128714439</v>
      </c>
      <c r="BZ360" s="5">
        <f t="shared" si="124"/>
        <v>4257.9359691467689</v>
      </c>
      <c r="CA360" s="5">
        <f t="shared" si="98"/>
        <v>4111.9041442292682</v>
      </c>
      <c r="CB360" s="35">
        <f t="shared" si="99"/>
        <v>1.9710312478711889</v>
      </c>
      <c r="CC360" s="5">
        <f t="shared" si="100"/>
        <v>146.0318249175009</v>
      </c>
      <c r="CD360" s="35">
        <f t="shared" si="101"/>
        <v>7.0000000000000007E-2</v>
      </c>
      <c r="CE360" s="5">
        <f t="shared" si="125"/>
        <v>619077.87701551511</v>
      </c>
      <c r="CF360" s="5">
        <f t="shared" si="126"/>
        <v>892489.39203158848</v>
      </c>
      <c r="CG360" s="5">
        <f t="shared" si="102"/>
        <v>20922.12298448517</v>
      </c>
      <c r="CH360" s="5">
        <f t="shared" si="103"/>
        <v>1511567.2690471036</v>
      </c>
    </row>
    <row r="361" spans="9:86" ht="14.25" customHeight="1">
      <c r="I361" s="150"/>
      <c r="J361" s="2">
        <f t="shared" si="127"/>
        <v>356</v>
      </c>
      <c r="K361" s="118"/>
      <c r="L361" s="5">
        <f t="shared" si="104"/>
        <v>23552.541376219517</v>
      </c>
      <c r="M361" s="5">
        <f t="shared" si="67"/>
        <v>4808.1062659259223</v>
      </c>
      <c r="N361" s="5">
        <f t="shared" si="68"/>
        <v>4646.1825439644135</v>
      </c>
      <c r="O361" s="35">
        <f t="shared" si="69"/>
        <v>2.3672260940752126</v>
      </c>
      <c r="P361" s="5">
        <f t="shared" si="70"/>
        <v>161.92372196150919</v>
      </c>
      <c r="Q361" s="35">
        <f t="shared" si="71"/>
        <v>8.2500000000000004E-2</v>
      </c>
      <c r="R361" s="5">
        <f t="shared" si="105"/>
        <v>621093.64116774558</v>
      </c>
      <c r="S361" s="5">
        <f t="shared" si="106"/>
        <v>1090592.1895018814</v>
      </c>
      <c r="T361" s="5">
        <f t="shared" si="72"/>
        <v>18906.358832255104</v>
      </c>
      <c r="U361" s="5">
        <f t="shared" si="73"/>
        <v>1711685.8306696271</v>
      </c>
      <c r="V361" s="150"/>
      <c r="W361" s="2">
        <f t="shared" si="128"/>
        <v>356</v>
      </c>
      <c r="X361" s="118"/>
      <c r="Y361" s="5">
        <f t="shared" si="107"/>
        <v>23018.065826325394</v>
      </c>
      <c r="Z361" s="5">
        <f t="shared" si="108"/>
        <v>4696.0932728280159</v>
      </c>
      <c r="AA361" s="5">
        <f t="shared" si="74"/>
        <v>4542.6395006525136</v>
      </c>
      <c r="AB361" s="35">
        <f t="shared" si="75"/>
        <v>2.3682126213005281</v>
      </c>
      <c r="AC361" s="5">
        <f t="shared" si="76"/>
        <v>153.45377217550262</v>
      </c>
      <c r="AD361" s="35">
        <f t="shared" si="77"/>
        <v>7.9999999999999988E-2</v>
      </c>
      <c r="AE361" s="5">
        <f t="shared" si="109"/>
        <v>621524.57367432734</v>
      </c>
      <c r="AF361" s="5">
        <f t="shared" si="110"/>
        <v>1050284.631452447</v>
      </c>
      <c r="AG361" s="5">
        <f t="shared" si="78"/>
        <v>18475.426325672881</v>
      </c>
      <c r="AH361" s="5">
        <f t="shared" si="79"/>
        <v>1671809.2051267745</v>
      </c>
      <c r="AI361" s="150"/>
      <c r="AJ361" s="2">
        <f t="shared" si="129"/>
        <v>356</v>
      </c>
      <c r="AK361" s="118"/>
      <c r="AL361" s="5">
        <f t="shared" si="111"/>
        <v>22487.624281955974</v>
      </c>
      <c r="AM361" s="5">
        <f t="shared" si="112"/>
        <v>4585.0383715778862</v>
      </c>
      <c r="AN361" s="5">
        <f t="shared" si="80"/>
        <v>4439.805798090254</v>
      </c>
      <c r="AO361" s="35">
        <f t="shared" si="81"/>
        <v>2.3691995610151202</v>
      </c>
      <c r="AP361" s="5">
        <f t="shared" si="82"/>
        <v>145.23257348763232</v>
      </c>
      <c r="AQ361" s="35">
        <f t="shared" si="83"/>
        <v>7.7499999999999999E-2</v>
      </c>
      <c r="AR361" s="5">
        <f t="shared" si="113"/>
        <v>621952.18151613465</v>
      </c>
      <c r="AS361" s="5">
        <f t="shared" si="114"/>
        <v>1010321.4787655935</v>
      </c>
      <c r="AT361" s="5">
        <f t="shared" si="84"/>
        <v>18047.818483865718</v>
      </c>
      <c r="AU361" s="5">
        <f t="shared" si="85"/>
        <v>1632273.660281728</v>
      </c>
      <c r="AV361" s="150"/>
      <c r="AW361" s="2">
        <f t="shared" si="130"/>
        <v>356</v>
      </c>
      <c r="AX361" s="118"/>
      <c r="AY361" s="5">
        <f t="shared" si="115"/>
        <v>21961.378070419196</v>
      </c>
      <c r="AZ361" s="5">
        <f t="shared" si="116"/>
        <v>4474.9728547377763</v>
      </c>
      <c r="BA361" s="5">
        <f t="shared" si="86"/>
        <v>4337.7142417976565</v>
      </c>
      <c r="BB361" s="35">
        <f t="shared" si="87"/>
        <v>2.3701869133469322</v>
      </c>
      <c r="BC361" s="5">
        <f t="shared" si="88"/>
        <v>137.25861294011997</v>
      </c>
      <c r="BD361" s="35">
        <f t="shared" si="89"/>
        <v>7.5000000000000011E-2</v>
      </c>
      <c r="BE361" s="5">
        <f t="shared" si="117"/>
        <v>622376.3361713785</v>
      </c>
      <c r="BF361" s="5">
        <f t="shared" si="118"/>
        <v>970714.00011527014</v>
      </c>
      <c r="BG361" s="5">
        <f t="shared" si="90"/>
        <v>17623.663828621538</v>
      </c>
      <c r="BH361" s="5">
        <f t="shared" si="91"/>
        <v>1593090.3362866486</v>
      </c>
      <c r="BI361" s="150"/>
      <c r="BJ361" s="2">
        <f t="shared" si="131"/>
        <v>356</v>
      </c>
      <c r="BK361" s="118"/>
      <c r="BL361" s="5">
        <f t="shared" si="119"/>
        <v>21439.489785889196</v>
      </c>
      <c r="BM361" s="5">
        <f t="shared" si="120"/>
        <v>4365.9281923596263</v>
      </c>
      <c r="BN361" s="5">
        <f t="shared" si="92"/>
        <v>4236.3979415698795</v>
      </c>
      <c r="BO361" s="35">
        <f t="shared" si="93"/>
        <v>2.3711746784337064</v>
      </c>
      <c r="BP361" s="5">
        <f t="shared" si="94"/>
        <v>129.53025078974721</v>
      </c>
      <c r="BQ361" s="35">
        <f t="shared" si="95"/>
        <v>7.2499999999999981E-2</v>
      </c>
      <c r="BR361" s="5">
        <f t="shared" si="121"/>
        <v>622796.90815568063</v>
      </c>
      <c r="BS361" s="5">
        <f t="shared" si="122"/>
        <v>931473.52832434571</v>
      </c>
      <c r="BT361" s="5">
        <f t="shared" si="96"/>
        <v>17203.091844319315</v>
      </c>
      <c r="BU361" s="5">
        <f t="shared" si="97"/>
        <v>1554270.4364800262</v>
      </c>
      <c r="BV361" s="150"/>
      <c r="BW361" s="2">
        <f t="shared" si="132"/>
        <v>356</v>
      </c>
      <c r="BX361" s="118"/>
      <c r="BY361" s="5">
        <f t="shared" si="123"/>
        <v>20922.12298448517</v>
      </c>
      <c r="BZ361" s="5">
        <f t="shared" si="124"/>
        <v>4257.9359691467689</v>
      </c>
      <c r="CA361" s="5">
        <f t="shared" si="98"/>
        <v>4135.8902517372717</v>
      </c>
      <c r="CB361" s="35">
        <f t="shared" si="99"/>
        <v>2.3721628564008999</v>
      </c>
      <c r="CC361" s="5">
        <f t="shared" si="100"/>
        <v>122.04571740949683</v>
      </c>
      <c r="CD361" s="35">
        <f t="shared" si="101"/>
        <v>7.0000000000000007E-2</v>
      </c>
      <c r="CE361" s="5">
        <f t="shared" si="125"/>
        <v>623213.76726725243</v>
      </c>
      <c r="CF361" s="5">
        <f t="shared" si="126"/>
        <v>892611.43774899794</v>
      </c>
      <c r="CG361" s="5">
        <f t="shared" si="102"/>
        <v>16786.2327327479</v>
      </c>
      <c r="CH361" s="5">
        <f t="shared" si="103"/>
        <v>1515825.2050162503</v>
      </c>
    </row>
    <row r="362" spans="9:86" ht="14.25" customHeight="1">
      <c r="I362" s="150"/>
      <c r="J362" s="2">
        <f t="shared" si="127"/>
        <v>357</v>
      </c>
      <c r="K362" s="118"/>
      <c r="L362" s="5">
        <f t="shared" si="104"/>
        <v>18906.358832255104</v>
      </c>
      <c r="M362" s="5">
        <f t="shared" si="67"/>
        <v>4808.1062659259223</v>
      </c>
      <c r="N362" s="5">
        <f t="shared" si="68"/>
        <v>4678.125048954169</v>
      </c>
      <c r="O362" s="35">
        <f t="shared" si="69"/>
        <v>2.9692391372407947</v>
      </c>
      <c r="P362" s="5">
        <f t="shared" si="70"/>
        <v>129.98121697175384</v>
      </c>
      <c r="Q362" s="35">
        <f t="shared" si="71"/>
        <v>8.2500000000000004E-2</v>
      </c>
      <c r="R362" s="5">
        <f t="shared" si="105"/>
        <v>625771.76621669973</v>
      </c>
      <c r="S362" s="5">
        <f t="shared" si="106"/>
        <v>1090722.1707188531</v>
      </c>
      <c r="T362" s="5">
        <f t="shared" si="72"/>
        <v>14228.233783300935</v>
      </c>
      <c r="U362" s="5">
        <f t="shared" si="73"/>
        <v>1716493.9369355529</v>
      </c>
      <c r="V362" s="150"/>
      <c r="W362" s="2">
        <f t="shared" si="128"/>
        <v>357</v>
      </c>
      <c r="X362" s="118"/>
      <c r="Y362" s="5">
        <f t="shared" si="107"/>
        <v>18475.426325672881</v>
      </c>
      <c r="Z362" s="5">
        <f t="shared" si="108"/>
        <v>4696.0932728280159</v>
      </c>
      <c r="AA362" s="5">
        <f t="shared" si="74"/>
        <v>4572.9237639901967</v>
      </c>
      <c r="AB362" s="35">
        <f t="shared" si="75"/>
        <v>2.970166111492087</v>
      </c>
      <c r="AC362" s="5">
        <f t="shared" si="76"/>
        <v>123.16950883781921</v>
      </c>
      <c r="AD362" s="35">
        <f t="shared" si="77"/>
        <v>0.08</v>
      </c>
      <c r="AE362" s="5">
        <f t="shared" si="109"/>
        <v>626097.49743831751</v>
      </c>
      <c r="AF362" s="5">
        <f t="shared" si="110"/>
        <v>1050407.8009612849</v>
      </c>
      <c r="AG362" s="5">
        <f t="shared" si="78"/>
        <v>13902.502561682684</v>
      </c>
      <c r="AH362" s="5">
        <f t="shared" si="79"/>
        <v>1676505.2983996025</v>
      </c>
      <c r="AI362" s="150"/>
      <c r="AJ362" s="2">
        <f t="shared" si="129"/>
        <v>357</v>
      </c>
      <c r="AK362" s="118"/>
      <c r="AL362" s="5">
        <f t="shared" si="111"/>
        <v>18047.818483865718</v>
      </c>
      <c r="AM362" s="5">
        <f t="shared" si="112"/>
        <v>4585.0383715778862</v>
      </c>
      <c r="AN362" s="5">
        <f t="shared" si="80"/>
        <v>4468.4795438695865</v>
      </c>
      <c r="AO362" s="35">
        <f t="shared" si="81"/>
        <v>2.9710934080133562</v>
      </c>
      <c r="AP362" s="5">
        <f t="shared" si="82"/>
        <v>116.55882770829943</v>
      </c>
      <c r="AQ362" s="35">
        <f t="shared" si="83"/>
        <v>7.7499999999999999E-2</v>
      </c>
      <c r="AR362" s="5">
        <f t="shared" si="113"/>
        <v>626420.66106000426</v>
      </c>
      <c r="AS362" s="5">
        <f t="shared" si="114"/>
        <v>1010438.0375933017</v>
      </c>
      <c r="AT362" s="5">
        <f t="shared" si="84"/>
        <v>13579.338939996131</v>
      </c>
      <c r="AU362" s="5">
        <f t="shared" si="85"/>
        <v>1636858.6986533059</v>
      </c>
      <c r="AV362" s="150"/>
      <c r="AW362" s="2">
        <f t="shared" si="130"/>
        <v>357</v>
      </c>
      <c r="AX362" s="118"/>
      <c r="AY362" s="5">
        <f t="shared" si="115"/>
        <v>17623.663828621538</v>
      </c>
      <c r="AZ362" s="5">
        <f t="shared" si="116"/>
        <v>4474.9728547377763</v>
      </c>
      <c r="BA362" s="5">
        <f t="shared" si="86"/>
        <v>4364.8249558088919</v>
      </c>
      <c r="BB362" s="35">
        <f t="shared" si="87"/>
        <v>2.9720210269015053</v>
      </c>
      <c r="BC362" s="5">
        <f t="shared" si="88"/>
        <v>110.1478989288846</v>
      </c>
      <c r="BD362" s="35">
        <f t="shared" si="89"/>
        <v>7.4999999999999997E-2</v>
      </c>
      <c r="BE362" s="5">
        <f t="shared" si="117"/>
        <v>626741.16112718743</v>
      </c>
      <c r="BF362" s="5">
        <f t="shared" si="118"/>
        <v>970824.14801419899</v>
      </c>
      <c r="BG362" s="5">
        <f t="shared" si="90"/>
        <v>13258.838872812647</v>
      </c>
      <c r="BH362" s="5">
        <f t="shared" si="91"/>
        <v>1597565.3091413863</v>
      </c>
      <c r="BI362" s="150"/>
      <c r="BJ362" s="2">
        <f t="shared" si="131"/>
        <v>357</v>
      </c>
      <c r="BK362" s="118"/>
      <c r="BL362" s="5">
        <f t="shared" si="119"/>
        <v>17203.091844319315</v>
      </c>
      <c r="BM362" s="5">
        <f t="shared" si="120"/>
        <v>4365.9281923596263</v>
      </c>
      <c r="BN362" s="5">
        <f t="shared" si="92"/>
        <v>4261.9928458001968</v>
      </c>
      <c r="BO362" s="35">
        <f t="shared" si="93"/>
        <v>2.9729489682687911</v>
      </c>
      <c r="BP362" s="5">
        <f t="shared" si="94"/>
        <v>103.93534655942919</v>
      </c>
      <c r="BQ362" s="35">
        <f t="shared" si="95"/>
        <v>7.2499999999999995E-2</v>
      </c>
      <c r="BR362" s="5">
        <f t="shared" si="121"/>
        <v>627058.90100148087</v>
      </c>
      <c r="BS362" s="5">
        <f t="shared" si="122"/>
        <v>931577.4636709051</v>
      </c>
      <c r="BT362" s="5">
        <f t="shared" si="96"/>
        <v>12941.098998519119</v>
      </c>
      <c r="BU362" s="5">
        <f t="shared" si="97"/>
        <v>1558636.3646723861</v>
      </c>
      <c r="BV362" s="150"/>
      <c r="BW362" s="2">
        <f t="shared" si="132"/>
        <v>357</v>
      </c>
      <c r="BX362" s="118"/>
      <c r="BY362" s="5">
        <f t="shared" si="123"/>
        <v>16786.2327327479</v>
      </c>
      <c r="BZ362" s="5">
        <f t="shared" si="124"/>
        <v>4257.9359691467689</v>
      </c>
      <c r="CA362" s="5">
        <f t="shared" si="98"/>
        <v>4160.0162782057396</v>
      </c>
      <c r="CB362" s="35">
        <f t="shared" si="99"/>
        <v>2.9738772322083111</v>
      </c>
      <c r="CC362" s="5">
        <f t="shared" si="100"/>
        <v>97.919690941029415</v>
      </c>
      <c r="CD362" s="35">
        <f t="shared" si="101"/>
        <v>7.0000000000000007E-2</v>
      </c>
      <c r="CE362" s="5">
        <f t="shared" si="125"/>
        <v>627373.78354545822</v>
      </c>
      <c r="CF362" s="5">
        <f t="shared" si="126"/>
        <v>892709.35743993893</v>
      </c>
      <c r="CG362" s="5">
        <f t="shared" si="102"/>
        <v>12626.21645454216</v>
      </c>
      <c r="CH362" s="5">
        <f t="shared" si="103"/>
        <v>1520083.1409853972</v>
      </c>
    </row>
    <row r="363" spans="9:86" ht="14.25" customHeight="1">
      <c r="I363" s="150"/>
      <c r="J363" s="2">
        <f t="shared" si="127"/>
        <v>358</v>
      </c>
      <c r="K363" s="118"/>
      <c r="L363" s="5">
        <f t="shared" si="104"/>
        <v>14228.233783300935</v>
      </c>
      <c r="M363" s="5">
        <f t="shared" si="67"/>
        <v>4808.1062659259223</v>
      </c>
      <c r="N363" s="5">
        <f t="shared" si="68"/>
        <v>4710.2871586657284</v>
      </c>
      <c r="O363" s="35">
        <f t="shared" si="69"/>
        <v>3.9726256093941803</v>
      </c>
      <c r="P363" s="5">
        <f t="shared" si="70"/>
        <v>97.819107260193931</v>
      </c>
      <c r="Q363" s="35">
        <f t="shared" si="71"/>
        <v>8.2500000000000004E-2</v>
      </c>
      <c r="R363" s="5">
        <f t="shared" si="105"/>
        <v>630482.05337536545</v>
      </c>
      <c r="S363" s="5">
        <f t="shared" si="106"/>
        <v>1090819.9898261132</v>
      </c>
      <c r="T363" s="5">
        <f t="shared" si="72"/>
        <v>9517.9466246352058</v>
      </c>
      <c r="U363" s="5">
        <f t="shared" si="73"/>
        <v>1721302.0432014787</v>
      </c>
      <c r="V363" s="150"/>
      <c r="W363" s="2">
        <f t="shared" si="128"/>
        <v>358</v>
      </c>
      <c r="X363" s="118"/>
      <c r="Y363" s="5">
        <f t="shared" si="107"/>
        <v>13902.502561682684</v>
      </c>
      <c r="Z363" s="5">
        <f t="shared" si="108"/>
        <v>4696.0932728280159</v>
      </c>
      <c r="AA363" s="5">
        <f t="shared" si="74"/>
        <v>4603.4099224167976</v>
      </c>
      <c r="AB363" s="35">
        <f t="shared" si="75"/>
        <v>3.9734514576716258</v>
      </c>
      <c r="AC363" s="5">
        <f t="shared" si="76"/>
        <v>92.683350411217901</v>
      </c>
      <c r="AD363" s="35">
        <f t="shared" si="77"/>
        <v>0.08</v>
      </c>
      <c r="AE363" s="5">
        <f t="shared" si="109"/>
        <v>630700.9073607343</v>
      </c>
      <c r="AF363" s="5">
        <f t="shared" si="110"/>
        <v>1050500.4843116961</v>
      </c>
      <c r="AG363" s="5">
        <f t="shared" si="78"/>
        <v>9299.0926392658876</v>
      </c>
      <c r="AH363" s="5">
        <f t="shared" si="79"/>
        <v>1681201.3916724306</v>
      </c>
      <c r="AI363" s="150"/>
      <c r="AJ363" s="2">
        <f t="shared" si="129"/>
        <v>358</v>
      </c>
      <c r="AK363" s="118"/>
      <c r="AL363" s="5">
        <f t="shared" si="111"/>
        <v>13579.338939996131</v>
      </c>
      <c r="AM363" s="5">
        <f t="shared" si="112"/>
        <v>4585.0383715778862</v>
      </c>
      <c r="AN363" s="5">
        <f t="shared" si="80"/>
        <v>4497.3384742570779</v>
      </c>
      <c r="AO363" s="35">
        <f t="shared" si="81"/>
        <v>3.9742775351257498</v>
      </c>
      <c r="AP363" s="5">
        <f t="shared" si="82"/>
        <v>87.699897320808347</v>
      </c>
      <c r="AQ363" s="35">
        <f t="shared" si="83"/>
        <v>7.7499999999999999E-2</v>
      </c>
      <c r="AR363" s="5">
        <f t="shared" si="113"/>
        <v>630917.9995342613</v>
      </c>
      <c r="AS363" s="5">
        <f t="shared" si="114"/>
        <v>1010525.7374906226</v>
      </c>
      <c r="AT363" s="5">
        <f t="shared" si="84"/>
        <v>9082.0004657390527</v>
      </c>
      <c r="AU363" s="5">
        <f t="shared" si="85"/>
        <v>1641443.7370248837</v>
      </c>
      <c r="AV363" s="150"/>
      <c r="AW363" s="2">
        <f t="shared" si="130"/>
        <v>358</v>
      </c>
      <c r="AX363" s="118"/>
      <c r="AY363" s="5">
        <f t="shared" si="115"/>
        <v>13258.838872812647</v>
      </c>
      <c r="AZ363" s="5">
        <f t="shared" si="116"/>
        <v>4474.9728547377763</v>
      </c>
      <c r="BA363" s="5">
        <f t="shared" si="86"/>
        <v>4392.1051117826973</v>
      </c>
      <c r="BB363" s="35">
        <f t="shared" si="87"/>
        <v>3.9751038418201849</v>
      </c>
      <c r="BC363" s="5">
        <f t="shared" si="88"/>
        <v>82.867742955079038</v>
      </c>
      <c r="BD363" s="35">
        <f t="shared" si="89"/>
        <v>7.4999999999999997E-2</v>
      </c>
      <c r="BE363" s="5">
        <f t="shared" si="117"/>
        <v>631133.2662389701</v>
      </c>
      <c r="BF363" s="5">
        <f t="shared" si="118"/>
        <v>970907.01575715409</v>
      </c>
      <c r="BG363" s="5">
        <f t="shared" si="90"/>
        <v>8866.7337610299492</v>
      </c>
      <c r="BH363" s="5">
        <f t="shared" si="91"/>
        <v>1602040.2819961242</v>
      </c>
      <c r="BI363" s="150"/>
      <c r="BJ363" s="2">
        <f t="shared" si="131"/>
        <v>358</v>
      </c>
      <c r="BK363" s="118"/>
      <c r="BL363" s="5">
        <f t="shared" si="119"/>
        <v>12941.098998519119</v>
      </c>
      <c r="BM363" s="5">
        <f t="shared" si="120"/>
        <v>4365.9281923596263</v>
      </c>
      <c r="BN363" s="5">
        <f t="shared" si="92"/>
        <v>4287.74238591024</v>
      </c>
      <c r="BO363" s="35">
        <f t="shared" si="93"/>
        <v>3.9759303778458657</v>
      </c>
      <c r="BP363" s="5">
        <f t="shared" si="94"/>
        <v>78.185806449386348</v>
      </c>
      <c r="BQ363" s="35">
        <f t="shared" si="95"/>
        <v>7.2499999999999995E-2</v>
      </c>
      <c r="BR363" s="5">
        <f t="shared" si="121"/>
        <v>631346.64338739112</v>
      </c>
      <c r="BS363" s="5">
        <f t="shared" si="122"/>
        <v>931655.64947735448</v>
      </c>
      <c r="BT363" s="5">
        <f t="shared" si="96"/>
        <v>8653.356612608879</v>
      </c>
      <c r="BU363" s="5">
        <f t="shared" si="97"/>
        <v>1563002.2928647455</v>
      </c>
      <c r="BV363" s="150"/>
      <c r="BW363" s="2">
        <f t="shared" si="132"/>
        <v>358</v>
      </c>
      <c r="BX363" s="118"/>
      <c r="BY363" s="5">
        <f t="shared" si="123"/>
        <v>12626.21645454216</v>
      </c>
      <c r="BZ363" s="5">
        <f t="shared" si="124"/>
        <v>4257.9359691467689</v>
      </c>
      <c r="CA363" s="5">
        <f t="shared" si="98"/>
        <v>4184.283039828606</v>
      </c>
      <c r="CB363" s="35">
        <f t="shared" si="99"/>
        <v>3.9767571432596664</v>
      </c>
      <c r="CC363" s="5">
        <f t="shared" si="100"/>
        <v>73.652929318162606</v>
      </c>
      <c r="CD363" s="35">
        <f t="shared" si="101"/>
        <v>7.0000000000000007E-2</v>
      </c>
      <c r="CE363" s="5">
        <f t="shared" si="125"/>
        <v>631558.06658528687</v>
      </c>
      <c r="CF363" s="5">
        <f t="shared" si="126"/>
        <v>892783.01036925707</v>
      </c>
      <c r="CG363" s="5">
        <f t="shared" si="102"/>
        <v>8441.9334147135542</v>
      </c>
      <c r="CH363" s="5">
        <f t="shared" si="103"/>
        <v>1524341.0769545441</v>
      </c>
    </row>
    <row r="364" spans="9:86" ht="14.25" customHeight="1">
      <c r="I364" s="150"/>
      <c r="J364" s="2">
        <f t="shared" si="127"/>
        <v>359</v>
      </c>
      <c r="K364" s="118"/>
      <c r="L364" s="5">
        <f t="shared" si="104"/>
        <v>9517.9466246352058</v>
      </c>
      <c r="M364" s="5">
        <f t="shared" si="67"/>
        <v>4808.1062659259223</v>
      </c>
      <c r="N364" s="5">
        <f t="shared" si="68"/>
        <v>4742.6703828815553</v>
      </c>
      <c r="O364" s="35">
        <f t="shared" si="69"/>
        <v>5.9794456555654332</v>
      </c>
      <c r="P364" s="5">
        <f t="shared" si="70"/>
        <v>65.435883044367046</v>
      </c>
      <c r="Q364" s="35">
        <f t="shared" si="71"/>
        <v>8.2500000000000018E-2</v>
      </c>
      <c r="R364" s="5">
        <f t="shared" si="105"/>
        <v>635224.72375824698</v>
      </c>
      <c r="S364" s="5">
        <f t="shared" si="106"/>
        <v>1090885.4257091575</v>
      </c>
      <c r="T364" s="5">
        <f t="shared" si="72"/>
        <v>4775.2762417536505</v>
      </c>
      <c r="U364" s="5">
        <f t="shared" si="73"/>
        <v>1726110.1494674045</v>
      </c>
      <c r="V364" s="150"/>
      <c r="W364" s="2">
        <f t="shared" si="128"/>
        <v>359</v>
      </c>
      <c r="X364" s="118"/>
      <c r="Y364" s="5">
        <f t="shared" si="107"/>
        <v>9299.0926392658876</v>
      </c>
      <c r="Z364" s="5">
        <f t="shared" si="108"/>
        <v>4696.0932728280159</v>
      </c>
      <c r="AA364" s="5">
        <f t="shared" si="74"/>
        <v>4634.0993218995764</v>
      </c>
      <c r="AB364" s="35">
        <f t="shared" si="75"/>
        <v>5.9800664451908245</v>
      </c>
      <c r="AC364" s="5">
        <f t="shared" si="76"/>
        <v>61.993950928439254</v>
      </c>
      <c r="AD364" s="35">
        <f t="shared" si="77"/>
        <v>0.08</v>
      </c>
      <c r="AE364" s="5">
        <f t="shared" si="109"/>
        <v>635335.00668263389</v>
      </c>
      <c r="AF364" s="5">
        <f t="shared" si="110"/>
        <v>1050562.4782626245</v>
      </c>
      <c r="AG364" s="5">
        <f t="shared" si="78"/>
        <v>4664.9933173663112</v>
      </c>
      <c r="AH364" s="5">
        <f t="shared" si="79"/>
        <v>1685897.4849452584</v>
      </c>
      <c r="AI364" s="150"/>
      <c r="AJ364" s="2">
        <f t="shared" si="129"/>
        <v>359</v>
      </c>
      <c r="AK364" s="118"/>
      <c r="AL364" s="5">
        <f t="shared" si="111"/>
        <v>9082.0004657390527</v>
      </c>
      <c r="AM364" s="5">
        <f t="shared" si="112"/>
        <v>4585.0383715778862</v>
      </c>
      <c r="AN364" s="5">
        <f t="shared" si="80"/>
        <v>4526.3837852366551</v>
      </c>
      <c r="AO364" s="35">
        <f t="shared" si="81"/>
        <v>5.9806873637304774</v>
      </c>
      <c r="AP364" s="5">
        <f t="shared" si="82"/>
        <v>58.654586341231379</v>
      </c>
      <c r="AQ364" s="35">
        <f t="shared" si="83"/>
        <v>7.7499999999999999E-2</v>
      </c>
      <c r="AR364" s="5">
        <f t="shared" si="113"/>
        <v>635444.38331949792</v>
      </c>
      <c r="AS364" s="5">
        <f t="shared" si="114"/>
        <v>1010584.3920769638</v>
      </c>
      <c r="AT364" s="5">
        <f t="shared" si="84"/>
        <v>4555.6166805023977</v>
      </c>
      <c r="AU364" s="5">
        <f t="shared" si="85"/>
        <v>1646028.7753964616</v>
      </c>
      <c r="AV364" s="150"/>
      <c r="AW364" s="2">
        <f t="shared" si="130"/>
        <v>359</v>
      </c>
      <c r="AX364" s="118"/>
      <c r="AY364" s="5">
        <f t="shared" si="115"/>
        <v>8866.7337610299492</v>
      </c>
      <c r="AZ364" s="5">
        <f t="shared" si="116"/>
        <v>4474.9728547377763</v>
      </c>
      <c r="BA364" s="5">
        <f t="shared" si="86"/>
        <v>4419.5557687313394</v>
      </c>
      <c r="BB364" s="35">
        <f t="shared" si="87"/>
        <v>5.9813084112063866</v>
      </c>
      <c r="BC364" s="5">
        <f t="shared" si="88"/>
        <v>55.417086006437181</v>
      </c>
      <c r="BD364" s="35">
        <f t="shared" si="89"/>
        <v>7.4999999999999997E-2</v>
      </c>
      <c r="BE364" s="5">
        <f t="shared" si="117"/>
        <v>635552.82200770138</v>
      </c>
      <c r="BF364" s="5">
        <f t="shared" si="118"/>
        <v>970962.43284316058</v>
      </c>
      <c r="BG364" s="5">
        <f t="shared" si="90"/>
        <v>4447.1779922986098</v>
      </c>
      <c r="BH364" s="5">
        <f t="shared" si="91"/>
        <v>1606515.2548508621</v>
      </c>
      <c r="BI364" s="150"/>
      <c r="BJ364" s="2">
        <f t="shared" si="131"/>
        <v>359</v>
      </c>
      <c r="BK364" s="118"/>
      <c r="BL364" s="5">
        <f t="shared" si="119"/>
        <v>8653.356612608879</v>
      </c>
      <c r="BM364" s="5">
        <f t="shared" si="120"/>
        <v>4365.9281923596263</v>
      </c>
      <c r="BN364" s="5">
        <f t="shared" si="92"/>
        <v>4313.6474961584481</v>
      </c>
      <c r="BO364" s="35">
        <f t="shared" si="93"/>
        <v>5.9819295877019503</v>
      </c>
      <c r="BP364" s="5">
        <f t="shared" si="94"/>
        <v>52.280696201178642</v>
      </c>
      <c r="BQ364" s="35">
        <f t="shared" si="95"/>
        <v>7.2499999999999995E-2</v>
      </c>
      <c r="BR364" s="5">
        <f t="shared" si="121"/>
        <v>635660.29088354961</v>
      </c>
      <c r="BS364" s="5">
        <f t="shared" si="122"/>
        <v>931707.93017355562</v>
      </c>
      <c r="BT364" s="5">
        <f t="shared" si="96"/>
        <v>4339.7091164504309</v>
      </c>
      <c r="BU364" s="5">
        <f t="shared" si="97"/>
        <v>1567368.2210571053</v>
      </c>
      <c r="BV364" s="150"/>
      <c r="BW364" s="2">
        <f t="shared" si="132"/>
        <v>359</v>
      </c>
      <c r="BX364" s="118"/>
      <c r="BY364" s="5">
        <f t="shared" si="123"/>
        <v>8441.9334147135542</v>
      </c>
      <c r="BZ364" s="5">
        <f t="shared" si="124"/>
        <v>4257.9359691467689</v>
      </c>
      <c r="CA364" s="5">
        <f t="shared" si="98"/>
        <v>4208.6913575609397</v>
      </c>
      <c r="CB364" s="35">
        <f t="shared" si="99"/>
        <v>5.9825508932239018</v>
      </c>
      <c r="CC364" s="5">
        <f t="shared" si="100"/>
        <v>49.24461158582907</v>
      </c>
      <c r="CD364" s="35">
        <f t="shared" si="101"/>
        <v>7.0000000000000007E-2</v>
      </c>
      <c r="CE364" s="5">
        <f t="shared" si="125"/>
        <v>635766.75794284779</v>
      </c>
      <c r="CF364" s="5">
        <f t="shared" si="126"/>
        <v>892832.25498084293</v>
      </c>
      <c r="CG364" s="5">
        <f t="shared" si="102"/>
        <v>4233.2420571526145</v>
      </c>
      <c r="CH364" s="5">
        <f t="shared" si="103"/>
        <v>1528599.0129236907</v>
      </c>
    </row>
    <row r="365" spans="9:86" ht="14.25" customHeight="1">
      <c r="I365" s="150"/>
      <c r="J365" s="2">
        <f t="shared" si="127"/>
        <v>360</v>
      </c>
      <c r="K365" s="118"/>
      <c r="L365" s="5">
        <f t="shared" si="104"/>
        <v>4775.2762417536505</v>
      </c>
      <c r="M365" s="5">
        <f t="shared" si="67"/>
        <v>4808.1062659259223</v>
      </c>
      <c r="N365" s="5">
        <f t="shared" si="68"/>
        <v>4775.276241763866</v>
      </c>
      <c r="O365" s="35">
        <f t="shared" si="69"/>
        <v>12.00000000002567</v>
      </c>
      <c r="P365" s="5">
        <f t="shared" si="70"/>
        <v>32.830024162056347</v>
      </c>
      <c r="Q365" s="35">
        <f t="shared" si="71"/>
        <v>8.2500000000000004E-2</v>
      </c>
      <c r="R365" s="5">
        <f t="shared" si="105"/>
        <v>640000.00000001083</v>
      </c>
      <c r="S365" s="166">
        <f t="shared" si="106"/>
        <v>1090918.2557333196</v>
      </c>
      <c r="T365" s="5">
        <f t="shared" si="72"/>
        <v>-1.021544449031353E-8</v>
      </c>
      <c r="U365" s="166">
        <f t="shared" si="73"/>
        <v>1730918.2557333303</v>
      </c>
      <c r="V365" s="150"/>
      <c r="W365" s="2">
        <f t="shared" si="128"/>
        <v>360</v>
      </c>
      <c r="X365" s="118"/>
      <c r="Y365" s="5">
        <f t="shared" si="107"/>
        <v>4664.9933173663112</v>
      </c>
      <c r="Z365" s="5">
        <f t="shared" si="108"/>
        <v>4696.0932728280159</v>
      </c>
      <c r="AA365" s="5">
        <f t="shared" si="74"/>
        <v>4664.9933173789068</v>
      </c>
      <c r="AB365" s="35">
        <f t="shared" si="75"/>
        <v>12.000000000032401</v>
      </c>
      <c r="AC365" s="5">
        <f t="shared" si="76"/>
        <v>31.099955449108744</v>
      </c>
      <c r="AD365" s="35">
        <f t="shared" si="77"/>
        <v>0.08</v>
      </c>
      <c r="AE365" s="5">
        <f t="shared" si="109"/>
        <v>640000.00000001281</v>
      </c>
      <c r="AF365" s="166">
        <f t="shared" si="110"/>
        <v>1050593.5782180736</v>
      </c>
      <c r="AG365" s="5">
        <f t="shared" si="78"/>
        <v>-1.2595592124853283E-8</v>
      </c>
      <c r="AH365" s="166">
        <f t="shared" si="79"/>
        <v>1690593.5782180864</v>
      </c>
      <c r="AI365" s="150"/>
      <c r="AJ365" s="2">
        <f t="shared" si="129"/>
        <v>360</v>
      </c>
      <c r="AK365" s="118"/>
      <c r="AL365" s="5">
        <f t="shared" si="111"/>
        <v>4555.6166805023977</v>
      </c>
      <c r="AM365" s="5">
        <f t="shared" si="112"/>
        <v>4585.0383715778862</v>
      </c>
      <c r="AN365" s="5">
        <f t="shared" si="80"/>
        <v>4555.6166805163084</v>
      </c>
      <c r="AO365" s="35">
        <f t="shared" si="81"/>
        <v>12.000000000036643</v>
      </c>
      <c r="AP365" s="5">
        <f t="shared" si="82"/>
        <v>29.421691061577985</v>
      </c>
      <c r="AQ365" s="35">
        <f t="shared" si="83"/>
        <v>7.7499999999999999E-2</v>
      </c>
      <c r="AR365" s="5">
        <f t="shared" si="113"/>
        <v>640000.0000000142</v>
      </c>
      <c r="AS365" s="166">
        <f t="shared" si="114"/>
        <v>1010613.8137680254</v>
      </c>
      <c r="AT365" s="5">
        <f t="shared" si="84"/>
        <v>-1.3910721463616937E-8</v>
      </c>
      <c r="AU365" s="166">
        <f t="shared" si="85"/>
        <v>1650613.8137680395</v>
      </c>
      <c r="AV365" s="150"/>
      <c r="AW365" s="2">
        <f t="shared" si="130"/>
        <v>360</v>
      </c>
      <c r="AX365" s="118"/>
      <c r="AY365" s="5">
        <f t="shared" si="115"/>
        <v>4447.1779922986098</v>
      </c>
      <c r="AZ365" s="5">
        <f t="shared" si="116"/>
        <v>4474.9728547377763</v>
      </c>
      <c r="BA365" s="5">
        <f t="shared" si="86"/>
        <v>4447.1779922859096</v>
      </c>
      <c r="BB365" s="35">
        <f t="shared" si="87"/>
        <v>11.999999999965731</v>
      </c>
      <c r="BC365" s="5">
        <f t="shared" si="88"/>
        <v>27.794862451866308</v>
      </c>
      <c r="BD365" s="35">
        <f t="shared" si="89"/>
        <v>7.4999999999999997E-2</v>
      </c>
      <c r="BE365" s="5">
        <f t="shared" si="117"/>
        <v>639999.99999998731</v>
      </c>
      <c r="BF365" s="166">
        <f t="shared" si="118"/>
        <v>970990.22770561243</v>
      </c>
      <c r="BG365" s="5">
        <f t="shared" si="90"/>
        <v>1.270018401555717E-8</v>
      </c>
      <c r="BH365" s="166">
        <f t="shared" si="91"/>
        <v>1610990.2277055997</v>
      </c>
      <c r="BI365" s="150"/>
      <c r="BJ365" s="2">
        <f t="shared" si="131"/>
        <v>360</v>
      </c>
      <c r="BK365" s="118"/>
      <c r="BL365" s="5">
        <f t="shared" si="119"/>
        <v>4339.7091164504309</v>
      </c>
      <c r="BM365" s="5">
        <f t="shared" si="120"/>
        <v>4365.9281923596263</v>
      </c>
      <c r="BN365" s="5">
        <f t="shared" si="92"/>
        <v>4339.7091164477379</v>
      </c>
      <c r="BO365" s="35">
        <f t="shared" si="93"/>
        <v>11.999999999992554</v>
      </c>
      <c r="BP365" s="5">
        <f t="shared" si="94"/>
        <v>26.219075911888019</v>
      </c>
      <c r="BQ365" s="35">
        <f t="shared" si="95"/>
        <v>7.2499999999999995E-2</v>
      </c>
      <c r="BR365" s="5">
        <f t="shared" si="121"/>
        <v>639999.99999999732</v>
      </c>
      <c r="BS365" s="166">
        <f t="shared" si="122"/>
        <v>931734.14924946753</v>
      </c>
      <c r="BT365" s="5">
        <f t="shared" si="96"/>
        <v>2.6930138119496405E-9</v>
      </c>
      <c r="BU365" s="166">
        <f t="shared" si="97"/>
        <v>1571734.1492494647</v>
      </c>
      <c r="BV365" s="150"/>
      <c r="BW365" s="2">
        <f t="shared" si="132"/>
        <v>360</v>
      </c>
      <c r="BX365" s="118"/>
      <c r="BY365" s="5">
        <f t="shared" si="123"/>
        <v>4233.2420571526145</v>
      </c>
      <c r="BZ365" s="5">
        <f t="shared" si="124"/>
        <v>4257.9359691467689</v>
      </c>
      <c r="CA365" s="5">
        <f t="shared" si="98"/>
        <v>4233.2420571467119</v>
      </c>
      <c r="CB365" s="35">
        <f t="shared" si="99"/>
        <v>11.999999999983268</v>
      </c>
      <c r="CC365" s="5">
        <f t="shared" si="100"/>
        <v>24.693912000056919</v>
      </c>
      <c r="CD365" s="35">
        <f t="shared" si="101"/>
        <v>7.0000000000000007E-2</v>
      </c>
      <c r="CE365" s="5">
        <f t="shared" si="125"/>
        <v>639999.99999999453</v>
      </c>
      <c r="CF365" s="166">
        <f t="shared" si="126"/>
        <v>892856.94889284298</v>
      </c>
      <c r="CG365" s="5">
        <f t="shared" si="102"/>
        <v>5.9026206145063043E-9</v>
      </c>
      <c r="CH365" s="166">
        <f t="shared" si="103"/>
        <v>1532856.9488928374</v>
      </c>
    </row>
  </sheetData>
  <pageMargins left="0.7" right="0.7" top="0.75" bottom="0.75" header="0" footer="0"/>
  <pageSetup orientation="landscape"/>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Calculators</vt:lpstr>
      <vt:lpstr>STR Calculator</vt:lpstr>
      <vt:lpstr>Interest Rate Comparison</vt:lpstr>
      <vt:lpstr>STR 10 Year</vt:lpstr>
      <vt:lpstr>STR 7yr IRR Financing</vt:lpstr>
      <vt:lpstr>Amoritization Scenario 10% DP</vt:lpstr>
      <vt:lpstr>Amoritization Scenario 15% DP</vt:lpstr>
      <vt:lpstr>Amoritization Scenario 20% DP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Smith</dc:creator>
  <cp:lastModifiedBy>Matt Smith</cp:lastModifiedBy>
  <dcterms:created xsi:type="dcterms:W3CDTF">2024-05-27T22:55:21Z</dcterms:created>
  <dcterms:modified xsi:type="dcterms:W3CDTF">2024-12-09T05:02:21Z</dcterms:modified>
</cp:coreProperties>
</file>